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73.7\home\海洋\科内事務\事業報告\H27年度原稿\"/>
    </mc:Choice>
  </mc:AlternateContent>
  <bookViews>
    <workbookView xWindow="0" yWindow="0" windowWidth="18480" windowHeight="11475" activeTab="7"/>
  </bookViews>
  <sheets>
    <sheet name="ムシガレイ全長組成 20150422" sheetId="8" r:id="rId1"/>
    <sheet name="ムシガレイ精密測定 20150422" sheetId="10" r:id="rId2"/>
    <sheet name="ムシガレイ全長 20150521" sheetId="9" r:id="rId3"/>
    <sheet name="ムシガレイ精密測定　20150521" sheetId="11" r:id="rId4"/>
    <sheet name="ムシガレイ全長 20150917" sheetId="7" r:id="rId5"/>
    <sheet name="ムシガレイ精密 20150916" sheetId="12" r:id="rId6"/>
    <sheet name="ソウハチ全長 20151210" sheetId="13" r:id="rId7"/>
    <sheet name="ソウハチ精密測定 20151210" sheetId="14" r:id="rId8"/>
  </sheets>
  <calcPr calcId="162913"/>
</workbook>
</file>

<file path=xl/calcChain.xml><?xml version="1.0" encoding="utf-8"?>
<calcChain xmlns="http://schemas.openxmlformats.org/spreadsheetml/2006/main">
  <c r="BV52" i="13" l="1"/>
  <c r="FW50" i="13"/>
  <c r="BG50" i="13"/>
  <c r="BF50" i="13"/>
  <c r="AX50" i="13"/>
  <c r="AT50" i="13"/>
  <c r="AQ50" i="13"/>
  <c r="AP50" i="13"/>
  <c r="AO50" i="13"/>
  <c r="AN50" i="13"/>
  <c r="AL50" i="13"/>
  <c r="AH50" i="13"/>
  <c r="AG50" i="13"/>
  <c r="AF50" i="13"/>
  <c r="AE50" i="13"/>
  <c r="AD50" i="13"/>
  <c r="AB50" i="13"/>
  <c r="AA50" i="13"/>
  <c r="Z50" i="13"/>
  <c r="Y50" i="13"/>
  <c r="W50" i="13"/>
  <c r="V50" i="13"/>
  <c r="U50" i="13"/>
  <c r="T50" i="13"/>
  <c r="R50" i="13"/>
  <c r="Q50" i="13"/>
  <c r="P50" i="13"/>
  <c r="O50" i="13"/>
  <c r="H50" i="13"/>
  <c r="G50" i="13"/>
  <c r="F50" i="13"/>
  <c r="E50" i="13"/>
  <c r="FX49" i="13"/>
  <c r="FX50" i="13" s="1"/>
  <c r="FW49" i="13"/>
  <c r="FV49" i="13"/>
  <c r="FV50" i="13" s="1"/>
  <c r="FU49" i="13"/>
  <c r="FU50" i="13" s="1"/>
  <c r="CE49" i="13"/>
  <c r="CE50" i="13" s="1"/>
  <c r="CD49" i="13"/>
  <c r="CD50" i="13" s="1"/>
  <c r="CC49" i="13"/>
  <c r="CC50" i="13" s="1"/>
  <c r="CB49" i="13"/>
  <c r="CB50" i="13" s="1"/>
  <c r="CA49" i="13"/>
  <c r="BV49" i="13"/>
  <c r="BV47" i="13" s="1"/>
  <c r="BQ49" i="13"/>
  <c r="BL49" i="13"/>
  <c r="BK49" i="13"/>
  <c r="BK50" i="13" s="1"/>
  <c r="BJ49" i="13"/>
  <c r="BJ50" i="13" s="1"/>
  <c r="BI49" i="13"/>
  <c r="BI50" i="13" s="1"/>
  <c r="BH49" i="13"/>
  <c r="BH50" i="13" s="1"/>
  <c r="BF49" i="13"/>
  <c r="BE49" i="13"/>
  <c r="BE50" i="13" s="1"/>
  <c r="BD49" i="13"/>
  <c r="BD50" i="13" s="1"/>
  <c r="BC49" i="13"/>
  <c r="BC50" i="13" s="1"/>
  <c r="BA49" i="13"/>
  <c r="BA50" i="13" s="1"/>
  <c r="AZ49" i="13"/>
  <c r="AZ50" i="13" s="1"/>
  <c r="AY49" i="13"/>
  <c r="AY50" i="13" s="1"/>
  <c r="AX49" i="13"/>
  <c r="AW49" i="13"/>
  <c r="AW50" i="13" s="1"/>
  <c r="AV49" i="13"/>
  <c r="AV50" i="13" s="1"/>
  <c r="AU49" i="13"/>
  <c r="AU50" i="13" s="1"/>
  <c r="AT49" i="13"/>
  <c r="AS49" i="13"/>
  <c r="AS50" i="13" s="1"/>
  <c r="AR49" i="13"/>
  <c r="AR50" i="13" s="1"/>
  <c r="AL49" i="13"/>
  <c r="AK49" i="13"/>
  <c r="AK50" i="13" s="1"/>
  <c r="AJ49" i="13"/>
  <c r="AJ50" i="13" s="1"/>
  <c r="AI49" i="13"/>
  <c r="AI50" i="13" s="1"/>
  <c r="I49" i="13"/>
  <c r="I50" i="13" s="1"/>
  <c r="D49" i="13"/>
  <c r="D50" i="13" s="1"/>
  <c r="BQ48" i="13"/>
  <c r="AR48" i="13"/>
  <c r="AM48" i="13"/>
  <c r="AM52" i="13" s="1"/>
  <c r="AM49" i="13" s="1"/>
  <c r="AM50" i="13" s="1"/>
  <c r="AH48" i="13"/>
  <c r="AH52" i="13" s="1"/>
  <c r="AH49" i="13" s="1"/>
  <c r="AC48" i="13"/>
  <c r="D48" i="13"/>
  <c r="CA47" i="13"/>
  <c r="CA43" i="13"/>
  <c r="CA52" i="13" s="1"/>
  <c r="BV43" i="13"/>
  <c r="BQ43" i="13"/>
  <c r="BQ52" i="13" s="1"/>
  <c r="BL43" i="13"/>
  <c r="BL47" i="13" s="1"/>
  <c r="BG43" i="13"/>
  <c r="BG52" i="13" s="1"/>
  <c r="BB43" i="13"/>
  <c r="BB52" i="13" s="1"/>
  <c r="BB49" i="13" s="1"/>
  <c r="BB50" i="13" s="1"/>
  <c r="AW43" i="13"/>
  <c r="AW52" i="13" s="1"/>
  <c r="AR43" i="13"/>
  <c r="AR52" i="13" s="1"/>
  <c r="AM43" i="13"/>
  <c r="AH43" i="13"/>
  <c r="AC43" i="13"/>
  <c r="AC52" i="13" s="1"/>
  <c r="AC49" i="13" s="1"/>
  <c r="AC50" i="13" s="1"/>
  <c r="X43" i="13"/>
  <c r="X52" i="13" s="1"/>
  <c r="X49" i="13" s="1"/>
  <c r="X50" i="13" s="1"/>
  <c r="S43" i="13"/>
  <c r="S52" i="13" s="1"/>
  <c r="S49" i="13" s="1"/>
  <c r="S50" i="13" s="1"/>
  <c r="N43" i="13"/>
  <c r="N52" i="13" s="1"/>
  <c r="N49" i="13" s="1"/>
  <c r="N50" i="13" s="1"/>
  <c r="I43" i="13"/>
  <c r="I52" i="13" s="1"/>
  <c r="D43" i="13"/>
  <c r="D52" i="13" s="1"/>
  <c r="A6" i="13"/>
  <c r="FV6" i="13" s="1"/>
  <c r="FW6" i="13" s="1"/>
  <c r="FX6" i="13" s="1"/>
  <c r="FU5" i="13"/>
  <c r="FL5" i="13"/>
  <c r="FG5" i="13"/>
  <c r="FB5" i="13"/>
  <c r="EW5" i="13"/>
  <c r="ER5" i="13"/>
  <c r="EM5" i="13"/>
  <c r="EH5" i="13"/>
  <c r="EC5" i="13"/>
  <c r="DX5" i="13"/>
  <c r="DS5" i="13"/>
  <c r="DN5" i="13"/>
  <c r="DI5" i="13"/>
  <c r="DD5" i="13"/>
  <c r="C5" i="13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A5" i="13"/>
  <c r="CW5" i="13" s="1"/>
  <c r="CX5" i="13" s="1"/>
  <c r="CY5" i="13" s="1"/>
  <c r="FV4" i="13"/>
  <c r="FW4" i="13" s="1"/>
  <c r="FU4" i="13"/>
  <c r="FM4" i="13"/>
  <c r="FN4" i="13" s="1"/>
  <c r="FO4" i="13" s="1"/>
  <c r="FL4" i="13"/>
  <c r="FH4" i="13"/>
  <c r="FI4" i="13" s="1"/>
  <c r="FJ4" i="13" s="1"/>
  <c r="FG4" i="13"/>
  <c r="FC4" i="13"/>
  <c r="FD4" i="13" s="1"/>
  <c r="FE4" i="13" s="1"/>
  <c r="FB4" i="13"/>
  <c r="EX4" i="13"/>
  <c r="EY4" i="13" s="1"/>
  <c r="EZ4" i="13" s="1"/>
  <c r="EW4" i="13"/>
  <c r="ES4" i="13"/>
  <c r="ET4" i="13" s="1"/>
  <c r="EU4" i="13" s="1"/>
  <c r="ER4" i="13"/>
  <c r="EN4" i="13"/>
  <c r="EO4" i="13" s="1"/>
  <c r="EP4" i="13" s="1"/>
  <c r="EM4" i="13"/>
  <c r="EI4" i="13"/>
  <c r="EJ4" i="13" s="1"/>
  <c r="EK4" i="13" s="1"/>
  <c r="EH4" i="13"/>
  <c r="ED4" i="13"/>
  <c r="EE4" i="13" s="1"/>
  <c r="EF4" i="13" s="1"/>
  <c r="EC4" i="13"/>
  <c r="DY4" i="13"/>
  <c r="DZ4" i="13" s="1"/>
  <c r="EA4" i="13" s="1"/>
  <c r="DX4" i="13"/>
  <c r="DT4" i="13"/>
  <c r="DU4" i="13" s="1"/>
  <c r="DV4" i="13" s="1"/>
  <c r="DS4" i="13"/>
  <c r="DO4" i="13"/>
  <c r="DP4" i="13" s="1"/>
  <c r="DQ4" i="13" s="1"/>
  <c r="DN4" i="13"/>
  <c r="DJ4" i="13"/>
  <c r="DK4" i="13" s="1"/>
  <c r="DL4" i="13" s="1"/>
  <c r="DI4" i="13"/>
  <c r="DE4" i="13"/>
  <c r="DF4" i="13" s="1"/>
  <c r="DG4" i="13" s="1"/>
  <c r="DD4" i="13"/>
  <c r="CZ4" i="13"/>
  <c r="DA4" i="13" s="1"/>
  <c r="DB4" i="13" s="1"/>
  <c r="CY4" i="13"/>
  <c r="CX4" i="13"/>
  <c r="CW4" i="13"/>
  <c r="CV4" i="13"/>
  <c r="CT4" i="13"/>
  <c r="CS4" i="13"/>
  <c r="CR4" i="13"/>
  <c r="CQ4" i="13"/>
  <c r="CO4" i="13"/>
  <c r="CN4" i="13"/>
  <c r="CM4" i="13"/>
  <c r="CL4" i="13"/>
  <c r="CJ4" i="13"/>
  <c r="CI4" i="13"/>
  <c r="CH4" i="13"/>
  <c r="CG4" i="13"/>
  <c r="CB4" i="13"/>
  <c r="BW4" i="13"/>
  <c r="BR4" i="13"/>
  <c r="BM4" i="13"/>
  <c r="BH4" i="13"/>
  <c r="BC4" i="13"/>
  <c r="AX4" i="13"/>
  <c r="AS4" i="13"/>
  <c r="AN4" i="13"/>
  <c r="AI4" i="13"/>
  <c r="AD4" i="13"/>
  <c r="Y4" i="13"/>
  <c r="T4" i="13"/>
  <c r="O4" i="13"/>
  <c r="J4" i="13"/>
  <c r="E4" i="13"/>
  <c r="AI54" i="9"/>
  <c r="AF54" i="9"/>
  <c r="AC54" i="9"/>
  <c r="Z54" i="9"/>
  <c r="W54" i="9"/>
  <c r="T54" i="9"/>
  <c r="Q54" i="9"/>
  <c r="N54" i="9"/>
  <c r="K54" i="9"/>
  <c r="H54" i="9"/>
  <c r="E54" i="9"/>
  <c r="AX51" i="9"/>
  <c r="K49" i="9"/>
  <c r="BA48" i="9"/>
  <c r="AX48" i="9"/>
  <c r="AU48" i="9"/>
  <c r="AR48" i="9"/>
  <c r="AR46" i="9"/>
  <c r="AR54" i="9"/>
  <c r="AO48" i="9"/>
  <c r="AL48" i="9"/>
  <c r="K48" i="9"/>
  <c r="H47" i="9"/>
  <c r="H51" i="9"/>
  <c r="H48" i="9"/>
  <c r="H49" i="9"/>
  <c r="E47" i="9"/>
  <c r="BA43" i="9"/>
  <c r="BA51" i="9"/>
  <c r="BA46" i="9"/>
  <c r="BA54" i="9"/>
  <c r="AX43" i="9"/>
  <c r="AU43" i="9"/>
  <c r="AU51" i="9"/>
  <c r="AU46" i="9"/>
  <c r="AU54" i="9"/>
  <c r="AR43" i="9"/>
  <c r="AR51" i="9"/>
  <c r="AO43" i="9"/>
  <c r="AO51" i="9"/>
  <c r="AO46" i="9"/>
  <c r="AO54" i="9"/>
  <c r="AL43" i="9"/>
  <c r="AI43" i="9"/>
  <c r="AI51" i="9"/>
  <c r="AI48" i="9"/>
  <c r="AI49" i="9"/>
  <c r="AF43" i="9"/>
  <c r="AF51" i="9"/>
  <c r="AF48" i="9"/>
  <c r="AF49" i="9"/>
  <c r="AC43" i="9"/>
  <c r="AC51" i="9"/>
  <c r="AC48" i="9"/>
  <c r="AC49" i="9"/>
  <c r="Z43" i="9"/>
  <c r="Z51" i="9"/>
  <c r="Z48" i="9"/>
  <c r="Z49" i="9"/>
  <c r="W43" i="9"/>
  <c r="W51" i="9"/>
  <c r="W48" i="9"/>
  <c r="W49" i="9"/>
  <c r="T43" i="9"/>
  <c r="T51" i="9"/>
  <c r="T48" i="9"/>
  <c r="T49" i="9"/>
  <c r="Q43" i="9"/>
  <c r="Q51" i="9"/>
  <c r="Q48" i="9"/>
  <c r="Q49" i="9"/>
  <c r="N43" i="9"/>
  <c r="K43" i="9"/>
  <c r="K51" i="9"/>
  <c r="H43" i="9"/>
  <c r="E43" i="9"/>
  <c r="AN5" i="9"/>
  <c r="Y5" i="9"/>
  <c r="I5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B5" i="9"/>
  <c r="BC5" i="9"/>
  <c r="BC4" i="9"/>
  <c r="BB4" i="9"/>
  <c r="AZ4" i="9"/>
  <c r="AY4" i="9"/>
  <c r="AW4" i="9"/>
  <c r="AV4" i="9"/>
  <c r="AT4" i="9"/>
  <c r="AS4" i="9"/>
  <c r="AQ4" i="9"/>
  <c r="AP4" i="9"/>
  <c r="AN4" i="9"/>
  <c r="AM4" i="9"/>
  <c r="AK4" i="9"/>
  <c r="AJ4" i="9"/>
  <c r="AH4" i="9"/>
  <c r="AG4" i="9"/>
  <c r="AE4" i="9"/>
  <c r="AD4" i="9"/>
  <c r="AB4" i="9"/>
  <c r="AA4" i="9"/>
  <c r="Y4" i="9"/>
  <c r="X4" i="9"/>
  <c r="V4" i="9"/>
  <c r="U4" i="9"/>
  <c r="S4" i="9"/>
  <c r="R4" i="9"/>
  <c r="P4" i="9"/>
  <c r="O4" i="9"/>
  <c r="M4" i="9"/>
  <c r="L4" i="9"/>
  <c r="J4" i="9"/>
  <c r="I4" i="9"/>
  <c r="G4" i="9"/>
  <c r="F4" i="9"/>
  <c r="AK62" i="8"/>
  <c r="AH62" i="8"/>
  <c r="AE62" i="8"/>
  <c r="AB62" i="8"/>
  <c r="Y62" i="8"/>
  <c r="V62" i="8"/>
  <c r="S62" i="8"/>
  <c r="P62" i="8"/>
  <c r="M62" i="8"/>
  <c r="J62" i="8"/>
  <c r="G62" i="8"/>
  <c r="D62" i="8"/>
  <c r="BK59" i="8"/>
  <c r="BJ59" i="8"/>
  <c r="BH59" i="8"/>
  <c r="BG59" i="8"/>
  <c r="BI48" i="8"/>
  <c r="BF48" i="8"/>
  <c r="BC48" i="8"/>
  <c r="AZ48" i="8"/>
  <c r="AW48" i="8"/>
  <c r="AT48" i="8"/>
  <c r="AQ48" i="8"/>
  <c r="AN48" i="8"/>
  <c r="G48" i="8"/>
  <c r="G49" i="8"/>
  <c r="J47" i="8"/>
  <c r="G47" i="8"/>
  <c r="D47" i="8"/>
  <c r="BF46" i="8"/>
  <c r="BF62" i="8"/>
  <c r="BI43" i="8"/>
  <c r="BF43" i="8"/>
  <c r="BF51" i="8"/>
  <c r="BC43" i="8"/>
  <c r="BC51" i="8"/>
  <c r="AZ43" i="8"/>
  <c r="AZ51" i="8"/>
  <c r="AW43" i="8"/>
  <c r="AT43" i="8"/>
  <c r="AT51" i="8"/>
  <c r="AT46" i="8"/>
  <c r="AT62" i="8"/>
  <c r="AQ43" i="8"/>
  <c r="AN43" i="8"/>
  <c r="AN51" i="8"/>
  <c r="AN46" i="8"/>
  <c r="AN62" i="8"/>
  <c r="AK43" i="8"/>
  <c r="AK51" i="8"/>
  <c r="AK48" i="8"/>
  <c r="AK49" i="8"/>
  <c r="AH43" i="8"/>
  <c r="AH51" i="8"/>
  <c r="AH48" i="8"/>
  <c r="AH49" i="8"/>
  <c r="AE43" i="8"/>
  <c r="AB43" i="8"/>
  <c r="AB51" i="8"/>
  <c r="AB48" i="8"/>
  <c r="AB49" i="8"/>
  <c r="Y43" i="8"/>
  <c r="V43" i="8"/>
  <c r="V51" i="8"/>
  <c r="V48" i="8"/>
  <c r="V49" i="8"/>
  <c r="S43" i="8"/>
  <c r="P43" i="8"/>
  <c r="P51" i="8"/>
  <c r="P48" i="8"/>
  <c r="P49" i="8"/>
  <c r="M43" i="8"/>
  <c r="J43" i="8"/>
  <c r="G43" i="8"/>
  <c r="D43" i="8"/>
  <c r="AX5" i="8"/>
  <c r="Z5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A5" i="8"/>
  <c r="BD5" i="8"/>
  <c r="BK4" i="8"/>
  <c r="BJ4" i="8"/>
  <c r="BH4" i="8"/>
  <c r="BG4" i="8"/>
  <c r="BE4" i="8"/>
  <c r="BD4" i="8"/>
  <c r="BB4" i="8"/>
  <c r="BA4" i="8"/>
  <c r="AY4" i="8"/>
  <c r="AX4" i="8"/>
  <c r="AV4" i="8"/>
  <c r="AU4" i="8"/>
  <c r="AS4" i="8"/>
  <c r="AR4" i="8"/>
  <c r="AP4" i="8"/>
  <c r="AO4" i="8"/>
  <c r="AM4" i="8"/>
  <c r="AL4" i="8"/>
  <c r="AJ4" i="8"/>
  <c r="AI4" i="8"/>
  <c r="AG4" i="8"/>
  <c r="AF4" i="8"/>
  <c r="AD4" i="8"/>
  <c r="AC4" i="8"/>
  <c r="AA4" i="8"/>
  <c r="Z4" i="8"/>
  <c r="X4" i="8"/>
  <c r="W4" i="8"/>
  <c r="U4" i="8"/>
  <c r="T4" i="8"/>
  <c r="R4" i="8"/>
  <c r="Q4" i="8"/>
  <c r="O4" i="8"/>
  <c r="N4" i="8"/>
  <c r="L4" i="8"/>
  <c r="K4" i="8"/>
  <c r="I4" i="8"/>
  <c r="H4" i="8"/>
  <c r="F4" i="8"/>
  <c r="E4" i="8"/>
  <c r="BA46" i="7"/>
  <c r="T43" i="7"/>
  <c r="T44" i="7"/>
  <c r="X4" i="7"/>
  <c r="Y4" i="7"/>
  <c r="AA4" i="7"/>
  <c r="AB4" i="7"/>
  <c r="AD4" i="7"/>
  <c r="AE4" i="7"/>
  <c r="AG4" i="7"/>
  <c r="AG43" i="7"/>
  <c r="AF44" i="7"/>
  <c r="AH4" i="7"/>
  <c r="AJ4" i="7"/>
  <c r="AK4" i="7"/>
  <c r="AM4" i="7"/>
  <c r="AN4" i="7"/>
  <c r="AP4" i="7"/>
  <c r="AQ4" i="7"/>
  <c r="AS4" i="7"/>
  <c r="AS43" i="7"/>
  <c r="AR44" i="7"/>
  <c r="AT4" i="7"/>
  <c r="AV4" i="7"/>
  <c r="AW4" i="7"/>
  <c r="AY4" i="7"/>
  <c r="AZ4" i="7"/>
  <c r="BB4" i="7"/>
  <c r="BC4" i="7"/>
  <c r="BE4" i="7"/>
  <c r="BE43" i="7"/>
  <c r="BD44" i="7"/>
  <c r="BF4" i="7"/>
  <c r="BH4" i="7"/>
  <c r="BI4" i="7"/>
  <c r="BK4" i="7"/>
  <c r="BL4" i="7"/>
  <c r="BN4" i="7"/>
  <c r="BO4" i="7"/>
  <c r="X5" i="7"/>
  <c r="X43" i="7"/>
  <c r="W44" i="7"/>
  <c r="Y5" i="7"/>
  <c r="AA5" i="7"/>
  <c r="AB5" i="7"/>
  <c r="AD5" i="7"/>
  <c r="AD43" i="7"/>
  <c r="AC44" i="7"/>
  <c r="AE5" i="7"/>
  <c r="AG5" i="7"/>
  <c r="AH5" i="7"/>
  <c r="AJ5" i="7"/>
  <c r="AJ43" i="7"/>
  <c r="AI44" i="7"/>
  <c r="AK5" i="7"/>
  <c r="AM5" i="7"/>
  <c r="AN5" i="7"/>
  <c r="AP5" i="7"/>
  <c r="AP43" i="7"/>
  <c r="AO44" i="7"/>
  <c r="AQ5" i="7"/>
  <c r="AS5" i="7"/>
  <c r="AT5" i="7"/>
  <c r="AV5" i="7"/>
  <c r="AV43" i="7"/>
  <c r="AU44" i="7"/>
  <c r="AW5" i="7"/>
  <c r="AY5" i="7"/>
  <c r="AZ5" i="7"/>
  <c r="BB5" i="7"/>
  <c r="BB43" i="7"/>
  <c r="BA44" i="7"/>
  <c r="BC5" i="7"/>
  <c r="BE5" i="7"/>
  <c r="BF5" i="7"/>
  <c r="BH5" i="7"/>
  <c r="BH43" i="7"/>
  <c r="BG44" i="7"/>
  <c r="BI5" i="7"/>
  <c r="BK5" i="7"/>
  <c r="BL5" i="7"/>
  <c r="BN5" i="7"/>
  <c r="BO5" i="7"/>
  <c r="X6" i="7"/>
  <c r="Y6" i="7"/>
  <c r="AA6" i="7"/>
  <c r="AB6" i="7"/>
  <c r="AD6" i="7"/>
  <c r="AE6" i="7"/>
  <c r="AG6" i="7"/>
  <c r="AH6" i="7"/>
  <c r="AJ6" i="7"/>
  <c r="AK6" i="7"/>
  <c r="AM6" i="7"/>
  <c r="AN6" i="7"/>
  <c r="AP6" i="7"/>
  <c r="AQ6" i="7"/>
  <c r="AS6" i="7"/>
  <c r="AT6" i="7"/>
  <c r="AV6" i="7"/>
  <c r="AW6" i="7"/>
  <c r="AY6" i="7"/>
  <c r="AZ6" i="7"/>
  <c r="BB6" i="7"/>
  <c r="BC6" i="7"/>
  <c r="BE6" i="7"/>
  <c r="BF6" i="7"/>
  <c r="BH6" i="7"/>
  <c r="BI6" i="7"/>
  <c r="BK6" i="7"/>
  <c r="BL6" i="7"/>
  <c r="BN6" i="7"/>
  <c r="BO6" i="7"/>
  <c r="X7" i="7"/>
  <c r="Y7" i="7"/>
  <c r="AA7" i="7"/>
  <c r="AB7" i="7"/>
  <c r="AD7" i="7"/>
  <c r="AE7" i="7"/>
  <c r="AG7" i="7"/>
  <c r="AH7" i="7"/>
  <c r="AJ7" i="7"/>
  <c r="AK7" i="7"/>
  <c r="AM7" i="7"/>
  <c r="AN7" i="7"/>
  <c r="AP7" i="7"/>
  <c r="AQ7" i="7"/>
  <c r="AS7" i="7"/>
  <c r="AT7" i="7"/>
  <c r="AV7" i="7"/>
  <c r="AW7" i="7"/>
  <c r="AY7" i="7"/>
  <c r="AZ7" i="7"/>
  <c r="BB7" i="7"/>
  <c r="BC7" i="7"/>
  <c r="BE7" i="7"/>
  <c r="BF7" i="7"/>
  <c r="BH7" i="7"/>
  <c r="BI7" i="7"/>
  <c r="BK7" i="7"/>
  <c r="BL7" i="7"/>
  <c r="BN7" i="7"/>
  <c r="BO7" i="7"/>
  <c r="X8" i="7"/>
  <c r="Y8" i="7"/>
  <c r="AA8" i="7"/>
  <c r="AB8" i="7"/>
  <c r="AD8" i="7"/>
  <c r="AE8" i="7"/>
  <c r="AG8" i="7"/>
  <c r="AH8" i="7"/>
  <c r="AJ8" i="7"/>
  <c r="AK8" i="7"/>
  <c r="AM8" i="7"/>
  <c r="AN8" i="7"/>
  <c r="AP8" i="7"/>
  <c r="AQ8" i="7"/>
  <c r="AS8" i="7"/>
  <c r="AT8" i="7"/>
  <c r="AV8" i="7"/>
  <c r="AW8" i="7"/>
  <c r="AY8" i="7"/>
  <c r="AZ8" i="7"/>
  <c r="BB8" i="7"/>
  <c r="BC8" i="7"/>
  <c r="BE8" i="7"/>
  <c r="BF8" i="7"/>
  <c r="BH8" i="7"/>
  <c r="BI8" i="7"/>
  <c r="BK8" i="7"/>
  <c r="BL8" i="7"/>
  <c r="BN8" i="7"/>
  <c r="BO8" i="7"/>
  <c r="X9" i="7"/>
  <c r="Y9" i="7"/>
  <c r="AA9" i="7"/>
  <c r="AB9" i="7"/>
  <c r="AD9" i="7"/>
  <c r="AE9" i="7"/>
  <c r="AG9" i="7"/>
  <c r="AH9" i="7"/>
  <c r="AJ9" i="7"/>
  <c r="AK9" i="7"/>
  <c r="AM9" i="7"/>
  <c r="AN9" i="7"/>
  <c r="AP9" i="7"/>
  <c r="AQ9" i="7"/>
  <c r="AS9" i="7"/>
  <c r="AT9" i="7"/>
  <c r="AV9" i="7"/>
  <c r="AW9" i="7"/>
  <c r="AY9" i="7"/>
  <c r="AZ9" i="7"/>
  <c r="BB9" i="7"/>
  <c r="BC9" i="7"/>
  <c r="BE9" i="7"/>
  <c r="BF9" i="7"/>
  <c r="BH9" i="7"/>
  <c r="BI9" i="7"/>
  <c r="BK9" i="7"/>
  <c r="BL9" i="7"/>
  <c r="BN9" i="7"/>
  <c r="BO9" i="7"/>
  <c r="X10" i="7"/>
  <c r="Y10" i="7"/>
  <c r="AA10" i="7"/>
  <c r="AB10" i="7"/>
  <c r="AD10" i="7"/>
  <c r="AE10" i="7"/>
  <c r="AG10" i="7"/>
  <c r="AH10" i="7"/>
  <c r="AJ10" i="7"/>
  <c r="AK10" i="7"/>
  <c r="AM10" i="7"/>
  <c r="AN10" i="7"/>
  <c r="AP10" i="7"/>
  <c r="AQ10" i="7"/>
  <c r="AS10" i="7"/>
  <c r="AT10" i="7"/>
  <c r="AV10" i="7"/>
  <c r="AW10" i="7"/>
  <c r="AY10" i="7"/>
  <c r="AZ10" i="7"/>
  <c r="BB10" i="7"/>
  <c r="BC10" i="7"/>
  <c r="BE10" i="7"/>
  <c r="BF10" i="7"/>
  <c r="BH10" i="7"/>
  <c r="BI10" i="7"/>
  <c r="BK10" i="7"/>
  <c r="BL10" i="7"/>
  <c r="BN10" i="7"/>
  <c r="BO10" i="7"/>
  <c r="X11" i="7"/>
  <c r="Y11" i="7"/>
  <c r="AA11" i="7"/>
  <c r="AB11" i="7"/>
  <c r="AD11" i="7"/>
  <c r="AE11" i="7"/>
  <c r="AG11" i="7"/>
  <c r="AH11" i="7"/>
  <c r="AJ11" i="7"/>
  <c r="AK11" i="7"/>
  <c r="AM11" i="7"/>
  <c r="AN11" i="7"/>
  <c r="AP11" i="7"/>
  <c r="AQ11" i="7"/>
  <c r="AS11" i="7"/>
  <c r="AT11" i="7"/>
  <c r="AV11" i="7"/>
  <c r="AW11" i="7"/>
  <c r="AY11" i="7"/>
  <c r="AZ11" i="7"/>
  <c r="BB11" i="7"/>
  <c r="BC11" i="7"/>
  <c r="BE11" i="7"/>
  <c r="BF11" i="7"/>
  <c r="BH11" i="7"/>
  <c r="BI11" i="7"/>
  <c r="BK11" i="7"/>
  <c r="BL11" i="7"/>
  <c r="BN11" i="7"/>
  <c r="BO11" i="7"/>
  <c r="X12" i="7"/>
  <c r="Y12" i="7"/>
  <c r="AA12" i="7"/>
  <c r="AB12" i="7"/>
  <c r="AD12" i="7"/>
  <c r="AE12" i="7"/>
  <c r="AG12" i="7"/>
  <c r="AH12" i="7"/>
  <c r="AJ12" i="7"/>
  <c r="AK12" i="7"/>
  <c r="AM12" i="7"/>
  <c r="AN12" i="7"/>
  <c r="AP12" i="7"/>
  <c r="AQ12" i="7"/>
  <c r="AS12" i="7"/>
  <c r="AT12" i="7"/>
  <c r="AV12" i="7"/>
  <c r="AW12" i="7"/>
  <c r="AY12" i="7"/>
  <c r="AZ12" i="7"/>
  <c r="BB12" i="7"/>
  <c r="BC12" i="7"/>
  <c r="BE12" i="7"/>
  <c r="BF12" i="7"/>
  <c r="BH12" i="7"/>
  <c r="BI12" i="7"/>
  <c r="BK12" i="7"/>
  <c r="BL12" i="7"/>
  <c r="BN12" i="7"/>
  <c r="BO12" i="7"/>
  <c r="X13" i="7"/>
  <c r="Y13" i="7"/>
  <c r="AA13" i="7"/>
  <c r="AB13" i="7"/>
  <c r="AD13" i="7"/>
  <c r="AE13" i="7"/>
  <c r="AG13" i="7"/>
  <c r="AH13" i="7"/>
  <c r="AJ13" i="7"/>
  <c r="AK13" i="7"/>
  <c r="AM13" i="7"/>
  <c r="AN13" i="7"/>
  <c r="AP13" i="7"/>
  <c r="AQ13" i="7"/>
  <c r="AS13" i="7"/>
  <c r="AT13" i="7"/>
  <c r="AV13" i="7"/>
  <c r="AW13" i="7"/>
  <c r="AY13" i="7"/>
  <c r="AZ13" i="7"/>
  <c r="BB13" i="7"/>
  <c r="BC13" i="7"/>
  <c r="BE13" i="7"/>
  <c r="BF13" i="7"/>
  <c r="BH13" i="7"/>
  <c r="BI13" i="7"/>
  <c r="BK13" i="7"/>
  <c r="BL13" i="7"/>
  <c r="BN13" i="7"/>
  <c r="BO13" i="7"/>
  <c r="X14" i="7"/>
  <c r="Y14" i="7"/>
  <c r="AA14" i="7"/>
  <c r="AB14" i="7"/>
  <c r="AD14" i="7"/>
  <c r="AE14" i="7"/>
  <c r="AG14" i="7"/>
  <c r="AH14" i="7"/>
  <c r="AJ14" i="7"/>
  <c r="AK14" i="7"/>
  <c r="AM14" i="7"/>
  <c r="AN14" i="7"/>
  <c r="AP14" i="7"/>
  <c r="AQ14" i="7"/>
  <c r="AS14" i="7"/>
  <c r="AT14" i="7"/>
  <c r="AV14" i="7"/>
  <c r="AW14" i="7"/>
  <c r="AY14" i="7"/>
  <c r="AZ14" i="7"/>
  <c r="BB14" i="7"/>
  <c r="BC14" i="7"/>
  <c r="BE14" i="7"/>
  <c r="BF14" i="7"/>
  <c r="BH14" i="7"/>
  <c r="BI14" i="7"/>
  <c r="BK14" i="7"/>
  <c r="BL14" i="7"/>
  <c r="BN14" i="7"/>
  <c r="BO14" i="7"/>
  <c r="X15" i="7"/>
  <c r="Y15" i="7"/>
  <c r="AA15" i="7"/>
  <c r="AB15" i="7"/>
  <c r="AD15" i="7"/>
  <c r="AE15" i="7"/>
  <c r="AG15" i="7"/>
  <c r="AH15" i="7"/>
  <c r="AJ15" i="7"/>
  <c r="AK15" i="7"/>
  <c r="AM15" i="7"/>
  <c r="AN15" i="7"/>
  <c r="AP15" i="7"/>
  <c r="AQ15" i="7"/>
  <c r="AS15" i="7"/>
  <c r="AT15" i="7"/>
  <c r="AV15" i="7"/>
  <c r="AW15" i="7"/>
  <c r="AY15" i="7"/>
  <c r="AZ15" i="7"/>
  <c r="BB15" i="7"/>
  <c r="BC15" i="7"/>
  <c r="BE15" i="7"/>
  <c r="BF15" i="7"/>
  <c r="BH15" i="7"/>
  <c r="BI15" i="7"/>
  <c r="BK15" i="7"/>
  <c r="BL15" i="7"/>
  <c r="BN15" i="7"/>
  <c r="BO15" i="7"/>
  <c r="X16" i="7"/>
  <c r="Y16" i="7"/>
  <c r="AA16" i="7"/>
  <c r="AB16" i="7"/>
  <c r="AD16" i="7"/>
  <c r="AE16" i="7"/>
  <c r="AG16" i="7"/>
  <c r="AH16" i="7"/>
  <c r="AJ16" i="7"/>
  <c r="AK16" i="7"/>
  <c r="AM16" i="7"/>
  <c r="AN16" i="7"/>
  <c r="AP16" i="7"/>
  <c r="AQ16" i="7"/>
  <c r="AS16" i="7"/>
  <c r="AT16" i="7"/>
  <c r="AV16" i="7"/>
  <c r="AW16" i="7"/>
  <c r="AY16" i="7"/>
  <c r="AZ16" i="7"/>
  <c r="BB16" i="7"/>
  <c r="BC16" i="7"/>
  <c r="BE16" i="7"/>
  <c r="BF16" i="7"/>
  <c r="BH16" i="7"/>
  <c r="BI16" i="7"/>
  <c r="BK16" i="7"/>
  <c r="BL16" i="7"/>
  <c r="BN16" i="7"/>
  <c r="BO16" i="7"/>
  <c r="X17" i="7"/>
  <c r="Y17" i="7"/>
  <c r="AA17" i="7"/>
  <c r="AB17" i="7"/>
  <c r="AD17" i="7"/>
  <c r="AE17" i="7"/>
  <c r="AG17" i="7"/>
  <c r="AH17" i="7"/>
  <c r="AJ17" i="7"/>
  <c r="AK17" i="7"/>
  <c r="AM17" i="7"/>
  <c r="AN17" i="7"/>
  <c r="AP17" i="7"/>
  <c r="AQ17" i="7"/>
  <c r="AS17" i="7"/>
  <c r="AT17" i="7"/>
  <c r="AV17" i="7"/>
  <c r="AW17" i="7"/>
  <c r="AY17" i="7"/>
  <c r="AZ17" i="7"/>
  <c r="BB17" i="7"/>
  <c r="BC17" i="7"/>
  <c r="BE17" i="7"/>
  <c r="BF17" i="7"/>
  <c r="BH17" i="7"/>
  <c r="BI17" i="7"/>
  <c r="BK17" i="7"/>
  <c r="BL17" i="7"/>
  <c r="BN17" i="7"/>
  <c r="BO17" i="7"/>
  <c r="X18" i="7"/>
  <c r="Y18" i="7"/>
  <c r="AA18" i="7"/>
  <c r="AB18" i="7"/>
  <c r="AD18" i="7"/>
  <c r="AE18" i="7"/>
  <c r="AG18" i="7"/>
  <c r="AH18" i="7"/>
  <c r="AJ18" i="7"/>
  <c r="AK18" i="7"/>
  <c r="AM18" i="7"/>
  <c r="AN18" i="7"/>
  <c r="AP18" i="7"/>
  <c r="AQ18" i="7"/>
  <c r="AS18" i="7"/>
  <c r="AT18" i="7"/>
  <c r="AV18" i="7"/>
  <c r="AW18" i="7"/>
  <c r="AY18" i="7"/>
  <c r="AZ18" i="7"/>
  <c r="BB18" i="7"/>
  <c r="BC18" i="7"/>
  <c r="BE18" i="7"/>
  <c r="BF18" i="7"/>
  <c r="BH18" i="7"/>
  <c r="BI18" i="7"/>
  <c r="BK18" i="7"/>
  <c r="BL18" i="7"/>
  <c r="BN18" i="7"/>
  <c r="BO18" i="7"/>
  <c r="X19" i="7"/>
  <c r="Y19" i="7"/>
  <c r="AA19" i="7"/>
  <c r="AB19" i="7"/>
  <c r="AD19" i="7"/>
  <c r="AE19" i="7"/>
  <c r="AG19" i="7"/>
  <c r="AH19" i="7"/>
  <c r="AJ19" i="7"/>
  <c r="AK19" i="7"/>
  <c r="AM19" i="7"/>
  <c r="AN19" i="7"/>
  <c r="AP19" i="7"/>
  <c r="AQ19" i="7"/>
  <c r="AS19" i="7"/>
  <c r="AT19" i="7"/>
  <c r="AV19" i="7"/>
  <c r="AW19" i="7"/>
  <c r="AY19" i="7"/>
  <c r="AZ19" i="7"/>
  <c r="BB19" i="7"/>
  <c r="BC19" i="7"/>
  <c r="BE19" i="7"/>
  <c r="BF19" i="7"/>
  <c r="BH19" i="7"/>
  <c r="BI19" i="7"/>
  <c r="BK19" i="7"/>
  <c r="BL19" i="7"/>
  <c r="BN19" i="7"/>
  <c r="BO19" i="7"/>
  <c r="X20" i="7"/>
  <c r="Y20" i="7"/>
  <c r="AA20" i="7"/>
  <c r="AB20" i="7"/>
  <c r="AD20" i="7"/>
  <c r="AE20" i="7"/>
  <c r="AG20" i="7"/>
  <c r="AH20" i="7"/>
  <c r="AJ20" i="7"/>
  <c r="AK20" i="7"/>
  <c r="AM20" i="7"/>
  <c r="AN20" i="7"/>
  <c r="AP20" i="7"/>
  <c r="AQ20" i="7"/>
  <c r="AS20" i="7"/>
  <c r="AT20" i="7"/>
  <c r="AV20" i="7"/>
  <c r="AW20" i="7"/>
  <c r="AY20" i="7"/>
  <c r="AZ20" i="7"/>
  <c r="BB20" i="7"/>
  <c r="BC20" i="7"/>
  <c r="BE20" i="7"/>
  <c r="BF20" i="7"/>
  <c r="BH20" i="7"/>
  <c r="BI20" i="7"/>
  <c r="BK20" i="7"/>
  <c r="BL20" i="7"/>
  <c r="BN20" i="7"/>
  <c r="BO20" i="7"/>
  <c r="X21" i="7"/>
  <c r="Y21" i="7"/>
  <c r="AA21" i="7"/>
  <c r="AB21" i="7"/>
  <c r="AD21" i="7"/>
  <c r="AE21" i="7"/>
  <c r="AG21" i="7"/>
  <c r="AH21" i="7"/>
  <c r="AJ21" i="7"/>
  <c r="AK21" i="7"/>
  <c r="AM21" i="7"/>
  <c r="AN21" i="7"/>
  <c r="AP21" i="7"/>
  <c r="AQ21" i="7"/>
  <c r="AS21" i="7"/>
  <c r="AT21" i="7"/>
  <c r="AV21" i="7"/>
  <c r="AW21" i="7"/>
  <c r="AY21" i="7"/>
  <c r="AZ21" i="7"/>
  <c r="BB21" i="7"/>
  <c r="BC21" i="7"/>
  <c r="BE21" i="7"/>
  <c r="BF21" i="7"/>
  <c r="BH21" i="7"/>
  <c r="BI21" i="7"/>
  <c r="BK21" i="7"/>
  <c r="BL21" i="7"/>
  <c r="BN21" i="7"/>
  <c r="BO21" i="7"/>
  <c r="X22" i="7"/>
  <c r="Y22" i="7"/>
  <c r="AA22" i="7"/>
  <c r="AB22" i="7"/>
  <c r="AD22" i="7"/>
  <c r="AE22" i="7"/>
  <c r="AG22" i="7"/>
  <c r="AH22" i="7"/>
  <c r="AJ22" i="7"/>
  <c r="AK22" i="7"/>
  <c r="AM22" i="7"/>
  <c r="AN22" i="7"/>
  <c r="AP22" i="7"/>
  <c r="AQ22" i="7"/>
  <c r="AS22" i="7"/>
  <c r="AT22" i="7"/>
  <c r="AV22" i="7"/>
  <c r="AW22" i="7"/>
  <c r="AY22" i="7"/>
  <c r="AZ22" i="7"/>
  <c r="BB22" i="7"/>
  <c r="BC22" i="7"/>
  <c r="BE22" i="7"/>
  <c r="BF22" i="7"/>
  <c r="BH22" i="7"/>
  <c r="BI22" i="7"/>
  <c r="BK22" i="7"/>
  <c r="BL22" i="7"/>
  <c r="BN22" i="7"/>
  <c r="BO22" i="7"/>
  <c r="X23" i="7"/>
  <c r="Y23" i="7"/>
  <c r="AA23" i="7"/>
  <c r="AB23" i="7"/>
  <c r="AD23" i="7"/>
  <c r="AE23" i="7"/>
  <c r="AG23" i="7"/>
  <c r="AH23" i="7"/>
  <c r="AJ23" i="7"/>
  <c r="AK23" i="7"/>
  <c r="AM23" i="7"/>
  <c r="AN23" i="7"/>
  <c r="AP23" i="7"/>
  <c r="AQ23" i="7"/>
  <c r="AS23" i="7"/>
  <c r="AT23" i="7"/>
  <c r="AV23" i="7"/>
  <c r="AW23" i="7"/>
  <c r="AY23" i="7"/>
  <c r="AZ23" i="7"/>
  <c r="BB23" i="7"/>
  <c r="BC23" i="7"/>
  <c r="BE23" i="7"/>
  <c r="BF23" i="7"/>
  <c r="BH23" i="7"/>
  <c r="BI23" i="7"/>
  <c r="BK23" i="7"/>
  <c r="BL23" i="7"/>
  <c r="BN23" i="7"/>
  <c r="BO23" i="7"/>
  <c r="X24" i="7"/>
  <c r="Y24" i="7"/>
  <c r="AA24" i="7"/>
  <c r="AB24" i="7"/>
  <c r="AD24" i="7"/>
  <c r="AE24" i="7"/>
  <c r="AG24" i="7"/>
  <c r="AH24" i="7"/>
  <c r="AJ24" i="7"/>
  <c r="AK24" i="7"/>
  <c r="AM24" i="7"/>
  <c r="AN24" i="7"/>
  <c r="AP24" i="7"/>
  <c r="AQ24" i="7"/>
  <c r="AS24" i="7"/>
  <c r="AT24" i="7"/>
  <c r="AV24" i="7"/>
  <c r="AW24" i="7"/>
  <c r="AY24" i="7"/>
  <c r="AZ24" i="7"/>
  <c r="BB24" i="7"/>
  <c r="BC24" i="7"/>
  <c r="BE24" i="7"/>
  <c r="BF24" i="7"/>
  <c r="BH24" i="7"/>
  <c r="BI24" i="7"/>
  <c r="BK24" i="7"/>
  <c r="BL24" i="7"/>
  <c r="BN24" i="7"/>
  <c r="BO24" i="7"/>
  <c r="X25" i="7"/>
  <c r="Y25" i="7"/>
  <c r="AA25" i="7"/>
  <c r="AB25" i="7"/>
  <c r="AD25" i="7"/>
  <c r="AE25" i="7"/>
  <c r="AG25" i="7"/>
  <c r="AH25" i="7"/>
  <c r="AJ25" i="7"/>
  <c r="AK25" i="7"/>
  <c r="AM25" i="7"/>
  <c r="AN25" i="7"/>
  <c r="AP25" i="7"/>
  <c r="AQ25" i="7"/>
  <c r="AS25" i="7"/>
  <c r="AT25" i="7"/>
  <c r="AV25" i="7"/>
  <c r="AW25" i="7"/>
  <c r="AY25" i="7"/>
  <c r="AZ25" i="7"/>
  <c r="BB25" i="7"/>
  <c r="BC25" i="7"/>
  <c r="BE25" i="7"/>
  <c r="BF25" i="7"/>
  <c r="BH25" i="7"/>
  <c r="BI25" i="7"/>
  <c r="BK25" i="7"/>
  <c r="BL25" i="7"/>
  <c r="BN25" i="7"/>
  <c r="BO25" i="7"/>
  <c r="X26" i="7"/>
  <c r="Y26" i="7"/>
  <c r="Y43" i="7"/>
  <c r="AA26" i="7"/>
  <c r="AB26" i="7"/>
  <c r="AD26" i="7"/>
  <c r="AE26" i="7"/>
  <c r="AG26" i="7"/>
  <c r="AH26" i="7"/>
  <c r="AJ26" i="7"/>
  <c r="AK26" i="7"/>
  <c r="AK43" i="7"/>
  <c r="AM26" i="7"/>
  <c r="AN26" i="7"/>
  <c r="AP26" i="7"/>
  <c r="AQ26" i="7"/>
  <c r="AS26" i="7"/>
  <c r="AT26" i="7"/>
  <c r="AV26" i="7"/>
  <c r="AW26" i="7"/>
  <c r="AW43" i="7"/>
  <c r="AY26" i="7"/>
  <c r="AZ26" i="7"/>
  <c r="BB26" i="7"/>
  <c r="BC26" i="7"/>
  <c r="BE26" i="7"/>
  <c r="BF26" i="7"/>
  <c r="BH26" i="7"/>
  <c r="BI26" i="7"/>
  <c r="BI43" i="7"/>
  <c r="BK26" i="7"/>
  <c r="BL26" i="7"/>
  <c r="BN26" i="7"/>
  <c r="BO26" i="7"/>
  <c r="X27" i="7"/>
  <c r="Y27" i="7"/>
  <c r="AA27" i="7"/>
  <c r="AB27" i="7"/>
  <c r="AD27" i="7"/>
  <c r="AE27" i="7"/>
  <c r="AG27" i="7"/>
  <c r="AH27" i="7"/>
  <c r="AJ27" i="7"/>
  <c r="AK27" i="7"/>
  <c r="AM27" i="7"/>
  <c r="AN27" i="7"/>
  <c r="AP27" i="7"/>
  <c r="AQ27" i="7"/>
  <c r="AS27" i="7"/>
  <c r="AT27" i="7"/>
  <c r="AV27" i="7"/>
  <c r="AW27" i="7"/>
  <c r="AY27" i="7"/>
  <c r="AZ27" i="7"/>
  <c r="BB27" i="7"/>
  <c r="BC27" i="7"/>
  <c r="BE27" i="7"/>
  <c r="BF27" i="7"/>
  <c r="BH27" i="7"/>
  <c r="BI27" i="7"/>
  <c r="BK27" i="7"/>
  <c r="BL27" i="7"/>
  <c r="BN27" i="7"/>
  <c r="BO27" i="7"/>
  <c r="X28" i="7"/>
  <c r="Y28" i="7"/>
  <c r="AA28" i="7"/>
  <c r="AB28" i="7"/>
  <c r="AD28" i="7"/>
  <c r="AE28" i="7"/>
  <c r="AG28" i="7"/>
  <c r="AH28" i="7"/>
  <c r="AJ28" i="7"/>
  <c r="AK28" i="7"/>
  <c r="AM28" i="7"/>
  <c r="AN28" i="7"/>
  <c r="AP28" i="7"/>
  <c r="AQ28" i="7"/>
  <c r="AS28" i="7"/>
  <c r="AT28" i="7"/>
  <c r="AV28" i="7"/>
  <c r="AW28" i="7"/>
  <c r="AY28" i="7"/>
  <c r="AZ28" i="7"/>
  <c r="BB28" i="7"/>
  <c r="BC28" i="7"/>
  <c r="BE28" i="7"/>
  <c r="BF28" i="7"/>
  <c r="BH28" i="7"/>
  <c r="BI28" i="7"/>
  <c r="BK28" i="7"/>
  <c r="BL28" i="7"/>
  <c r="BN28" i="7"/>
  <c r="BO28" i="7"/>
  <c r="X29" i="7"/>
  <c r="Y29" i="7"/>
  <c r="AA29" i="7"/>
  <c r="AB29" i="7"/>
  <c r="AD29" i="7"/>
  <c r="AE29" i="7"/>
  <c r="AG29" i="7"/>
  <c r="AH29" i="7"/>
  <c r="AJ29" i="7"/>
  <c r="AK29" i="7"/>
  <c r="AM29" i="7"/>
  <c r="AN29" i="7"/>
  <c r="AP29" i="7"/>
  <c r="AQ29" i="7"/>
  <c r="AS29" i="7"/>
  <c r="AT29" i="7"/>
  <c r="AV29" i="7"/>
  <c r="AW29" i="7"/>
  <c r="AY29" i="7"/>
  <c r="AZ29" i="7"/>
  <c r="BB29" i="7"/>
  <c r="BC29" i="7"/>
  <c r="BE29" i="7"/>
  <c r="BF29" i="7"/>
  <c r="BH29" i="7"/>
  <c r="BI29" i="7"/>
  <c r="BK29" i="7"/>
  <c r="BL29" i="7"/>
  <c r="BN29" i="7"/>
  <c r="BO29" i="7"/>
  <c r="X30" i="7"/>
  <c r="Y30" i="7"/>
  <c r="AA30" i="7"/>
  <c r="AB30" i="7"/>
  <c r="AD30" i="7"/>
  <c r="AE30" i="7"/>
  <c r="AG30" i="7"/>
  <c r="AH30" i="7"/>
  <c r="AJ30" i="7"/>
  <c r="AK30" i="7"/>
  <c r="AM30" i="7"/>
  <c r="AN30" i="7"/>
  <c r="AP30" i="7"/>
  <c r="AQ30" i="7"/>
  <c r="AS30" i="7"/>
  <c r="AT30" i="7"/>
  <c r="AV30" i="7"/>
  <c r="AW30" i="7"/>
  <c r="AY30" i="7"/>
  <c r="AZ30" i="7"/>
  <c r="BB30" i="7"/>
  <c r="BC30" i="7"/>
  <c r="BE30" i="7"/>
  <c r="BF30" i="7"/>
  <c r="BH30" i="7"/>
  <c r="BI30" i="7"/>
  <c r="BK30" i="7"/>
  <c r="BL30" i="7"/>
  <c r="BN30" i="7"/>
  <c r="BO30" i="7"/>
  <c r="X31" i="7"/>
  <c r="Y31" i="7"/>
  <c r="AA31" i="7"/>
  <c r="AB31" i="7"/>
  <c r="AD31" i="7"/>
  <c r="AE31" i="7"/>
  <c r="AG31" i="7"/>
  <c r="AH31" i="7"/>
  <c r="AJ31" i="7"/>
  <c r="AK31" i="7"/>
  <c r="AM31" i="7"/>
  <c r="AN31" i="7"/>
  <c r="AP31" i="7"/>
  <c r="AQ31" i="7"/>
  <c r="AS31" i="7"/>
  <c r="AT31" i="7"/>
  <c r="AV31" i="7"/>
  <c r="AW31" i="7"/>
  <c r="AY31" i="7"/>
  <c r="AZ31" i="7"/>
  <c r="BB31" i="7"/>
  <c r="BC31" i="7"/>
  <c r="BE31" i="7"/>
  <c r="BF31" i="7"/>
  <c r="BH31" i="7"/>
  <c r="BI31" i="7"/>
  <c r="BK31" i="7"/>
  <c r="BL31" i="7"/>
  <c r="BN31" i="7"/>
  <c r="BO31" i="7"/>
  <c r="X32" i="7"/>
  <c r="Y32" i="7"/>
  <c r="AA32" i="7"/>
  <c r="AB32" i="7"/>
  <c r="AD32" i="7"/>
  <c r="AE32" i="7"/>
  <c r="AG32" i="7"/>
  <c r="AH32" i="7"/>
  <c r="AJ32" i="7"/>
  <c r="AK32" i="7"/>
  <c r="AM32" i="7"/>
  <c r="AN32" i="7"/>
  <c r="AP32" i="7"/>
  <c r="AQ32" i="7"/>
  <c r="AS32" i="7"/>
  <c r="AT32" i="7"/>
  <c r="AV32" i="7"/>
  <c r="AW32" i="7"/>
  <c r="AY32" i="7"/>
  <c r="AZ32" i="7"/>
  <c r="BB32" i="7"/>
  <c r="BC32" i="7"/>
  <c r="BE32" i="7"/>
  <c r="BF32" i="7"/>
  <c r="BH32" i="7"/>
  <c r="BI32" i="7"/>
  <c r="BK32" i="7"/>
  <c r="BL32" i="7"/>
  <c r="BN32" i="7"/>
  <c r="BO32" i="7"/>
  <c r="X33" i="7"/>
  <c r="Y33" i="7"/>
  <c r="AA33" i="7"/>
  <c r="AB33" i="7"/>
  <c r="AB43" i="7"/>
  <c r="AD33" i="7"/>
  <c r="AE33" i="7"/>
  <c r="AG33" i="7"/>
  <c r="AH33" i="7"/>
  <c r="AJ33" i="7"/>
  <c r="AK33" i="7"/>
  <c r="AM33" i="7"/>
  <c r="AN33" i="7"/>
  <c r="AN43" i="7"/>
  <c r="AP33" i="7"/>
  <c r="AQ33" i="7"/>
  <c r="AS33" i="7"/>
  <c r="AT33" i="7"/>
  <c r="AV33" i="7"/>
  <c r="AW33" i="7"/>
  <c r="AY33" i="7"/>
  <c r="AZ33" i="7"/>
  <c r="AZ43" i="7"/>
  <c r="BB33" i="7"/>
  <c r="BC33" i="7"/>
  <c r="BE33" i="7"/>
  <c r="BF33" i="7"/>
  <c r="BH33" i="7"/>
  <c r="BI33" i="7"/>
  <c r="BK33" i="7"/>
  <c r="BL33" i="7"/>
  <c r="BL43" i="7"/>
  <c r="BN33" i="7"/>
  <c r="BO33" i="7"/>
  <c r="X34" i="7"/>
  <c r="Y34" i="7"/>
  <c r="AA34" i="7"/>
  <c r="AB34" i="7"/>
  <c r="AD34" i="7"/>
  <c r="AE34" i="7"/>
  <c r="AG34" i="7"/>
  <c r="AH34" i="7"/>
  <c r="AJ34" i="7"/>
  <c r="AK34" i="7"/>
  <c r="AM34" i="7"/>
  <c r="AN34" i="7"/>
  <c r="AP34" i="7"/>
  <c r="AQ34" i="7"/>
  <c r="AS34" i="7"/>
  <c r="AT34" i="7"/>
  <c r="AV34" i="7"/>
  <c r="AW34" i="7"/>
  <c r="AY34" i="7"/>
  <c r="AZ34" i="7"/>
  <c r="BB34" i="7"/>
  <c r="BC34" i="7"/>
  <c r="BE34" i="7"/>
  <c r="BF34" i="7"/>
  <c r="BH34" i="7"/>
  <c r="BI34" i="7"/>
  <c r="BK34" i="7"/>
  <c r="BL34" i="7"/>
  <c r="BN34" i="7"/>
  <c r="BO34" i="7"/>
  <c r="X35" i="7"/>
  <c r="Y35" i="7"/>
  <c r="AA35" i="7"/>
  <c r="AB35" i="7"/>
  <c r="AD35" i="7"/>
  <c r="AE35" i="7"/>
  <c r="AG35" i="7"/>
  <c r="AH35" i="7"/>
  <c r="AJ35" i="7"/>
  <c r="AK35" i="7"/>
  <c r="AM35" i="7"/>
  <c r="AN35" i="7"/>
  <c r="AP35" i="7"/>
  <c r="AQ35" i="7"/>
  <c r="AS35" i="7"/>
  <c r="AT35" i="7"/>
  <c r="AV35" i="7"/>
  <c r="AW35" i="7"/>
  <c r="AY35" i="7"/>
  <c r="AZ35" i="7"/>
  <c r="BB35" i="7"/>
  <c r="BC35" i="7"/>
  <c r="BE35" i="7"/>
  <c r="BF35" i="7"/>
  <c r="BH35" i="7"/>
  <c r="BI35" i="7"/>
  <c r="BK35" i="7"/>
  <c r="BL35" i="7"/>
  <c r="BN35" i="7"/>
  <c r="BO35" i="7"/>
  <c r="X36" i="7"/>
  <c r="Y36" i="7"/>
  <c r="AA36" i="7"/>
  <c r="AB36" i="7"/>
  <c r="AD36" i="7"/>
  <c r="AE36" i="7"/>
  <c r="AG36" i="7"/>
  <c r="AH36" i="7"/>
  <c r="AJ36" i="7"/>
  <c r="AK36" i="7"/>
  <c r="AM36" i="7"/>
  <c r="AN36" i="7"/>
  <c r="AP36" i="7"/>
  <c r="AQ36" i="7"/>
  <c r="AS36" i="7"/>
  <c r="AT36" i="7"/>
  <c r="AV36" i="7"/>
  <c r="AW36" i="7"/>
  <c r="AY36" i="7"/>
  <c r="AZ36" i="7"/>
  <c r="BB36" i="7"/>
  <c r="BC36" i="7"/>
  <c r="BE36" i="7"/>
  <c r="BF36" i="7"/>
  <c r="BH36" i="7"/>
  <c r="BI36" i="7"/>
  <c r="BK36" i="7"/>
  <c r="BL36" i="7"/>
  <c r="BN36" i="7"/>
  <c r="BO36" i="7"/>
  <c r="X37" i="7"/>
  <c r="Y37" i="7"/>
  <c r="AA37" i="7"/>
  <c r="AB37" i="7"/>
  <c r="AD37" i="7"/>
  <c r="AE37" i="7"/>
  <c r="AG37" i="7"/>
  <c r="AH37" i="7"/>
  <c r="AJ37" i="7"/>
  <c r="AK37" i="7"/>
  <c r="AM37" i="7"/>
  <c r="AN37" i="7"/>
  <c r="AP37" i="7"/>
  <c r="AQ37" i="7"/>
  <c r="AS37" i="7"/>
  <c r="AT37" i="7"/>
  <c r="AV37" i="7"/>
  <c r="AW37" i="7"/>
  <c r="AY37" i="7"/>
  <c r="AZ37" i="7"/>
  <c r="BB37" i="7"/>
  <c r="BC37" i="7"/>
  <c r="BE37" i="7"/>
  <c r="BF37" i="7"/>
  <c r="BH37" i="7"/>
  <c r="BI37" i="7"/>
  <c r="BK37" i="7"/>
  <c r="BL37" i="7"/>
  <c r="BN37" i="7"/>
  <c r="BO37" i="7"/>
  <c r="X38" i="7"/>
  <c r="Y38" i="7"/>
  <c r="AA38" i="7"/>
  <c r="AB38" i="7"/>
  <c r="AD38" i="7"/>
  <c r="AE38" i="7"/>
  <c r="AG38" i="7"/>
  <c r="AH38" i="7"/>
  <c r="AJ38" i="7"/>
  <c r="AK38" i="7"/>
  <c r="AM38" i="7"/>
  <c r="AN38" i="7"/>
  <c r="AP38" i="7"/>
  <c r="AQ38" i="7"/>
  <c r="AS38" i="7"/>
  <c r="AT38" i="7"/>
  <c r="AV38" i="7"/>
  <c r="AW38" i="7"/>
  <c r="AY38" i="7"/>
  <c r="AZ38" i="7"/>
  <c r="BB38" i="7"/>
  <c r="BC38" i="7"/>
  <c r="BE38" i="7"/>
  <c r="BF38" i="7"/>
  <c r="BH38" i="7"/>
  <c r="BI38" i="7"/>
  <c r="BK38" i="7"/>
  <c r="BL38" i="7"/>
  <c r="BN38" i="7"/>
  <c r="BO38" i="7"/>
  <c r="X39" i="7"/>
  <c r="Y39" i="7"/>
  <c r="AA39" i="7"/>
  <c r="AB39" i="7"/>
  <c r="AD39" i="7"/>
  <c r="AE39" i="7"/>
  <c r="AG39" i="7"/>
  <c r="AH39" i="7"/>
  <c r="AJ39" i="7"/>
  <c r="AK39" i="7"/>
  <c r="AM39" i="7"/>
  <c r="AN39" i="7"/>
  <c r="AP39" i="7"/>
  <c r="AQ39" i="7"/>
  <c r="AS39" i="7"/>
  <c r="AT39" i="7"/>
  <c r="AV39" i="7"/>
  <c r="AW39" i="7"/>
  <c r="AY39" i="7"/>
  <c r="AZ39" i="7"/>
  <c r="BB39" i="7"/>
  <c r="BC39" i="7"/>
  <c r="BE39" i="7"/>
  <c r="BF39" i="7"/>
  <c r="BH39" i="7"/>
  <c r="BI39" i="7"/>
  <c r="BK39" i="7"/>
  <c r="BL39" i="7"/>
  <c r="BN39" i="7"/>
  <c r="BO39" i="7"/>
  <c r="X40" i="7"/>
  <c r="Y40" i="7"/>
  <c r="AA40" i="7"/>
  <c r="AB40" i="7"/>
  <c r="AD40" i="7"/>
  <c r="AE40" i="7"/>
  <c r="AG40" i="7"/>
  <c r="AH40" i="7"/>
  <c r="AJ40" i="7"/>
  <c r="AK40" i="7"/>
  <c r="AM40" i="7"/>
  <c r="AN40" i="7"/>
  <c r="AP40" i="7"/>
  <c r="AQ40" i="7"/>
  <c r="AS40" i="7"/>
  <c r="AT40" i="7"/>
  <c r="AV40" i="7"/>
  <c r="AW40" i="7"/>
  <c r="AY40" i="7"/>
  <c r="AZ40" i="7"/>
  <c r="BB40" i="7"/>
  <c r="BC40" i="7"/>
  <c r="BE40" i="7"/>
  <c r="BF40" i="7"/>
  <c r="BH40" i="7"/>
  <c r="BI40" i="7"/>
  <c r="BK40" i="7"/>
  <c r="BL40" i="7"/>
  <c r="BN40" i="7"/>
  <c r="BO40" i="7"/>
  <c r="X41" i="7"/>
  <c r="Y41" i="7"/>
  <c r="AA41" i="7"/>
  <c r="AB41" i="7"/>
  <c r="AD41" i="7"/>
  <c r="AE41" i="7"/>
  <c r="AG41" i="7"/>
  <c r="AH41" i="7"/>
  <c r="AJ41" i="7"/>
  <c r="AK41" i="7"/>
  <c r="AM41" i="7"/>
  <c r="AN41" i="7"/>
  <c r="AP41" i="7"/>
  <c r="AQ41" i="7"/>
  <c r="AS41" i="7"/>
  <c r="AT41" i="7"/>
  <c r="AV41" i="7"/>
  <c r="AW41" i="7"/>
  <c r="AY41" i="7"/>
  <c r="AZ41" i="7"/>
  <c r="BB41" i="7"/>
  <c r="BC41" i="7"/>
  <c r="BE41" i="7"/>
  <c r="BF41" i="7"/>
  <c r="BH41" i="7"/>
  <c r="BI41" i="7"/>
  <c r="BK41" i="7"/>
  <c r="BL41" i="7"/>
  <c r="BN41" i="7"/>
  <c r="BO41" i="7"/>
  <c r="X42" i="7"/>
  <c r="Y42" i="7"/>
  <c r="AA42" i="7"/>
  <c r="AB42" i="7"/>
  <c r="AD42" i="7"/>
  <c r="AE42" i="7"/>
  <c r="AG42" i="7"/>
  <c r="AH42" i="7"/>
  <c r="AJ42" i="7"/>
  <c r="AK42" i="7"/>
  <c r="AM42" i="7"/>
  <c r="AN42" i="7"/>
  <c r="AP42" i="7"/>
  <c r="AQ42" i="7"/>
  <c r="AS42" i="7"/>
  <c r="AT42" i="7"/>
  <c r="AV42" i="7"/>
  <c r="AW42" i="7"/>
  <c r="AY42" i="7"/>
  <c r="AZ42" i="7"/>
  <c r="BB42" i="7"/>
  <c r="BC42" i="7"/>
  <c r="BE42" i="7"/>
  <c r="BF42" i="7"/>
  <c r="BH42" i="7"/>
  <c r="BI42" i="7"/>
  <c r="BK42" i="7"/>
  <c r="BL42" i="7"/>
  <c r="BN42" i="7"/>
  <c r="BO42" i="7"/>
  <c r="W43" i="7"/>
  <c r="Z43" i="7"/>
  <c r="AA43" i="7"/>
  <c r="Z44" i="7"/>
  <c r="AC43" i="7"/>
  <c r="AE43" i="7"/>
  <c r="AF43" i="7"/>
  <c r="AH43" i="7"/>
  <c r="AI43" i="7"/>
  <c r="AI51" i="7"/>
  <c r="AI48" i="7"/>
  <c r="AI49" i="7"/>
  <c r="AL43" i="7"/>
  <c r="AL51" i="7"/>
  <c r="AL48" i="7"/>
  <c r="AL49" i="7"/>
  <c r="AM43" i="7"/>
  <c r="AL44" i="7"/>
  <c r="AO43" i="7"/>
  <c r="AQ43" i="7"/>
  <c r="AR43" i="7"/>
  <c r="AT43" i="7"/>
  <c r="AU43" i="7"/>
  <c r="AU51" i="7"/>
  <c r="AU48" i="7"/>
  <c r="AU49" i="7"/>
  <c r="AX43" i="7"/>
  <c r="AX51" i="7"/>
  <c r="AX48" i="7"/>
  <c r="AX49" i="7"/>
  <c r="AY43" i="7"/>
  <c r="AX44" i="7"/>
  <c r="BA43" i="7"/>
  <c r="BC43" i="7"/>
  <c r="BD43" i="7"/>
  <c r="BF43" i="7"/>
  <c r="BG43" i="7"/>
  <c r="BG51" i="7"/>
  <c r="BG46" i="7"/>
  <c r="BJ43" i="7"/>
  <c r="BJ51" i="7"/>
  <c r="BK43" i="7"/>
  <c r="BJ44" i="7"/>
  <c r="W47" i="7"/>
  <c r="W51" i="7"/>
  <c r="W48" i="7"/>
  <c r="W49" i="7"/>
  <c r="Z47" i="7"/>
  <c r="Z51" i="7"/>
  <c r="Z48" i="7"/>
  <c r="Z49" i="7"/>
  <c r="BJ47" i="7"/>
  <c r="BA48" i="7"/>
  <c r="BD48" i="7"/>
  <c r="BG48" i="7"/>
  <c r="BJ48" i="7"/>
  <c r="AC51" i="7"/>
  <c r="AC48" i="7"/>
  <c r="AC49" i="7"/>
  <c r="AF51" i="7"/>
  <c r="AF48" i="7"/>
  <c r="AF49" i="7"/>
  <c r="AO51" i="7"/>
  <c r="AO48" i="7"/>
  <c r="AO49" i="7"/>
  <c r="AR51" i="7"/>
  <c r="AR48" i="7"/>
  <c r="AR49" i="7"/>
  <c r="BA51" i="7"/>
  <c r="BD51" i="7"/>
  <c r="Q43" i="7"/>
  <c r="N43" i="7"/>
  <c r="K43" i="7"/>
  <c r="H43" i="7"/>
  <c r="E43" i="7"/>
  <c r="BZ6" i="7"/>
  <c r="M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CG5" i="7"/>
  <c r="CF5" i="7"/>
  <c r="CD5" i="7"/>
  <c r="CA5" i="7"/>
  <c r="BZ5" i="7"/>
  <c r="BX5" i="7"/>
  <c r="BU5" i="7"/>
  <c r="BT5" i="7"/>
  <c r="BR5" i="7"/>
  <c r="V5" i="7"/>
  <c r="S5" i="7"/>
  <c r="R5" i="7"/>
  <c r="P5" i="7"/>
  <c r="M5" i="7"/>
  <c r="L5" i="7"/>
  <c r="J5" i="7"/>
  <c r="G5" i="7"/>
  <c r="F5" i="7"/>
  <c r="D5" i="7"/>
  <c r="B5" i="7"/>
  <c r="B6" i="7"/>
  <c r="CG4" i="7"/>
  <c r="CF4" i="7"/>
  <c r="CD4" i="7"/>
  <c r="CC4" i="7"/>
  <c r="CA4" i="7"/>
  <c r="BZ4" i="7"/>
  <c r="BX4" i="7"/>
  <c r="BW4" i="7"/>
  <c r="BU4" i="7"/>
  <c r="BT4" i="7"/>
  <c r="BR4" i="7"/>
  <c r="BQ4" i="7"/>
  <c r="V4" i="7"/>
  <c r="U4" i="7"/>
  <c r="S4" i="7"/>
  <c r="R4" i="7"/>
  <c r="P4" i="7"/>
  <c r="O4" i="7"/>
  <c r="M4" i="7"/>
  <c r="L4" i="7"/>
  <c r="J4" i="7"/>
  <c r="I4" i="7"/>
  <c r="G4" i="7"/>
  <c r="F4" i="7"/>
  <c r="AX46" i="9"/>
  <c r="AX54" i="9"/>
  <c r="M5" i="9"/>
  <c r="AB5" i="9"/>
  <c r="AS5" i="9"/>
  <c r="E51" i="9"/>
  <c r="P5" i="9"/>
  <c r="AG5" i="9"/>
  <c r="AW5" i="9"/>
  <c r="U5" i="9"/>
  <c r="AK5" i="9"/>
  <c r="AZ5" i="9"/>
  <c r="AZ46" i="8"/>
  <c r="AZ62" i="8"/>
  <c r="N5" i="8"/>
  <c r="AL5" i="8"/>
  <c r="BJ5" i="8"/>
  <c r="J51" i="8"/>
  <c r="Q5" i="8"/>
  <c r="AO5" i="8"/>
  <c r="E5" i="8"/>
  <c r="AC5" i="8"/>
  <c r="BA5" i="8"/>
  <c r="BC46" i="8"/>
  <c r="BC62" i="8"/>
  <c r="H5" i="8"/>
  <c r="T5" i="8"/>
  <c r="AF5" i="8"/>
  <c r="AR5" i="8"/>
  <c r="BK5" i="8"/>
  <c r="BE5" i="8"/>
  <c r="AY5" i="8"/>
  <c r="AS5" i="8"/>
  <c r="AM5" i="8"/>
  <c r="AG5" i="8"/>
  <c r="AA5" i="8"/>
  <c r="U5" i="8"/>
  <c r="O5" i="8"/>
  <c r="I5" i="8"/>
  <c r="A6" i="8"/>
  <c r="BH5" i="8"/>
  <c r="BB5" i="8"/>
  <c r="AV5" i="8"/>
  <c r="AP5" i="8"/>
  <c r="AJ5" i="8"/>
  <c r="AD5" i="8"/>
  <c r="X5" i="8"/>
  <c r="R5" i="8"/>
  <c r="L5" i="8"/>
  <c r="F5" i="8"/>
  <c r="K5" i="8"/>
  <c r="W5" i="8"/>
  <c r="AI5" i="8"/>
  <c r="AU5" i="8"/>
  <c r="BG5" i="8"/>
  <c r="D51" i="8"/>
  <c r="D48" i="8"/>
  <c r="D49" i="8"/>
  <c r="M51" i="8"/>
  <c r="M48" i="8"/>
  <c r="M49" i="8"/>
  <c r="Y51" i="8"/>
  <c r="Y48" i="8"/>
  <c r="Y49" i="8"/>
  <c r="AE51" i="8"/>
  <c r="AE48" i="8"/>
  <c r="AE49" i="8"/>
  <c r="AQ51" i="8"/>
  <c r="AQ46" i="8"/>
  <c r="AQ62" i="8"/>
  <c r="AW51" i="8"/>
  <c r="BI51" i="8"/>
  <c r="AW46" i="8"/>
  <c r="AW62" i="8"/>
  <c r="BI46" i="8"/>
  <c r="BI62" i="8"/>
  <c r="G51" i="8"/>
  <c r="S51" i="8"/>
  <c r="S48" i="8"/>
  <c r="S49" i="8"/>
  <c r="G5" i="9"/>
  <c r="O5" i="9"/>
  <c r="V5" i="9"/>
  <c r="AE5" i="9"/>
  <c r="AM5" i="9"/>
  <c r="AT5" i="9"/>
  <c r="J48" i="8"/>
  <c r="J49" i="8"/>
  <c r="B6" i="9"/>
  <c r="BB5" i="9"/>
  <c r="AV5" i="9"/>
  <c r="AP5" i="9"/>
  <c r="AJ5" i="9"/>
  <c r="AD5" i="9"/>
  <c r="X5" i="9"/>
  <c r="R5" i="9"/>
  <c r="L5" i="9"/>
  <c r="F5" i="9"/>
  <c r="J5" i="9"/>
  <c r="S5" i="9"/>
  <c r="AA5" i="9"/>
  <c r="AH5" i="9"/>
  <c r="AQ5" i="9"/>
  <c r="AY5" i="9"/>
  <c r="N51" i="9"/>
  <c r="N48" i="9"/>
  <c r="N49" i="9"/>
  <c r="AL51" i="9"/>
  <c r="AL46" i="9"/>
  <c r="AL54" i="9"/>
  <c r="E48" i="9"/>
  <c r="E49" i="9"/>
  <c r="BD46" i="7"/>
  <c r="BJ46" i="7"/>
  <c r="B7" i="7"/>
  <c r="CC6" i="7"/>
  <c r="BW6" i="7"/>
  <c r="BQ6" i="7"/>
  <c r="U6" i="7"/>
  <c r="O6" i="7"/>
  <c r="I6" i="7"/>
  <c r="CD6" i="7"/>
  <c r="BU6" i="7"/>
  <c r="R6" i="7"/>
  <c r="J6" i="7"/>
  <c r="G6" i="7"/>
  <c r="CF6" i="7"/>
  <c r="L6" i="7"/>
  <c r="V6" i="7"/>
  <c r="BX6" i="7"/>
  <c r="CG6" i="7"/>
  <c r="F6" i="7"/>
  <c r="P6" i="7"/>
  <c r="BR6" i="7"/>
  <c r="CA6" i="7"/>
  <c r="S6" i="7"/>
  <c r="BT6" i="7"/>
  <c r="I5" i="7"/>
  <c r="O5" i="7"/>
  <c r="U5" i="7"/>
  <c r="BQ5" i="7"/>
  <c r="BW5" i="7"/>
  <c r="CC5" i="7"/>
  <c r="AY6" i="9"/>
  <c r="AS6" i="9"/>
  <c r="AM6" i="9"/>
  <c r="AG6" i="9"/>
  <c r="AA6" i="9"/>
  <c r="U6" i="9"/>
  <c r="O6" i="9"/>
  <c r="I6" i="9"/>
  <c r="B7" i="9"/>
  <c r="BB6" i="9"/>
  <c r="AT6" i="9"/>
  <c r="AK6" i="9"/>
  <c r="AD6" i="9"/>
  <c r="V6" i="9"/>
  <c r="M6" i="9"/>
  <c r="F6" i="9"/>
  <c r="AZ6" i="9"/>
  <c r="AQ6" i="9"/>
  <c r="AJ6" i="9"/>
  <c r="AB6" i="9"/>
  <c r="S6" i="9"/>
  <c r="L6" i="9"/>
  <c r="BC6" i="9"/>
  <c r="AV6" i="9"/>
  <c r="AN6" i="9"/>
  <c r="AE6" i="9"/>
  <c r="X6" i="9"/>
  <c r="P6" i="9"/>
  <c r="G6" i="9"/>
  <c r="Y6" i="9"/>
  <c r="AW6" i="9"/>
  <c r="R6" i="9"/>
  <c r="AH6" i="9"/>
  <c r="AP6" i="9"/>
  <c r="J6" i="9"/>
  <c r="BG6" i="8"/>
  <c r="BA6" i="8"/>
  <c r="AU6" i="8"/>
  <c r="AO6" i="8"/>
  <c r="AI6" i="8"/>
  <c r="AC6" i="8"/>
  <c r="W6" i="8"/>
  <c r="Q6" i="8"/>
  <c r="K6" i="8"/>
  <c r="E6" i="8"/>
  <c r="BJ6" i="8"/>
  <c r="BD6" i="8"/>
  <c r="AX6" i="8"/>
  <c r="AR6" i="8"/>
  <c r="AL6" i="8"/>
  <c r="AF6" i="8"/>
  <c r="Z6" i="8"/>
  <c r="T6" i="8"/>
  <c r="N6" i="8"/>
  <c r="H6" i="8"/>
  <c r="A7" i="8"/>
  <c r="BB6" i="8"/>
  <c r="AP6" i="8"/>
  <c r="AD6" i="8"/>
  <c r="R6" i="8"/>
  <c r="F6" i="8"/>
  <c r="BE6" i="8"/>
  <c r="AG6" i="8"/>
  <c r="BK6" i="8"/>
  <c r="AY6" i="8"/>
  <c r="AM6" i="8"/>
  <c r="AA6" i="8"/>
  <c r="O6" i="8"/>
  <c r="U6" i="8"/>
  <c r="BH6" i="8"/>
  <c r="AV6" i="8"/>
  <c r="AJ6" i="8"/>
  <c r="X6" i="8"/>
  <c r="L6" i="8"/>
  <c r="AS6" i="8"/>
  <c r="I6" i="8"/>
  <c r="B8" i="7"/>
  <c r="CC7" i="7"/>
  <c r="BW7" i="7"/>
  <c r="BQ7" i="7"/>
  <c r="U7" i="7"/>
  <c r="O7" i="7"/>
  <c r="I7" i="7"/>
  <c r="CG7" i="7"/>
  <c r="BZ7" i="7"/>
  <c r="BR7" i="7"/>
  <c r="V7" i="7"/>
  <c r="M7" i="7"/>
  <c r="F7" i="7"/>
  <c r="S7" i="7"/>
  <c r="CD7" i="7"/>
  <c r="BT7" i="7"/>
  <c r="R7" i="7"/>
  <c r="G7" i="7"/>
  <c r="CA7" i="7"/>
  <c r="P7" i="7"/>
  <c r="BX7" i="7"/>
  <c r="L7" i="7"/>
  <c r="CF7" i="7"/>
  <c r="BU7" i="7"/>
  <c r="J7" i="7"/>
  <c r="B8" i="9"/>
  <c r="BB7" i="9"/>
  <c r="AV7" i="9"/>
  <c r="AP7" i="9"/>
  <c r="AJ7" i="9"/>
  <c r="AD7" i="9"/>
  <c r="X7" i="9"/>
  <c r="R7" i="9"/>
  <c r="L7" i="9"/>
  <c r="F7" i="9"/>
  <c r="AY7" i="9"/>
  <c r="AQ7" i="9"/>
  <c r="AH7" i="9"/>
  <c r="AA7" i="9"/>
  <c r="S7" i="9"/>
  <c r="J7" i="9"/>
  <c r="AW7" i="9"/>
  <c r="AN7" i="9"/>
  <c r="AG7" i="9"/>
  <c r="Y7" i="9"/>
  <c r="P7" i="9"/>
  <c r="I7" i="9"/>
  <c r="AZ7" i="9"/>
  <c r="AS7" i="9"/>
  <c r="AK7" i="9"/>
  <c r="AB7" i="9"/>
  <c r="U7" i="9"/>
  <c r="M7" i="9"/>
  <c r="AT7" i="9"/>
  <c r="O7" i="9"/>
  <c r="AM7" i="9"/>
  <c r="G7" i="9"/>
  <c r="BC7" i="9"/>
  <c r="V7" i="9"/>
  <c r="AE7" i="9"/>
  <c r="A8" i="8"/>
  <c r="BH7" i="8"/>
  <c r="BB7" i="8"/>
  <c r="AV7" i="8"/>
  <c r="AP7" i="8"/>
  <c r="AJ7" i="8"/>
  <c r="AD7" i="8"/>
  <c r="X7" i="8"/>
  <c r="R7" i="8"/>
  <c r="L7" i="8"/>
  <c r="F7" i="8"/>
  <c r="BK7" i="8"/>
  <c r="BE7" i="8"/>
  <c r="AY7" i="8"/>
  <c r="AS7" i="8"/>
  <c r="AM7" i="8"/>
  <c r="AG7" i="8"/>
  <c r="AA7" i="8"/>
  <c r="U7" i="8"/>
  <c r="O7" i="8"/>
  <c r="I7" i="8"/>
  <c r="BJ7" i="8"/>
  <c r="AX7" i="8"/>
  <c r="AL7" i="8"/>
  <c r="Z7" i="8"/>
  <c r="N7" i="8"/>
  <c r="BA7" i="8"/>
  <c r="Q7" i="8"/>
  <c r="BG7" i="8"/>
  <c r="AU7" i="8"/>
  <c r="AI7" i="8"/>
  <c r="W7" i="8"/>
  <c r="K7" i="8"/>
  <c r="AO7" i="8"/>
  <c r="E7" i="8"/>
  <c r="BD7" i="8"/>
  <c r="AR7" i="8"/>
  <c r="AF7" i="8"/>
  <c r="T7" i="8"/>
  <c r="H7" i="8"/>
  <c r="AC7" i="8"/>
  <c r="B9" i="7"/>
  <c r="CC8" i="7"/>
  <c r="BW8" i="7"/>
  <c r="BQ8" i="7"/>
  <c r="U8" i="7"/>
  <c r="O8" i="7"/>
  <c r="I8" i="7"/>
  <c r="CD8" i="7"/>
  <c r="BU8" i="7"/>
  <c r="R8" i="7"/>
  <c r="J8" i="7"/>
  <c r="L8" i="7"/>
  <c r="BR8" i="7"/>
  <c r="F8" i="7"/>
  <c r="CF8" i="7"/>
  <c r="BT8" i="7"/>
  <c r="S8" i="7"/>
  <c r="G8" i="7"/>
  <c r="BZ8" i="7"/>
  <c r="M8" i="7"/>
  <c r="CG8" i="7"/>
  <c r="BX8" i="7"/>
  <c r="V8" i="7"/>
  <c r="CA8" i="7"/>
  <c r="P8" i="7"/>
  <c r="AY8" i="9"/>
  <c r="AS8" i="9"/>
  <c r="AM8" i="9"/>
  <c r="AG8" i="9"/>
  <c r="AA8" i="9"/>
  <c r="U8" i="9"/>
  <c r="O8" i="9"/>
  <c r="I8" i="9"/>
  <c r="AZ8" i="9"/>
  <c r="AQ8" i="9"/>
  <c r="AJ8" i="9"/>
  <c r="AB8" i="9"/>
  <c r="S8" i="9"/>
  <c r="L8" i="9"/>
  <c r="AW8" i="9"/>
  <c r="AP8" i="9"/>
  <c r="AH8" i="9"/>
  <c r="Y8" i="9"/>
  <c r="R8" i="9"/>
  <c r="J8" i="9"/>
  <c r="B9" i="9"/>
  <c r="BB8" i="9"/>
  <c r="AT8" i="9"/>
  <c r="AK8" i="9"/>
  <c r="AD8" i="9"/>
  <c r="V8" i="9"/>
  <c r="M8" i="9"/>
  <c r="F8" i="9"/>
  <c r="BC8" i="9"/>
  <c r="X8" i="9"/>
  <c r="AV8" i="9"/>
  <c r="P8" i="9"/>
  <c r="AE8" i="9"/>
  <c r="G8" i="9"/>
  <c r="AN8" i="9"/>
  <c r="BJ8" i="8"/>
  <c r="BD8" i="8"/>
  <c r="AX8" i="8"/>
  <c r="AR8" i="8"/>
  <c r="AL8" i="8"/>
  <c r="AF8" i="8"/>
  <c r="Z8" i="8"/>
  <c r="T8" i="8"/>
  <c r="N8" i="8"/>
  <c r="H8" i="8"/>
  <c r="BG8" i="8"/>
  <c r="BA8" i="8"/>
  <c r="AU8" i="8"/>
  <c r="AO8" i="8"/>
  <c r="AI8" i="8"/>
  <c r="AC8" i="8"/>
  <c r="W8" i="8"/>
  <c r="Q8" i="8"/>
  <c r="K8" i="8"/>
  <c r="E8" i="8"/>
  <c r="A9" i="8"/>
  <c r="BB8" i="8"/>
  <c r="AP8" i="8"/>
  <c r="AD8" i="8"/>
  <c r="R8" i="8"/>
  <c r="F8" i="8"/>
  <c r="U8" i="8"/>
  <c r="BK8" i="8"/>
  <c r="AY8" i="8"/>
  <c r="AM8" i="8"/>
  <c r="AA8" i="8"/>
  <c r="O8" i="8"/>
  <c r="AS8" i="8"/>
  <c r="BH8" i="8"/>
  <c r="AV8" i="8"/>
  <c r="AJ8" i="8"/>
  <c r="X8" i="8"/>
  <c r="L8" i="8"/>
  <c r="BE8" i="8"/>
  <c r="AG8" i="8"/>
  <c r="I8" i="8"/>
  <c r="B10" i="7"/>
  <c r="CC9" i="7"/>
  <c r="BW9" i="7"/>
  <c r="BQ9" i="7"/>
  <c r="U9" i="7"/>
  <c r="O9" i="7"/>
  <c r="I9" i="7"/>
  <c r="CG9" i="7"/>
  <c r="BZ9" i="7"/>
  <c r="BR9" i="7"/>
  <c r="V9" i="7"/>
  <c r="M9" i="7"/>
  <c r="F9" i="7"/>
  <c r="L9" i="7"/>
  <c r="R9" i="7"/>
  <c r="CF9" i="7"/>
  <c r="BU9" i="7"/>
  <c r="S9" i="7"/>
  <c r="J9" i="7"/>
  <c r="BT9" i="7"/>
  <c r="G9" i="7"/>
  <c r="CA9" i="7"/>
  <c r="P9" i="7"/>
  <c r="BX9" i="7"/>
  <c r="CD9" i="7"/>
  <c r="B10" i="9"/>
  <c r="BB9" i="9"/>
  <c r="AV9" i="9"/>
  <c r="AP9" i="9"/>
  <c r="AJ9" i="9"/>
  <c r="AD9" i="9"/>
  <c r="X9" i="9"/>
  <c r="R9" i="9"/>
  <c r="L9" i="9"/>
  <c r="F9" i="9"/>
  <c r="AW9" i="9"/>
  <c r="AN9" i="9"/>
  <c r="AG9" i="9"/>
  <c r="Y9" i="9"/>
  <c r="P9" i="9"/>
  <c r="I9" i="9"/>
  <c r="BC9" i="9"/>
  <c r="AT9" i="9"/>
  <c r="AM9" i="9"/>
  <c r="AE9" i="9"/>
  <c r="V9" i="9"/>
  <c r="O9" i="9"/>
  <c r="G9" i="9"/>
  <c r="AY9" i="9"/>
  <c r="AQ9" i="9"/>
  <c r="AH9" i="9"/>
  <c r="AA9" i="9"/>
  <c r="S9" i="9"/>
  <c r="J9" i="9"/>
  <c r="AB9" i="9"/>
  <c r="AZ9" i="9"/>
  <c r="U9" i="9"/>
  <c r="AK9" i="9"/>
  <c r="AS9" i="9"/>
  <c r="M9" i="9"/>
  <c r="BK9" i="8"/>
  <c r="BE9" i="8"/>
  <c r="AY9" i="8"/>
  <c r="AS9" i="8"/>
  <c r="AM9" i="8"/>
  <c r="AG9" i="8"/>
  <c r="AA9" i="8"/>
  <c r="U9" i="8"/>
  <c r="O9" i="8"/>
  <c r="I9" i="8"/>
  <c r="A10" i="8"/>
  <c r="BH9" i="8"/>
  <c r="BB9" i="8"/>
  <c r="AV9" i="8"/>
  <c r="AP9" i="8"/>
  <c r="AJ9" i="8"/>
  <c r="AD9" i="8"/>
  <c r="X9" i="8"/>
  <c r="R9" i="8"/>
  <c r="L9" i="8"/>
  <c r="F9" i="8"/>
  <c r="BJ9" i="8"/>
  <c r="AX9" i="8"/>
  <c r="AL9" i="8"/>
  <c r="Z9" i="8"/>
  <c r="N9" i="8"/>
  <c r="BA9" i="8"/>
  <c r="E9" i="8"/>
  <c r="BG9" i="8"/>
  <c r="AU9" i="8"/>
  <c r="AI9" i="8"/>
  <c r="W9" i="8"/>
  <c r="K9" i="8"/>
  <c r="AC9" i="8"/>
  <c r="BD9" i="8"/>
  <c r="AR9" i="8"/>
  <c r="AF9" i="8"/>
  <c r="T9" i="8"/>
  <c r="H9" i="8"/>
  <c r="AO9" i="8"/>
  <c r="Q9" i="8"/>
  <c r="B11" i="7"/>
  <c r="CC10" i="7"/>
  <c r="BW10" i="7"/>
  <c r="BQ10" i="7"/>
  <c r="U10" i="7"/>
  <c r="O10" i="7"/>
  <c r="I10" i="7"/>
  <c r="CD10" i="7"/>
  <c r="BU10" i="7"/>
  <c r="R10" i="7"/>
  <c r="J10" i="7"/>
  <c r="BZ10" i="7"/>
  <c r="CF10" i="7"/>
  <c r="G10" i="7"/>
  <c r="CG10" i="7"/>
  <c r="BX10" i="7"/>
  <c r="V10" i="7"/>
  <c r="L10" i="7"/>
  <c r="BT10" i="7"/>
  <c r="S10" i="7"/>
  <c r="CA10" i="7"/>
  <c r="BR10" i="7"/>
  <c r="P10" i="7"/>
  <c r="F10" i="7"/>
  <c r="M10" i="7"/>
  <c r="BG10" i="8"/>
  <c r="BA10" i="8"/>
  <c r="AU10" i="8"/>
  <c r="AO10" i="8"/>
  <c r="AI10" i="8"/>
  <c r="AC10" i="8"/>
  <c r="W10" i="8"/>
  <c r="Q10" i="8"/>
  <c r="K10" i="8"/>
  <c r="E10" i="8"/>
  <c r="BJ10" i="8"/>
  <c r="BD10" i="8"/>
  <c r="AX10" i="8"/>
  <c r="AR10" i="8"/>
  <c r="AL10" i="8"/>
  <c r="AF10" i="8"/>
  <c r="Z10" i="8"/>
  <c r="T10" i="8"/>
  <c r="N10" i="8"/>
  <c r="H10" i="8"/>
  <c r="A11" i="8"/>
  <c r="BB10" i="8"/>
  <c r="AP10" i="8"/>
  <c r="AD10" i="8"/>
  <c r="R10" i="8"/>
  <c r="F10" i="8"/>
  <c r="AS10" i="8"/>
  <c r="BK10" i="8"/>
  <c r="AY10" i="8"/>
  <c r="AM10" i="8"/>
  <c r="AA10" i="8"/>
  <c r="O10" i="8"/>
  <c r="U10" i="8"/>
  <c r="BH10" i="8"/>
  <c r="AV10" i="8"/>
  <c r="AJ10" i="8"/>
  <c r="X10" i="8"/>
  <c r="L10" i="8"/>
  <c r="BE10" i="8"/>
  <c r="AG10" i="8"/>
  <c r="I10" i="8"/>
  <c r="AY10" i="9"/>
  <c r="AS10" i="9"/>
  <c r="AM10" i="9"/>
  <c r="AG10" i="9"/>
  <c r="AA10" i="9"/>
  <c r="U10" i="9"/>
  <c r="O10" i="9"/>
  <c r="I10" i="9"/>
  <c r="AW10" i="9"/>
  <c r="AP10" i="9"/>
  <c r="AH10" i="9"/>
  <c r="Y10" i="9"/>
  <c r="R10" i="9"/>
  <c r="J10" i="9"/>
  <c r="BC10" i="9"/>
  <c r="AV10" i="9"/>
  <c r="AN10" i="9"/>
  <c r="AE10" i="9"/>
  <c r="X10" i="9"/>
  <c r="P10" i="9"/>
  <c r="G10" i="9"/>
  <c r="AZ10" i="9"/>
  <c r="AQ10" i="9"/>
  <c r="AJ10" i="9"/>
  <c r="AB10" i="9"/>
  <c r="S10" i="9"/>
  <c r="L10" i="9"/>
  <c r="AT10" i="9"/>
  <c r="M10" i="9"/>
  <c r="AK10" i="9"/>
  <c r="F10" i="9"/>
  <c r="BB10" i="9"/>
  <c r="V10" i="9"/>
  <c r="B11" i="9"/>
  <c r="AD10" i="9"/>
  <c r="B12" i="7"/>
  <c r="CC11" i="7"/>
  <c r="BW11" i="7"/>
  <c r="BQ11" i="7"/>
  <c r="U11" i="7"/>
  <c r="O11" i="7"/>
  <c r="I11" i="7"/>
  <c r="CG11" i="7"/>
  <c r="BZ11" i="7"/>
  <c r="BR11" i="7"/>
  <c r="V11" i="7"/>
  <c r="M11" i="7"/>
  <c r="F11" i="7"/>
  <c r="BU11" i="7"/>
  <c r="BX11" i="7"/>
  <c r="L11" i="7"/>
  <c r="CF11" i="7"/>
  <c r="S11" i="7"/>
  <c r="CD11" i="7"/>
  <c r="BT11" i="7"/>
  <c r="R11" i="7"/>
  <c r="G11" i="7"/>
  <c r="CA11" i="7"/>
  <c r="P11" i="7"/>
  <c r="J11" i="7"/>
  <c r="B12" i="9"/>
  <c r="BB11" i="9"/>
  <c r="AV11" i="9"/>
  <c r="AP11" i="9"/>
  <c r="AJ11" i="9"/>
  <c r="AD11" i="9"/>
  <c r="X11" i="9"/>
  <c r="R11" i="9"/>
  <c r="L11" i="9"/>
  <c r="F11" i="9"/>
  <c r="BC11" i="9"/>
  <c r="AT11" i="9"/>
  <c r="AM11" i="9"/>
  <c r="AE11" i="9"/>
  <c r="V11" i="9"/>
  <c r="O11" i="9"/>
  <c r="G11" i="9"/>
  <c r="AZ11" i="9"/>
  <c r="AS11" i="9"/>
  <c r="AK11" i="9"/>
  <c r="AB11" i="9"/>
  <c r="U11" i="9"/>
  <c r="M11" i="9"/>
  <c r="AW11" i="9"/>
  <c r="AN11" i="9"/>
  <c r="AG11" i="9"/>
  <c r="Y11" i="9"/>
  <c r="P11" i="9"/>
  <c r="I11" i="9"/>
  <c r="AY11" i="9"/>
  <c r="S11" i="9"/>
  <c r="AQ11" i="9"/>
  <c r="J11" i="9"/>
  <c r="AA11" i="9"/>
  <c r="AH11" i="9"/>
  <c r="A12" i="8"/>
  <c r="BH11" i="8"/>
  <c r="BB11" i="8"/>
  <c r="AV11" i="8"/>
  <c r="AP11" i="8"/>
  <c r="AJ11" i="8"/>
  <c r="AD11" i="8"/>
  <c r="X11" i="8"/>
  <c r="R11" i="8"/>
  <c r="L11" i="8"/>
  <c r="F11" i="8"/>
  <c r="BK11" i="8"/>
  <c r="BE11" i="8"/>
  <c r="AY11" i="8"/>
  <c r="AS11" i="8"/>
  <c r="AM11" i="8"/>
  <c r="AG11" i="8"/>
  <c r="AA11" i="8"/>
  <c r="U11" i="8"/>
  <c r="O11" i="8"/>
  <c r="I11" i="8"/>
  <c r="BJ11" i="8"/>
  <c r="AX11" i="8"/>
  <c r="AL11" i="8"/>
  <c r="Z11" i="8"/>
  <c r="N11" i="8"/>
  <c r="BG11" i="8"/>
  <c r="AU11" i="8"/>
  <c r="AI11" i="8"/>
  <c r="W11" i="8"/>
  <c r="K11" i="8"/>
  <c r="AO11" i="8"/>
  <c r="Q11" i="8"/>
  <c r="BD11" i="8"/>
  <c r="AR11" i="8"/>
  <c r="AF11" i="8"/>
  <c r="T11" i="8"/>
  <c r="H11" i="8"/>
  <c r="BA11" i="8"/>
  <c r="AC11" i="8"/>
  <c r="E11" i="8"/>
  <c r="B13" i="7"/>
  <c r="CC12" i="7"/>
  <c r="BW12" i="7"/>
  <c r="BQ12" i="7"/>
  <c r="U12" i="7"/>
  <c r="O12" i="7"/>
  <c r="I12" i="7"/>
  <c r="CD12" i="7"/>
  <c r="BU12" i="7"/>
  <c r="R12" i="7"/>
  <c r="J12" i="7"/>
  <c r="CA12" i="7"/>
  <c r="F12" i="7"/>
  <c r="CG12" i="7"/>
  <c r="V12" i="7"/>
  <c r="BZ12" i="7"/>
  <c r="M12" i="7"/>
  <c r="CF12" i="7"/>
  <c r="BT12" i="7"/>
  <c r="S12" i="7"/>
  <c r="G12" i="7"/>
  <c r="BR12" i="7"/>
  <c r="P12" i="7"/>
  <c r="BX12" i="7"/>
  <c r="L12" i="7"/>
  <c r="BJ12" i="8"/>
  <c r="BD12" i="8"/>
  <c r="AX12" i="8"/>
  <c r="AR12" i="8"/>
  <c r="AL12" i="8"/>
  <c r="AF12" i="8"/>
  <c r="Z12" i="8"/>
  <c r="T12" i="8"/>
  <c r="N12" i="8"/>
  <c r="H12" i="8"/>
  <c r="BG12" i="8"/>
  <c r="BA12" i="8"/>
  <c r="AU12" i="8"/>
  <c r="AO12" i="8"/>
  <c r="AI12" i="8"/>
  <c r="AC12" i="8"/>
  <c r="W12" i="8"/>
  <c r="Q12" i="8"/>
  <c r="K12" i="8"/>
  <c r="E12" i="8"/>
  <c r="BB12" i="8"/>
  <c r="AP12" i="8"/>
  <c r="AD12" i="8"/>
  <c r="R12" i="8"/>
  <c r="F12" i="8"/>
  <c r="A13" i="8"/>
  <c r="BK12" i="8"/>
  <c r="AY12" i="8"/>
  <c r="AM12" i="8"/>
  <c r="AA12" i="8"/>
  <c r="O12" i="8"/>
  <c r="BE12" i="8"/>
  <c r="AG12" i="8"/>
  <c r="I12" i="8"/>
  <c r="BH12" i="8"/>
  <c r="AV12" i="8"/>
  <c r="AJ12" i="8"/>
  <c r="X12" i="8"/>
  <c r="L12" i="8"/>
  <c r="AS12" i="8"/>
  <c r="U12" i="8"/>
  <c r="AY12" i="9"/>
  <c r="AS12" i="9"/>
  <c r="AM12" i="9"/>
  <c r="AG12" i="9"/>
  <c r="AA12" i="9"/>
  <c r="U12" i="9"/>
  <c r="O12" i="9"/>
  <c r="I12" i="9"/>
  <c r="BC12" i="9"/>
  <c r="AV12" i="9"/>
  <c r="AN12" i="9"/>
  <c r="AE12" i="9"/>
  <c r="X12" i="9"/>
  <c r="P12" i="9"/>
  <c r="G12" i="9"/>
  <c r="B13" i="9"/>
  <c r="BB12" i="9"/>
  <c r="AT12" i="9"/>
  <c r="AK12" i="9"/>
  <c r="AD12" i="9"/>
  <c r="V12" i="9"/>
  <c r="M12" i="9"/>
  <c r="F12" i="9"/>
  <c r="AW12" i="9"/>
  <c r="AP12" i="9"/>
  <c r="AH12" i="9"/>
  <c r="Y12" i="9"/>
  <c r="R12" i="9"/>
  <c r="J12" i="9"/>
  <c r="AJ12" i="9"/>
  <c r="AB12" i="9"/>
  <c r="AQ12" i="9"/>
  <c r="L12" i="9"/>
  <c r="S12" i="9"/>
  <c r="AZ12" i="9"/>
  <c r="B14" i="7"/>
  <c r="CC13" i="7"/>
  <c r="BW13" i="7"/>
  <c r="BQ13" i="7"/>
  <c r="U13" i="7"/>
  <c r="O13" i="7"/>
  <c r="I13" i="7"/>
  <c r="CG13" i="7"/>
  <c r="BZ13" i="7"/>
  <c r="BR13" i="7"/>
  <c r="V13" i="7"/>
  <c r="M13" i="7"/>
  <c r="F13" i="7"/>
  <c r="CD13" i="7"/>
  <c r="CA13" i="7"/>
  <c r="P13" i="7"/>
  <c r="L13" i="7"/>
  <c r="CF13" i="7"/>
  <c r="BU13" i="7"/>
  <c r="S13" i="7"/>
  <c r="J13" i="7"/>
  <c r="BT13" i="7"/>
  <c r="R13" i="7"/>
  <c r="G13" i="7"/>
  <c r="BX13" i="7"/>
  <c r="BK13" i="8"/>
  <c r="BE13" i="8"/>
  <c r="AY13" i="8"/>
  <c r="AS13" i="8"/>
  <c r="AM13" i="8"/>
  <c r="AG13" i="8"/>
  <c r="AA13" i="8"/>
  <c r="U13" i="8"/>
  <c r="O13" i="8"/>
  <c r="I13" i="8"/>
  <c r="A14" i="8"/>
  <c r="BH13" i="8"/>
  <c r="BB13" i="8"/>
  <c r="AV13" i="8"/>
  <c r="AP13" i="8"/>
  <c r="AJ13" i="8"/>
  <c r="AD13" i="8"/>
  <c r="X13" i="8"/>
  <c r="R13" i="8"/>
  <c r="L13" i="8"/>
  <c r="F13" i="8"/>
  <c r="BA13" i="8"/>
  <c r="AO13" i="8"/>
  <c r="AC13" i="8"/>
  <c r="Q13" i="8"/>
  <c r="E13" i="8"/>
  <c r="BJ13" i="8"/>
  <c r="AX13" i="8"/>
  <c r="AL13" i="8"/>
  <c r="Z13" i="8"/>
  <c r="N13" i="8"/>
  <c r="BD13" i="8"/>
  <c r="AF13" i="8"/>
  <c r="H13" i="8"/>
  <c r="BG13" i="8"/>
  <c r="AU13" i="8"/>
  <c r="AI13" i="8"/>
  <c r="W13" i="8"/>
  <c r="K13" i="8"/>
  <c r="AR13" i="8"/>
  <c r="T13" i="8"/>
  <c r="B14" i="9"/>
  <c r="BB13" i="9"/>
  <c r="AV13" i="9"/>
  <c r="AP13" i="9"/>
  <c r="AJ13" i="9"/>
  <c r="AD13" i="9"/>
  <c r="X13" i="9"/>
  <c r="R13" i="9"/>
  <c r="L13" i="9"/>
  <c r="F13" i="9"/>
  <c r="AZ13" i="9"/>
  <c r="AS13" i="9"/>
  <c r="AK13" i="9"/>
  <c r="AB13" i="9"/>
  <c r="U13" i="9"/>
  <c r="M13" i="9"/>
  <c r="AY13" i="9"/>
  <c r="AQ13" i="9"/>
  <c r="AH13" i="9"/>
  <c r="AA13" i="9"/>
  <c r="S13" i="9"/>
  <c r="J13" i="9"/>
  <c r="BC13" i="9"/>
  <c r="AT13" i="9"/>
  <c r="AM13" i="9"/>
  <c r="AE13" i="9"/>
  <c r="V13" i="9"/>
  <c r="O13" i="9"/>
  <c r="G13" i="9"/>
  <c r="AW13" i="9"/>
  <c r="P13" i="9"/>
  <c r="AN13" i="9"/>
  <c r="I13" i="9"/>
  <c r="Y13" i="9"/>
  <c r="AG13" i="9"/>
  <c r="B15" i="7"/>
  <c r="CC14" i="7"/>
  <c r="BW14" i="7"/>
  <c r="BQ14" i="7"/>
  <c r="U14" i="7"/>
  <c r="O14" i="7"/>
  <c r="I14" i="7"/>
  <c r="CD14" i="7"/>
  <c r="BU14" i="7"/>
  <c r="R14" i="7"/>
  <c r="J14" i="7"/>
  <c r="CF14" i="7"/>
  <c r="M14" i="7"/>
  <c r="CA14" i="7"/>
  <c r="BR14" i="7"/>
  <c r="P14" i="7"/>
  <c r="F14" i="7"/>
  <c r="CG14" i="7"/>
  <c r="BX14" i="7"/>
  <c r="V14" i="7"/>
  <c r="L14" i="7"/>
  <c r="BT14" i="7"/>
  <c r="S14" i="7"/>
  <c r="G14" i="7"/>
  <c r="BZ14" i="7"/>
  <c r="BG14" i="8"/>
  <c r="BA14" i="8"/>
  <c r="AU14" i="8"/>
  <c r="AO14" i="8"/>
  <c r="AI14" i="8"/>
  <c r="AC14" i="8"/>
  <c r="W14" i="8"/>
  <c r="Q14" i="8"/>
  <c r="K14" i="8"/>
  <c r="E14" i="8"/>
  <c r="BJ14" i="8"/>
  <c r="BD14" i="8"/>
  <c r="AX14" i="8"/>
  <c r="AR14" i="8"/>
  <c r="AL14" i="8"/>
  <c r="AF14" i="8"/>
  <c r="Z14" i="8"/>
  <c r="T14" i="8"/>
  <c r="N14" i="8"/>
  <c r="H14" i="8"/>
  <c r="BE14" i="8"/>
  <c r="AS14" i="8"/>
  <c r="AG14" i="8"/>
  <c r="U14" i="8"/>
  <c r="I14" i="8"/>
  <c r="X14" i="8"/>
  <c r="A15" i="8"/>
  <c r="BB14" i="8"/>
  <c r="AP14" i="8"/>
  <c r="AD14" i="8"/>
  <c r="R14" i="8"/>
  <c r="F14" i="8"/>
  <c r="BH14" i="8"/>
  <c r="AJ14" i="8"/>
  <c r="L14" i="8"/>
  <c r="BK14" i="8"/>
  <c r="AY14" i="8"/>
  <c r="AM14" i="8"/>
  <c r="AA14" i="8"/>
  <c r="O14" i="8"/>
  <c r="AV14" i="8"/>
  <c r="AY14" i="9"/>
  <c r="AS14" i="9"/>
  <c r="AM14" i="9"/>
  <c r="AG14" i="9"/>
  <c r="AA14" i="9"/>
  <c r="U14" i="9"/>
  <c r="O14" i="9"/>
  <c r="I14" i="9"/>
  <c r="B15" i="9"/>
  <c r="BB14" i="9"/>
  <c r="AT14" i="9"/>
  <c r="AK14" i="9"/>
  <c r="AD14" i="9"/>
  <c r="V14" i="9"/>
  <c r="M14" i="9"/>
  <c r="F14" i="9"/>
  <c r="AZ14" i="9"/>
  <c r="AQ14" i="9"/>
  <c r="AJ14" i="9"/>
  <c r="AB14" i="9"/>
  <c r="S14" i="9"/>
  <c r="L14" i="9"/>
  <c r="BC14" i="9"/>
  <c r="AV14" i="9"/>
  <c r="AN14" i="9"/>
  <c r="AE14" i="9"/>
  <c r="X14" i="9"/>
  <c r="P14" i="9"/>
  <c r="G14" i="9"/>
  <c r="AH14" i="9"/>
  <c r="Y14" i="9"/>
  <c r="AP14" i="9"/>
  <c r="J14" i="9"/>
  <c r="AW14" i="9"/>
  <c r="R14" i="9"/>
  <c r="B16" i="7"/>
  <c r="CC15" i="7"/>
  <c r="BW15" i="7"/>
  <c r="BQ15" i="7"/>
  <c r="U15" i="7"/>
  <c r="O15" i="7"/>
  <c r="I15" i="7"/>
  <c r="CG15" i="7"/>
  <c r="BZ15" i="7"/>
  <c r="BR15" i="7"/>
  <c r="V15" i="7"/>
  <c r="M15" i="7"/>
  <c r="F15" i="7"/>
  <c r="CA15" i="7"/>
  <c r="CD15" i="7"/>
  <c r="BT15" i="7"/>
  <c r="R15" i="7"/>
  <c r="G15" i="7"/>
  <c r="P15" i="7"/>
  <c r="BX15" i="7"/>
  <c r="L15" i="7"/>
  <c r="CF15" i="7"/>
  <c r="BU15" i="7"/>
  <c r="S15" i="7"/>
  <c r="J15" i="7"/>
  <c r="A16" i="8"/>
  <c r="BH15" i="8"/>
  <c r="BB15" i="8"/>
  <c r="AV15" i="8"/>
  <c r="AP15" i="8"/>
  <c r="AJ15" i="8"/>
  <c r="AD15" i="8"/>
  <c r="X15" i="8"/>
  <c r="R15" i="8"/>
  <c r="L15" i="8"/>
  <c r="F15" i="8"/>
  <c r="BK15" i="8"/>
  <c r="BE15" i="8"/>
  <c r="AY15" i="8"/>
  <c r="AS15" i="8"/>
  <c r="AM15" i="8"/>
  <c r="AG15" i="8"/>
  <c r="AA15" i="8"/>
  <c r="U15" i="8"/>
  <c r="O15" i="8"/>
  <c r="I15" i="8"/>
  <c r="BA15" i="8"/>
  <c r="AO15" i="8"/>
  <c r="AC15" i="8"/>
  <c r="Q15" i="8"/>
  <c r="E15" i="8"/>
  <c r="BJ15" i="8"/>
  <c r="AX15" i="8"/>
  <c r="AL15" i="8"/>
  <c r="Z15" i="8"/>
  <c r="N15" i="8"/>
  <c r="AR15" i="8"/>
  <c r="T15" i="8"/>
  <c r="BG15" i="8"/>
  <c r="AU15" i="8"/>
  <c r="AI15" i="8"/>
  <c r="W15" i="8"/>
  <c r="K15" i="8"/>
  <c r="BD15" i="8"/>
  <c r="AF15" i="8"/>
  <c r="H15" i="8"/>
  <c r="B16" i="9"/>
  <c r="BB15" i="9"/>
  <c r="AV15" i="9"/>
  <c r="AP15" i="9"/>
  <c r="AJ15" i="9"/>
  <c r="AD15" i="9"/>
  <c r="X15" i="9"/>
  <c r="R15" i="9"/>
  <c r="L15" i="9"/>
  <c r="F15" i="9"/>
  <c r="AY15" i="9"/>
  <c r="AQ15" i="9"/>
  <c r="AH15" i="9"/>
  <c r="AA15" i="9"/>
  <c r="S15" i="9"/>
  <c r="J15" i="9"/>
  <c r="AW15" i="9"/>
  <c r="AN15" i="9"/>
  <c r="AG15" i="9"/>
  <c r="Y15" i="9"/>
  <c r="P15" i="9"/>
  <c r="I15" i="9"/>
  <c r="AZ15" i="9"/>
  <c r="AS15" i="9"/>
  <c r="AK15" i="9"/>
  <c r="AB15" i="9"/>
  <c r="U15" i="9"/>
  <c r="M15" i="9"/>
  <c r="BC15" i="9"/>
  <c r="V15" i="9"/>
  <c r="AT15" i="9"/>
  <c r="O15" i="9"/>
  <c r="AE15" i="9"/>
  <c r="AM15" i="9"/>
  <c r="G15" i="9"/>
  <c r="CF16" i="7"/>
  <c r="BZ16" i="7"/>
  <c r="BT16" i="7"/>
  <c r="CD16" i="7"/>
  <c r="BW16" i="7"/>
  <c r="U16" i="7"/>
  <c r="O16" i="7"/>
  <c r="I16" i="7"/>
  <c r="CA16" i="7"/>
  <c r="BQ16" i="7"/>
  <c r="R16" i="7"/>
  <c r="J16" i="7"/>
  <c r="V16" i="7"/>
  <c r="BR16" i="7"/>
  <c r="B17" i="7"/>
  <c r="BU16" i="7"/>
  <c r="S16" i="7"/>
  <c r="G16" i="7"/>
  <c r="P16" i="7"/>
  <c r="CC16" i="7"/>
  <c r="M16" i="7"/>
  <c r="BX16" i="7"/>
  <c r="L16" i="7"/>
  <c r="CG16" i="7"/>
  <c r="F16" i="7"/>
  <c r="AY16" i="9"/>
  <c r="AS16" i="9"/>
  <c r="AM16" i="9"/>
  <c r="AG16" i="9"/>
  <c r="AA16" i="9"/>
  <c r="U16" i="9"/>
  <c r="O16" i="9"/>
  <c r="I16" i="9"/>
  <c r="AZ16" i="9"/>
  <c r="AQ16" i="9"/>
  <c r="AJ16" i="9"/>
  <c r="AB16" i="9"/>
  <c r="S16" i="9"/>
  <c r="L16" i="9"/>
  <c r="AW16" i="9"/>
  <c r="AP16" i="9"/>
  <c r="AH16" i="9"/>
  <c r="Y16" i="9"/>
  <c r="R16" i="9"/>
  <c r="J16" i="9"/>
  <c r="B17" i="9"/>
  <c r="BB16" i="9"/>
  <c r="AT16" i="9"/>
  <c r="AK16" i="9"/>
  <c r="AD16" i="9"/>
  <c r="V16" i="9"/>
  <c r="M16" i="9"/>
  <c r="F16" i="9"/>
  <c r="AE16" i="9"/>
  <c r="BC16" i="9"/>
  <c r="X16" i="9"/>
  <c r="AN16" i="9"/>
  <c r="G16" i="9"/>
  <c r="P16" i="9"/>
  <c r="AV16" i="9"/>
  <c r="BK16" i="8"/>
  <c r="BE16" i="8"/>
  <c r="AY16" i="8"/>
  <c r="AS16" i="8"/>
  <c r="AM16" i="8"/>
  <c r="AG16" i="8"/>
  <c r="AA16" i="8"/>
  <c r="U16" i="8"/>
  <c r="O16" i="8"/>
  <c r="I16" i="8"/>
  <c r="BJ16" i="8"/>
  <c r="BD16" i="8"/>
  <c r="AX16" i="8"/>
  <c r="AR16" i="8"/>
  <c r="AL16" i="8"/>
  <c r="AF16" i="8"/>
  <c r="Z16" i="8"/>
  <c r="T16" i="8"/>
  <c r="N16" i="8"/>
  <c r="H16" i="8"/>
  <c r="BG16" i="8"/>
  <c r="BA16" i="8"/>
  <c r="AU16" i="8"/>
  <c r="AO16" i="8"/>
  <c r="AI16" i="8"/>
  <c r="AC16" i="8"/>
  <c r="W16" i="8"/>
  <c r="Q16" i="8"/>
  <c r="K16" i="8"/>
  <c r="E16" i="8"/>
  <c r="AP16" i="8"/>
  <c r="R16" i="8"/>
  <c r="BH16" i="8"/>
  <c r="AJ16" i="8"/>
  <c r="L16" i="8"/>
  <c r="A17" i="8"/>
  <c r="AV16" i="8"/>
  <c r="BB16" i="8"/>
  <c r="AD16" i="8"/>
  <c r="F16" i="8"/>
  <c r="X16" i="8"/>
  <c r="CF17" i="7"/>
  <c r="BZ17" i="7"/>
  <c r="BT17" i="7"/>
  <c r="R17" i="7"/>
  <c r="L17" i="7"/>
  <c r="F17" i="7"/>
  <c r="B18" i="7"/>
  <c r="CA17" i="7"/>
  <c r="BR17" i="7"/>
  <c r="V17" i="7"/>
  <c r="O17" i="7"/>
  <c r="G17" i="7"/>
  <c r="BX17" i="7"/>
  <c r="CC17" i="7"/>
  <c r="BQ17" i="7"/>
  <c r="P17" i="7"/>
  <c r="M17" i="7"/>
  <c r="BU17" i="7"/>
  <c r="I17" i="7"/>
  <c r="CG17" i="7"/>
  <c r="U17" i="7"/>
  <c r="CD17" i="7"/>
  <c r="S17" i="7"/>
  <c r="BW17" i="7"/>
  <c r="J17" i="7"/>
  <c r="B18" i="9"/>
  <c r="BB17" i="9"/>
  <c r="AV17" i="9"/>
  <c r="AP17" i="9"/>
  <c r="AJ17" i="9"/>
  <c r="AD17" i="9"/>
  <c r="X17" i="9"/>
  <c r="R17" i="9"/>
  <c r="L17" i="9"/>
  <c r="F17" i="9"/>
  <c r="AW17" i="9"/>
  <c r="AN17" i="9"/>
  <c r="AG17" i="9"/>
  <c r="Y17" i="9"/>
  <c r="P17" i="9"/>
  <c r="I17" i="9"/>
  <c r="BC17" i="9"/>
  <c r="AT17" i="9"/>
  <c r="AM17" i="9"/>
  <c r="AE17" i="9"/>
  <c r="V17" i="9"/>
  <c r="O17" i="9"/>
  <c r="G17" i="9"/>
  <c r="AY17" i="9"/>
  <c r="AQ17" i="9"/>
  <c r="AH17" i="9"/>
  <c r="AA17" i="9"/>
  <c r="S17" i="9"/>
  <c r="J17" i="9"/>
  <c r="AK17" i="9"/>
  <c r="AB17" i="9"/>
  <c r="AS17" i="9"/>
  <c r="M17" i="9"/>
  <c r="AZ17" i="9"/>
  <c r="U17" i="9"/>
  <c r="A18" i="8"/>
  <c r="BK17" i="8"/>
  <c r="BE17" i="8"/>
  <c r="AY17" i="8"/>
  <c r="AS17" i="8"/>
  <c r="AM17" i="8"/>
  <c r="BG17" i="8"/>
  <c r="AX17" i="8"/>
  <c r="AP17" i="8"/>
  <c r="AI17" i="8"/>
  <c r="AC17" i="8"/>
  <c r="W17" i="8"/>
  <c r="Q17" i="8"/>
  <c r="K17" i="8"/>
  <c r="E17" i="8"/>
  <c r="BD17" i="8"/>
  <c r="AV17" i="8"/>
  <c r="AO17" i="8"/>
  <c r="AG17" i="8"/>
  <c r="AA17" i="8"/>
  <c r="U17" i="8"/>
  <c r="O17" i="8"/>
  <c r="I17" i="8"/>
  <c r="BH17" i="8"/>
  <c r="BA17" i="8"/>
  <c r="AR17" i="8"/>
  <c r="AJ17" i="8"/>
  <c r="AD17" i="8"/>
  <c r="X17" i="8"/>
  <c r="R17" i="8"/>
  <c r="L17" i="8"/>
  <c r="F17" i="8"/>
  <c r="AU17" i="8"/>
  <c r="T17" i="8"/>
  <c r="AL17" i="8"/>
  <c r="N17" i="8"/>
  <c r="BB17" i="8"/>
  <c r="BJ17" i="8"/>
  <c r="AF17" i="8"/>
  <c r="H17" i="8"/>
  <c r="Z17" i="8"/>
  <c r="CF18" i="7"/>
  <c r="BZ18" i="7"/>
  <c r="BT18" i="7"/>
  <c r="R18" i="7"/>
  <c r="L18" i="7"/>
  <c r="F18" i="7"/>
  <c r="CD18" i="7"/>
  <c r="BW18" i="7"/>
  <c r="S18" i="7"/>
  <c r="J18" i="7"/>
  <c r="CA18" i="7"/>
  <c r="BQ18" i="7"/>
  <c r="O18" i="7"/>
  <c r="B19" i="7"/>
  <c r="BX18" i="7"/>
  <c r="CC18" i="7"/>
  <c r="BR18" i="7"/>
  <c r="P18" i="7"/>
  <c r="G18" i="7"/>
  <c r="BU18" i="7"/>
  <c r="I18" i="7"/>
  <c r="U18" i="7"/>
  <c r="V18" i="7"/>
  <c r="CG18" i="7"/>
  <c r="M18" i="7"/>
  <c r="BJ18" i="8"/>
  <c r="BD18" i="8"/>
  <c r="AX18" i="8"/>
  <c r="AR18" i="8"/>
  <c r="AL18" i="8"/>
  <c r="AF18" i="8"/>
  <c r="Z18" i="8"/>
  <c r="T18" i="8"/>
  <c r="N18" i="8"/>
  <c r="H18" i="8"/>
  <c r="BG18" i="8"/>
  <c r="BA18" i="8"/>
  <c r="AU18" i="8"/>
  <c r="AO18" i="8"/>
  <c r="AI18" i="8"/>
  <c r="AC18" i="8"/>
  <c r="W18" i="8"/>
  <c r="Q18" i="8"/>
  <c r="K18" i="8"/>
  <c r="E18" i="8"/>
  <c r="BH18" i="8"/>
  <c r="AV18" i="8"/>
  <c r="AJ18" i="8"/>
  <c r="X18" i="8"/>
  <c r="L18" i="8"/>
  <c r="BE18" i="8"/>
  <c r="AS18" i="8"/>
  <c r="AG18" i="8"/>
  <c r="U18" i="8"/>
  <c r="I18" i="8"/>
  <c r="A19" i="8"/>
  <c r="BK18" i="8"/>
  <c r="AY18" i="8"/>
  <c r="AM18" i="8"/>
  <c r="AA18" i="8"/>
  <c r="O18" i="8"/>
  <c r="R18" i="8"/>
  <c r="BB18" i="8"/>
  <c r="F18" i="8"/>
  <c r="AP18" i="8"/>
  <c r="AD18" i="8"/>
  <c r="BC18" i="9"/>
  <c r="AW18" i="9"/>
  <c r="AQ18" i="9"/>
  <c r="AK18" i="9"/>
  <c r="AE18" i="9"/>
  <c r="Y18" i="9"/>
  <c r="S18" i="9"/>
  <c r="M18" i="9"/>
  <c r="AY18" i="9"/>
  <c r="AP18" i="9"/>
  <c r="AH18" i="9"/>
  <c r="AA18" i="9"/>
  <c r="R18" i="9"/>
  <c r="J18" i="9"/>
  <c r="AV18" i="9"/>
  <c r="AN18" i="9"/>
  <c r="AG18" i="9"/>
  <c r="X18" i="9"/>
  <c r="P18" i="9"/>
  <c r="I18" i="9"/>
  <c r="AT18" i="9"/>
  <c r="AD18" i="9"/>
  <c r="O18" i="9"/>
  <c r="AS18" i="9"/>
  <c r="AB18" i="9"/>
  <c r="L18" i="9"/>
  <c r="B19" i="9"/>
  <c r="AZ18" i="9"/>
  <c r="AJ18" i="9"/>
  <c r="U18" i="9"/>
  <c r="F18" i="9"/>
  <c r="AM18" i="9"/>
  <c r="V18" i="9"/>
  <c r="BB18" i="9"/>
  <c r="G18" i="9"/>
  <c r="CF19" i="7"/>
  <c r="BZ19" i="7"/>
  <c r="BT19" i="7"/>
  <c r="R19" i="7"/>
  <c r="L19" i="7"/>
  <c r="F19" i="7"/>
  <c r="B20" i="7"/>
  <c r="CA19" i="7"/>
  <c r="BR19" i="7"/>
  <c r="V19" i="7"/>
  <c r="O19" i="7"/>
  <c r="G19" i="7"/>
  <c r="BQ19" i="7"/>
  <c r="P19" i="7"/>
  <c r="BX19" i="7"/>
  <c r="M19" i="7"/>
  <c r="CD19" i="7"/>
  <c r="BU19" i="7"/>
  <c r="S19" i="7"/>
  <c r="I19" i="7"/>
  <c r="CC19" i="7"/>
  <c r="BW19" i="7"/>
  <c r="U19" i="7"/>
  <c r="CG19" i="7"/>
  <c r="J19" i="7"/>
  <c r="AZ19" i="9"/>
  <c r="AT19" i="9"/>
  <c r="AN19" i="9"/>
  <c r="AH19" i="9"/>
  <c r="AB19" i="9"/>
  <c r="V19" i="9"/>
  <c r="P19" i="9"/>
  <c r="J19" i="9"/>
  <c r="BC19" i="9"/>
  <c r="AV19" i="9"/>
  <c r="AM19" i="9"/>
  <c r="AE19" i="9"/>
  <c r="X19" i="9"/>
  <c r="O19" i="9"/>
  <c r="G19" i="9"/>
  <c r="BB19" i="9"/>
  <c r="AS19" i="9"/>
  <c r="AK19" i="9"/>
  <c r="AD19" i="9"/>
  <c r="U19" i="9"/>
  <c r="M19" i="9"/>
  <c r="F19" i="9"/>
  <c r="B20" i="9"/>
  <c r="AW19" i="9"/>
  <c r="AG19" i="9"/>
  <c r="R19" i="9"/>
  <c r="AQ19" i="9"/>
  <c r="AA19" i="9"/>
  <c r="L19" i="9"/>
  <c r="AY19" i="9"/>
  <c r="AJ19" i="9"/>
  <c r="S19" i="9"/>
  <c r="Y19" i="9"/>
  <c r="I19" i="9"/>
  <c r="AP19" i="9"/>
  <c r="BK19" i="8"/>
  <c r="BE19" i="8"/>
  <c r="AY19" i="8"/>
  <c r="AS19" i="8"/>
  <c r="AM19" i="8"/>
  <c r="AG19" i="8"/>
  <c r="AA19" i="8"/>
  <c r="U19" i="8"/>
  <c r="O19" i="8"/>
  <c r="I19" i="8"/>
  <c r="A20" i="8"/>
  <c r="BH19" i="8"/>
  <c r="BB19" i="8"/>
  <c r="AV19" i="8"/>
  <c r="AP19" i="8"/>
  <c r="AJ19" i="8"/>
  <c r="AD19" i="8"/>
  <c r="X19" i="8"/>
  <c r="R19" i="8"/>
  <c r="L19" i="8"/>
  <c r="F19" i="8"/>
  <c r="BG19" i="8"/>
  <c r="AU19" i="8"/>
  <c r="AI19" i="8"/>
  <c r="W19" i="8"/>
  <c r="K19" i="8"/>
  <c r="BD19" i="8"/>
  <c r="AR19" i="8"/>
  <c r="AF19" i="8"/>
  <c r="T19" i="8"/>
  <c r="H19" i="8"/>
  <c r="BJ19" i="8"/>
  <c r="AX19" i="8"/>
  <c r="AL19" i="8"/>
  <c r="Z19" i="8"/>
  <c r="N19" i="8"/>
  <c r="AO19" i="8"/>
  <c r="AC19" i="8"/>
  <c r="E19" i="8"/>
  <c r="Q19" i="8"/>
  <c r="BA19" i="8"/>
  <c r="CF20" i="7"/>
  <c r="BZ20" i="7"/>
  <c r="BT20" i="7"/>
  <c r="R20" i="7"/>
  <c r="L20" i="7"/>
  <c r="F20" i="7"/>
  <c r="CD20" i="7"/>
  <c r="BW20" i="7"/>
  <c r="S20" i="7"/>
  <c r="J20" i="7"/>
  <c r="CC20" i="7"/>
  <c r="BR20" i="7"/>
  <c r="P20" i="7"/>
  <c r="G20" i="7"/>
  <c r="CA20" i="7"/>
  <c r="BQ20" i="7"/>
  <c r="O20" i="7"/>
  <c r="CG20" i="7"/>
  <c r="BU20" i="7"/>
  <c r="U20" i="7"/>
  <c r="I20" i="7"/>
  <c r="BX20" i="7"/>
  <c r="V20" i="7"/>
  <c r="M20" i="7"/>
  <c r="B21" i="7"/>
  <c r="BG20" i="8"/>
  <c r="BA20" i="8"/>
  <c r="AU20" i="8"/>
  <c r="AO20" i="8"/>
  <c r="AI20" i="8"/>
  <c r="AC20" i="8"/>
  <c r="W20" i="8"/>
  <c r="Q20" i="8"/>
  <c r="K20" i="8"/>
  <c r="E20" i="8"/>
  <c r="BJ20" i="8"/>
  <c r="BD20" i="8"/>
  <c r="AX20" i="8"/>
  <c r="AR20" i="8"/>
  <c r="AL20" i="8"/>
  <c r="AF20" i="8"/>
  <c r="Z20" i="8"/>
  <c r="T20" i="8"/>
  <c r="N20" i="8"/>
  <c r="H20" i="8"/>
  <c r="A21" i="8"/>
  <c r="BK20" i="8"/>
  <c r="AY20" i="8"/>
  <c r="AM20" i="8"/>
  <c r="AA20" i="8"/>
  <c r="O20" i="8"/>
  <c r="BH20" i="8"/>
  <c r="AV20" i="8"/>
  <c r="AJ20" i="8"/>
  <c r="X20" i="8"/>
  <c r="L20" i="8"/>
  <c r="BE20" i="8"/>
  <c r="AS20" i="8"/>
  <c r="AG20" i="8"/>
  <c r="U20" i="8"/>
  <c r="BB20" i="8"/>
  <c r="AP20" i="8"/>
  <c r="AD20" i="8"/>
  <c r="R20" i="8"/>
  <c r="F20" i="8"/>
  <c r="I20" i="8"/>
  <c r="BC20" i="9"/>
  <c r="AW20" i="9"/>
  <c r="AQ20" i="9"/>
  <c r="AK20" i="9"/>
  <c r="AE20" i="9"/>
  <c r="Y20" i="9"/>
  <c r="S20" i="9"/>
  <c r="M20" i="9"/>
  <c r="G20" i="9"/>
  <c r="BB20" i="9"/>
  <c r="AT20" i="9"/>
  <c r="AM20" i="9"/>
  <c r="AD20" i="9"/>
  <c r="V20" i="9"/>
  <c r="O20" i="9"/>
  <c r="F20" i="9"/>
  <c r="B21" i="9"/>
  <c r="AZ20" i="9"/>
  <c r="AS20" i="9"/>
  <c r="AJ20" i="9"/>
  <c r="AB20" i="9"/>
  <c r="U20" i="9"/>
  <c r="L20" i="9"/>
  <c r="AY20" i="9"/>
  <c r="AH20" i="9"/>
  <c r="R20" i="9"/>
  <c r="AV20" i="9"/>
  <c r="AG20" i="9"/>
  <c r="P20" i="9"/>
  <c r="AN20" i="9"/>
  <c r="X20" i="9"/>
  <c r="I20" i="9"/>
  <c r="J20" i="9"/>
  <c r="AA20" i="9"/>
  <c r="AP20" i="9"/>
  <c r="CF21" i="7"/>
  <c r="BZ21" i="7"/>
  <c r="BT21" i="7"/>
  <c r="R21" i="7"/>
  <c r="L21" i="7"/>
  <c r="F21" i="7"/>
  <c r="B22" i="7"/>
  <c r="CA21" i="7"/>
  <c r="BR21" i="7"/>
  <c r="V21" i="7"/>
  <c r="O21" i="7"/>
  <c r="G21" i="7"/>
  <c r="CD21" i="7"/>
  <c r="BU21" i="7"/>
  <c r="S21" i="7"/>
  <c r="I21" i="7"/>
  <c r="CC21" i="7"/>
  <c r="BQ21" i="7"/>
  <c r="P21" i="7"/>
  <c r="CG21" i="7"/>
  <c r="BW21" i="7"/>
  <c r="U21" i="7"/>
  <c r="J21" i="7"/>
  <c r="BX21" i="7"/>
  <c r="M21" i="7"/>
  <c r="BC21" i="9"/>
  <c r="AW21" i="9"/>
  <c r="AQ21" i="9"/>
  <c r="AK21" i="9"/>
  <c r="AE21" i="9"/>
  <c r="Y21" i="9"/>
  <c r="S21" i="9"/>
  <c r="M21" i="9"/>
  <c r="G21" i="9"/>
  <c r="AZ21" i="9"/>
  <c r="AT21" i="9"/>
  <c r="AN21" i="9"/>
  <c r="AH21" i="9"/>
  <c r="AB21" i="9"/>
  <c r="V21" i="9"/>
  <c r="P21" i="9"/>
  <c r="J21" i="9"/>
  <c r="BB21" i="9"/>
  <c r="AP21" i="9"/>
  <c r="AD21" i="9"/>
  <c r="R21" i="9"/>
  <c r="F21" i="9"/>
  <c r="B22" i="9"/>
  <c r="AY21" i="9"/>
  <c r="AM21" i="9"/>
  <c r="AA21" i="9"/>
  <c r="O21" i="9"/>
  <c r="AJ21" i="9"/>
  <c r="L21" i="9"/>
  <c r="AG21" i="9"/>
  <c r="I21" i="9"/>
  <c r="AS21" i="9"/>
  <c r="U21" i="9"/>
  <c r="X21" i="9"/>
  <c r="AV21" i="9"/>
  <c r="A22" i="8"/>
  <c r="BH21" i="8"/>
  <c r="BB21" i="8"/>
  <c r="AV21" i="8"/>
  <c r="AP21" i="8"/>
  <c r="AJ21" i="8"/>
  <c r="AD21" i="8"/>
  <c r="X21" i="8"/>
  <c r="R21" i="8"/>
  <c r="L21" i="8"/>
  <c r="F21" i="8"/>
  <c r="BK21" i="8"/>
  <c r="BE21" i="8"/>
  <c r="AY21" i="8"/>
  <c r="AS21" i="8"/>
  <c r="AM21" i="8"/>
  <c r="AG21" i="8"/>
  <c r="AA21" i="8"/>
  <c r="U21" i="8"/>
  <c r="O21" i="8"/>
  <c r="I21" i="8"/>
  <c r="BJ21" i="8"/>
  <c r="AX21" i="8"/>
  <c r="AL21" i="8"/>
  <c r="Z21" i="8"/>
  <c r="N21" i="8"/>
  <c r="BG21" i="8"/>
  <c r="AU21" i="8"/>
  <c r="AI21" i="8"/>
  <c r="W21" i="8"/>
  <c r="K21" i="8"/>
  <c r="BD21" i="8"/>
  <c r="AR21" i="8"/>
  <c r="AF21" i="8"/>
  <c r="T21" i="8"/>
  <c r="H21" i="8"/>
  <c r="BA21" i="8"/>
  <c r="AO21" i="8"/>
  <c r="AC21" i="8"/>
  <c r="Q21" i="8"/>
  <c r="E21" i="8"/>
  <c r="CF22" i="7"/>
  <c r="BZ22" i="7"/>
  <c r="BT22" i="7"/>
  <c r="R22" i="7"/>
  <c r="L22" i="7"/>
  <c r="F22" i="7"/>
  <c r="CD22" i="7"/>
  <c r="BW22" i="7"/>
  <c r="S22" i="7"/>
  <c r="J22" i="7"/>
  <c r="CG22" i="7"/>
  <c r="BU22" i="7"/>
  <c r="U22" i="7"/>
  <c r="I22" i="7"/>
  <c r="CC22" i="7"/>
  <c r="BR22" i="7"/>
  <c r="P22" i="7"/>
  <c r="G22" i="7"/>
  <c r="B23" i="7"/>
  <c r="BX22" i="7"/>
  <c r="V22" i="7"/>
  <c r="M22" i="7"/>
  <c r="CA22" i="7"/>
  <c r="BQ22" i="7"/>
  <c r="O22" i="7"/>
  <c r="BJ22" i="8"/>
  <c r="BD22" i="8"/>
  <c r="AX22" i="8"/>
  <c r="AR22" i="8"/>
  <c r="AL22" i="8"/>
  <c r="AF22" i="8"/>
  <c r="Z22" i="8"/>
  <c r="T22" i="8"/>
  <c r="N22" i="8"/>
  <c r="H22" i="8"/>
  <c r="BG22" i="8"/>
  <c r="BA22" i="8"/>
  <c r="AU22" i="8"/>
  <c r="AO22" i="8"/>
  <c r="AI22" i="8"/>
  <c r="AC22" i="8"/>
  <c r="W22" i="8"/>
  <c r="Q22" i="8"/>
  <c r="K22" i="8"/>
  <c r="E22" i="8"/>
  <c r="BB22" i="8"/>
  <c r="AP22" i="8"/>
  <c r="AD22" i="8"/>
  <c r="R22" i="8"/>
  <c r="F22" i="8"/>
  <c r="A23" i="8"/>
  <c r="BK22" i="8"/>
  <c r="AY22" i="8"/>
  <c r="AM22" i="8"/>
  <c r="AA22" i="8"/>
  <c r="O22" i="8"/>
  <c r="BH22" i="8"/>
  <c r="AV22" i="8"/>
  <c r="AJ22" i="8"/>
  <c r="X22" i="8"/>
  <c r="L22" i="8"/>
  <c r="BE22" i="8"/>
  <c r="AS22" i="8"/>
  <c r="AG22" i="8"/>
  <c r="U22" i="8"/>
  <c r="I22" i="8"/>
  <c r="AZ22" i="9"/>
  <c r="AT22" i="9"/>
  <c r="AN22" i="9"/>
  <c r="AH22" i="9"/>
  <c r="AB22" i="9"/>
  <c r="V22" i="9"/>
  <c r="P22" i="9"/>
  <c r="J22" i="9"/>
  <c r="BC22" i="9"/>
  <c r="AW22" i="9"/>
  <c r="AQ22" i="9"/>
  <c r="AK22" i="9"/>
  <c r="AE22" i="9"/>
  <c r="Y22" i="9"/>
  <c r="S22" i="9"/>
  <c r="M22" i="9"/>
  <c r="G22" i="9"/>
  <c r="BB22" i="9"/>
  <c r="AP22" i="9"/>
  <c r="AD22" i="9"/>
  <c r="R22" i="9"/>
  <c r="F22" i="9"/>
  <c r="B23" i="9"/>
  <c r="AY22" i="9"/>
  <c r="AM22" i="9"/>
  <c r="AA22" i="9"/>
  <c r="O22" i="9"/>
  <c r="AV22" i="9"/>
  <c r="X22" i="9"/>
  <c r="AS22" i="9"/>
  <c r="U22" i="9"/>
  <c r="AG22" i="9"/>
  <c r="I22" i="9"/>
  <c r="AJ22" i="9"/>
  <c r="L22" i="9"/>
  <c r="CF23" i="7"/>
  <c r="BZ23" i="7"/>
  <c r="BT23" i="7"/>
  <c r="R23" i="7"/>
  <c r="L23" i="7"/>
  <c r="F23" i="7"/>
  <c r="B24" i="7"/>
  <c r="CA23" i="7"/>
  <c r="BR23" i="7"/>
  <c r="V23" i="7"/>
  <c r="O23" i="7"/>
  <c r="G23" i="7"/>
  <c r="CG23" i="7"/>
  <c r="BW23" i="7"/>
  <c r="U23" i="7"/>
  <c r="J23" i="7"/>
  <c r="CD23" i="7"/>
  <c r="BU23" i="7"/>
  <c r="S23" i="7"/>
  <c r="I23" i="7"/>
  <c r="BX23" i="7"/>
  <c r="M23" i="7"/>
  <c r="CC23" i="7"/>
  <c r="BQ23" i="7"/>
  <c r="P23" i="7"/>
  <c r="B24" i="9"/>
  <c r="BB23" i="9"/>
  <c r="AV23" i="9"/>
  <c r="AP23" i="9"/>
  <c r="AJ23" i="9"/>
  <c r="AD23" i="9"/>
  <c r="X23" i="9"/>
  <c r="R23" i="9"/>
  <c r="L23" i="9"/>
  <c r="BC23" i="9"/>
  <c r="AT23" i="9"/>
  <c r="AM23" i="9"/>
  <c r="AE23" i="9"/>
  <c r="V23" i="9"/>
  <c r="O23" i="9"/>
  <c r="G23" i="9"/>
  <c r="AY23" i="9"/>
  <c r="AQ23" i="9"/>
  <c r="AH23" i="9"/>
  <c r="AA23" i="9"/>
  <c r="S23" i="9"/>
  <c r="J23" i="9"/>
  <c r="AZ23" i="9"/>
  <c r="AK23" i="9"/>
  <c r="U23" i="9"/>
  <c r="F23" i="9"/>
  <c r="AW23" i="9"/>
  <c r="AG23" i="9"/>
  <c r="P23" i="9"/>
  <c r="AS23" i="9"/>
  <c r="M23" i="9"/>
  <c r="AN23" i="9"/>
  <c r="I23" i="9"/>
  <c r="Y23" i="9"/>
  <c r="AB23" i="9"/>
  <c r="BG23" i="8"/>
  <c r="BA23" i="8"/>
  <c r="AU23" i="8"/>
  <c r="AO23" i="8"/>
  <c r="AI23" i="8"/>
  <c r="AC23" i="8"/>
  <c r="BK23" i="8"/>
  <c r="BE23" i="8"/>
  <c r="AY23" i="8"/>
  <c r="AS23" i="8"/>
  <c r="AM23" i="8"/>
  <c r="AG23" i="8"/>
  <c r="AA23" i="8"/>
  <c r="U23" i="8"/>
  <c r="O23" i="8"/>
  <c r="I23" i="8"/>
  <c r="A24" i="8"/>
  <c r="BH23" i="8"/>
  <c r="BB23" i="8"/>
  <c r="AV23" i="8"/>
  <c r="AP23" i="8"/>
  <c r="AJ23" i="8"/>
  <c r="AD23" i="8"/>
  <c r="X23" i="8"/>
  <c r="R23" i="8"/>
  <c r="L23" i="8"/>
  <c r="F23" i="8"/>
  <c r="BD23" i="8"/>
  <c r="AF23" i="8"/>
  <c r="Q23" i="8"/>
  <c r="E23" i="8"/>
  <c r="AX23" i="8"/>
  <c r="Z23" i="8"/>
  <c r="N23" i="8"/>
  <c r="AR23" i="8"/>
  <c r="W23" i="8"/>
  <c r="K23" i="8"/>
  <c r="BJ23" i="8"/>
  <c r="AL23" i="8"/>
  <c r="T23" i="8"/>
  <c r="H23" i="8"/>
  <c r="CF24" i="7"/>
  <c r="BZ24" i="7"/>
  <c r="BT24" i="7"/>
  <c r="R24" i="7"/>
  <c r="L24" i="7"/>
  <c r="F24" i="7"/>
  <c r="CD24" i="7"/>
  <c r="BW24" i="7"/>
  <c r="S24" i="7"/>
  <c r="J24" i="7"/>
  <c r="B25" i="7"/>
  <c r="BX24" i="7"/>
  <c r="V24" i="7"/>
  <c r="M24" i="7"/>
  <c r="CG24" i="7"/>
  <c r="BU24" i="7"/>
  <c r="U24" i="7"/>
  <c r="I24" i="7"/>
  <c r="CA24" i="7"/>
  <c r="BQ24" i="7"/>
  <c r="O24" i="7"/>
  <c r="CC24" i="7"/>
  <c r="P24" i="7"/>
  <c r="BR24" i="7"/>
  <c r="G24" i="7"/>
  <c r="A25" i="8"/>
  <c r="BH24" i="8"/>
  <c r="BB24" i="8"/>
  <c r="AV24" i="8"/>
  <c r="AP24" i="8"/>
  <c r="AJ24" i="8"/>
  <c r="AD24" i="8"/>
  <c r="X24" i="8"/>
  <c r="R24" i="8"/>
  <c r="L24" i="8"/>
  <c r="F24" i="8"/>
  <c r="BG24" i="8"/>
  <c r="BA24" i="8"/>
  <c r="AU24" i="8"/>
  <c r="AO24" i="8"/>
  <c r="AI24" i="8"/>
  <c r="AC24" i="8"/>
  <c r="W24" i="8"/>
  <c r="Q24" i="8"/>
  <c r="K24" i="8"/>
  <c r="E24" i="8"/>
  <c r="BJ24" i="8"/>
  <c r="BD24" i="8"/>
  <c r="AX24" i="8"/>
  <c r="AR24" i="8"/>
  <c r="AL24" i="8"/>
  <c r="AF24" i="8"/>
  <c r="Z24" i="8"/>
  <c r="T24" i="8"/>
  <c r="N24" i="8"/>
  <c r="H24" i="8"/>
  <c r="BK24" i="8"/>
  <c r="AM24" i="8"/>
  <c r="O24" i="8"/>
  <c r="BE24" i="8"/>
  <c r="AG24" i="8"/>
  <c r="I24" i="8"/>
  <c r="AY24" i="8"/>
  <c r="AA24" i="8"/>
  <c r="AS24" i="8"/>
  <c r="U24" i="8"/>
  <c r="AY24" i="9"/>
  <c r="AS24" i="9"/>
  <c r="AM24" i="9"/>
  <c r="AG24" i="9"/>
  <c r="AA24" i="9"/>
  <c r="U24" i="9"/>
  <c r="O24" i="9"/>
  <c r="I24" i="9"/>
  <c r="BC24" i="9"/>
  <c r="AV24" i="9"/>
  <c r="AN24" i="9"/>
  <c r="AE24" i="9"/>
  <c r="X24" i="9"/>
  <c r="P24" i="9"/>
  <c r="G24" i="9"/>
  <c r="B25" i="9"/>
  <c r="AZ24" i="9"/>
  <c r="AQ24" i="9"/>
  <c r="AJ24" i="9"/>
  <c r="AB24" i="9"/>
  <c r="S24" i="9"/>
  <c r="L24" i="9"/>
  <c r="BB24" i="9"/>
  <c r="AK24" i="9"/>
  <c r="V24" i="9"/>
  <c r="F24" i="9"/>
  <c r="AW24" i="9"/>
  <c r="AH24" i="9"/>
  <c r="R24" i="9"/>
  <c r="AT24" i="9"/>
  <c r="M24" i="9"/>
  <c r="AP24" i="9"/>
  <c r="J24" i="9"/>
  <c r="Y24" i="9"/>
  <c r="AD24" i="9"/>
  <c r="CF25" i="7"/>
  <c r="BZ25" i="7"/>
  <c r="BT25" i="7"/>
  <c r="R25" i="7"/>
  <c r="L25" i="7"/>
  <c r="F25" i="7"/>
  <c r="CG25" i="7"/>
  <c r="BX25" i="7"/>
  <c r="BQ25" i="7"/>
  <c r="U25" i="7"/>
  <c r="B26" i="7"/>
  <c r="CA25" i="7"/>
  <c r="BR25" i="7"/>
  <c r="V25" i="7"/>
  <c r="O25" i="7"/>
  <c r="G25" i="7"/>
  <c r="BW25" i="7"/>
  <c r="M25" i="7"/>
  <c r="BU25" i="7"/>
  <c r="J25" i="7"/>
  <c r="CC25" i="7"/>
  <c r="P25" i="7"/>
  <c r="CD25" i="7"/>
  <c r="I25" i="7"/>
  <c r="S25" i="7"/>
  <c r="B26" i="9"/>
  <c r="BB25" i="9"/>
  <c r="AV25" i="9"/>
  <c r="AP25" i="9"/>
  <c r="AJ25" i="9"/>
  <c r="AD25" i="9"/>
  <c r="X25" i="9"/>
  <c r="R25" i="9"/>
  <c r="L25" i="9"/>
  <c r="F25" i="9"/>
  <c r="BC25" i="9"/>
  <c r="AT25" i="9"/>
  <c r="AM25" i="9"/>
  <c r="AE25" i="9"/>
  <c r="V25" i="9"/>
  <c r="O25" i="9"/>
  <c r="G25" i="9"/>
  <c r="AY25" i="9"/>
  <c r="AQ25" i="9"/>
  <c r="AH25" i="9"/>
  <c r="AA25" i="9"/>
  <c r="S25" i="9"/>
  <c r="J25" i="9"/>
  <c r="AN25" i="9"/>
  <c r="Y25" i="9"/>
  <c r="I25" i="9"/>
  <c r="AZ25" i="9"/>
  <c r="AK25" i="9"/>
  <c r="U25" i="9"/>
  <c r="AW25" i="9"/>
  <c r="P25" i="9"/>
  <c r="AS25" i="9"/>
  <c r="M25" i="9"/>
  <c r="AB25" i="9"/>
  <c r="AG25" i="9"/>
  <c r="BJ25" i="8"/>
  <c r="BD25" i="8"/>
  <c r="AX25" i="8"/>
  <c r="AR25" i="8"/>
  <c r="AL25" i="8"/>
  <c r="AF25" i="8"/>
  <c r="Z25" i="8"/>
  <c r="T25" i="8"/>
  <c r="N25" i="8"/>
  <c r="H25" i="8"/>
  <c r="A26" i="8"/>
  <c r="BH25" i="8"/>
  <c r="BB25" i="8"/>
  <c r="AV25" i="8"/>
  <c r="AP25" i="8"/>
  <c r="AJ25" i="8"/>
  <c r="AD25" i="8"/>
  <c r="X25" i="8"/>
  <c r="R25" i="8"/>
  <c r="L25" i="8"/>
  <c r="F25" i="8"/>
  <c r="BK25" i="8"/>
  <c r="BE25" i="8"/>
  <c r="AY25" i="8"/>
  <c r="AS25" i="8"/>
  <c r="AM25" i="8"/>
  <c r="AG25" i="8"/>
  <c r="AA25" i="8"/>
  <c r="U25" i="8"/>
  <c r="O25" i="8"/>
  <c r="I25" i="8"/>
  <c r="BG25" i="8"/>
  <c r="AI25" i="8"/>
  <c r="K25" i="8"/>
  <c r="BA25" i="8"/>
  <c r="AC25" i="8"/>
  <c r="E25" i="8"/>
  <c r="AU25" i="8"/>
  <c r="W25" i="8"/>
  <c r="AO25" i="8"/>
  <c r="Q25" i="8"/>
  <c r="CF26" i="7"/>
  <c r="BZ26" i="7"/>
  <c r="BT26" i="7"/>
  <c r="R26" i="7"/>
  <c r="L26" i="7"/>
  <c r="F26" i="7"/>
  <c r="CC26" i="7"/>
  <c r="BU26" i="7"/>
  <c r="P26" i="7"/>
  <c r="I26" i="7"/>
  <c r="CD26" i="7"/>
  <c r="BW26" i="7"/>
  <c r="S26" i="7"/>
  <c r="J26" i="7"/>
  <c r="B27" i="7"/>
  <c r="BR26" i="7"/>
  <c r="V26" i="7"/>
  <c r="G26" i="7"/>
  <c r="CG26" i="7"/>
  <c r="BQ26" i="7"/>
  <c r="U26" i="7"/>
  <c r="BX26" i="7"/>
  <c r="M26" i="7"/>
  <c r="CA26" i="7"/>
  <c r="O26" i="7"/>
  <c r="BK26" i="8"/>
  <c r="BE26" i="8"/>
  <c r="AY26" i="8"/>
  <c r="AS26" i="8"/>
  <c r="AM26" i="8"/>
  <c r="AG26" i="8"/>
  <c r="AA26" i="8"/>
  <c r="U26" i="8"/>
  <c r="O26" i="8"/>
  <c r="I26" i="8"/>
  <c r="BJ26" i="8"/>
  <c r="BD26" i="8"/>
  <c r="AX26" i="8"/>
  <c r="AR26" i="8"/>
  <c r="AL26" i="8"/>
  <c r="AF26" i="8"/>
  <c r="Z26" i="8"/>
  <c r="T26" i="8"/>
  <c r="N26" i="8"/>
  <c r="H26" i="8"/>
  <c r="BG26" i="8"/>
  <c r="BA26" i="8"/>
  <c r="AU26" i="8"/>
  <c r="AO26" i="8"/>
  <c r="AI26" i="8"/>
  <c r="AC26" i="8"/>
  <c r="W26" i="8"/>
  <c r="Q26" i="8"/>
  <c r="K26" i="8"/>
  <c r="E26" i="8"/>
  <c r="BH26" i="8"/>
  <c r="AJ26" i="8"/>
  <c r="L26" i="8"/>
  <c r="BB26" i="8"/>
  <c r="AD26" i="8"/>
  <c r="F26" i="8"/>
  <c r="A27" i="8"/>
  <c r="AV26" i="8"/>
  <c r="X26" i="8"/>
  <c r="AP26" i="8"/>
  <c r="R26" i="8"/>
  <c r="AY26" i="9"/>
  <c r="AS26" i="9"/>
  <c r="AM26" i="9"/>
  <c r="AG26" i="9"/>
  <c r="AA26" i="9"/>
  <c r="U26" i="9"/>
  <c r="O26" i="9"/>
  <c r="I26" i="9"/>
  <c r="BC26" i="9"/>
  <c r="AV26" i="9"/>
  <c r="AN26" i="9"/>
  <c r="AE26" i="9"/>
  <c r="X26" i="9"/>
  <c r="P26" i="9"/>
  <c r="G26" i="9"/>
  <c r="B27" i="9"/>
  <c r="AZ26" i="9"/>
  <c r="AQ26" i="9"/>
  <c r="AJ26" i="9"/>
  <c r="AB26" i="9"/>
  <c r="S26" i="9"/>
  <c r="L26" i="9"/>
  <c r="AP26" i="9"/>
  <c r="Y26" i="9"/>
  <c r="J26" i="9"/>
  <c r="BB26" i="9"/>
  <c r="AK26" i="9"/>
  <c r="V26" i="9"/>
  <c r="F26" i="9"/>
  <c r="AT26" i="9"/>
  <c r="M26" i="9"/>
  <c r="AH26" i="9"/>
  <c r="AW26" i="9"/>
  <c r="R26" i="9"/>
  <c r="AD26" i="9"/>
  <c r="CF27" i="7"/>
  <c r="BZ27" i="7"/>
  <c r="BT27" i="7"/>
  <c r="R27" i="7"/>
  <c r="L27" i="7"/>
  <c r="F27" i="7"/>
  <c r="CG27" i="7"/>
  <c r="BX27" i="7"/>
  <c r="BQ27" i="7"/>
  <c r="U27" i="7"/>
  <c r="M27" i="7"/>
  <c r="B28" i="7"/>
  <c r="CA27" i="7"/>
  <c r="BR27" i="7"/>
  <c r="V27" i="7"/>
  <c r="O27" i="7"/>
  <c r="G27" i="7"/>
  <c r="CD27" i="7"/>
  <c r="S27" i="7"/>
  <c r="CC27" i="7"/>
  <c r="P27" i="7"/>
  <c r="BU27" i="7"/>
  <c r="I27" i="7"/>
  <c r="BW27" i="7"/>
  <c r="J27" i="7"/>
  <c r="B28" i="9"/>
  <c r="BB27" i="9"/>
  <c r="AV27" i="9"/>
  <c r="AP27" i="9"/>
  <c r="AJ27" i="9"/>
  <c r="AD27" i="9"/>
  <c r="X27" i="9"/>
  <c r="R27" i="9"/>
  <c r="L27" i="9"/>
  <c r="F27" i="9"/>
  <c r="BC27" i="9"/>
  <c r="AT27" i="9"/>
  <c r="AM27" i="9"/>
  <c r="AE27" i="9"/>
  <c r="V27" i="9"/>
  <c r="O27" i="9"/>
  <c r="G27" i="9"/>
  <c r="AY27" i="9"/>
  <c r="AQ27" i="9"/>
  <c r="AH27" i="9"/>
  <c r="AA27" i="9"/>
  <c r="S27" i="9"/>
  <c r="J27" i="9"/>
  <c r="AS27" i="9"/>
  <c r="AB27" i="9"/>
  <c r="M27" i="9"/>
  <c r="AN27" i="9"/>
  <c r="Y27" i="9"/>
  <c r="I27" i="9"/>
  <c r="AK27" i="9"/>
  <c r="AG27" i="9"/>
  <c r="AW27" i="9"/>
  <c r="P27" i="9"/>
  <c r="U27" i="9"/>
  <c r="AZ27" i="9"/>
  <c r="BG27" i="8"/>
  <c r="BA27" i="8"/>
  <c r="AU27" i="8"/>
  <c r="AO27" i="8"/>
  <c r="AI27" i="8"/>
  <c r="AC27" i="8"/>
  <c r="W27" i="8"/>
  <c r="Q27" i="8"/>
  <c r="K27" i="8"/>
  <c r="E27" i="8"/>
  <c r="BK27" i="8"/>
  <c r="BE27" i="8"/>
  <c r="AY27" i="8"/>
  <c r="AS27" i="8"/>
  <c r="AM27" i="8"/>
  <c r="AG27" i="8"/>
  <c r="AA27" i="8"/>
  <c r="U27" i="8"/>
  <c r="O27" i="8"/>
  <c r="I27" i="8"/>
  <c r="A28" i="8"/>
  <c r="BH27" i="8"/>
  <c r="BB27" i="8"/>
  <c r="AV27" i="8"/>
  <c r="AP27" i="8"/>
  <c r="AJ27" i="8"/>
  <c r="AD27" i="8"/>
  <c r="X27" i="8"/>
  <c r="R27" i="8"/>
  <c r="L27" i="8"/>
  <c r="F27" i="8"/>
  <c r="BJ27" i="8"/>
  <c r="AL27" i="8"/>
  <c r="N27" i="8"/>
  <c r="BD27" i="8"/>
  <c r="AF27" i="8"/>
  <c r="H27" i="8"/>
  <c r="AX27" i="8"/>
  <c r="Z27" i="8"/>
  <c r="AR27" i="8"/>
  <c r="T27" i="8"/>
  <c r="CF28" i="7"/>
  <c r="BZ28" i="7"/>
  <c r="BT28" i="7"/>
  <c r="R28" i="7"/>
  <c r="L28" i="7"/>
  <c r="F28" i="7"/>
  <c r="CC28" i="7"/>
  <c r="BU28" i="7"/>
  <c r="P28" i="7"/>
  <c r="I28" i="7"/>
  <c r="B29" i="7"/>
  <c r="CA28" i="7"/>
  <c r="BR28" i="7"/>
  <c r="CD28" i="7"/>
  <c r="BW28" i="7"/>
  <c r="S28" i="7"/>
  <c r="J28" i="7"/>
  <c r="CG28" i="7"/>
  <c r="O28" i="7"/>
  <c r="BX28" i="7"/>
  <c r="M28" i="7"/>
  <c r="U28" i="7"/>
  <c r="BQ28" i="7"/>
  <c r="V28" i="7"/>
  <c r="G28" i="7"/>
  <c r="A29" i="8"/>
  <c r="BH28" i="8"/>
  <c r="BB28" i="8"/>
  <c r="AV28" i="8"/>
  <c r="AP28" i="8"/>
  <c r="AJ28" i="8"/>
  <c r="AD28" i="8"/>
  <c r="X28" i="8"/>
  <c r="R28" i="8"/>
  <c r="L28" i="8"/>
  <c r="F28" i="8"/>
  <c r="BG28" i="8"/>
  <c r="BA28" i="8"/>
  <c r="AU28" i="8"/>
  <c r="AO28" i="8"/>
  <c r="AI28" i="8"/>
  <c r="AC28" i="8"/>
  <c r="W28" i="8"/>
  <c r="Q28" i="8"/>
  <c r="K28" i="8"/>
  <c r="E28" i="8"/>
  <c r="BJ28" i="8"/>
  <c r="BD28" i="8"/>
  <c r="AX28" i="8"/>
  <c r="AR28" i="8"/>
  <c r="AL28" i="8"/>
  <c r="AF28" i="8"/>
  <c r="Z28" i="8"/>
  <c r="T28" i="8"/>
  <c r="N28" i="8"/>
  <c r="H28" i="8"/>
  <c r="AS28" i="8"/>
  <c r="U28" i="8"/>
  <c r="BK28" i="8"/>
  <c r="AM28" i="8"/>
  <c r="O28" i="8"/>
  <c r="BE28" i="8"/>
  <c r="AG28" i="8"/>
  <c r="I28" i="8"/>
  <c r="AY28" i="8"/>
  <c r="AA28" i="8"/>
  <c r="AY28" i="9"/>
  <c r="AS28" i="9"/>
  <c r="AM28" i="9"/>
  <c r="AG28" i="9"/>
  <c r="AA28" i="9"/>
  <c r="U28" i="9"/>
  <c r="O28" i="9"/>
  <c r="I28" i="9"/>
  <c r="BC28" i="9"/>
  <c r="AV28" i="9"/>
  <c r="AN28" i="9"/>
  <c r="AE28" i="9"/>
  <c r="X28" i="9"/>
  <c r="P28" i="9"/>
  <c r="G28" i="9"/>
  <c r="B29" i="9"/>
  <c r="AZ28" i="9"/>
  <c r="AQ28" i="9"/>
  <c r="AJ28" i="9"/>
  <c r="AB28" i="9"/>
  <c r="S28" i="9"/>
  <c r="L28" i="9"/>
  <c r="AT28" i="9"/>
  <c r="AD28" i="9"/>
  <c r="M28" i="9"/>
  <c r="AP28" i="9"/>
  <c r="Y28" i="9"/>
  <c r="J28" i="9"/>
  <c r="BB28" i="9"/>
  <c r="V28" i="9"/>
  <c r="AW28" i="9"/>
  <c r="R28" i="9"/>
  <c r="AH28" i="9"/>
  <c r="F28" i="9"/>
  <c r="AK28" i="9"/>
  <c r="B30" i="7"/>
  <c r="CC29" i="7"/>
  <c r="CG29" i="7"/>
  <c r="BZ29" i="7"/>
  <c r="BT29" i="7"/>
  <c r="R29" i="7"/>
  <c r="L29" i="7"/>
  <c r="F29" i="7"/>
  <c r="BX29" i="7"/>
  <c r="BQ29" i="7"/>
  <c r="U29" i="7"/>
  <c r="M29" i="7"/>
  <c r="CF29" i="7"/>
  <c r="BW29" i="7"/>
  <c r="S29" i="7"/>
  <c r="J29" i="7"/>
  <c r="CA29" i="7"/>
  <c r="BR29" i="7"/>
  <c r="V29" i="7"/>
  <c r="O29" i="7"/>
  <c r="G29" i="7"/>
  <c r="BU29" i="7"/>
  <c r="I29" i="7"/>
  <c r="CD29" i="7"/>
  <c r="P29" i="7"/>
  <c r="B30" i="9"/>
  <c r="BB29" i="9"/>
  <c r="AV29" i="9"/>
  <c r="AP29" i="9"/>
  <c r="AJ29" i="9"/>
  <c r="AD29" i="9"/>
  <c r="X29" i="9"/>
  <c r="R29" i="9"/>
  <c r="L29" i="9"/>
  <c r="F29" i="9"/>
  <c r="BC29" i="9"/>
  <c r="AT29" i="9"/>
  <c r="AM29" i="9"/>
  <c r="AE29" i="9"/>
  <c r="V29" i="9"/>
  <c r="O29" i="9"/>
  <c r="G29" i="9"/>
  <c r="AY29" i="9"/>
  <c r="AQ29" i="9"/>
  <c r="AH29" i="9"/>
  <c r="AA29" i="9"/>
  <c r="S29" i="9"/>
  <c r="J29" i="9"/>
  <c r="AW29" i="9"/>
  <c r="AG29" i="9"/>
  <c r="P29" i="9"/>
  <c r="AS29" i="9"/>
  <c r="AB29" i="9"/>
  <c r="M29" i="9"/>
  <c r="AZ29" i="9"/>
  <c r="U29" i="9"/>
  <c r="AN29" i="9"/>
  <c r="I29" i="9"/>
  <c r="Y29" i="9"/>
  <c r="AK29" i="9"/>
  <c r="BJ29" i="8"/>
  <c r="BD29" i="8"/>
  <c r="AX29" i="8"/>
  <c r="AR29" i="8"/>
  <c r="AL29" i="8"/>
  <c r="AF29" i="8"/>
  <c r="Z29" i="8"/>
  <c r="T29" i="8"/>
  <c r="N29" i="8"/>
  <c r="H29" i="8"/>
  <c r="A30" i="8"/>
  <c r="BH29" i="8"/>
  <c r="BB29" i="8"/>
  <c r="AV29" i="8"/>
  <c r="AP29" i="8"/>
  <c r="AJ29" i="8"/>
  <c r="AD29" i="8"/>
  <c r="X29" i="8"/>
  <c r="R29" i="8"/>
  <c r="L29" i="8"/>
  <c r="F29" i="8"/>
  <c r="BK29" i="8"/>
  <c r="BE29" i="8"/>
  <c r="AY29" i="8"/>
  <c r="AS29" i="8"/>
  <c r="AM29" i="8"/>
  <c r="AG29" i="8"/>
  <c r="AA29" i="8"/>
  <c r="U29" i="8"/>
  <c r="O29" i="8"/>
  <c r="I29" i="8"/>
  <c r="AO29" i="8"/>
  <c r="Q29" i="8"/>
  <c r="BG29" i="8"/>
  <c r="AI29" i="8"/>
  <c r="K29" i="8"/>
  <c r="BA29" i="8"/>
  <c r="AC29" i="8"/>
  <c r="E29" i="8"/>
  <c r="AU29" i="8"/>
  <c r="W29" i="8"/>
  <c r="B31" i="7"/>
  <c r="CC30" i="7"/>
  <c r="BW30" i="7"/>
  <c r="BQ30" i="7"/>
  <c r="U30" i="7"/>
  <c r="O30" i="7"/>
  <c r="I30" i="7"/>
  <c r="CD30" i="7"/>
  <c r="BU30" i="7"/>
  <c r="R30" i="7"/>
  <c r="J30" i="7"/>
  <c r="BZ30" i="7"/>
  <c r="M30" i="7"/>
  <c r="CG30" i="7"/>
  <c r="BX30" i="7"/>
  <c r="V30" i="7"/>
  <c r="L30" i="7"/>
  <c r="CA30" i="7"/>
  <c r="BR30" i="7"/>
  <c r="P30" i="7"/>
  <c r="F30" i="7"/>
  <c r="S30" i="7"/>
  <c r="G30" i="7"/>
  <c r="BT30" i="7"/>
  <c r="CF30" i="7"/>
  <c r="BK30" i="8"/>
  <c r="BE30" i="8"/>
  <c r="AY30" i="8"/>
  <c r="AS30" i="8"/>
  <c r="AM30" i="8"/>
  <c r="AG30" i="8"/>
  <c r="AA30" i="8"/>
  <c r="U30" i="8"/>
  <c r="O30" i="8"/>
  <c r="I30" i="8"/>
  <c r="BJ30" i="8"/>
  <c r="BD30" i="8"/>
  <c r="AX30" i="8"/>
  <c r="AR30" i="8"/>
  <c r="AL30" i="8"/>
  <c r="AF30" i="8"/>
  <c r="Z30" i="8"/>
  <c r="T30" i="8"/>
  <c r="N30" i="8"/>
  <c r="H30" i="8"/>
  <c r="BG30" i="8"/>
  <c r="BA30" i="8"/>
  <c r="AU30" i="8"/>
  <c r="AO30" i="8"/>
  <c r="AI30" i="8"/>
  <c r="AC30" i="8"/>
  <c r="W30" i="8"/>
  <c r="Q30" i="8"/>
  <c r="K30" i="8"/>
  <c r="E30" i="8"/>
  <c r="AP30" i="8"/>
  <c r="R30" i="8"/>
  <c r="BH30" i="8"/>
  <c r="AJ30" i="8"/>
  <c r="L30" i="8"/>
  <c r="BB30" i="8"/>
  <c r="AD30" i="8"/>
  <c r="F30" i="8"/>
  <c r="A31" i="8"/>
  <c r="AV30" i="8"/>
  <c r="X30" i="8"/>
  <c r="AY30" i="9"/>
  <c r="AS30" i="9"/>
  <c r="AM30" i="9"/>
  <c r="AG30" i="9"/>
  <c r="AA30" i="9"/>
  <c r="U30" i="9"/>
  <c r="O30" i="9"/>
  <c r="I30" i="9"/>
  <c r="BC30" i="9"/>
  <c r="AV30" i="9"/>
  <c r="AN30" i="9"/>
  <c r="AE30" i="9"/>
  <c r="X30" i="9"/>
  <c r="P30" i="9"/>
  <c r="G30" i="9"/>
  <c r="B31" i="9"/>
  <c r="AZ30" i="9"/>
  <c r="AQ30" i="9"/>
  <c r="AJ30" i="9"/>
  <c r="AB30" i="9"/>
  <c r="S30" i="9"/>
  <c r="L30" i="9"/>
  <c r="AW30" i="9"/>
  <c r="AH30" i="9"/>
  <c r="R30" i="9"/>
  <c r="AT30" i="9"/>
  <c r="AD30" i="9"/>
  <c r="M30" i="9"/>
  <c r="AP30" i="9"/>
  <c r="J30" i="9"/>
  <c r="AK30" i="9"/>
  <c r="F30" i="9"/>
  <c r="BB30" i="9"/>
  <c r="V30" i="9"/>
  <c r="Y30" i="9"/>
  <c r="B32" i="7"/>
  <c r="CC31" i="7"/>
  <c r="BW31" i="7"/>
  <c r="BQ31" i="7"/>
  <c r="U31" i="7"/>
  <c r="O31" i="7"/>
  <c r="I31" i="7"/>
  <c r="CG31" i="7"/>
  <c r="BZ31" i="7"/>
  <c r="BR31" i="7"/>
  <c r="V31" i="7"/>
  <c r="M31" i="7"/>
  <c r="F31" i="7"/>
  <c r="CA31" i="7"/>
  <c r="P31" i="7"/>
  <c r="BX31" i="7"/>
  <c r="L31" i="7"/>
  <c r="CD31" i="7"/>
  <c r="BT31" i="7"/>
  <c r="R31" i="7"/>
  <c r="G31" i="7"/>
  <c r="S31" i="7"/>
  <c r="J31" i="7"/>
  <c r="BU31" i="7"/>
  <c r="CF31" i="7"/>
  <c r="BG31" i="8"/>
  <c r="BA31" i="8"/>
  <c r="AU31" i="8"/>
  <c r="AO31" i="8"/>
  <c r="AI31" i="8"/>
  <c r="AC31" i="8"/>
  <c r="W31" i="8"/>
  <c r="Q31" i="8"/>
  <c r="K31" i="8"/>
  <c r="E31" i="8"/>
  <c r="BK31" i="8"/>
  <c r="BE31" i="8"/>
  <c r="AY31" i="8"/>
  <c r="AS31" i="8"/>
  <c r="AM31" i="8"/>
  <c r="AG31" i="8"/>
  <c r="AA31" i="8"/>
  <c r="U31" i="8"/>
  <c r="O31" i="8"/>
  <c r="I31" i="8"/>
  <c r="A32" i="8"/>
  <c r="BH31" i="8"/>
  <c r="BB31" i="8"/>
  <c r="AV31" i="8"/>
  <c r="AP31" i="8"/>
  <c r="AJ31" i="8"/>
  <c r="AD31" i="8"/>
  <c r="X31" i="8"/>
  <c r="R31" i="8"/>
  <c r="L31" i="8"/>
  <c r="F31" i="8"/>
  <c r="AR31" i="8"/>
  <c r="T31" i="8"/>
  <c r="BJ31" i="8"/>
  <c r="AL31" i="8"/>
  <c r="N31" i="8"/>
  <c r="BD31" i="8"/>
  <c r="AF31" i="8"/>
  <c r="H31" i="8"/>
  <c r="AX31" i="8"/>
  <c r="Z31" i="8"/>
  <c r="B32" i="9"/>
  <c r="BB31" i="9"/>
  <c r="AV31" i="9"/>
  <c r="AP31" i="9"/>
  <c r="AJ31" i="9"/>
  <c r="AD31" i="9"/>
  <c r="X31" i="9"/>
  <c r="R31" i="9"/>
  <c r="L31" i="9"/>
  <c r="F31" i="9"/>
  <c r="BC31" i="9"/>
  <c r="AT31" i="9"/>
  <c r="AM31" i="9"/>
  <c r="AE31" i="9"/>
  <c r="V31" i="9"/>
  <c r="O31" i="9"/>
  <c r="G31" i="9"/>
  <c r="AY31" i="9"/>
  <c r="AQ31" i="9"/>
  <c r="AH31" i="9"/>
  <c r="AA31" i="9"/>
  <c r="S31" i="9"/>
  <c r="J31" i="9"/>
  <c r="AZ31" i="9"/>
  <c r="AK31" i="9"/>
  <c r="U31" i="9"/>
  <c r="AW31" i="9"/>
  <c r="AG31" i="9"/>
  <c r="P31" i="9"/>
  <c r="AS31" i="9"/>
  <c r="M31" i="9"/>
  <c r="AN31" i="9"/>
  <c r="I31" i="9"/>
  <c r="Y31" i="9"/>
  <c r="AB31" i="9"/>
  <c r="B33" i="7"/>
  <c r="CC32" i="7"/>
  <c r="BW32" i="7"/>
  <c r="BQ32" i="7"/>
  <c r="U32" i="7"/>
  <c r="O32" i="7"/>
  <c r="I32" i="7"/>
  <c r="CD32" i="7"/>
  <c r="BU32" i="7"/>
  <c r="R32" i="7"/>
  <c r="J32" i="7"/>
  <c r="CA32" i="7"/>
  <c r="BR32" i="7"/>
  <c r="P32" i="7"/>
  <c r="F32" i="7"/>
  <c r="BZ32" i="7"/>
  <c r="M32" i="7"/>
  <c r="CF32" i="7"/>
  <c r="BT32" i="7"/>
  <c r="S32" i="7"/>
  <c r="G32" i="7"/>
  <c r="V32" i="7"/>
  <c r="L32" i="7"/>
  <c r="BX32" i="7"/>
  <c r="CG32" i="7"/>
  <c r="AY32" i="9"/>
  <c r="AS32" i="9"/>
  <c r="AM32" i="9"/>
  <c r="AG32" i="9"/>
  <c r="AA32" i="9"/>
  <c r="U32" i="9"/>
  <c r="O32" i="9"/>
  <c r="I32" i="9"/>
  <c r="BC32" i="9"/>
  <c r="AV32" i="9"/>
  <c r="AN32" i="9"/>
  <c r="AE32" i="9"/>
  <c r="X32" i="9"/>
  <c r="P32" i="9"/>
  <c r="G32" i="9"/>
  <c r="B33" i="9"/>
  <c r="AZ32" i="9"/>
  <c r="AQ32" i="9"/>
  <c r="AJ32" i="9"/>
  <c r="AB32" i="9"/>
  <c r="S32" i="9"/>
  <c r="L32" i="9"/>
  <c r="BB32" i="9"/>
  <c r="AK32" i="9"/>
  <c r="V32" i="9"/>
  <c r="F32" i="9"/>
  <c r="AW32" i="9"/>
  <c r="AH32" i="9"/>
  <c r="R32" i="9"/>
  <c r="AT32" i="9"/>
  <c r="M32" i="9"/>
  <c r="AP32" i="9"/>
  <c r="J32" i="9"/>
  <c r="Y32" i="9"/>
  <c r="AD32" i="9"/>
  <c r="A33" i="8"/>
  <c r="BH32" i="8"/>
  <c r="BB32" i="8"/>
  <c r="AV32" i="8"/>
  <c r="AP32" i="8"/>
  <c r="AJ32" i="8"/>
  <c r="AD32" i="8"/>
  <c r="X32" i="8"/>
  <c r="R32" i="8"/>
  <c r="L32" i="8"/>
  <c r="F32" i="8"/>
  <c r="BG32" i="8"/>
  <c r="BA32" i="8"/>
  <c r="AU32" i="8"/>
  <c r="AO32" i="8"/>
  <c r="AI32" i="8"/>
  <c r="AC32" i="8"/>
  <c r="W32" i="8"/>
  <c r="Q32" i="8"/>
  <c r="K32" i="8"/>
  <c r="E32" i="8"/>
  <c r="BJ32" i="8"/>
  <c r="BD32" i="8"/>
  <c r="AX32" i="8"/>
  <c r="AR32" i="8"/>
  <c r="AL32" i="8"/>
  <c r="AF32" i="8"/>
  <c r="Z32" i="8"/>
  <c r="T32" i="8"/>
  <c r="N32" i="8"/>
  <c r="H32" i="8"/>
  <c r="AY32" i="8"/>
  <c r="AA32" i="8"/>
  <c r="AS32" i="8"/>
  <c r="U32" i="8"/>
  <c r="BK32" i="8"/>
  <c r="AM32" i="8"/>
  <c r="O32" i="8"/>
  <c r="BE32" i="8"/>
  <c r="AG32" i="8"/>
  <c r="I32" i="8"/>
  <c r="B34" i="7"/>
  <c r="CC33" i="7"/>
  <c r="BW33" i="7"/>
  <c r="BQ33" i="7"/>
  <c r="U33" i="7"/>
  <c r="O33" i="7"/>
  <c r="I33" i="7"/>
  <c r="CF33" i="7"/>
  <c r="BX33" i="7"/>
  <c r="CG33" i="7"/>
  <c r="BZ33" i="7"/>
  <c r="BR33" i="7"/>
  <c r="V33" i="7"/>
  <c r="M33" i="7"/>
  <c r="F33" i="7"/>
  <c r="BU33" i="7"/>
  <c r="R33" i="7"/>
  <c r="G33" i="7"/>
  <c r="BT33" i="7"/>
  <c r="P33" i="7"/>
  <c r="CA33" i="7"/>
  <c r="S33" i="7"/>
  <c r="J33" i="7"/>
  <c r="CD33" i="7"/>
  <c r="L33" i="7"/>
  <c r="BJ33" i="8"/>
  <c r="BD33" i="8"/>
  <c r="AX33" i="8"/>
  <c r="AR33" i="8"/>
  <c r="AL33" i="8"/>
  <c r="AF33" i="8"/>
  <c r="Z33" i="8"/>
  <c r="T33" i="8"/>
  <c r="N33" i="8"/>
  <c r="H33" i="8"/>
  <c r="A34" i="8"/>
  <c r="BH33" i="8"/>
  <c r="BB33" i="8"/>
  <c r="AV33" i="8"/>
  <c r="AP33" i="8"/>
  <c r="AJ33" i="8"/>
  <c r="AD33" i="8"/>
  <c r="X33" i="8"/>
  <c r="R33" i="8"/>
  <c r="L33" i="8"/>
  <c r="F33" i="8"/>
  <c r="BK33" i="8"/>
  <c r="BE33" i="8"/>
  <c r="AY33" i="8"/>
  <c r="AS33" i="8"/>
  <c r="AM33" i="8"/>
  <c r="AG33" i="8"/>
  <c r="AA33" i="8"/>
  <c r="U33" i="8"/>
  <c r="O33" i="8"/>
  <c r="I33" i="8"/>
  <c r="AU33" i="8"/>
  <c r="W33" i="8"/>
  <c r="AO33" i="8"/>
  <c r="Q33" i="8"/>
  <c r="BG33" i="8"/>
  <c r="AI33" i="8"/>
  <c r="K33" i="8"/>
  <c r="BA33" i="8"/>
  <c r="AC33" i="8"/>
  <c r="E33" i="8"/>
  <c r="B34" i="9"/>
  <c r="BB33" i="9"/>
  <c r="AV33" i="9"/>
  <c r="AP33" i="9"/>
  <c r="AJ33" i="9"/>
  <c r="AD33" i="9"/>
  <c r="X33" i="9"/>
  <c r="AW33" i="9"/>
  <c r="AN33" i="9"/>
  <c r="AG33" i="9"/>
  <c r="Y33" i="9"/>
  <c r="R33" i="9"/>
  <c r="L33" i="9"/>
  <c r="F33" i="9"/>
  <c r="BC33" i="9"/>
  <c r="AS33" i="9"/>
  <c r="AH33" i="9"/>
  <c r="V33" i="9"/>
  <c r="O33" i="9"/>
  <c r="G33" i="9"/>
  <c r="AY33" i="9"/>
  <c r="AM33" i="9"/>
  <c r="AB33" i="9"/>
  <c r="S33" i="9"/>
  <c r="J33" i="9"/>
  <c r="AT33" i="9"/>
  <c r="AA33" i="9"/>
  <c r="I33" i="9"/>
  <c r="AQ33" i="9"/>
  <c r="U33" i="9"/>
  <c r="P33" i="9"/>
  <c r="AZ33" i="9"/>
  <c r="M33" i="9"/>
  <c r="AE33" i="9"/>
  <c r="AK33" i="9"/>
  <c r="B35" i="7"/>
  <c r="CC34" i="7"/>
  <c r="BW34" i="7"/>
  <c r="BQ34" i="7"/>
  <c r="U34" i="7"/>
  <c r="O34" i="7"/>
  <c r="I34" i="7"/>
  <c r="CA34" i="7"/>
  <c r="BT34" i="7"/>
  <c r="P34" i="7"/>
  <c r="G34" i="7"/>
  <c r="CD34" i="7"/>
  <c r="BU34" i="7"/>
  <c r="R34" i="7"/>
  <c r="J34" i="7"/>
  <c r="CG34" i="7"/>
  <c r="BR34" i="7"/>
  <c r="V34" i="7"/>
  <c r="F34" i="7"/>
  <c r="CF34" i="7"/>
  <c r="S34" i="7"/>
  <c r="BX34" i="7"/>
  <c r="L34" i="7"/>
  <c r="BZ34" i="7"/>
  <c r="M34" i="7"/>
  <c r="BK34" i="8"/>
  <c r="BE34" i="8"/>
  <c r="AY34" i="8"/>
  <c r="AS34" i="8"/>
  <c r="AM34" i="8"/>
  <c r="AG34" i="8"/>
  <c r="AA34" i="8"/>
  <c r="U34" i="8"/>
  <c r="O34" i="8"/>
  <c r="I34" i="8"/>
  <c r="BJ34" i="8"/>
  <c r="BD34" i="8"/>
  <c r="AX34" i="8"/>
  <c r="AR34" i="8"/>
  <c r="AL34" i="8"/>
  <c r="AF34" i="8"/>
  <c r="Z34" i="8"/>
  <c r="T34" i="8"/>
  <c r="N34" i="8"/>
  <c r="H34" i="8"/>
  <c r="BG34" i="8"/>
  <c r="BA34" i="8"/>
  <c r="AU34" i="8"/>
  <c r="AO34" i="8"/>
  <c r="AI34" i="8"/>
  <c r="AC34" i="8"/>
  <c r="W34" i="8"/>
  <c r="Q34" i="8"/>
  <c r="K34" i="8"/>
  <c r="E34" i="8"/>
  <c r="A35" i="8"/>
  <c r="AV34" i="8"/>
  <c r="X34" i="8"/>
  <c r="AP34" i="8"/>
  <c r="R34" i="8"/>
  <c r="BH34" i="8"/>
  <c r="AJ34" i="8"/>
  <c r="L34" i="8"/>
  <c r="BB34" i="8"/>
  <c r="AD34" i="8"/>
  <c r="F34" i="8"/>
  <c r="AY34" i="9"/>
  <c r="AS34" i="9"/>
  <c r="AM34" i="9"/>
  <c r="AG34" i="9"/>
  <c r="AA34" i="9"/>
  <c r="U34" i="9"/>
  <c r="O34" i="9"/>
  <c r="I34" i="9"/>
  <c r="B35" i="9"/>
  <c r="AW34" i="9"/>
  <c r="AP34" i="9"/>
  <c r="AH34" i="9"/>
  <c r="Y34" i="9"/>
  <c r="R34" i="9"/>
  <c r="J34" i="9"/>
  <c r="BC34" i="9"/>
  <c r="AT34" i="9"/>
  <c r="AJ34" i="9"/>
  <c r="X34" i="9"/>
  <c r="M34" i="9"/>
  <c r="AZ34" i="9"/>
  <c r="AN34" i="9"/>
  <c r="AD34" i="9"/>
  <c r="S34" i="9"/>
  <c r="G34" i="9"/>
  <c r="AK34" i="9"/>
  <c r="P34" i="9"/>
  <c r="BB34" i="9"/>
  <c r="AE34" i="9"/>
  <c r="L34" i="9"/>
  <c r="AV34" i="9"/>
  <c r="F34" i="9"/>
  <c r="AQ34" i="9"/>
  <c r="V34" i="9"/>
  <c r="AB34" i="9"/>
  <c r="B36" i="7"/>
  <c r="CC35" i="7"/>
  <c r="BW35" i="7"/>
  <c r="BQ35" i="7"/>
  <c r="U35" i="7"/>
  <c r="O35" i="7"/>
  <c r="I35" i="7"/>
  <c r="CF35" i="7"/>
  <c r="BX35" i="7"/>
  <c r="S35" i="7"/>
  <c r="L35" i="7"/>
  <c r="CD35" i="7"/>
  <c r="CG35" i="7"/>
  <c r="BZ35" i="7"/>
  <c r="BR35" i="7"/>
  <c r="V35" i="7"/>
  <c r="M35" i="7"/>
  <c r="F35" i="7"/>
  <c r="R35" i="7"/>
  <c r="CA35" i="7"/>
  <c r="P35" i="7"/>
  <c r="BT35" i="7"/>
  <c r="G35" i="7"/>
  <c r="J35" i="7"/>
  <c r="BU35" i="7"/>
  <c r="BG35" i="8"/>
  <c r="BA35" i="8"/>
  <c r="AU35" i="8"/>
  <c r="AO35" i="8"/>
  <c r="AI35" i="8"/>
  <c r="AC35" i="8"/>
  <c r="W35" i="8"/>
  <c r="Q35" i="8"/>
  <c r="K35" i="8"/>
  <c r="E35" i="8"/>
  <c r="BK35" i="8"/>
  <c r="BE35" i="8"/>
  <c r="AY35" i="8"/>
  <c r="AS35" i="8"/>
  <c r="AM35" i="8"/>
  <c r="AG35" i="8"/>
  <c r="AA35" i="8"/>
  <c r="U35" i="8"/>
  <c r="O35" i="8"/>
  <c r="I35" i="8"/>
  <c r="A36" i="8"/>
  <c r="BH35" i="8"/>
  <c r="BB35" i="8"/>
  <c r="AV35" i="8"/>
  <c r="AP35" i="8"/>
  <c r="AJ35" i="8"/>
  <c r="AD35" i="8"/>
  <c r="X35" i="8"/>
  <c r="R35" i="8"/>
  <c r="L35" i="8"/>
  <c r="F35" i="8"/>
  <c r="AX35" i="8"/>
  <c r="Z35" i="8"/>
  <c r="AR35" i="8"/>
  <c r="T35" i="8"/>
  <c r="BJ35" i="8"/>
  <c r="AL35" i="8"/>
  <c r="N35" i="8"/>
  <c r="BD35" i="8"/>
  <c r="AF35" i="8"/>
  <c r="H35" i="8"/>
  <c r="B36" i="9"/>
  <c r="BB35" i="9"/>
  <c r="AV35" i="9"/>
  <c r="AP35" i="9"/>
  <c r="AJ35" i="9"/>
  <c r="AD35" i="9"/>
  <c r="X35" i="9"/>
  <c r="R35" i="9"/>
  <c r="L35" i="9"/>
  <c r="F35" i="9"/>
  <c r="AY35" i="9"/>
  <c r="AQ35" i="9"/>
  <c r="AH35" i="9"/>
  <c r="AA35" i="9"/>
  <c r="S35" i="9"/>
  <c r="J35" i="9"/>
  <c r="AW35" i="9"/>
  <c r="AN35" i="9"/>
  <c r="AG35" i="9"/>
  <c r="Y35" i="9"/>
  <c r="P35" i="9"/>
  <c r="I35" i="9"/>
  <c r="BC35" i="9"/>
  <c r="AM35" i="9"/>
  <c r="V35" i="9"/>
  <c r="G35" i="9"/>
  <c r="AT35" i="9"/>
  <c r="AE35" i="9"/>
  <c r="O35" i="9"/>
  <c r="AK35" i="9"/>
  <c r="AB35" i="9"/>
  <c r="AZ35" i="9"/>
  <c r="AS35" i="9"/>
  <c r="M35" i="9"/>
  <c r="U35" i="9"/>
  <c r="B37" i="7"/>
  <c r="CC36" i="7"/>
  <c r="BW36" i="7"/>
  <c r="BQ36" i="7"/>
  <c r="U36" i="7"/>
  <c r="O36" i="7"/>
  <c r="I36" i="7"/>
  <c r="CA36" i="7"/>
  <c r="BT36" i="7"/>
  <c r="P36" i="7"/>
  <c r="G36" i="7"/>
  <c r="CG36" i="7"/>
  <c r="BZ36" i="7"/>
  <c r="BR36" i="7"/>
  <c r="V36" i="7"/>
  <c r="M36" i="7"/>
  <c r="F36" i="7"/>
  <c r="CD36" i="7"/>
  <c r="BU36" i="7"/>
  <c r="R36" i="7"/>
  <c r="J36" i="7"/>
  <c r="BX36" i="7"/>
  <c r="L36" i="7"/>
  <c r="S36" i="7"/>
  <c r="CF36" i="7"/>
  <c r="AY36" i="9"/>
  <c r="AS36" i="9"/>
  <c r="AM36" i="9"/>
  <c r="AG36" i="9"/>
  <c r="AA36" i="9"/>
  <c r="U36" i="9"/>
  <c r="O36" i="9"/>
  <c r="I36" i="9"/>
  <c r="B37" i="9"/>
  <c r="AZ36" i="9"/>
  <c r="AQ36" i="9"/>
  <c r="AJ36" i="9"/>
  <c r="AB36" i="9"/>
  <c r="S36" i="9"/>
  <c r="L36" i="9"/>
  <c r="AW36" i="9"/>
  <c r="AP36" i="9"/>
  <c r="AH36" i="9"/>
  <c r="Y36" i="9"/>
  <c r="R36" i="9"/>
  <c r="J36" i="9"/>
  <c r="BB36" i="9"/>
  <c r="AK36" i="9"/>
  <c r="V36" i="9"/>
  <c r="F36" i="9"/>
  <c r="AT36" i="9"/>
  <c r="AD36" i="9"/>
  <c r="M36" i="9"/>
  <c r="AV36" i="9"/>
  <c r="P36" i="9"/>
  <c r="AN36" i="9"/>
  <c r="G36" i="9"/>
  <c r="BC36" i="9"/>
  <c r="X36" i="9"/>
  <c r="AE36" i="9"/>
  <c r="A37" i="8"/>
  <c r="BH36" i="8"/>
  <c r="BB36" i="8"/>
  <c r="AV36" i="8"/>
  <c r="AP36" i="8"/>
  <c r="AJ36" i="8"/>
  <c r="AD36" i="8"/>
  <c r="X36" i="8"/>
  <c r="R36" i="8"/>
  <c r="L36" i="8"/>
  <c r="F36" i="8"/>
  <c r="BG36" i="8"/>
  <c r="BA36" i="8"/>
  <c r="AU36" i="8"/>
  <c r="AO36" i="8"/>
  <c r="AI36" i="8"/>
  <c r="AC36" i="8"/>
  <c r="W36" i="8"/>
  <c r="Q36" i="8"/>
  <c r="K36" i="8"/>
  <c r="E36" i="8"/>
  <c r="BJ36" i="8"/>
  <c r="BD36" i="8"/>
  <c r="AX36" i="8"/>
  <c r="AR36" i="8"/>
  <c r="AL36" i="8"/>
  <c r="AF36" i="8"/>
  <c r="Z36" i="8"/>
  <c r="T36" i="8"/>
  <c r="N36" i="8"/>
  <c r="H36" i="8"/>
  <c r="BE36" i="8"/>
  <c r="AG36" i="8"/>
  <c r="I36" i="8"/>
  <c r="AY36" i="8"/>
  <c r="AA36" i="8"/>
  <c r="AS36" i="8"/>
  <c r="U36" i="8"/>
  <c r="BK36" i="8"/>
  <c r="AM36" i="8"/>
  <c r="O36" i="8"/>
  <c r="B38" i="7"/>
  <c r="CC37" i="7"/>
  <c r="BW37" i="7"/>
  <c r="BQ37" i="7"/>
  <c r="U37" i="7"/>
  <c r="O37" i="7"/>
  <c r="I37" i="7"/>
  <c r="CF37" i="7"/>
  <c r="BX37" i="7"/>
  <c r="S37" i="7"/>
  <c r="L37" i="7"/>
  <c r="CD37" i="7"/>
  <c r="BU37" i="7"/>
  <c r="R37" i="7"/>
  <c r="J37" i="7"/>
  <c r="CG37" i="7"/>
  <c r="BZ37" i="7"/>
  <c r="BR37" i="7"/>
  <c r="V37" i="7"/>
  <c r="M37" i="7"/>
  <c r="F37" i="7"/>
  <c r="CA37" i="7"/>
  <c r="P37" i="7"/>
  <c r="BT37" i="7"/>
  <c r="G37" i="7"/>
  <c r="BJ37" i="8"/>
  <c r="BD37" i="8"/>
  <c r="AX37" i="8"/>
  <c r="AR37" i="8"/>
  <c r="AL37" i="8"/>
  <c r="AF37" i="8"/>
  <c r="Z37" i="8"/>
  <c r="T37" i="8"/>
  <c r="N37" i="8"/>
  <c r="H37" i="8"/>
  <c r="A38" i="8"/>
  <c r="BH37" i="8"/>
  <c r="BB37" i="8"/>
  <c r="AV37" i="8"/>
  <c r="AP37" i="8"/>
  <c r="AJ37" i="8"/>
  <c r="AD37" i="8"/>
  <c r="X37" i="8"/>
  <c r="R37" i="8"/>
  <c r="L37" i="8"/>
  <c r="F37" i="8"/>
  <c r="BK37" i="8"/>
  <c r="BE37" i="8"/>
  <c r="AY37" i="8"/>
  <c r="AS37" i="8"/>
  <c r="AM37" i="8"/>
  <c r="AG37" i="8"/>
  <c r="AA37" i="8"/>
  <c r="U37" i="8"/>
  <c r="O37" i="8"/>
  <c r="I37" i="8"/>
  <c r="BA37" i="8"/>
  <c r="AC37" i="8"/>
  <c r="E37" i="8"/>
  <c r="AU37" i="8"/>
  <c r="W37" i="8"/>
  <c r="AO37" i="8"/>
  <c r="Q37" i="8"/>
  <c r="BG37" i="8"/>
  <c r="AI37" i="8"/>
  <c r="K37" i="8"/>
  <c r="B38" i="9"/>
  <c r="BB37" i="9"/>
  <c r="AV37" i="9"/>
  <c r="AP37" i="9"/>
  <c r="AJ37" i="9"/>
  <c r="AD37" i="9"/>
  <c r="X37" i="9"/>
  <c r="R37" i="9"/>
  <c r="L37" i="9"/>
  <c r="F37" i="9"/>
  <c r="AY37" i="9"/>
  <c r="AQ37" i="9"/>
  <c r="AH37" i="9"/>
  <c r="AA37" i="9"/>
  <c r="S37" i="9"/>
  <c r="J37" i="9"/>
  <c r="AW37" i="9"/>
  <c r="AN37" i="9"/>
  <c r="AG37" i="9"/>
  <c r="Y37" i="9"/>
  <c r="P37" i="9"/>
  <c r="I37" i="9"/>
  <c r="AZ37" i="9"/>
  <c r="AK37" i="9"/>
  <c r="U37" i="9"/>
  <c r="AS37" i="9"/>
  <c r="AB37" i="9"/>
  <c r="M37" i="9"/>
  <c r="AT37" i="9"/>
  <c r="O37" i="9"/>
  <c r="AM37" i="9"/>
  <c r="G37" i="9"/>
  <c r="BC37" i="9"/>
  <c r="V37" i="9"/>
  <c r="AE37" i="9"/>
  <c r="B39" i="7"/>
  <c r="CF38" i="7"/>
  <c r="CC38" i="7"/>
  <c r="BW38" i="7"/>
  <c r="BQ38" i="7"/>
  <c r="U38" i="7"/>
  <c r="O38" i="7"/>
  <c r="I38" i="7"/>
  <c r="CA38" i="7"/>
  <c r="BT38" i="7"/>
  <c r="P38" i="7"/>
  <c r="G38" i="7"/>
  <c r="BZ38" i="7"/>
  <c r="BR38" i="7"/>
  <c r="V38" i="7"/>
  <c r="M38" i="7"/>
  <c r="F38" i="7"/>
  <c r="CD38" i="7"/>
  <c r="BU38" i="7"/>
  <c r="R38" i="7"/>
  <c r="J38" i="7"/>
  <c r="CG38" i="7"/>
  <c r="S38" i="7"/>
  <c r="L38" i="7"/>
  <c r="BX38" i="7"/>
  <c r="BK38" i="8"/>
  <c r="BE38" i="8"/>
  <c r="AY38" i="8"/>
  <c r="AS38" i="8"/>
  <c r="AM38" i="8"/>
  <c r="AG38" i="8"/>
  <c r="AA38" i="8"/>
  <c r="U38" i="8"/>
  <c r="O38" i="8"/>
  <c r="I38" i="8"/>
  <c r="BJ38" i="8"/>
  <c r="BD38" i="8"/>
  <c r="AX38" i="8"/>
  <c r="AR38" i="8"/>
  <c r="AL38" i="8"/>
  <c r="AF38" i="8"/>
  <c r="Z38" i="8"/>
  <c r="T38" i="8"/>
  <c r="N38" i="8"/>
  <c r="H38" i="8"/>
  <c r="BG38" i="8"/>
  <c r="BA38" i="8"/>
  <c r="AU38" i="8"/>
  <c r="AO38" i="8"/>
  <c r="AI38" i="8"/>
  <c r="AC38" i="8"/>
  <c r="W38" i="8"/>
  <c r="Q38" i="8"/>
  <c r="K38" i="8"/>
  <c r="E38" i="8"/>
  <c r="BB38" i="8"/>
  <c r="AD38" i="8"/>
  <c r="F38" i="8"/>
  <c r="A39" i="8"/>
  <c r="AV38" i="8"/>
  <c r="X38" i="8"/>
  <c r="AP38" i="8"/>
  <c r="R38" i="8"/>
  <c r="BH38" i="8"/>
  <c r="AJ38" i="8"/>
  <c r="L38" i="8"/>
  <c r="AY38" i="9"/>
  <c r="AS38" i="9"/>
  <c r="AM38" i="9"/>
  <c r="B39" i="9"/>
  <c r="BB38" i="9"/>
  <c r="AV38" i="9"/>
  <c r="AP38" i="9"/>
  <c r="AJ38" i="9"/>
  <c r="AD38" i="9"/>
  <c r="AT38" i="9"/>
  <c r="AH38" i="9"/>
  <c r="AA38" i="9"/>
  <c r="U38" i="9"/>
  <c r="O38" i="9"/>
  <c r="I38" i="9"/>
  <c r="BC38" i="9"/>
  <c r="AN38" i="9"/>
  <c r="AB38" i="9"/>
  <c r="S38" i="9"/>
  <c r="L38" i="9"/>
  <c r="AZ38" i="9"/>
  <c r="AK38" i="9"/>
  <c r="Y38" i="9"/>
  <c r="R38" i="9"/>
  <c r="J38" i="9"/>
  <c r="AG38" i="9"/>
  <c r="P38" i="9"/>
  <c r="AW38" i="9"/>
  <c r="X38" i="9"/>
  <c r="G38" i="9"/>
  <c r="AE38" i="9"/>
  <c r="V38" i="9"/>
  <c r="M38" i="9"/>
  <c r="F38" i="9"/>
  <c r="AQ38" i="9"/>
  <c r="B40" i="7"/>
  <c r="CC39" i="7"/>
  <c r="BW39" i="7"/>
  <c r="BQ39" i="7"/>
  <c r="U39" i="7"/>
  <c r="O39" i="7"/>
  <c r="I39" i="7"/>
  <c r="CF39" i="7"/>
  <c r="BZ39" i="7"/>
  <c r="BT39" i="7"/>
  <c r="R39" i="7"/>
  <c r="L39" i="7"/>
  <c r="F39" i="7"/>
  <c r="CA39" i="7"/>
  <c r="S39" i="7"/>
  <c r="G39" i="7"/>
  <c r="BU39" i="7"/>
  <c r="J39" i="7"/>
  <c r="CG39" i="7"/>
  <c r="BR39" i="7"/>
  <c r="V39" i="7"/>
  <c r="BX39" i="7"/>
  <c r="M39" i="7"/>
  <c r="CD39" i="7"/>
  <c r="P39" i="7"/>
  <c r="B40" i="9"/>
  <c r="BB39" i="9"/>
  <c r="AV39" i="9"/>
  <c r="AP39" i="9"/>
  <c r="AJ39" i="9"/>
  <c r="AD39" i="9"/>
  <c r="X39" i="9"/>
  <c r="R39" i="9"/>
  <c r="L39" i="9"/>
  <c r="F39" i="9"/>
  <c r="AY39" i="9"/>
  <c r="AS39" i="9"/>
  <c r="AM39" i="9"/>
  <c r="AG39" i="9"/>
  <c r="AA39" i="9"/>
  <c r="U39" i="9"/>
  <c r="O39" i="9"/>
  <c r="I39" i="9"/>
  <c r="AZ39" i="9"/>
  <c r="AN39" i="9"/>
  <c r="AB39" i="9"/>
  <c r="P39" i="9"/>
  <c r="BC39" i="9"/>
  <c r="AK39" i="9"/>
  <c r="V39" i="9"/>
  <c r="G39" i="9"/>
  <c r="AW39" i="9"/>
  <c r="AH39" i="9"/>
  <c r="S39" i="9"/>
  <c r="AQ39" i="9"/>
  <c r="J39" i="9"/>
  <c r="Y39" i="9"/>
  <c r="AE39" i="9"/>
  <c r="M39" i="9"/>
  <c r="AT39" i="9"/>
  <c r="BJ39" i="8"/>
  <c r="BD39" i="8"/>
  <c r="AX39" i="8"/>
  <c r="AR39" i="8"/>
  <c r="BE39" i="8"/>
  <c r="AV39" i="8"/>
  <c r="AO39" i="8"/>
  <c r="AI39" i="8"/>
  <c r="AC39" i="8"/>
  <c r="W39" i="8"/>
  <c r="Q39" i="8"/>
  <c r="K39" i="8"/>
  <c r="E39" i="8"/>
  <c r="BK39" i="8"/>
  <c r="BB39" i="8"/>
  <c r="AU39" i="8"/>
  <c r="AM39" i="8"/>
  <c r="AG39" i="8"/>
  <c r="AA39" i="8"/>
  <c r="U39" i="8"/>
  <c r="O39" i="8"/>
  <c r="I39" i="8"/>
  <c r="A40" i="8"/>
  <c r="BG39" i="8"/>
  <c r="AY39" i="8"/>
  <c r="AP39" i="8"/>
  <c r="AJ39" i="8"/>
  <c r="AD39" i="8"/>
  <c r="X39" i="8"/>
  <c r="R39" i="8"/>
  <c r="L39" i="8"/>
  <c r="F39" i="8"/>
  <c r="BH39" i="8"/>
  <c r="AF39" i="8"/>
  <c r="H39" i="8"/>
  <c r="BA39" i="8"/>
  <c r="Z39" i="8"/>
  <c r="AS39" i="8"/>
  <c r="T39" i="8"/>
  <c r="AL39" i="8"/>
  <c r="N39" i="8"/>
  <c r="B41" i="7"/>
  <c r="CC40" i="7"/>
  <c r="BW40" i="7"/>
  <c r="BQ40" i="7"/>
  <c r="U40" i="7"/>
  <c r="O40" i="7"/>
  <c r="I40" i="7"/>
  <c r="CF40" i="7"/>
  <c r="BZ40" i="7"/>
  <c r="BT40" i="7"/>
  <c r="R40" i="7"/>
  <c r="L40" i="7"/>
  <c r="F40" i="7"/>
  <c r="CA40" i="7"/>
  <c r="S40" i="7"/>
  <c r="G40" i="7"/>
  <c r="CG40" i="7"/>
  <c r="BR40" i="7"/>
  <c r="V40" i="7"/>
  <c r="CD40" i="7"/>
  <c r="P40" i="7"/>
  <c r="BU40" i="7"/>
  <c r="J40" i="7"/>
  <c r="BX40" i="7"/>
  <c r="M40" i="7"/>
  <c r="A41" i="8"/>
  <c r="BK40" i="8"/>
  <c r="BE40" i="8"/>
  <c r="AY40" i="8"/>
  <c r="AS40" i="8"/>
  <c r="AM40" i="8"/>
  <c r="AG40" i="8"/>
  <c r="AA40" i="8"/>
  <c r="U40" i="8"/>
  <c r="O40" i="8"/>
  <c r="I40" i="8"/>
  <c r="BD40" i="8"/>
  <c r="AV40" i="8"/>
  <c r="AO40" i="8"/>
  <c r="AF40" i="8"/>
  <c r="X40" i="8"/>
  <c r="Q40" i="8"/>
  <c r="H40" i="8"/>
  <c r="BJ40" i="8"/>
  <c r="BB40" i="8"/>
  <c r="AU40" i="8"/>
  <c r="AL40" i="8"/>
  <c r="AD40" i="8"/>
  <c r="W40" i="8"/>
  <c r="N40" i="8"/>
  <c r="F40" i="8"/>
  <c r="BG40" i="8"/>
  <c r="AX40" i="8"/>
  <c r="AP40" i="8"/>
  <c r="AI40" i="8"/>
  <c r="Z40" i="8"/>
  <c r="R40" i="8"/>
  <c r="K40" i="8"/>
  <c r="AJ40" i="8"/>
  <c r="E40" i="8"/>
  <c r="BH40" i="8"/>
  <c r="AC40" i="8"/>
  <c r="BA40" i="8"/>
  <c r="T40" i="8"/>
  <c r="AR40" i="8"/>
  <c r="L40" i="8"/>
  <c r="AY40" i="9"/>
  <c r="AS40" i="9"/>
  <c r="AM40" i="9"/>
  <c r="AG40" i="9"/>
  <c r="AA40" i="9"/>
  <c r="U40" i="9"/>
  <c r="O40" i="9"/>
  <c r="I40" i="9"/>
  <c r="B41" i="9"/>
  <c r="BB40" i="9"/>
  <c r="AV40" i="9"/>
  <c r="AP40" i="9"/>
  <c r="AJ40" i="9"/>
  <c r="AD40" i="9"/>
  <c r="X40" i="9"/>
  <c r="R40" i="9"/>
  <c r="L40" i="9"/>
  <c r="F40" i="9"/>
  <c r="AT40" i="9"/>
  <c r="AH40" i="9"/>
  <c r="V40" i="9"/>
  <c r="J40" i="9"/>
  <c r="BC40" i="9"/>
  <c r="AN40" i="9"/>
  <c r="Y40" i="9"/>
  <c r="G40" i="9"/>
  <c r="AZ40" i="9"/>
  <c r="AK40" i="9"/>
  <c r="S40" i="9"/>
  <c r="AW40" i="9"/>
  <c r="P40" i="9"/>
  <c r="AE40" i="9"/>
  <c r="AQ40" i="9"/>
  <c r="AB40" i="9"/>
  <c r="M40" i="9"/>
  <c r="B42" i="7"/>
  <c r="CC41" i="7"/>
  <c r="BW41" i="7"/>
  <c r="BQ41" i="7"/>
  <c r="U41" i="7"/>
  <c r="O41" i="7"/>
  <c r="I41" i="7"/>
  <c r="CF41" i="7"/>
  <c r="BZ41" i="7"/>
  <c r="BT41" i="7"/>
  <c r="R41" i="7"/>
  <c r="L41" i="7"/>
  <c r="F41" i="7"/>
  <c r="CA41" i="7"/>
  <c r="S41" i="7"/>
  <c r="G41" i="7"/>
  <c r="CD41" i="7"/>
  <c r="P41" i="7"/>
  <c r="BX41" i="7"/>
  <c r="M41" i="7"/>
  <c r="CG41" i="7"/>
  <c r="BR41" i="7"/>
  <c r="V41" i="7"/>
  <c r="J41" i="7"/>
  <c r="BU41" i="7"/>
  <c r="BJ41" i="8"/>
  <c r="BD41" i="8"/>
  <c r="AX41" i="8"/>
  <c r="AR41" i="8"/>
  <c r="AL41" i="8"/>
  <c r="AF41" i="8"/>
  <c r="Z41" i="8"/>
  <c r="T41" i="8"/>
  <c r="N41" i="8"/>
  <c r="H41" i="8"/>
  <c r="BG41" i="8"/>
  <c r="BA41" i="8"/>
  <c r="AU41" i="8"/>
  <c r="AO41" i="8"/>
  <c r="AI41" i="8"/>
  <c r="AC41" i="8"/>
  <c r="W41" i="8"/>
  <c r="Q41" i="8"/>
  <c r="K41" i="8"/>
  <c r="E41" i="8"/>
  <c r="BK41" i="8"/>
  <c r="AY41" i="8"/>
  <c r="AM41" i="8"/>
  <c r="AA41" i="8"/>
  <c r="O41" i="8"/>
  <c r="A42" i="8"/>
  <c r="BH41" i="8"/>
  <c r="AV41" i="8"/>
  <c r="AJ41" i="8"/>
  <c r="X41" i="8"/>
  <c r="L41" i="8"/>
  <c r="BB41" i="8"/>
  <c r="AP41" i="8"/>
  <c r="AD41" i="8"/>
  <c r="R41" i="8"/>
  <c r="F41" i="8"/>
  <c r="AS41" i="8"/>
  <c r="AG41" i="8"/>
  <c r="U41" i="8"/>
  <c r="BE41" i="8"/>
  <c r="I41" i="8"/>
  <c r="B42" i="9"/>
  <c r="BB41" i="9"/>
  <c r="AV41" i="9"/>
  <c r="AP41" i="9"/>
  <c r="AJ41" i="9"/>
  <c r="AD41" i="9"/>
  <c r="X41" i="9"/>
  <c r="R41" i="9"/>
  <c r="L41" i="9"/>
  <c r="F41" i="9"/>
  <c r="AY41" i="9"/>
  <c r="AS41" i="9"/>
  <c r="AM41" i="9"/>
  <c r="AG41" i="9"/>
  <c r="AA41" i="9"/>
  <c r="U41" i="9"/>
  <c r="O41" i="9"/>
  <c r="I41" i="9"/>
  <c r="AZ41" i="9"/>
  <c r="AN41" i="9"/>
  <c r="AB41" i="9"/>
  <c r="P41" i="9"/>
  <c r="BC41" i="9"/>
  <c r="AK41" i="9"/>
  <c r="V41" i="9"/>
  <c r="G41" i="9"/>
  <c r="AW41" i="9"/>
  <c r="AH41" i="9"/>
  <c r="S41" i="9"/>
  <c r="Y41" i="9"/>
  <c r="AQ41" i="9"/>
  <c r="J41" i="9"/>
  <c r="AT41" i="9"/>
  <c r="AE41" i="9"/>
  <c r="M41" i="9"/>
  <c r="CC42" i="7"/>
  <c r="BW42" i="7"/>
  <c r="BQ42" i="7"/>
  <c r="U42" i="7"/>
  <c r="U43" i="7"/>
  <c r="O42" i="7"/>
  <c r="O43" i="7"/>
  <c r="N44" i="7"/>
  <c r="I42" i="7"/>
  <c r="I43" i="7"/>
  <c r="H44" i="7"/>
  <c r="CF42" i="7"/>
  <c r="CF43" i="7"/>
  <c r="BZ42" i="7"/>
  <c r="BT42" i="7"/>
  <c r="R42" i="7"/>
  <c r="R43" i="7"/>
  <c r="Q44" i="7"/>
  <c r="L42" i="7"/>
  <c r="L43" i="7"/>
  <c r="K44" i="7"/>
  <c r="F42" i="7"/>
  <c r="F43" i="7"/>
  <c r="E44" i="7"/>
  <c r="CA42" i="7"/>
  <c r="S42" i="7"/>
  <c r="S43" i="7"/>
  <c r="G42" i="7"/>
  <c r="G43" i="7"/>
  <c r="BX42" i="7"/>
  <c r="M42" i="7"/>
  <c r="M43" i="7"/>
  <c r="BU42" i="7"/>
  <c r="J42" i="7"/>
  <c r="J43" i="7"/>
  <c r="CD42" i="7"/>
  <c r="P42" i="7"/>
  <c r="P43" i="7"/>
  <c r="CG42" i="7"/>
  <c r="CG43" i="7"/>
  <c r="V42" i="7"/>
  <c r="V43" i="7"/>
  <c r="BR42" i="7"/>
  <c r="AZ42" i="9"/>
  <c r="AZ43" i="9"/>
  <c r="AT42" i="9"/>
  <c r="AT43" i="9"/>
  <c r="AY42" i="9"/>
  <c r="AY43" i="9"/>
  <c r="AX44" i="9"/>
  <c r="AS42" i="9"/>
  <c r="AS43" i="9"/>
  <c r="AR44" i="9"/>
  <c r="AM42" i="9"/>
  <c r="AM43" i="9"/>
  <c r="AL44" i="9"/>
  <c r="AG42" i="9"/>
  <c r="AG43" i="9"/>
  <c r="AF44" i="9"/>
  <c r="AA42" i="9"/>
  <c r="AA43" i="9"/>
  <c r="Z44" i="9"/>
  <c r="U42" i="9"/>
  <c r="U43" i="9"/>
  <c r="T44" i="9"/>
  <c r="O42" i="9"/>
  <c r="O43" i="9"/>
  <c r="N44" i="9"/>
  <c r="I42" i="9"/>
  <c r="I43" i="9"/>
  <c r="H44" i="9"/>
  <c r="BB42" i="9"/>
  <c r="BB43" i="9"/>
  <c r="BA44" i="9"/>
  <c r="AV42" i="9"/>
  <c r="AV43" i="9"/>
  <c r="AU44" i="9"/>
  <c r="AP42" i="9"/>
  <c r="AP43" i="9"/>
  <c r="AO44" i="9"/>
  <c r="AJ42" i="9"/>
  <c r="AJ43" i="9"/>
  <c r="AI44" i="9"/>
  <c r="AD42" i="9"/>
  <c r="AD43" i="9"/>
  <c r="AC44" i="9"/>
  <c r="X42" i="9"/>
  <c r="X43" i="9"/>
  <c r="W44" i="9"/>
  <c r="R42" i="9"/>
  <c r="R43" i="9"/>
  <c r="Q44" i="9"/>
  <c r="L42" i="9"/>
  <c r="L43" i="9"/>
  <c r="K44" i="9"/>
  <c r="F42" i="9"/>
  <c r="F43" i="9"/>
  <c r="E44" i="9"/>
  <c r="AW42" i="9"/>
  <c r="AW43" i="9"/>
  <c r="AH42" i="9"/>
  <c r="AH43" i="9"/>
  <c r="V42" i="9"/>
  <c r="V43" i="9"/>
  <c r="J42" i="9"/>
  <c r="J43" i="9"/>
  <c r="AN42" i="9"/>
  <c r="AN43" i="9"/>
  <c r="Y42" i="9"/>
  <c r="Y43" i="9"/>
  <c r="G42" i="9"/>
  <c r="G43" i="9"/>
  <c r="AK42" i="9"/>
  <c r="AK43" i="9"/>
  <c r="S42" i="9"/>
  <c r="S43" i="9"/>
  <c r="AE42" i="9"/>
  <c r="AE43" i="9"/>
  <c r="BC42" i="9"/>
  <c r="BC43" i="9"/>
  <c r="P42" i="9"/>
  <c r="P43" i="9"/>
  <c r="AQ42" i="9"/>
  <c r="AQ43" i="9"/>
  <c r="AB42" i="9"/>
  <c r="AB43" i="9"/>
  <c r="M42" i="9"/>
  <c r="M43" i="9"/>
  <c r="BK42" i="8"/>
  <c r="BK43" i="8"/>
  <c r="BE42" i="8"/>
  <c r="BE43" i="8"/>
  <c r="AY42" i="8"/>
  <c r="AY43" i="8"/>
  <c r="AS42" i="8"/>
  <c r="AS43" i="8"/>
  <c r="AM42" i="8"/>
  <c r="AM43" i="8"/>
  <c r="AG42" i="8"/>
  <c r="AG43" i="8"/>
  <c r="AA42" i="8"/>
  <c r="AA43" i="8"/>
  <c r="U42" i="8"/>
  <c r="U43" i="8"/>
  <c r="O42" i="8"/>
  <c r="O43" i="8"/>
  <c r="I42" i="8"/>
  <c r="I43" i="8"/>
  <c r="BH42" i="8"/>
  <c r="BH43" i="8"/>
  <c r="BB42" i="8"/>
  <c r="BB43" i="8"/>
  <c r="AV42" i="8"/>
  <c r="AV43" i="8"/>
  <c r="AP42" i="8"/>
  <c r="AP43" i="8"/>
  <c r="AJ42" i="8"/>
  <c r="AJ43" i="8"/>
  <c r="AD42" i="8"/>
  <c r="AD43" i="8"/>
  <c r="X42" i="8"/>
  <c r="X43" i="8"/>
  <c r="R42" i="8"/>
  <c r="R43" i="8"/>
  <c r="L42" i="8"/>
  <c r="L43" i="8"/>
  <c r="F42" i="8"/>
  <c r="F43" i="8"/>
  <c r="BA42" i="8"/>
  <c r="BA43" i="8"/>
  <c r="AZ44" i="8"/>
  <c r="AO42" i="8"/>
  <c r="AO43" i="8"/>
  <c r="AN44" i="8"/>
  <c r="AC42" i="8"/>
  <c r="AC43" i="8"/>
  <c r="AB44" i="8"/>
  <c r="Q42" i="8"/>
  <c r="Q43" i="8"/>
  <c r="P44" i="8"/>
  <c r="E42" i="8"/>
  <c r="E43" i="8"/>
  <c r="D44" i="8"/>
  <c r="BJ42" i="8"/>
  <c r="BJ43" i="8"/>
  <c r="BI44" i="8"/>
  <c r="AX42" i="8"/>
  <c r="AX43" i="8"/>
  <c r="AW44" i="8"/>
  <c r="AL42" i="8"/>
  <c r="AL43" i="8"/>
  <c r="AK44" i="8"/>
  <c r="Z42" i="8"/>
  <c r="Z43" i="8"/>
  <c r="Y44" i="8"/>
  <c r="N42" i="8"/>
  <c r="N43" i="8"/>
  <c r="M44" i="8"/>
  <c r="BD42" i="8"/>
  <c r="BD43" i="8"/>
  <c r="BC44" i="8"/>
  <c r="AR42" i="8"/>
  <c r="AR43" i="8"/>
  <c r="AQ44" i="8"/>
  <c r="AF42" i="8"/>
  <c r="AF43" i="8"/>
  <c r="AE44" i="8"/>
  <c r="T42" i="8"/>
  <c r="T43" i="8"/>
  <c r="S44" i="8"/>
  <c r="H42" i="8"/>
  <c r="H43" i="8"/>
  <c r="G44" i="8"/>
  <c r="W42" i="8"/>
  <c r="W43" i="8"/>
  <c r="V44" i="8"/>
  <c r="BG42" i="8"/>
  <c r="BG43" i="8"/>
  <c r="BF44" i="8"/>
  <c r="K42" i="8"/>
  <c r="K43" i="8"/>
  <c r="J44" i="8"/>
  <c r="AU42" i="8"/>
  <c r="AU43" i="8"/>
  <c r="AT44" i="8"/>
  <c r="AI42" i="8"/>
  <c r="AI43" i="8"/>
  <c r="AH44" i="8"/>
  <c r="FX4" i="13" l="1"/>
  <c r="E5" i="13"/>
  <c r="J5" i="13"/>
  <c r="O5" i="13"/>
  <c r="T5" i="13"/>
  <c r="Y5" i="13"/>
  <c r="AD5" i="13"/>
  <c r="AI5" i="13"/>
  <c r="AN5" i="13"/>
  <c r="AS5" i="13"/>
  <c r="AX5" i="13"/>
  <c r="BC5" i="13"/>
  <c r="BH5" i="13"/>
  <c r="BM5" i="13"/>
  <c r="BR5" i="13"/>
  <c r="BW5" i="13"/>
  <c r="CB5" i="13"/>
  <c r="CG5" i="13"/>
  <c r="CL5" i="13"/>
  <c r="CQ5" i="13"/>
  <c r="CV5" i="13"/>
  <c r="CZ5" i="13"/>
  <c r="DA5" i="13" s="1"/>
  <c r="DB5" i="13" s="1"/>
  <c r="DE5" i="13"/>
  <c r="DF5" i="13" s="1"/>
  <c r="DG5" i="13" s="1"/>
  <c r="DJ5" i="13"/>
  <c r="DK5" i="13" s="1"/>
  <c r="DL5" i="13" s="1"/>
  <c r="DO5" i="13"/>
  <c r="DP5" i="13" s="1"/>
  <c r="DQ5" i="13" s="1"/>
  <c r="DT5" i="13"/>
  <c r="DU5" i="13" s="1"/>
  <c r="DV5" i="13" s="1"/>
  <c r="DY5" i="13"/>
  <c r="DZ5" i="13" s="1"/>
  <c r="EA5" i="13" s="1"/>
  <c r="ED5" i="13"/>
  <c r="EE5" i="13" s="1"/>
  <c r="EF5" i="13" s="1"/>
  <c r="EI5" i="13"/>
  <c r="EJ5" i="13" s="1"/>
  <c r="EK5" i="13" s="1"/>
  <c r="EN5" i="13"/>
  <c r="EO5" i="13" s="1"/>
  <c r="EP5" i="13" s="1"/>
  <c r="ES5" i="13"/>
  <c r="ET5" i="13" s="1"/>
  <c r="EU5" i="13" s="1"/>
  <c r="EX5" i="13"/>
  <c r="EY5" i="13" s="1"/>
  <c r="EZ5" i="13" s="1"/>
  <c r="FC5" i="13"/>
  <c r="FD5" i="13" s="1"/>
  <c r="FE5" i="13" s="1"/>
  <c r="FH5" i="13"/>
  <c r="FI5" i="13" s="1"/>
  <c r="FJ5" i="13" s="1"/>
  <c r="FM5" i="13"/>
  <c r="FN5" i="13" s="1"/>
  <c r="FO5" i="13" s="1"/>
  <c r="FV5" i="13"/>
  <c r="FW5" i="13" s="1"/>
  <c r="FX5" i="13" s="1"/>
  <c r="DD6" i="13"/>
  <c r="DI6" i="13"/>
  <c r="DN6" i="13"/>
  <c r="DS6" i="13"/>
  <c r="DX6" i="13"/>
  <c r="EC6" i="13"/>
  <c r="EH6" i="13"/>
  <c r="EM6" i="13"/>
  <c r="ER6" i="13"/>
  <c r="EW6" i="13"/>
  <c r="FB6" i="13"/>
  <c r="FH6" i="13"/>
  <c r="FI6" i="13" s="1"/>
  <c r="FJ6" i="13" s="1"/>
  <c r="A7" i="13"/>
  <c r="FM6" i="13"/>
  <c r="FN6" i="13" s="1"/>
  <c r="FO6" i="13" s="1"/>
  <c r="CH5" i="13"/>
  <c r="CI5" i="13" s="1"/>
  <c r="CJ5" i="13" s="1"/>
  <c r="CM5" i="13"/>
  <c r="CN5" i="13" s="1"/>
  <c r="CO5" i="13" s="1"/>
  <c r="CR5" i="13"/>
  <c r="CS5" i="13" s="1"/>
  <c r="CT5" i="13" s="1"/>
  <c r="E6" i="13"/>
  <c r="J6" i="13"/>
  <c r="O6" i="13"/>
  <c r="T6" i="13"/>
  <c r="Y6" i="13"/>
  <c r="AD6" i="13"/>
  <c r="AI6" i="13"/>
  <c r="AN6" i="13"/>
  <c r="AS6" i="13"/>
  <c r="AX6" i="13"/>
  <c r="BC6" i="13"/>
  <c r="BH6" i="13"/>
  <c r="BM6" i="13"/>
  <c r="BR6" i="13"/>
  <c r="BW6" i="13"/>
  <c r="CB6" i="13"/>
  <c r="CG6" i="13"/>
  <c r="CL6" i="13"/>
  <c r="CQ6" i="13"/>
  <c r="CV6" i="13"/>
  <c r="CZ6" i="13"/>
  <c r="DA6" i="13" s="1"/>
  <c r="DE6" i="13"/>
  <c r="DF6" i="13" s="1"/>
  <c r="DG6" i="13" s="1"/>
  <c r="DJ6" i="13"/>
  <c r="DK6" i="13" s="1"/>
  <c r="DL6" i="13" s="1"/>
  <c r="DO6" i="13"/>
  <c r="DP6" i="13" s="1"/>
  <c r="DQ6" i="13" s="1"/>
  <c r="DT6" i="13"/>
  <c r="DU6" i="13" s="1"/>
  <c r="DV6" i="13" s="1"/>
  <c r="DY6" i="13"/>
  <c r="DZ6" i="13" s="1"/>
  <c r="EA6" i="13" s="1"/>
  <c r="ED6" i="13"/>
  <c r="EE6" i="13" s="1"/>
  <c r="EF6" i="13" s="1"/>
  <c r="EI6" i="13"/>
  <c r="EJ6" i="13" s="1"/>
  <c r="EK6" i="13" s="1"/>
  <c r="EN6" i="13"/>
  <c r="EO6" i="13" s="1"/>
  <c r="EP6" i="13" s="1"/>
  <c r="ES6" i="13"/>
  <c r="ET6" i="13" s="1"/>
  <c r="EU6" i="13" s="1"/>
  <c r="EX6" i="13"/>
  <c r="EY6" i="13" s="1"/>
  <c r="EZ6" i="13" s="1"/>
  <c r="FC6" i="13"/>
  <c r="FD6" i="13" s="1"/>
  <c r="FE6" i="13" s="1"/>
  <c r="FU6" i="13"/>
  <c r="FG6" i="13"/>
  <c r="CH6" i="13"/>
  <c r="CI6" i="13" s="1"/>
  <c r="CJ6" i="13" s="1"/>
  <c r="CM6" i="13"/>
  <c r="CN6" i="13" s="1"/>
  <c r="CO6" i="13" s="1"/>
  <c r="CR6" i="13"/>
  <c r="CS6" i="13" s="1"/>
  <c r="CT6" i="13" s="1"/>
  <c r="CW6" i="13"/>
  <c r="CX6" i="13" s="1"/>
  <c r="CY6" i="13" s="1"/>
  <c r="FL6" i="13"/>
  <c r="BQ47" i="13"/>
  <c r="BL52" i="13"/>
  <c r="CW7" i="13" l="1"/>
  <c r="CX7" i="13" s="1"/>
  <c r="CY7" i="13" s="1"/>
  <c r="CR7" i="13"/>
  <c r="CS7" i="13" s="1"/>
  <c r="CT7" i="13" s="1"/>
  <c r="CM7" i="13"/>
  <c r="CN7" i="13" s="1"/>
  <c r="CO7" i="13" s="1"/>
  <c r="CH7" i="13"/>
  <c r="CI7" i="13" s="1"/>
  <c r="CJ7" i="13" s="1"/>
  <c r="A8" i="13"/>
  <c r="FH7" i="13"/>
  <c r="FI7" i="13" s="1"/>
  <c r="FJ7" i="13" s="1"/>
  <c r="FB7" i="13"/>
  <c r="EN7" i="13"/>
  <c r="EO7" i="13" s="1"/>
  <c r="EP7" i="13" s="1"/>
  <c r="EH7" i="13"/>
  <c r="DT7" i="13"/>
  <c r="DU7" i="13" s="1"/>
  <c r="DV7" i="13" s="1"/>
  <c r="DN7" i="13"/>
  <c r="CZ7" i="13"/>
  <c r="DA7" i="13" s="1"/>
  <c r="DB7" i="13" s="1"/>
  <c r="CG7" i="13"/>
  <c r="BM7" i="13"/>
  <c r="AS7" i="13"/>
  <c r="Y7" i="13"/>
  <c r="E7" i="13"/>
  <c r="FU7" i="13"/>
  <c r="FM7" i="13"/>
  <c r="FN7" i="13" s="1"/>
  <c r="FO7" i="13" s="1"/>
  <c r="FG7" i="13"/>
  <c r="ES7" i="13"/>
  <c r="ET7" i="13" s="1"/>
  <c r="EU7" i="13" s="1"/>
  <c r="EM7" i="13"/>
  <c r="DY7" i="13"/>
  <c r="DZ7" i="13" s="1"/>
  <c r="EA7" i="13" s="1"/>
  <c r="DS7" i="13"/>
  <c r="DE7" i="13"/>
  <c r="DF7" i="13" s="1"/>
  <c r="DG7" i="13" s="1"/>
  <c r="CL7" i="13"/>
  <c r="BR7" i="13"/>
  <c r="AX7" i="13"/>
  <c r="AD7" i="13"/>
  <c r="J7" i="13"/>
  <c r="FC7" i="13"/>
  <c r="FD7" i="13" s="1"/>
  <c r="FE7" i="13" s="1"/>
  <c r="EI7" i="13"/>
  <c r="EJ7" i="13" s="1"/>
  <c r="EK7" i="13" s="1"/>
  <c r="DO7" i="13"/>
  <c r="DP7" i="13" s="1"/>
  <c r="DQ7" i="13" s="1"/>
  <c r="CV7" i="13"/>
  <c r="CB7" i="13"/>
  <c r="FV7" i="13"/>
  <c r="FW7" i="13" s="1"/>
  <c r="FX7" i="13" s="1"/>
  <c r="FL7" i="13"/>
  <c r="EX7" i="13"/>
  <c r="EY7" i="13" s="1"/>
  <c r="EZ7" i="13" s="1"/>
  <c r="ER7" i="13"/>
  <c r="ED7" i="13"/>
  <c r="EE7" i="13" s="1"/>
  <c r="EF7" i="13" s="1"/>
  <c r="DX7" i="13"/>
  <c r="DJ7" i="13"/>
  <c r="DK7" i="13" s="1"/>
  <c r="DL7" i="13" s="1"/>
  <c r="DD7" i="13"/>
  <c r="CQ7" i="13"/>
  <c r="BW7" i="13"/>
  <c r="BC7" i="13"/>
  <c r="AI7" i="13"/>
  <c r="O7" i="13"/>
  <c r="EW7" i="13"/>
  <c r="EC7" i="13"/>
  <c r="DI7" i="13"/>
  <c r="BH7" i="13"/>
  <c r="AN7" i="13"/>
  <c r="T7" i="13"/>
  <c r="DB6" i="13"/>
  <c r="FV8" i="13" l="1"/>
  <c r="FW8" i="13" s="1"/>
  <c r="FM8" i="13"/>
  <c r="FN8" i="13" s="1"/>
  <c r="FO8" i="13" s="1"/>
  <c r="FH8" i="13"/>
  <c r="FI8" i="13" s="1"/>
  <c r="FJ8" i="13" s="1"/>
  <c r="FC8" i="13"/>
  <c r="FD8" i="13" s="1"/>
  <c r="FE8" i="13" s="1"/>
  <c r="EX8" i="13"/>
  <c r="EY8" i="13" s="1"/>
  <c r="EZ8" i="13" s="1"/>
  <c r="ES8" i="13"/>
  <c r="ET8" i="13" s="1"/>
  <c r="EU8" i="13" s="1"/>
  <c r="EN8" i="13"/>
  <c r="EO8" i="13" s="1"/>
  <c r="EP8" i="13" s="1"/>
  <c r="EI8" i="13"/>
  <c r="EJ8" i="13" s="1"/>
  <c r="EK8" i="13" s="1"/>
  <c r="ED8" i="13"/>
  <c r="EE8" i="13" s="1"/>
  <c r="EF8" i="13" s="1"/>
  <c r="DY8" i="13"/>
  <c r="DZ8" i="13" s="1"/>
  <c r="EA8" i="13" s="1"/>
  <c r="DT8" i="13"/>
  <c r="DU8" i="13" s="1"/>
  <c r="DV8" i="13" s="1"/>
  <c r="DO8" i="13"/>
  <c r="DP8" i="13" s="1"/>
  <c r="DQ8" i="13" s="1"/>
  <c r="DJ8" i="13"/>
  <c r="DK8" i="13" s="1"/>
  <c r="DL8" i="13" s="1"/>
  <c r="DE8" i="13"/>
  <c r="DF8" i="13" s="1"/>
  <c r="DG8" i="13" s="1"/>
  <c r="CZ8" i="13"/>
  <c r="DA8" i="13" s="1"/>
  <c r="CV8" i="13"/>
  <c r="CQ8" i="13"/>
  <c r="CL8" i="13"/>
  <c r="CG8" i="13"/>
  <c r="CB8" i="13"/>
  <c r="BW8" i="13"/>
  <c r="BR8" i="13"/>
  <c r="BM8" i="13"/>
  <c r="BH8" i="13"/>
  <c r="BC8" i="13"/>
  <c r="AX8" i="13"/>
  <c r="AS8" i="13"/>
  <c r="AN8" i="13"/>
  <c r="AI8" i="13"/>
  <c r="AD8" i="13"/>
  <c r="Y8" i="13"/>
  <c r="T8" i="13"/>
  <c r="O8" i="13"/>
  <c r="J8" i="13"/>
  <c r="E8" i="13"/>
  <c r="FU8" i="13"/>
  <c r="FG8" i="13"/>
  <c r="ER8" i="13"/>
  <c r="DX8" i="13"/>
  <c r="DD8" i="13"/>
  <c r="CR8" i="13"/>
  <c r="CS8" i="13" s="1"/>
  <c r="CT8" i="13" s="1"/>
  <c r="EM8" i="13"/>
  <c r="CM8" i="13"/>
  <c r="CN8" i="13" s="1"/>
  <c r="CO8" i="13" s="1"/>
  <c r="EW8" i="13"/>
  <c r="EC8" i="13"/>
  <c r="DI8" i="13"/>
  <c r="CW8" i="13"/>
  <c r="CX8" i="13" s="1"/>
  <c r="CY8" i="13" s="1"/>
  <c r="A9" i="13"/>
  <c r="FL8" i="13"/>
  <c r="FB8" i="13"/>
  <c r="EH8" i="13"/>
  <c r="DN8" i="13"/>
  <c r="CH8" i="13"/>
  <c r="CI8" i="13" s="1"/>
  <c r="CJ8" i="13" s="1"/>
  <c r="DS8" i="13"/>
  <c r="FV9" i="13" l="1"/>
  <c r="FM9" i="13"/>
  <c r="FN9" i="13" s="1"/>
  <c r="FO9" i="13" s="1"/>
  <c r="FH9" i="13"/>
  <c r="FI9" i="13" s="1"/>
  <c r="FJ9" i="13" s="1"/>
  <c r="FC9" i="13"/>
  <c r="FD9" i="13" s="1"/>
  <c r="FE9" i="13" s="1"/>
  <c r="EX9" i="13"/>
  <c r="EY9" i="13" s="1"/>
  <c r="EZ9" i="13" s="1"/>
  <c r="ES9" i="13"/>
  <c r="ET9" i="13" s="1"/>
  <c r="EU9" i="13" s="1"/>
  <c r="EN9" i="13"/>
  <c r="EO9" i="13" s="1"/>
  <c r="EP9" i="13" s="1"/>
  <c r="EI9" i="13"/>
  <c r="EJ9" i="13" s="1"/>
  <c r="EK9" i="13" s="1"/>
  <c r="ED9" i="13"/>
  <c r="EE9" i="13" s="1"/>
  <c r="EF9" i="13" s="1"/>
  <c r="DY9" i="13"/>
  <c r="DZ9" i="13" s="1"/>
  <c r="EA9" i="13" s="1"/>
  <c r="DT9" i="13"/>
  <c r="DU9" i="13" s="1"/>
  <c r="DV9" i="13" s="1"/>
  <c r="DO9" i="13"/>
  <c r="DP9" i="13" s="1"/>
  <c r="DQ9" i="13" s="1"/>
  <c r="DJ9" i="13"/>
  <c r="DK9" i="13" s="1"/>
  <c r="DL9" i="13" s="1"/>
  <c r="DE9" i="13"/>
  <c r="DF9" i="13" s="1"/>
  <c r="DG9" i="13" s="1"/>
  <c r="CZ9" i="13"/>
  <c r="DA9" i="13" s="1"/>
  <c r="CV9" i="13"/>
  <c r="CQ9" i="13"/>
  <c r="CL9" i="13"/>
  <c r="CG9" i="13"/>
  <c r="CB9" i="13"/>
  <c r="BW9" i="13"/>
  <c r="BR9" i="13"/>
  <c r="BM9" i="13"/>
  <c r="BH9" i="13"/>
  <c r="BC9" i="13"/>
  <c r="AX9" i="13"/>
  <c r="AS9" i="13"/>
  <c r="AN9" i="13"/>
  <c r="AI9" i="13"/>
  <c r="AD9" i="13"/>
  <c r="Y9" i="13"/>
  <c r="T9" i="13"/>
  <c r="O9" i="13"/>
  <c r="J9" i="13"/>
  <c r="E9" i="13"/>
  <c r="A10" i="13"/>
  <c r="FU9" i="13"/>
  <c r="FL9" i="13"/>
  <c r="FG9" i="13"/>
  <c r="FB9" i="13"/>
  <c r="EW9" i="13"/>
  <c r="ER9" i="13"/>
  <c r="EM9" i="13"/>
  <c r="EH9" i="13"/>
  <c r="EC9" i="13"/>
  <c r="DX9" i="13"/>
  <c r="DS9" i="13"/>
  <c r="DN9" i="13"/>
  <c r="DI9" i="13"/>
  <c r="DD9" i="13"/>
  <c r="CR9" i="13"/>
  <c r="CS9" i="13" s="1"/>
  <c r="CT9" i="13" s="1"/>
  <c r="CH9" i="13"/>
  <c r="CI9" i="13" s="1"/>
  <c r="CJ9" i="13" s="1"/>
  <c r="CM9" i="13"/>
  <c r="CN9" i="13" s="1"/>
  <c r="CO9" i="13" s="1"/>
  <c r="CW9" i="13"/>
  <c r="CX9" i="13" s="1"/>
  <c r="CY9" i="13" s="1"/>
  <c r="FX8" i="13"/>
  <c r="DB8" i="13"/>
  <c r="FW9" i="13" l="1"/>
  <c r="FV10" i="13"/>
  <c r="FW10" i="13" s="1"/>
  <c r="FX10" i="13" s="1"/>
  <c r="FM10" i="13"/>
  <c r="FN10" i="13" s="1"/>
  <c r="FO10" i="13" s="1"/>
  <c r="FH10" i="13"/>
  <c r="FI10" i="13" s="1"/>
  <c r="FJ10" i="13" s="1"/>
  <c r="FC10" i="13"/>
  <c r="FD10" i="13" s="1"/>
  <c r="FE10" i="13" s="1"/>
  <c r="EX10" i="13"/>
  <c r="EY10" i="13" s="1"/>
  <c r="EZ10" i="13" s="1"/>
  <c r="ES10" i="13"/>
  <c r="ET10" i="13" s="1"/>
  <c r="EU10" i="13" s="1"/>
  <c r="EN10" i="13"/>
  <c r="EO10" i="13" s="1"/>
  <c r="EP10" i="13" s="1"/>
  <c r="EI10" i="13"/>
  <c r="EJ10" i="13" s="1"/>
  <c r="EK10" i="13" s="1"/>
  <c r="ED10" i="13"/>
  <c r="EE10" i="13" s="1"/>
  <c r="EF10" i="13" s="1"/>
  <c r="DY10" i="13"/>
  <c r="DZ10" i="13" s="1"/>
  <c r="EA10" i="13" s="1"/>
  <c r="DT10" i="13"/>
  <c r="DU10" i="13" s="1"/>
  <c r="DV10" i="13" s="1"/>
  <c r="DO10" i="13"/>
  <c r="DP10" i="13" s="1"/>
  <c r="DQ10" i="13" s="1"/>
  <c r="DJ10" i="13"/>
  <c r="DK10" i="13" s="1"/>
  <c r="DL10" i="13" s="1"/>
  <c r="DE10" i="13"/>
  <c r="DF10" i="13" s="1"/>
  <c r="DG10" i="13" s="1"/>
  <c r="CZ10" i="13"/>
  <c r="DA10" i="13" s="1"/>
  <c r="CV10" i="13"/>
  <c r="CQ10" i="13"/>
  <c r="CL10" i="13"/>
  <c r="CG10" i="13"/>
  <c r="CB10" i="13"/>
  <c r="BW10" i="13"/>
  <c r="BR10" i="13"/>
  <c r="BM10" i="13"/>
  <c r="BH10" i="13"/>
  <c r="BC10" i="13"/>
  <c r="AX10" i="13"/>
  <c r="AS10" i="13"/>
  <c r="AN10" i="13"/>
  <c r="AI10" i="13"/>
  <c r="AD10" i="13"/>
  <c r="Y10" i="13"/>
  <c r="T10" i="13"/>
  <c r="O10" i="13"/>
  <c r="J10" i="13"/>
  <c r="E10" i="13"/>
  <c r="A11" i="13"/>
  <c r="FU10" i="13"/>
  <c r="FL10" i="13"/>
  <c r="FG10" i="13"/>
  <c r="FB10" i="13"/>
  <c r="EW10" i="13"/>
  <c r="ER10" i="13"/>
  <c r="EM10" i="13"/>
  <c r="EH10" i="13"/>
  <c r="EC10" i="13"/>
  <c r="DX10" i="13"/>
  <c r="DS10" i="13"/>
  <c r="DN10" i="13"/>
  <c r="DI10" i="13"/>
  <c r="DD10" i="13"/>
  <c r="CW10" i="13"/>
  <c r="CX10" i="13" s="1"/>
  <c r="CY10" i="13" s="1"/>
  <c r="CR10" i="13"/>
  <c r="CS10" i="13" s="1"/>
  <c r="CT10" i="13" s="1"/>
  <c r="CM10" i="13"/>
  <c r="CN10" i="13" s="1"/>
  <c r="CO10" i="13" s="1"/>
  <c r="CH10" i="13"/>
  <c r="CI10" i="13" s="1"/>
  <c r="CJ10" i="13" s="1"/>
  <c r="DB9" i="13"/>
  <c r="DB10" i="13" l="1"/>
  <c r="FX9" i="13"/>
  <c r="A12" i="13"/>
  <c r="FU11" i="13"/>
  <c r="FL11" i="13"/>
  <c r="FG11" i="13"/>
  <c r="FB11" i="13"/>
  <c r="EW11" i="13"/>
  <c r="ER11" i="13"/>
  <c r="EM11" i="13"/>
  <c r="EH11" i="13"/>
  <c r="EC11" i="13"/>
  <c r="DX11" i="13"/>
  <c r="DS11" i="13"/>
  <c r="DN11" i="13"/>
  <c r="DI11" i="13"/>
  <c r="DD11" i="13"/>
  <c r="CW11" i="13"/>
  <c r="CX11" i="13" s="1"/>
  <c r="CY11" i="13" s="1"/>
  <c r="CR11" i="13"/>
  <c r="CS11" i="13" s="1"/>
  <c r="CT11" i="13" s="1"/>
  <c r="CM11" i="13"/>
  <c r="CN11" i="13" s="1"/>
  <c r="CO11" i="13" s="1"/>
  <c r="CH11" i="13"/>
  <c r="CI11" i="13" s="1"/>
  <c r="CJ11" i="13" s="1"/>
  <c r="FH11" i="13"/>
  <c r="FI11" i="13" s="1"/>
  <c r="FJ11" i="13" s="1"/>
  <c r="EN11" i="13"/>
  <c r="EO11" i="13" s="1"/>
  <c r="EP11" i="13" s="1"/>
  <c r="DT11" i="13"/>
  <c r="DU11" i="13" s="1"/>
  <c r="DV11" i="13" s="1"/>
  <c r="CZ11" i="13"/>
  <c r="DA11" i="13" s="1"/>
  <c r="DB11" i="13" s="1"/>
  <c r="CG11" i="13"/>
  <c r="BM11" i="13"/>
  <c r="AS11" i="13"/>
  <c r="Y11" i="13"/>
  <c r="E11" i="13"/>
  <c r="DE11" i="13"/>
  <c r="DF11" i="13" s="1"/>
  <c r="DG11" i="13" s="1"/>
  <c r="AX11" i="13"/>
  <c r="FC11" i="13"/>
  <c r="FD11" i="13" s="1"/>
  <c r="FE11" i="13" s="1"/>
  <c r="EI11" i="13"/>
  <c r="EJ11" i="13" s="1"/>
  <c r="EK11" i="13" s="1"/>
  <c r="DO11" i="13"/>
  <c r="DP11" i="13" s="1"/>
  <c r="DQ11" i="13" s="1"/>
  <c r="CV11" i="13"/>
  <c r="CB11" i="13"/>
  <c r="BH11" i="13"/>
  <c r="AN11" i="13"/>
  <c r="T11" i="13"/>
  <c r="ES11" i="13"/>
  <c r="ET11" i="13" s="1"/>
  <c r="EU11" i="13" s="1"/>
  <c r="CL11" i="13"/>
  <c r="AD11" i="13"/>
  <c r="FV11" i="13"/>
  <c r="FW11" i="13" s="1"/>
  <c r="FX11" i="13" s="1"/>
  <c r="EX11" i="13"/>
  <c r="EY11" i="13" s="1"/>
  <c r="EZ11" i="13" s="1"/>
  <c r="ED11" i="13"/>
  <c r="EE11" i="13" s="1"/>
  <c r="EF11" i="13" s="1"/>
  <c r="DJ11" i="13"/>
  <c r="DK11" i="13" s="1"/>
  <c r="DL11" i="13" s="1"/>
  <c r="CQ11" i="13"/>
  <c r="BW11" i="13"/>
  <c r="BC11" i="13"/>
  <c r="AI11" i="13"/>
  <c r="O11" i="13"/>
  <c r="FM11" i="13"/>
  <c r="FN11" i="13" s="1"/>
  <c r="FO11" i="13" s="1"/>
  <c r="DY11" i="13"/>
  <c r="DZ11" i="13" s="1"/>
  <c r="EA11" i="13" s="1"/>
  <c r="BR11" i="13"/>
  <c r="J11" i="13"/>
  <c r="CW12" i="13" l="1"/>
  <c r="CX12" i="13" s="1"/>
  <c r="CY12" i="13" s="1"/>
  <c r="CR12" i="13"/>
  <c r="CS12" i="13" s="1"/>
  <c r="CT12" i="13" s="1"/>
  <c r="CM12" i="13"/>
  <c r="CN12" i="13" s="1"/>
  <c r="CO12" i="13" s="1"/>
  <c r="CH12" i="13"/>
  <c r="CI12" i="13" s="1"/>
  <c r="CJ12" i="13" s="1"/>
  <c r="FV12" i="13"/>
  <c r="FW12" i="13" s="1"/>
  <c r="FX12" i="13" s="1"/>
  <c r="FM12" i="13"/>
  <c r="FN12" i="13" s="1"/>
  <c r="FO12" i="13" s="1"/>
  <c r="FH12" i="13"/>
  <c r="FI12" i="13" s="1"/>
  <c r="FJ12" i="13" s="1"/>
  <c r="FC12" i="13"/>
  <c r="FD12" i="13" s="1"/>
  <c r="FE12" i="13" s="1"/>
  <c r="EX12" i="13"/>
  <c r="EY12" i="13" s="1"/>
  <c r="EZ12" i="13" s="1"/>
  <c r="ES12" i="13"/>
  <c r="ET12" i="13" s="1"/>
  <c r="EU12" i="13" s="1"/>
  <c r="EN12" i="13"/>
  <c r="EO12" i="13" s="1"/>
  <c r="EP12" i="13" s="1"/>
  <c r="EI12" i="13"/>
  <c r="EJ12" i="13" s="1"/>
  <c r="EK12" i="13" s="1"/>
  <c r="ED12" i="13"/>
  <c r="EE12" i="13" s="1"/>
  <c r="EF12" i="13" s="1"/>
  <c r="DY12" i="13"/>
  <c r="DZ12" i="13" s="1"/>
  <c r="EA12" i="13" s="1"/>
  <c r="DT12" i="13"/>
  <c r="DU12" i="13" s="1"/>
  <c r="DV12" i="13" s="1"/>
  <c r="DO12" i="13"/>
  <c r="DP12" i="13" s="1"/>
  <c r="DQ12" i="13" s="1"/>
  <c r="DJ12" i="13"/>
  <c r="DK12" i="13" s="1"/>
  <c r="DL12" i="13" s="1"/>
  <c r="DE12" i="13"/>
  <c r="DF12" i="13" s="1"/>
  <c r="DG12" i="13" s="1"/>
  <c r="CZ12" i="13"/>
  <c r="DA12" i="13" s="1"/>
  <c r="CV12" i="13"/>
  <c r="CQ12" i="13"/>
  <c r="CL12" i="13"/>
  <c r="CG12" i="13"/>
  <c r="CB12" i="13"/>
  <c r="BW12" i="13"/>
  <c r="BR12" i="13"/>
  <c r="BM12" i="13"/>
  <c r="BH12" i="13"/>
  <c r="BC12" i="13"/>
  <c r="AX12" i="13"/>
  <c r="AS12" i="13"/>
  <c r="AN12" i="13"/>
  <c r="AI12" i="13"/>
  <c r="AD12" i="13"/>
  <c r="Y12" i="13"/>
  <c r="T12" i="13"/>
  <c r="O12" i="13"/>
  <c r="J12" i="13"/>
  <c r="E12" i="13"/>
  <c r="FL12" i="13"/>
  <c r="ER12" i="13"/>
  <c r="DX12" i="13"/>
  <c r="DD12" i="13"/>
  <c r="EC12" i="13"/>
  <c r="FG12" i="13"/>
  <c r="EM12" i="13"/>
  <c r="DS12" i="13"/>
  <c r="FU12" i="13"/>
  <c r="DI12" i="13"/>
  <c r="A13" i="13"/>
  <c r="FB12" i="13"/>
  <c r="EH12" i="13"/>
  <c r="DN12" i="13"/>
  <c r="EW12" i="13"/>
  <c r="CW13" i="13" l="1"/>
  <c r="CX13" i="13" s="1"/>
  <c r="CY13" i="13" s="1"/>
  <c r="CR13" i="13"/>
  <c r="CS13" i="13" s="1"/>
  <c r="CT13" i="13" s="1"/>
  <c r="CM13" i="13"/>
  <c r="CN13" i="13" s="1"/>
  <c r="CO13" i="13" s="1"/>
  <c r="CH13" i="13"/>
  <c r="CI13" i="13" s="1"/>
  <c r="CJ13" i="13" s="1"/>
  <c r="FV13" i="13"/>
  <c r="FW13" i="13" s="1"/>
  <c r="FX13" i="13" s="1"/>
  <c r="FM13" i="13"/>
  <c r="FN13" i="13" s="1"/>
  <c r="FO13" i="13" s="1"/>
  <c r="FH13" i="13"/>
  <c r="FI13" i="13" s="1"/>
  <c r="FJ13" i="13" s="1"/>
  <c r="FC13" i="13"/>
  <c r="FD13" i="13" s="1"/>
  <c r="FE13" i="13" s="1"/>
  <c r="EX13" i="13"/>
  <c r="EY13" i="13" s="1"/>
  <c r="EZ13" i="13" s="1"/>
  <c r="ES13" i="13"/>
  <c r="ET13" i="13" s="1"/>
  <c r="EU13" i="13" s="1"/>
  <c r="EN13" i="13"/>
  <c r="EO13" i="13" s="1"/>
  <c r="EP13" i="13" s="1"/>
  <c r="EI13" i="13"/>
  <c r="EJ13" i="13" s="1"/>
  <c r="EK13" i="13" s="1"/>
  <c r="ED13" i="13"/>
  <c r="EE13" i="13" s="1"/>
  <c r="EF13" i="13" s="1"/>
  <c r="DY13" i="13"/>
  <c r="DZ13" i="13" s="1"/>
  <c r="EA13" i="13" s="1"/>
  <c r="DT13" i="13"/>
  <c r="DU13" i="13" s="1"/>
  <c r="DV13" i="13" s="1"/>
  <c r="DO13" i="13"/>
  <c r="DP13" i="13" s="1"/>
  <c r="DQ13" i="13" s="1"/>
  <c r="DJ13" i="13"/>
  <c r="DK13" i="13" s="1"/>
  <c r="DL13" i="13" s="1"/>
  <c r="DE13" i="13"/>
  <c r="DF13" i="13" s="1"/>
  <c r="DG13" i="13" s="1"/>
  <c r="CZ13" i="13"/>
  <c r="DA13" i="13" s="1"/>
  <c r="CV13" i="13"/>
  <c r="CQ13" i="13"/>
  <c r="CL13" i="13"/>
  <c r="CG13" i="13"/>
  <c r="CB13" i="13"/>
  <c r="BW13" i="13"/>
  <c r="BR13" i="13"/>
  <c r="BM13" i="13"/>
  <c r="BH13" i="13"/>
  <c r="BC13" i="13"/>
  <c r="AX13" i="13"/>
  <c r="AS13" i="13"/>
  <c r="AN13" i="13"/>
  <c r="AI13" i="13"/>
  <c r="AD13" i="13"/>
  <c r="Y13" i="13"/>
  <c r="T13" i="13"/>
  <c r="O13" i="13"/>
  <c r="J13" i="13"/>
  <c r="E13" i="13"/>
  <c r="A14" i="13"/>
  <c r="FU13" i="13"/>
  <c r="FL13" i="13"/>
  <c r="FG13" i="13"/>
  <c r="FB13" i="13"/>
  <c r="EW13" i="13"/>
  <c r="ER13" i="13"/>
  <c r="EM13" i="13"/>
  <c r="EH13" i="13"/>
  <c r="EC13" i="13"/>
  <c r="DX13" i="13"/>
  <c r="DS13" i="13"/>
  <c r="DN13" i="13"/>
  <c r="DI13" i="13"/>
  <c r="DD13" i="13"/>
  <c r="DB12" i="13"/>
  <c r="FU14" i="13" l="1"/>
  <c r="FC14" i="13"/>
  <c r="FD14" i="13" s="1"/>
  <c r="FE14" i="13" s="1"/>
  <c r="EW14" i="13"/>
  <c r="EI14" i="13"/>
  <c r="EJ14" i="13" s="1"/>
  <c r="EK14" i="13" s="1"/>
  <c r="EC14" i="13"/>
  <c r="DO14" i="13"/>
  <c r="DP14" i="13" s="1"/>
  <c r="DQ14" i="13" s="1"/>
  <c r="DJ14" i="13"/>
  <c r="DK14" i="13" s="1"/>
  <c r="DL14" i="13" s="1"/>
  <c r="DE14" i="13"/>
  <c r="DF14" i="13" s="1"/>
  <c r="DG14" i="13" s="1"/>
  <c r="CZ14" i="13"/>
  <c r="DA14" i="13" s="1"/>
  <c r="DB14" i="13" s="1"/>
  <c r="CV14" i="13"/>
  <c r="CQ14" i="13"/>
  <c r="CL14" i="13"/>
  <c r="CG14" i="13"/>
  <c r="CB14" i="13"/>
  <c r="BW14" i="13"/>
  <c r="BR14" i="13"/>
  <c r="BM14" i="13"/>
  <c r="BH14" i="13"/>
  <c r="BC14" i="13"/>
  <c r="AX14" i="13"/>
  <c r="AS14" i="13"/>
  <c r="AN14" i="13"/>
  <c r="AI14" i="13"/>
  <c r="AD14" i="13"/>
  <c r="Y14" i="13"/>
  <c r="T14" i="13"/>
  <c r="O14" i="13"/>
  <c r="J14" i="13"/>
  <c r="E14" i="13"/>
  <c r="A15" i="13"/>
  <c r="FH14" i="13"/>
  <c r="FI14" i="13" s="1"/>
  <c r="FJ14" i="13" s="1"/>
  <c r="FB14" i="13"/>
  <c r="EN14" i="13"/>
  <c r="EO14" i="13" s="1"/>
  <c r="EP14" i="13" s="1"/>
  <c r="EH14" i="13"/>
  <c r="DT14" i="13"/>
  <c r="DU14" i="13" s="1"/>
  <c r="DV14" i="13" s="1"/>
  <c r="DN14" i="13"/>
  <c r="DI14" i="13"/>
  <c r="DD14" i="13"/>
  <c r="FM14" i="13"/>
  <c r="FN14" i="13" s="1"/>
  <c r="FO14" i="13" s="1"/>
  <c r="FG14" i="13"/>
  <c r="ES14" i="13"/>
  <c r="ET14" i="13" s="1"/>
  <c r="EU14" i="13" s="1"/>
  <c r="EM14" i="13"/>
  <c r="DY14" i="13"/>
  <c r="DZ14" i="13" s="1"/>
  <c r="EA14" i="13" s="1"/>
  <c r="DS14" i="13"/>
  <c r="FL14" i="13"/>
  <c r="CR14" i="13"/>
  <c r="CS14" i="13" s="1"/>
  <c r="CT14" i="13" s="1"/>
  <c r="ER14" i="13"/>
  <c r="CW14" i="13"/>
  <c r="CX14" i="13" s="1"/>
  <c r="CY14" i="13" s="1"/>
  <c r="ED14" i="13"/>
  <c r="EE14" i="13" s="1"/>
  <c r="EF14" i="13" s="1"/>
  <c r="CM14" i="13"/>
  <c r="CN14" i="13" s="1"/>
  <c r="CO14" i="13" s="1"/>
  <c r="EX14" i="13"/>
  <c r="EY14" i="13" s="1"/>
  <c r="EZ14" i="13" s="1"/>
  <c r="DX14" i="13"/>
  <c r="CH14" i="13"/>
  <c r="CI14" i="13" s="1"/>
  <c r="CJ14" i="13" s="1"/>
  <c r="FV14" i="13"/>
  <c r="FW14" i="13" s="1"/>
  <c r="FX14" i="13" s="1"/>
  <c r="DB13" i="13"/>
  <c r="FV15" i="13" l="1"/>
  <c r="FW15" i="13" s="1"/>
  <c r="FX15" i="13" s="1"/>
  <c r="FM15" i="13"/>
  <c r="FN15" i="13" s="1"/>
  <c r="FO15" i="13" s="1"/>
  <c r="FH15" i="13"/>
  <c r="FI15" i="13" s="1"/>
  <c r="FJ15" i="13" s="1"/>
  <c r="FC15" i="13"/>
  <c r="FD15" i="13" s="1"/>
  <c r="FE15" i="13" s="1"/>
  <c r="EX15" i="13"/>
  <c r="EY15" i="13" s="1"/>
  <c r="EZ15" i="13" s="1"/>
  <c r="ES15" i="13"/>
  <c r="ET15" i="13" s="1"/>
  <c r="EU15" i="13" s="1"/>
  <c r="EN15" i="13"/>
  <c r="EO15" i="13" s="1"/>
  <c r="EP15" i="13" s="1"/>
  <c r="EI15" i="13"/>
  <c r="EJ15" i="13" s="1"/>
  <c r="EK15" i="13" s="1"/>
  <c r="ED15" i="13"/>
  <c r="EE15" i="13" s="1"/>
  <c r="EF15" i="13" s="1"/>
  <c r="DY15" i="13"/>
  <c r="DZ15" i="13" s="1"/>
  <c r="EA15" i="13" s="1"/>
  <c r="DT15" i="13"/>
  <c r="DU15" i="13" s="1"/>
  <c r="DV15" i="13" s="1"/>
  <c r="DO15" i="13"/>
  <c r="DP15" i="13" s="1"/>
  <c r="DQ15" i="13" s="1"/>
  <c r="DJ15" i="13"/>
  <c r="DK15" i="13" s="1"/>
  <c r="DL15" i="13" s="1"/>
  <c r="DE15" i="13"/>
  <c r="DF15" i="13" s="1"/>
  <c r="DG15" i="13" s="1"/>
  <c r="CZ15" i="13"/>
  <c r="DA15" i="13" s="1"/>
  <c r="CV15" i="13"/>
  <c r="CQ15" i="13"/>
  <c r="CL15" i="13"/>
  <c r="CG15" i="13"/>
  <c r="CB15" i="13"/>
  <c r="BW15" i="13"/>
  <c r="BR15" i="13"/>
  <c r="BM15" i="13"/>
  <c r="BH15" i="13"/>
  <c r="BC15" i="13"/>
  <c r="AX15" i="13"/>
  <c r="AS15" i="13"/>
  <c r="AN15" i="13"/>
  <c r="AI15" i="13"/>
  <c r="AD15" i="13"/>
  <c r="Y15" i="13"/>
  <c r="T15" i="13"/>
  <c r="O15" i="13"/>
  <c r="J15" i="13"/>
  <c r="E15" i="13"/>
  <c r="FG15" i="13"/>
  <c r="EM15" i="13"/>
  <c r="DS15" i="13"/>
  <c r="CM15" i="13"/>
  <c r="CN15" i="13" s="1"/>
  <c r="CO15" i="13" s="1"/>
  <c r="FL15" i="13"/>
  <c r="ER15" i="13"/>
  <c r="DX15" i="13"/>
  <c r="DD15" i="13"/>
  <c r="CR15" i="13"/>
  <c r="CS15" i="13" s="1"/>
  <c r="CT15" i="13" s="1"/>
  <c r="FU15" i="13"/>
  <c r="EW15" i="13"/>
  <c r="EC15" i="13"/>
  <c r="DI15" i="13"/>
  <c r="CW15" i="13"/>
  <c r="CX15" i="13" s="1"/>
  <c r="CY15" i="13" s="1"/>
  <c r="A16" i="13"/>
  <c r="DN15" i="13"/>
  <c r="EH15" i="13"/>
  <c r="CH15" i="13"/>
  <c r="CI15" i="13" s="1"/>
  <c r="CJ15" i="13" s="1"/>
  <c r="FB15" i="13"/>
  <c r="DB15" i="13" l="1"/>
  <c r="A17" i="13"/>
  <c r="FU16" i="13"/>
  <c r="FL16" i="13"/>
  <c r="FG16" i="13"/>
  <c r="FB16" i="13"/>
  <c r="EW16" i="13"/>
  <c r="ER16" i="13"/>
  <c r="EM16" i="13"/>
  <c r="EH16" i="13"/>
  <c r="EC16" i="13"/>
  <c r="DX16" i="13"/>
  <c r="DS16" i="13"/>
  <c r="DN16" i="13"/>
  <c r="DI16" i="13"/>
  <c r="DD16" i="13"/>
  <c r="FV16" i="13"/>
  <c r="FW16" i="13" s="1"/>
  <c r="FX16" i="13" s="1"/>
  <c r="EX16" i="13"/>
  <c r="EY16" i="13" s="1"/>
  <c r="EZ16" i="13" s="1"/>
  <c r="ED16" i="13"/>
  <c r="EE16" i="13" s="1"/>
  <c r="EF16" i="13" s="1"/>
  <c r="DJ16" i="13"/>
  <c r="DK16" i="13" s="1"/>
  <c r="DL16" i="13" s="1"/>
  <c r="CW16" i="13"/>
  <c r="CX16" i="13" s="1"/>
  <c r="CY16" i="13" s="1"/>
  <c r="CQ16" i="13"/>
  <c r="BW16" i="13"/>
  <c r="BC16" i="13"/>
  <c r="AI16" i="13"/>
  <c r="O16" i="13"/>
  <c r="FC16" i="13"/>
  <c r="FD16" i="13" s="1"/>
  <c r="FE16" i="13" s="1"/>
  <c r="EI16" i="13"/>
  <c r="EJ16" i="13" s="1"/>
  <c r="EK16" i="13" s="1"/>
  <c r="DO16" i="13"/>
  <c r="DP16" i="13" s="1"/>
  <c r="DQ16" i="13" s="1"/>
  <c r="CV16" i="13"/>
  <c r="CH16" i="13"/>
  <c r="CI16" i="13" s="1"/>
  <c r="CJ16" i="13" s="1"/>
  <c r="CB16" i="13"/>
  <c r="BH16" i="13"/>
  <c r="AN16" i="13"/>
  <c r="T16" i="13"/>
  <c r="FH16" i="13"/>
  <c r="FI16" i="13" s="1"/>
  <c r="FJ16" i="13" s="1"/>
  <c r="EN16" i="13"/>
  <c r="EO16" i="13" s="1"/>
  <c r="EP16" i="13" s="1"/>
  <c r="DT16" i="13"/>
  <c r="DU16" i="13" s="1"/>
  <c r="DV16" i="13" s="1"/>
  <c r="CZ16" i="13"/>
  <c r="DA16" i="13" s="1"/>
  <c r="DB16" i="13" s="1"/>
  <c r="CM16" i="13"/>
  <c r="CN16" i="13" s="1"/>
  <c r="CO16" i="13" s="1"/>
  <c r="CG16" i="13"/>
  <c r="BM16" i="13"/>
  <c r="AS16" i="13"/>
  <c r="Y16" i="13"/>
  <c r="E16" i="13"/>
  <c r="DE16" i="13"/>
  <c r="DF16" i="13" s="1"/>
  <c r="DG16" i="13" s="1"/>
  <c r="AD16" i="13"/>
  <c r="FM16" i="13"/>
  <c r="FN16" i="13" s="1"/>
  <c r="FO16" i="13" s="1"/>
  <c r="CL16" i="13"/>
  <c r="J16" i="13"/>
  <c r="DY16" i="13"/>
  <c r="DZ16" i="13" s="1"/>
  <c r="EA16" i="13" s="1"/>
  <c r="AX16" i="13"/>
  <c r="ES16" i="13"/>
  <c r="ET16" i="13" s="1"/>
  <c r="EU16" i="13" s="1"/>
  <c r="CR16" i="13"/>
  <c r="CS16" i="13" s="1"/>
  <c r="CT16" i="13" s="1"/>
  <c r="BR16" i="13"/>
  <c r="A18" i="13" l="1"/>
  <c r="FU17" i="13"/>
  <c r="FL17" i="13"/>
  <c r="FG17" i="13"/>
  <c r="FB17" i="13"/>
  <c r="EW17" i="13"/>
  <c r="ER17" i="13"/>
  <c r="EM17" i="13"/>
  <c r="EH17" i="13"/>
  <c r="EC17" i="13"/>
  <c r="DX17" i="13"/>
  <c r="DS17" i="13"/>
  <c r="DN17" i="13"/>
  <c r="DI17" i="13"/>
  <c r="DD17" i="13"/>
  <c r="FV17" i="13"/>
  <c r="FW17" i="13" s="1"/>
  <c r="FX17" i="13" s="1"/>
  <c r="FH17" i="13"/>
  <c r="FI17" i="13" s="1"/>
  <c r="FJ17" i="13" s="1"/>
  <c r="EX17" i="13"/>
  <c r="EY17" i="13" s="1"/>
  <c r="EZ17" i="13" s="1"/>
  <c r="EN17" i="13"/>
  <c r="EO17" i="13" s="1"/>
  <c r="EP17" i="13" s="1"/>
  <c r="ED17" i="13"/>
  <c r="EE17" i="13" s="1"/>
  <c r="EF17" i="13" s="1"/>
  <c r="DT17" i="13"/>
  <c r="DU17" i="13" s="1"/>
  <c r="DV17" i="13" s="1"/>
  <c r="DJ17" i="13"/>
  <c r="DK17" i="13" s="1"/>
  <c r="DL17" i="13" s="1"/>
  <c r="CZ17" i="13"/>
  <c r="DA17" i="13" s="1"/>
  <c r="CQ17" i="13"/>
  <c r="CG17" i="13"/>
  <c r="BW17" i="13"/>
  <c r="BM17" i="13"/>
  <c r="BC17" i="13"/>
  <c r="AS17" i="13"/>
  <c r="Y17" i="13"/>
  <c r="E17" i="13"/>
  <c r="CW17" i="13"/>
  <c r="CX17" i="13" s="1"/>
  <c r="CY17" i="13" s="1"/>
  <c r="CM17" i="13"/>
  <c r="CN17" i="13" s="1"/>
  <c r="CO17" i="13" s="1"/>
  <c r="AD17" i="13"/>
  <c r="J17" i="13"/>
  <c r="FM17" i="13"/>
  <c r="FN17" i="13" s="1"/>
  <c r="FO17" i="13" s="1"/>
  <c r="FC17" i="13"/>
  <c r="FD17" i="13" s="1"/>
  <c r="FE17" i="13" s="1"/>
  <c r="ES17" i="13"/>
  <c r="ET17" i="13" s="1"/>
  <c r="EU17" i="13" s="1"/>
  <c r="EI17" i="13"/>
  <c r="EJ17" i="13" s="1"/>
  <c r="EK17" i="13" s="1"/>
  <c r="DY17" i="13"/>
  <c r="DZ17" i="13" s="1"/>
  <c r="EA17" i="13" s="1"/>
  <c r="DO17" i="13"/>
  <c r="DP17" i="13" s="1"/>
  <c r="DQ17" i="13" s="1"/>
  <c r="DE17" i="13"/>
  <c r="DF17" i="13" s="1"/>
  <c r="DG17" i="13" s="1"/>
  <c r="CV17" i="13"/>
  <c r="CL17" i="13"/>
  <c r="CB17" i="13"/>
  <c r="BR17" i="13"/>
  <c r="BH17" i="13"/>
  <c r="AX17" i="13"/>
  <c r="AI17" i="13"/>
  <c r="O17" i="13"/>
  <c r="AN17" i="13"/>
  <c r="CH17" i="13"/>
  <c r="CI17" i="13" s="1"/>
  <c r="CJ17" i="13" s="1"/>
  <c r="T17" i="13"/>
  <c r="CR17" i="13"/>
  <c r="CS17" i="13" s="1"/>
  <c r="CT17" i="13" s="1"/>
  <c r="DB17" i="13" l="1"/>
  <c r="CW18" i="13"/>
  <c r="CX18" i="13" s="1"/>
  <c r="CY18" i="13" s="1"/>
  <c r="CR18" i="13"/>
  <c r="CS18" i="13" s="1"/>
  <c r="CT18" i="13" s="1"/>
  <c r="CM18" i="13"/>
  <c r="CN18" i="13" s="1"/>
  <c r="CO18" i="13" s="1"/>
  <c r="CH18" i="13"/>
  <c r="CI18" i="13" s="1"/>
  <c r="CJ18" i="13" s="1"/>
  <c r="A19" i="13"/>
  <c r="FL18" i="13"/>
  <c r="FB18" i="13"/>
  <c r="ER18" i="13"/>
  <c r="EH18" i="13"/>
  <c r="DX18" i="13"/>
  <c r="DN18" i="13"/>
  <c r="DD18" i="13"/>
  <c r="FV18" i="13"/>
  <c r="FW18" i="13" s="1"/>
  <c r="FX18" i="13" s="1"/>
  <c r="FH18" i="13"/>
  <c r="FI18" i="13" s="1"/>
  <c r="FJ18" i="13" s="1"/>
  <c r="EX18" i="13"/>
  <c r="EY18" i="13" s="1"/>
  <c r="EZ18" i="13" s="1"/>
  <c r="EN18" i="13"/>
  <c r="EO18" i="13" s="1"/>
  <c r="EP18" i="13" s="1"/>
  <c r="ED18" i="13"/>
  <c r="EE18" i="13" s="1"/>
  <c r="EF18" i="13" s="1"/>
  <c r="DT18" i="13"/>
  <c r="DU18" i="13" s="1"/>
  <c r="DV18" i="13" s="1"/>
  <c r="DJ18" i="13"/>
  <c r="DK18" i="13" s="1"/>
  <c r="DL18" i="13" s="1"/>
  <c r="CZ18" i="13"/>
  <c r="DA18" i="13" s="1"/>
  <c r="DB18" i="13" s="1"/>
  <c r="CQ18" i="13"/>
  <c r="CG18" i="13"/>
  <c r="BW18" i="13"/>
  <c r="BM18" i="13"/>
  <c r="BC18" i="13"/>
  <c r="AS18" i="13"/>
  <c r="AI18" i="13"/>
  <c r="Y18" i="13"/>
  <c r="O18" i="13"/>
  <c r="E18" i="13"/>
  <c r="FU18" i="13"/>
  <c r="FG18" i="13"/>
  <c r="EW18" i="13"/>
  <c r="EM18" i="13"/>
  <c r="EC18" i="13"/>
  <c r="DS18" i="13"/>
  <c r="DI18" i="13"/>
  <c r="EI18" i="13"/>
  <c r="EJ18" i="13" s="1"/>
  <c r="EK18" i="13" s="1"/>
  <c r="CV18" i="13"/>
  <c r="BH18" i="13"/>
  <c r="T18" i="13"/>
  <c r="ES18" i="13"/>
  <c r="ET18" i="13" s="1"/>
  <c r="EU18" i="13" s="1"/>
  <c r="AD18" i="13"/>
  <c r="FM18" i="13"/>
  <c r="FN18" i="13" s="1"/>
  <c r="FO18" i="13" s="1"/>
  <c r="DY18" i="13"/>
  <c r="DZ18" i="13" s="1"/>
  <c r="EA18" i="13" s="1"/>
  <c r="CL18" i="13"/>
  <c r="AX18" i="13"/>
  <c r="J18" i="13"/>
  <c r="BR18" i="13"/>
  <c r="FC18" i="13"/>
  <c r="FD18" i="13" s="1"/>
  <c r="FE18" i="13" s="1"/>
  <c r="DO18" i="13"/>
  <c r="DP18" i="13" s="1"/>
  <c r="DQ18" i="13" s="1"/>
  <c r="CB18" i="13"/>
  <c r="AN18" i="13"/>
  <c r="DE18" i="13"/>
  <c r="DF18" i="13" s="1"/>
  <c r="DG18" i="13" s="1"/>
  <c r="CW19" i="13" l="1"/>
  <c r="CX19" i="13" s="1"/>
  <c r="CY19" i="13" s="1"/>
  <c r="CR19" i="13"/>
  <c r="CS19" i="13" s="1"/>
  <c r="CT19" i="13" s="1"/>
  <c r="CM19" i="13"/>
  <c r="CN19" i="13" s="1"/>
  <c r="CO19" i="13" s="1"/>
  <c r="CH19" i="13"/>
  <c r="CI19" i="13" s="1"/>
  <c r="CJ19" i="13" s="1"/>
  <c r="FV19" i="13"/>
  <c r="FW19" i="13" s="1"/>
  <c r="FX19" i="13" s="1"/>
  <c r="FM19" i="13"/>
  <c r="FN19" i="13" s="1"/>
  <c r="FO19" i="13" s="1"/>
  <c r="FH19" i="13"/>
  <c r="FI19" i="13" s="1"/>
  <c r="FJ19" i="13" s="1"/>
  <c r="FC19" i="13"/>
  <c r="FD19" i="13" s="1"/>
  <c r="FE19" i="13" s="1"/>
  <c r="EX19" i="13"/>
  <c r="EY19" i="13" s="1"/>
  <c r="EZ19" i="13" s="1"/>
  <c r="ES19" i="13"/>
  <c r="ET19" i="13" s="1"/>
  <c r="EU19" i="13" s="1"/>
  <c r="EN19" i="13"/>
  <c r="EO19" i="13" s="1"/>
  <c r="EP19" i="13" s="1"/>
  <c r="EI19" i="13"/>
  <c r="EJ19" i="13" s="1"/>
  <c r="EK19" i="13" s="1"/>
  <c r="ED19" i="13"/>
  <c r="EE19" i="13" s="1"/>
  <c r="EF19" i="13" s="1"/>
  <c r="DY19" i="13"/>
  <c r="DZ19" i="13" s="1"/>
  <c r="EA19" i="13" s="1"/>
  <c r="DT19" i="13"/>
  <c r="DU19" i="13" s="1"/>
  <c r="DV19" i="13" s="1"/>
  <c r="DO19" i="13"/>
  <c r="DP19" i="13" s="1"/>
  <c r="DQ19" i="13" s="1"/>
  <c r="DJ19" i="13"/>
  <c r="DK19" i="13" s="1"/>
  <c r="DL19" i="13" s="1"/>
  <c r="DE19" i="13"/>
  <c r="DF19" i="13" s="1"/>
  <c r="DG19" i="13" s="1"/>
  <c r="CZ19" i="13"/>
  <c r="DA19" i="13" s="1"/>
  <c r="DB19" i="13" s="1"/>
  <c r="CV19" i="13"/>
  <c r="CQ19" i="13"/>
  <c r="CL19" i="13"/>
  <c r="CG19" i="13"/>
  <c r="CB19" i="13"/>
  <c r="BW19" i="13"/>
  <c r="BR19" i="13"/>
  <c r="BM19" i="13"/>
  <c r="BH19" i="13"/>
  <c r="BC19" i="13"/>
  <c r="AX19" i="13"/>
  <c r="AS19" i="13"/>
  <c r="AN19" i="13"/>
  <c r="AI19" i="13"/>
  <c r="AD19" i="13"/>
  <c r="Y19" i="13"/>
  <c r="T19" i="13"/>
  <c r="O19" i="13"/>
  <c r="J19" i="13"/>
  <c r="E19" i="13"/>
  <c r="FU19" i="13"/>
  <c r="EW19" i="13"/>
  <c r="EC19" i="13"/>
  <c r="DI19" i="13"/>
  <c r="FL19" i="13"/>
  <c r="ER19" i="13"/>
  <c r="DX19" i="13"/>
  <c r="DD19" i="13"/>
  <c r="FG19" i="13"/>
  <c r="EM19" i="13"/>
  <c r="DS19" i="13"/>
  <c r="A20" i="13"/>
  <c r="FB19" i="13"/>
  <c r="EH19" i="13"/>
  <c r="DN19" i="13"/>
  <c r="CW20" i="13" l="1"/>
  <c r="CX20" i="13" s="1"/>
  <c r="CY20" i="13" s="1"/>
  <c r="CR20" i="13"/>
  <c r="CS20" i="13" s="1"/>
  <c r="CT20" i="13" s="1"/>
  <c r="CM20" i="13"/>
  <c r="CN20" i="13" s="1"/>
  <c r="CO20" i="13" s="1"/>
  <c r="CH20" i="13"/>
  <c r="CI20" i="13" s="1"/>
  <c r="CJ20" i="13" s="1"/>
  <c r="FV20" i="13"/>
  <c r="FW20" i="13" s="1"/>
  <c r="FX20" i="13" s="1"/>
  <c r="FM20" i="13"/>
  <c r="FN20" i="13" s="1"/>
  <c r="FO20" i="13" s="1"/>
  <c r="FH20" i="13"/>
  <c r="FI20" i="13" s="1"/>
  <c r="FJ20" i="13" s="1"/>
  <c r="FC20" i="13"/>
  <c r="FD20" i="13" s="1"/>
  <c r="FE20" i="13" s="1"/>
  <c r="EX20" i="13"/>
  <c r="EY20" i="13" s="1"/>
  <c r="EZ20" i="13" s="1"/>
  <c r="ES20" i="13"/>
  <c r="ET20" i="13" s="1"/>
  <c r="EU20" i="13" s="1"/>
  <c r="EN20" i="13"/>
  <c r="EO20" i="13" s="1"/>
  <c r="EP20" i="13" s="1"/>
  <c r="EI20" i="13"/>
  <c r="EJ20" i="13" s="1"/>
  <c r="EK20" i="13" s="1"/>
  <c r="ED20" i="13"/>
  <c r="EE20" i="13" s="1"/>
  <c r="EF20" i="13" s="1"/>
  <c r="DY20" i="13"/>
  <c r="DZ20" i="13" s="1"/>
  <c r="EA20" i="13" s="1"/>
  <c r="DT20" i="13"/>
  <c r="DU20" i="13" s="1"/>
  <c r="DV20" i="13" s="1"/>
  <c r="DO20" i="13"/>
  <c r="DP20" i="13" s="1"/>
  <c r="DQ20" i="13" s="1"/>
  <c r="DJ20" i="13"/>
  <c r="DK20" i="13" s="1"/>
  <c r="DL20" i="13" s="1"/>
  <c r="DE20" i="13"/>
  <c r="DF20" i="13" s="1"/>
  <c r="DG20" i="13" s="1"/>
  <c r="CZ20" i="13"/>
  <c r="DA20" i="13" s="1"/>
  <c r="DB20" i="13" s="1"/>
  <c r="CV20" i="13"/>
  <c r="CQ20" i="13"/>
  <c r="CL20" i="13"/>
  <c r="CG20" i="13"/>
  <c r="CB20" i="13"/>
  <c r="BW20" i="13"/>
  <c r="BR20" i="13"/>
  <c r="BM20" i="13"/>
  <c r="BH20" i="13"/>
  <c r="BC20" i="13"/>
  <c r="AX20" i="13"/>
  <c r="AS20" i="13"/>
  <c r="AN20" i="13"/>
  <c r="AI20" i="13"/>
  <c r="AD20" i="13"/>
  <c r="Y20" i="13"/>
  <c r="T20" i="13"/>
  <c r="O20" i="13"/>
  <c r="J20" i="13"/>
  <c r="E20" i="13"/>
  <c r="A21" i="13"/>
  <c r="FU20" i="13"/>
  <c r="FL20" i="13"/>
  <c r="FG20" i="13"/>
  <c r="FB20" i="13"/>
  <c r="EW20" i="13"/>
  <c r="ER20" i="13"/>
  <c r="EM20" i="13"/>
  <c r="EH20" i="13"/>
  <c r="EC20" i="13"/>
  <c r="DX20" i="13"/>
  <c r="DS20" i="13"/>
  <c r="DN20" i="13"/>
  <c r="DI20" i="13"/>
  <c r="DD20" i="13"/>
  <c r="FV21" i="13" l="1"/>
  <c r="FW21" i="13" s="1"/>
  <c r="FX21" i="13" s="1"/>
  <c r="FM21" i="13"/>
  <c r="FN21" i="13" s="1"/>
  <c r="FO21" i="13" s="1"/>
  <c r="FH21" i="13"/>
  <c r="FI21" i="13" s="1"/>
  <c r="FJ21" i="13" s="1"/>
  <c r="FC21" i="13"/>
  <c r="FD21" i="13" s="1"/>
  <c r="FE21" i="13" s="1"/>
  <c r="EX21" i="13"/>
  <c r="EY21" i="13" s="1"/>
  <c r="EZ21" i="13" s="1"/>
  <c r="ES21" i="13"/>
  <c r="ET21" i="13" s="1"/>
  <c r="EU21" i="13" s="1"/>
  <c r="EN21" i="13"/>
  <c r="EO21" i="13" s="1"/>
  <c r="EP21" i="13" s="1"/>
  <c r="EI21" i="13"/>
  <c r="EJ21" i="13" s="1"/>
  <c r="EK21" i="13" s="1"/>
  <c r="ED21" i="13"/>
  <c r="EE21" i="13" s="1"/>
  <c r="EF21" i="13" s="1"/>
  <c r="DY21" i="13"/>
  <c r="DZ21" i="13" s="1"/>
  <c r="EA21" i="13" s="1"/>
  <c r="DT21" i="13"/>
  <c r="DU21" i="13" s="1"/>
  <c r="DV21" i="13" s="1"/>
  <c r="DO21" i="13"/>
  <c r="DP21" i="13" s="1"/>
  <c r="DQ21" i="13" s="1"/>
  <c r="DJ21" i="13"/>
  <c r="DK21" i="13" s="1"/>
  <c r="DL21" i="13" s="1"/>
  <c r="DE21" i="13"/>
  <c r="DF21" i="13" s="1"/>
  <c r="DG21" i="13" s="1"/>
  <c r="CZ21" i="13"/>
  <c r="DA21" i="13" s="1"/>
  <c r="CV21" i="13"/>
  <c r="CQ21" i="13"/>
  <c r="CL21" i="13"/>
  <c r="CG21" i="13"/>
  <c r="CB21" i="13"/>
  <c r="BW21" i="13"/>
  <c r="BR21" i="13"/>
  <c r="BM21" i="13"/>
  <c r="BH21" i="13"/>
  <c r="BC21" i="13"/>
  <c r="AX21" i="13"/>
  <c r="AS21" i="13"/>
  <c r="AN21" i="13"/>
  <c r="AI21" i="13"/>
  <c r="AD21" i="13"/>
  <c r="Y21" i="13"/>
  <c r="T21" i="13"/>
  <c r="O21" i="13"/>
  <c r="J21" i="13"/>
  <c r="E21" i="13"/>
  <c r="A22" i="13"/>
  <c r="FU21" i="13"/>
  <c r="FL21" i="13"/>
  <c r="FG21" i="13"/>
  <c r="FB21" i="13"/>
  <c r="EW21" i="13"/>
  <c r="ER21" i="13"/>
  <c r="EM21" i="13"/>
  <c r="EH21" i="13"/>
  <c r="EC21" i="13"/>
  <c r="DX21" i="13"/>
  <c r="DS21" i="13"/>
  <c r="DN21" i="13"/>
  <c r="DI21" i="13"/>
  <c r="DD21" i="13"/>
  <c r="CW21" i="13"/>
  <c r="CX21" i="13" s="1"/>
  <c r="CY21" i="13" s="1"/>
  <c r="CR21" i="13"/>
  <c r="CS21" i="13" s="1"/>
  <c r="CT21" i="13" s="1"/>
  <c r="CM21" i="13"/>
  <c r="CN21" i="13" s="1"/>
  <c r="CO21" i="13" s="1"/>
  <c r="CH21" i="13"/>
  <c r="CI21" i="13" s="1"/>
  <c r="CJ21" i="13" s="1"/>
  <c r="A23" i="13" l="1"/>
  <c r="FU22" i="13"/>
  <c r="FL22" i="13"/>
  <c r="FG22" i="13"/>
  <c r="FB22" i="13"/>
  <c r="EW22" i="13"/>
  <c r="ER22" i="13"/>
  <c r="EM22" i="13"/>
  <c r="EH22" i="13"/>
  <c r="EC22" i="13"/>
  <c r="DX22" i="13"/>
  <c r="DS22" i="13"/>
  <c r="DN22" i="13"/>
  <c r="DI22" i="13"/>
  <c r="DD22" i="13"/>
  <c r="CW22" i="13"/>
  <c r="CX22" i="13" s="1"/>
  <c r="CY22" i="13" s="1"/>
  <c r="CR22" i="13"/>
  <c r="CS22" i="13" s="1"/>
  <c r="CT22" i="13" s="1"/>
  <c r="CM22" i="13"/>
  <c r="CN22" i="13" s="1"/>
  <c r="CO22" i="13" s="1"/>
  <c r="CH22" i="13"/>
  <c r="CI22" i="13" s="1"/>
  <c r="CJ22" i="13" s="1"/>
  <c r="FH22" i="13"/>
  <c r="FI22" i="13" s="1"/>
  <c r="FJ22" i="13" s="1"/>
  <c r="EN22" i="13"/>
  <c r="EO22" i="13" s="1"/>
  <c r="EP22" i="13" s="1"/>
  <c r="DT22" i="13"/>
  <c r="DU22" i="13" s="1"/>
  <c r="DV22" i="13" s="1"/>
  <c r="CZ22" i="13"/>
  <c r="DA22" i="13" s="1"/>
  <c r="DB22" i="13" s="1"/>
  <c r="CG22" i="13"/>
  <c r="BM22" i="13"/>
  <c r="AS22" i="13"/>
  <c r="Y22" i="13"/>
  <c r="E22" i="13"/>
  <c r="FC22" i="13"/>
  <c r="FD22" i="13" s="1"/>
  <c r="FE22" i="13" s="1"/>
  <c r="EI22" i="13"/>
  <c r="EJ22" i="13" s="1"/>
  <c r="EK22" i="13" s="1"/>
  <c r="DO22" i="13"/>
  <c r="DP22" i="13" s="1"/>
  <c r="DQ22" i="13" s="1"/>
  <c r="CV22" i="13"/>
  <c r="CB22" i="13"/>
  <c r="BH22" i="13"/>
  <c r="AN22" i="13"/>
  <c r="T22" i="13"/>
  <c r="FV22" i="13"/>
  <c r="FW22" i="13" s="1"/>
  <c r="FX22" i="13" s="1"/>
  <c r="EX22" i="13"/>
  <c r="EY22" i="13" s="1"/>
  <c r="EZ22" i="13" s="1"/>
  <c r="ED22" i="13"/>
  <c r="EE22" i="13" s="1"/>
  <c r="EF22" i="13" s="1"/>
  <c r="DJ22" i="13"/>
  <c r="DK22" i="13" s="1"/>
  <c r="DL22" i="13" s="1"/>
  <c r="CQ22" i="13"/>
  <c r="BW22" i="13"/>
  <c r="BC22" i="13"/>
  <c r="AI22" i="13"/>
  <c r="O22" i="13"/>
  <c r="DY22" i="13"/>
  <c r="DZ22" i="13" s="1"/>
  <c r="EA22" i="13" s="1"/>
  <c r="AX22" i="13"/>
  <c r="DE22" i="13"/>
  <c r="DF22" i="13" s="1"/>
  <c r="DG22" i="13" s="1"/>
  <c r="AD22" i="13"/>
  <c r="ES22" i="13"/>
  <c r="ET22" i="13" s="1"/>
  <c r="EU22" i="13" s="1"/>
  <c r="FM22" i="13"/>
  <c r="FN22" i="13" s="1"/>
  <c r="FO22" i="13" s="1"/>
  <c r="CL22" i="13"/>
  <c r="J22" i="13"/>
  <c r="BR22" i="13"/>
  <c r="DB21" i="13"/>
  <c r="FV23" i="13" l="1"/>
  <c r="FW23" i="13" s="1"/>
  <c r="FX23" i="13" s="1"/>
  <c r="FM23" i="13"/>
  <c r="FN23" i="13" s="1"/>
  <c r="FO23" i="13" s="1"/>
  <c r="FH23" i="13"/>
  <c r="FI23" i="13" s="1"/>
  <c r="FJ23" i="13" s="1"/>
  <c r="FC23" i="13"/>
  <c r="FD23" i="13" s="1"/>
  <c r="FE23" i="13" s="1"/>
  <c r="EX23" i="13"/>
  <c r="EY23" i="13" s="1"/>
  <c r="EZ23" i="13" s="1"/>
  <c r="ES23" i="13"/>
  <c r="ET23" i="13" s="1"/>
  <c r="EU23" i="13" s="1"/>
  <c r="EN23" i="13"/>
  <c r="EO23" i="13" s="1"/>
  <c r="EP23" i="13" s="1"/>
  <c r="EI23" i="13"/>
  <c r="EJ23" i="13" s="1"/>
  <c r="EK23" i="13" s="1"/>
  <c r="FG23" i="13"/>
  <c r="EM23" i="13"/>
  <c r="FL23" i="13"/>
  <c r="ER23" i="13"/>
  <c r="CW23" i="13"/>
  <c r="CX23" i="13" s="1"/>
  <c r="CY23" i="13" s="1"/>
  <c r="CR23" i="13"/>
  <c r="CS23" i="13" s="1"/>
  <c r="CT23" i="13" s="1"/>
  <c r="CM23" i="13"/>
  <c r="CN23" i="13" s="1"/>
  <c r="CO23" i="13" s="1"/>
  <c r="CH23" i="13"/>
  <c r="CI23" i="13" s="1"/>
  <c r="CJ23" i="13" s="1"/>
  <c r="FU23" i="13"/>
  <c r="EW23" i="13"/>
  <c r="ED23" i="13"/>
  <c r="EE23" i="13" s="1"/>
  <c r="EF23" i="13" s="1"/>
  <c r="DY23" i="13"/>
  <c r="DZ23" i="13" s="1"/>
  <c r="EA23" i="13" s="1"/>
  <c r="DT23" i="13"/>
  <c r="DU23" i="13" s="1"/>
  <c r="DV23" i="13" s="1"/>
  <c r="DO23" i="13"/>
  <c r="DP23" i="13" s="1"/>
  <c r="DQ23" i="13" s="1"/>
  <c r="DJ23" i="13"/>
  <c r="DK23" i="13" s="1"/>
  <c r="DL23" i="13" s="1"/>
  <c r="DE23" i="13"/>
  <c r="DF23" i="13" s="1"/>
  <c r="DG23" i="13" s="1"/>
  <c r="CZ23" i="13"/>
  <c r="DA23" i="13" s="1"/>
  <c r="DB23" i="13" s="1"/>
  <c r="CV23" i="13"/>
  <c r="CQ23" i="13"/>
  <c r="CL23" i="13"/>
  <c r="CG23" i="13"/>
  <c r="CB23" i="13"/>
  <c r="BW23" i="13"/>
  <c r="BR23" i="13"/>
  <c r="BM23" i="13"/>
  <c r="BH23" i="13"/>
  <c r="BC23" i="13"/>
  <c r="AX23" i="13"/>
  <c r="AS23" i="13"/>
  <c r="AN23" i="13"/>
  <c r="AI23" i="13"/>
  <c r="AD23" i="13"/>
  <c r="Y23" i="13"/>
  <c r="T23" i="13"/>
  <c r="O23" i="13"/>
  <c r="J23" i="13"/>
  <c r="E23" i="13"/>
  <c r="A24" i="13"/>
  <c r="DX23" i="13"/>
  <c r="DD23" i="13"/>
  <c r="DS23" i="13"/>
  <c r="EH23" i="13"/>
  <c r="DN23" i="13"/>
  <c r="DI23" i="13"/>
  <c r="FB23" i="13"/>
  <c r="EC23" i="13"/>
  <c r="FV24" i="13" l="1"/>
  <c r="FW24" i="13" s="1"/>
  <c r="FX24" i="13" s="1"/>
  <c r="FM24" i="13"/>
  <c r="FN24" i="13" s="1"/>
  <c r="FO24" i="13" s="1"/>
  <c r="A25" i="13"/>
  <c r="FU24" i="13"/>
  <c r="FL24" i="13"/>
  <c r="FG24" i="13"/>
  <c r="FB24" i="13"/>
  <c r="EW24" i="13"/>
  <c r="ER24" i="13"/>
  <c r="EM24" i="13"/>
  <c r="EH24" i="13"/>
  <c r="EC24" i="13"/>
  <c r="DX24" i="13"/>
  <c r="DS24" i="13"/>
  <c r="DN24" i="13"/>
  <c r="DI24" i="13"/>
  <c r="DD24" i="13"/>
  <c r="EX24" i="13"/>
  <c r="EY24" i="13" s="1"/>
  <c r="EZ24" i="13" s="1"/>
  <c r="ED24" i="13"/>
  <c r="EE24" i="13" s="1"/>
  <c r="EF24" i="13" s="1"/>
  <c r="DJ24" i="13"/>
  <c r="DK24" i="13" s="1"/>
  <c r="DL24" i="13" s="1"/>
  <c r="CW24" i="13"/>
  <c r="CX24" i="13" s="1"/>
  <c r="CY24" i="13" s="1"/>
  <c r="CQ24" i="13"/>
  <c r="BW24" i="13"/>
  <c r="BC24" i="13"/>
  <c r="AI24" i="13"/>
  <c r="O24" i="13"/>
  <c r="FC24" i="13"/>
  <c r="FD24" i="13" s="1"/>
  <c r="FE24" i="13" s="1"/>
  <c r="EI24" i="13"/>
  <c r="EJ24" i="13" s="1"/>
  <c r="EK24" i="13" s="1"/>
  <c r="DO24" i="13"/>
  <c r="DP24" i="13" s="1"/>
  <c r="DQ24" i="13" s="1"/>
  <c r="CV24" i="13"/>
  <c r="CH24" i="13"/>
  <c r="CI24" i="13" s="1"/>
  <c r="CJ24" i="13" s="1"/>
  <c r="CB24" i="13"/>
  <c r="BH24" i="13"/>
  <c r="AN24" i="13"/>
  <c r="T24" i="13"/>
  <c r="FH24" i="13"/>
  <c r="FI24" i="13" s="1"/>
  <c r="FJ24" i="13" s="1"/>
  <c r="EN24" i="13"/>
  <c r="EO24" i="13" s="1"/>
  <c r="EP24" i="13" s="1"/>
  <c r="DT24" i="13"/>
  <c r="DU24" i="13" s="1"/>
  <c r="DV24" i="13" s="1"/>
  <c r="CZ24" i="13"/>
  <c r="DA24" i="13" s="1"/>
  <c r="DB24" i="13" s="1"/>
  <c r="CM24" i="13"/>
  <c r="CN24" i="13" s="1"/>
  <c r="CO24" i="13" s="1"/>
  <c r="CG24" i="13"/>
  <c r="BM24" i="13"/>
  <c r="AS24" i="13"/>
  <c r="Y24" i="13"/>
  <c r="E24" i="13"/>
  <c r="DE24" i="13"/>
  <c r="DF24" i="13" s="1"/>
  <c r="DG24" i="13" s="1"/>
  <c r="AD24" i="13"/>
  <c r="DY24" i="13"/>
  <c r="DZ24" i="13" s="1"/>
  <c r="EA24" i="13" s="1"/>
  <c r="AX24" i="13"/>
  <c r="ES24" i="13"/>
  <c r="ET24" i="13" s="1"/>
  <c r="EU24" i="13" s="1"/>
  <c r="CR24" i="13"/>
  <c r="CS24" i="13" s="1"/>
  <c r="CT24" i="13" s="1"/>
  <c r="BR24" i="13"/>
  <c r="J24" i="13"/>
  <c r="CL24" i="13"/>
  <c r="CW25" i="13" l="1"/>
  <c r="CX25" i="13" s="1"/>
  <c r="CY25" i="13" s="1"/>
  <c r="A26" i="13"/>
  <c r="FU25" i="13"/>
  <c r="FL25" i="13"/>
  <c r="FG25" i="13"/>
  <c r="FB25" i="13"/>
  <c r="EW25" i="13"/>
  <c r="ER25" i="13"/>
  <c r="FV25" i="13"/>
  <c r="FW25" i="13" s="1"/>
  <c r="FX25" i="13" s="1"/>
  <c r="FH25" i="13"/>
  <c r="FI25" i="13" s="1"/>
  <c r="FJ25" i="13" s="1"/>
  <c r="EX25" i="13"/>
  <c r="EY25" i="13" s="1"/>
  <c r="EZ25" i="13" s="1"/>
  <c r="EN25" i="13"/>
  <c r="EO25" i="13" s="1"/>
  <c r="EP25" i="13" s="1"/>
  <c r="EH25" i="13"/>
  <c r="DT25" i="13"/>
  <c r="DU25" i="13" s="1"/>
  <c r="DV25" i="13" s="1"/>
  <c r="DN25" i="13"/>
  <c r="CZ25" i="13"/>
  <c r="DA25" i="13" s="1"/>
  <c r="DB25" i="13" s="1"/>
  <c r="EM25" i="13"/>
  <c r="DY25" i="13"/>
  <c r="DZ25" i="13" s="1"/>
  <c r="EA25" i="13" s="1"/>
  <c r="DS25" i="13"/>
  <c r="DE25" i="13"/>
  <c r="DF25" i="13" s="1"/>
  <c r="DG25" i="13" s="1"/>
  <c r="FC25" i="13"/>
  <c r="FD25" i="13" s="1"/>
  <c r="FE25" i="13" s="1"/>
  <c r="DX25" i="13"/>
  <c r="DJ25" i="13"/>
  <c r="DK25" i="13" s="1"/>
  <c r="DL25" i="13" s="1"/>
  <c r="CM25" i="13"/>
  <c r="CN25" i="13" s="1"/>
  <c r="CO25" i="13" s="1"/>
  <c r="EI25" i="13"/>
  <c r="EJ25" i="13" s="1"/>
  <c r="EK25" i="13" s="1"/>
  <c r="DI25" i="13"/>
  <c r="CV25" i="13"/>
  <c r="CL25" i="13"/>
  <c r="CB25" i="13"/>
  <c r="BR25" i="13"/>
  <c r="BH25" i="13"/>
  <c r="AX25" i="13"/>
  <c r="AN25" i="13"/>
  <c r="AD25" i="13"/>
  <c r="T25" i="13"/>
  <c r="J25" i="13"/>
  <c r="FM25" i="13"/>
  <c r="FN25" i="13" s="1"/>
  <c r="FO25" i="13" s="1"/>
  <c r="ES25" i="13"/>
  <c r="ET25" i="13" s="1"/>
  <c r="EU25" i="13" s="1"/>
  <c r="ED25" i="13"/>
  <c r="EE25" i="13" s="1"/>
  <c r="EF25" i="13" s="1"/>
  <c r="DD25" i="13"/>
  <c r="CR25" i="13"/>
  <c r="CS25" i="13" s="1"/>
  <c r="CT25" i="13" s="1"/>
  <c r="CH25" i="13"/>
  <c r="CI25" i="13" s="1"/>
  <c r="CJ25" i="13" s="1"/>
  <c r="BM25" i="13"/>
  <c r="Y25" i="13"/>
  <c r="CQ25" i="13"/>
  <c r="BC25" i="13"/>
  <c r="O25" i="13"/>
  <c r="EC25" i="13"/>
  <c r="CG25" i="13"/>
  <c r="AS25" i="13"/>
  <c r="E25" i="13"/>
  <c r="DO25" i="13"/>
  <c r="DP25" i="13" s="1"/>
  <c r="DQ25" i="13" s="1"/>
  <c r="BW25" i="13"/>
  <c r="AI25" i="13"/>
  <c r="FV26" i="13" l="1"/>
  <c r="FW26" i="13" s="1"/>
  <c r="FX26" i="13" s="1"/>
  <c r="FM26" i="13"/>
  <c r="FN26" i="13" s="1"/>
  <c r="FO26" i="13" s="1"/>
  <c r="FH26" i="13"/>
  <c r="FI26" i="13" s="1"/>
  <c r="FJ26" i="13" s="1"/>
  <c r="FC26" i="13"/>
  <c r="FD26" i="13" s="1"/>
  <c r="FE26" i="13" s="1"/>
  <c r="EX26" i="13"/>
  <c r="EY26" i="13" s="1"/>
  <c r="EZ26" i="13" s="1"/>
  <c r="ES26" i="13"/>
  <c r="ET26" i="13" s="1"/>
  <c r="EU26" i="13" s="1"/>
  <c r="EN26" i="13"/>
  <c r="EO26" i="13" s="1"/>
  <c r="EP26" i="13" s="1"/>
  <c r="EI26" i="13"/>
  <c r="EJ26" i="13" s="1"/>
  <c r="EK26" i="13" s="1"/>
  <c r="ED26" i="13"/>
  <c r="EE26" i="13" s="1"/>
  <c r="EF26" i="13" s="1"/>
  <c r="DY26" i="13"/>
  <c r="DZ26" i="13" s="1"/>
  <c r="EA26" i="13" s="1"/>
  <c r="DT26" i="13"/>
  <c r="DU26" i="13" s="1"/>
  <c r="DV26" i="13" s="1"/>
  <c r="DO26" i="13"/>
  <c r="DP26" i="13" s="1"/>
  <c r="DQ26" i="13" s="1"/>
  <c r="DJ26" i="13"/>
  <c r="DK26" i="13" s="1"/>
  <c r="DL26" i="13" s="1"/>
  <c r="DE26" i="13"/>
  <c r="DF26" i="13" s="1"/>
  <c r="DG26" i="13" s="1"/>
  <c r="CZ26" i="13"/>
  <c r="DA26" i="13" s="1"/>
  <c r="CV26" i="13"/>
  <c r="CQ26" i="13"/>
  <c r="CL26" i="13"/>
  <c r="CG26" i="13"/>
  <c r="CB26" i="13"/>
  <c r="BW26" i="13"/>
  <c r="BR26" i="13"/>
  <c r="BM26" i="13"/>
  <c r="BH26" i="13"/>
  <c r="BC26" i="13"/>
  <c r="AX26" i="13"/>
  <c r="AS26" i="13"/>
  <c r="AN26" i="13"/>
  <c r="AI26" i="13"/>
  <c r="AD26" i="13"/>
  <c r="Y26" i="13"/>
  <c r="T26" i="13"/>
  <c r="O26" i="13"/>
  <c r="J26" i="13"/>
  <c r="E26" i="13"/>
  <c r="A27" i="13"/>
  <c r="FL26" i="13"/>
  <c r="FB26" i="13"/>
  <c r="ER26" i="13"/>
  <c r="EH26" i="13"/>
  <c r="DX26" i="13"/>
  <c r="DN26" i="13"/>
  <c r="DD26" i="13"/>
  <c r="CR26" i="13"/>
  <c r="CS26" i="13" s="1"/>
  <c r="CT26" i="13" s="1"/>
  <c r="CH26" i="13"/>
  <c r="CI26" i="13" s="1"/>
  <c r="CJ26" i="13" s="1"/>
  <c r="FG26" i="13"/>
  <c r="EM26" i="13"/>
  <c r="DS26" i="13"/>
  <c r="CW26" i="13"/>
  <c r="CX26" i="13" s="1"/>
  <c r="CY26" i="13" s="1"/>
  <c r="FU26" i="13"/>
  <c r="EW26" i="13"/>
  <c r="EC26" i="13"/>
  <c r="DI26" i="13"/>
  <c r="CM26" i="13"/>
  <c r="CN26" i="13" s="1"/>
  <c r="CO26" i="13" s="1"/>
  <c r="A28" i="13" l="1"/>
  <c r="FU27" i="13"/>
  <c r="FL27" i="13"/>
  <c r="FG27" i="13"/>
  <c r="FB27" i="13"/>
  <c r="EW27" i="13"/>
  <c r="ER27" i="13"/>
  <c r="EM27" i="13"/>
  <c r="EH27" i="13"/>
  <c r="EC27" i="13"/>
  <c r="DX27" i="13"/>
  <c r="DS27" i="13"/>
  <c r="DN27" i="13"/>
  <c r="DI27" i="13"/>
  <c r="DD27" i="13"/>
  <c r="CW27" i="13"/>
  <c r="CX27" i="13" s="1"/>
  <c r="CY27" i="13" s="1"/>
  <c r="CR27" i="13"/>
  <c r="CS27" i="13" s="1"/>
  <c r="CT27" i="13" s="1"/>
  <c r="CM27" i="13"/>
  <c r="CN27" i="13" s="1"/>
  <c r="CO27" i="13" s="1"/>
  <c r="CH27" i="13"/>
  <c r="CI27" i="13" s="1"/>
  <c r="CJ27" i="13" s="1"/>
  <c r="FM27" i="13"/>
  <c r="FN27" i="13" s="1"/>
  <c r="FO27" i="13" s="1"/>
  <c r="FC27" i="13"/>
  <c r="FD27" i="13" s="1"/>
  <c r="FE27" i="13" s="1"/>
  <c r="ES27" i="13"/>
  <c r="ET27" i="13" s="1"/>
  <c r="EU27" i="13" s="1"/>
  <c r="EI27" i="13"/>
  <c r="EJ27" i="13" s="1"/>
  <c r="EK27" i="13" s="1"/>
  <c r="DY27" i="13"/>
  <c r="DZ27" i="13" s="1"/>
  <c r="EA27" i="13" s="1"/>
  <c r="DO27" i="13"/>
  <c r="DP27" i="13" s="1"/>
  <c r="DQ27" i="13" s="1"/>
  <c r="DE27" i="13"/>
  <c r="DF27" i="13" s="1"/>
  <c r="DG27" i="13" s="1"/>
  <c r="CV27" i="13"/>
  <c r="CL27" i="13"/>
  <c r="CB27" i="13"/>
  <c r="BR27" i="13"/>
  <c r="BH27" i="13"/>
  <c r="AX27" i="13"/>
  <c r="AN27" i="13"/>
  <c r="AD27" i="13"/>
  <c r="T27" i="13"/>
  <c r="J27" i="13"/>
  <c r="FH27" i="13"/>
  <c r="FI27" i="13" s="1"/>
  <c r="FJ27" i="13" s="1"/>
  <c r="EN27" i="13"/>
  <c r="EO27" i="13" s="1"/>
  <c r="EP27" i="13" s="1"/>
  <c r="DT27" i="13"/>
  <c r="DU27" i="13" s="1"/>
  <c r="DV27" i="13" s="1"/>
  <c r="CZ27" i="13"/>
  <c r="DA27" i="13" s="1"/>
  <c r="DB27" i="13" s="1"/>
  <c r="CG27" i="13"/>
  <c r="BM27" i="13"/>
  <c r="AS27" i="13"/>
  <c r="Y27" i="13"/>
  <c r="E27" i="13"/>
  <c r="ED27" i="13"/>
  <c r="EE27" i="13" s="1"/>
  <c r="EF27" i="13" s="1"/>
  <c r="BC27" i="13"/>
  <c r="DJ27" i="13"/>
  <c r="DK27" i="13" s="1"/>
  <c r="DL27" i="13" s="1"/>
  <c r="AI27" i="13"/>
  <c r="FV27" i="13"/>
  <c r="FW27" i="13" s="1"/>
  <c r="FX27" i="13" s="1"/>
  <c r="CQ27" i="13"/>
  <c r="O27" i="13"/>
  <c r="BW27" i="13"/>
  <c r="EX27" i="13"/>
  <c r="EY27" i="13" s="1"/>
  <c r="EZ27" i="13" s="1"/>
  <c r="DB26" i="13"/>
  <c r="FV28" i="13" l="1"/>
  <c r="FW28" i="13" s="1"/>
  <c r="FX28" i="13" s="1"/>
  <c r="FL28" i="13"/>
  <c r="A29" i="13"/>
  <c r="FH28" i="13"/>
  <c r="FI28" i="13" s="1"/>
  <c r="FJ28" i="13" s="1"/>
  <c r="FC28" i="13"/>
  <c r="FD28" i="13" s="1"/>
  <c r="FE28" i="13" s="1"/>
  <c r="EX28" i="13"/>
  <c r="EY28" i="13" s="1"/>
  <c r="EZ28" i="13" s="1"/>
  <c r="ES28" i="13"/>
  <c r="ET28" i="13" s="1"/>
  <c r="EU28" i="13" s="1"/>
  <c r="EN28" i="13"/>
  <c r="EO28" i="13" s="1"/>
  <c r="EP28" i="13" s="1"/>
  <c r="EI28" i="13"/>
  <c r="EJ28" i="13" s="1"/>
  <c r="EK28" i="13" s="1"/>
  <c r="ED28" i="13"/>
  <c r="EE28" i="13" s="1"/>
  <c r="EF28" i="13" s="1"/>
  <c r="DY28" i="13"/>
  <c r="DZ28" i="13" s="1"/>
  <c r="EA28" i="13" s="1"/>
  <c r="DT28" i="13"/>
  <c r="DU28" i="13" s="1"/>
  <c r="DV28" i="13" s="1"/>
  <c r="DO28" i="13"/>
  <c r="DP28" i="13" s="1"/>
  <c r="DQ28" i="13" s="1"/>
  <c r="DJ28" i="13"/>
  <c r="DK28" i="13" s="1"/>
  <c r="DL28" i="13" s="1"/>
  <c r="DE28" i="13"/>
  <c r="DF28" i="13" s="1"/>
  <c r="DG28" i="13" s="1"/>
  <c r="CZ28" i="13"/>
  <c r="DA28" i="13" s="1"/>
  <c r="CV28" i="13"/>
  <c r="CQ28" i="13"/>
  <c r="CL28" i="13"/>
  <c r="CG28" i="13"/>
  <c r="CB28" i="13"/>
  <c r="BW28" i="13"/>
  <c r="BR28" i="13"/>
  <c r="BM28" i="13"/>
  <c r="BH28" i="13"/>
  <c r="BC28" i="13"/>
  <c r="AX28" i="13"/>
  <c r="AS28" i="13"/>
  <c r="AN28" i="13"/>
  <c r="AI28" i="13"/>
  <c r="AD28" i="13"/>
  <c r="Y28" i="13"/>
  <c r="T28" i="13"/>
  <c r="O28" i="13"/>
  <c r="J28" i="13"/>
  <c r="E28" i="13"/>
  <c r="CR28" i="13"/>
  <c r="CS28" i="13" s="1"/>
  <c r="CT28" i="13" s="1"/>
  <c r="CH28" i="13"/>
  <c r="CI28" i="13" s="1"/>
  <c r="CJ28" i="13" s="1"/>
  <c r="FG28" i="13"/>
  <c r="EW28" i="13"/>
  <c r="EM28" i="13"/>
  <c r="EC28" i="13"/>
  <c r="DS28" i="13"/>
  <c r="DI28" i="13"/>
  <c r="FU28" i="13"/>
  <c r="CM28" i="13"/>
  <c r="CN28" i="13" s="1"/>
  <c r="CO28" i="13" s="1"/>
  <c r="FM28" i="13"/>
  <c r="FN28" i="13" s="1"/>
  <c r="FO28" i="13" s="1"/>
  <c r="ER28" i="13"/>
  <c r="DX28" i="13"/>
  <c r="DD28" i="13"/>
  <c r="CW28" i="13"/>
  <c r="CX28" i="13" s="1"/>
  <c r="CY28" i="13" s="1"/>
  <c r="DN28" i="13"/>
  <c r="FB28" i="13"/>
  <c r="EH28" i="13"/>
  <c r="DB28" i="13" l="1"/>
  <c r="CW29" i="13"/>
  <c r="CX29" i="13" s="1"/>
  <c r="CY29" i="13" s="1"/>
  <c r="CR29" i="13"/>
  <c r="CS29" i="13" s="1"/>
  <c r="CT29" i="13" s="1"/>
  <c r="CM29" i="13"/>
  <c r="CN29" i="13" s="1"/>
  <c r="CO29" i="13" s="1"/>
  <c r="CH29" i="13"/>
  <c r="CI29" i="13" s="1"/>
  <c r="CJ29" i="13" s="1"/>
  <c r="A30" i="13"/>
  <c r="FH29" i="13"/>
  <c r="FI29" i="13" s="1"/>
  <c r="FJ29" i="13" s="1"/>
  <c r="FB29" i="13"/>
  <c r="EN29" i="13"/>
  <c r="EO29" i="13" s="1"/>
  <c r="EP29" i="13" s="1"/>
  <c r="EH29" i="13"/>
  <c r="DT29" i="13"/>
  <c r="DU29" i="13" s="1"/>
  <c r="DV29" i="13" s="1"/>
  <c r="DN29" i="13"/>
  <c r="CZ29" i="13"/>
  <c r="DA29" i="13" s="1"/>
  <c r="DB29" i="13" s="1"/>
  <c r="CG29" i="13"/>
  <c r="BM29" i="13"/>
  <c r="AS29" i="13"/>
  <c r="Y29" i="13"/>
  <c r="E29" i="13"/>
  <c r="FV29" i="13"/>
  <c r="FW29" i="13" s="1"/>
  <c r="FX29" i="13" s="1"/>
  <c r="FL29" i="13"/>
  <c r="EX29" i="13"/>
  <c r="EY29" i="13" s="1"/>
  <c r="EZ29" i="13" s="1"/>
  <c r="ER29" i="13"/>
  <c r="ED29" i="13"/>
  <c r="EE29" i="13" s="1"/>
  <c r="EF29" i="13" s="1"/>
  <c r="DX29" i="13"/>
  <c r="DJ29" i="13"/>
  <c r="DK29" i="13" s="1"/>
  <c r="DL29" i="13" s="1"/>
  <c r="DD29" i="13"/>
  <c r="CQ29" i="13"/>
  <c r="BW29" i="13"/>
  <c r="BC29" i="13"/>
  <c r="AI29" i="13"/>
  <c r="O29" i="13"/>
  <c r="FG29" i="13"/>
  <c r="ES29" i="13"/>
  <c r="ET29" i="13" s="1"/>
  <c r="EU29" i="13" s="1"/>
  <c r="DS29" i="13"/>
  <c r="DE29" i="13"/>
  <c r="DF29" i="13" s="1"/>
  <c r="DG29" i="13" s="1"/>
  <c r="BR29" i="13"/>
  <c r="AD29" i="13"/>
  <c r="FU29" i="13"/>
  <c r="FC29" i="13"/>
  <c r="FD29" i="13" s="1"/>
  <c r="FE29" i="13" s="1"/>
  <c r="EC29" i="13"/>
  <c r="DO29" i="13"/>
  <c r="DP29" i="13" s="1"/>
  <c r="DQ29" i="13" s="1"/>
  <c r="CB29" i="13"/>
  <c r="AN29" i="13"/>
  <c r="DY29" i="13"/>
  <c r="DZ29" i="13" s="1"/>
  <c r="EA29" i="13" s="1"/>
  <c r="AX29" i="13"/>
  <c r="EW29" i="13"/>
  <c r="CV29" i="13"/>
  <c r="T29" i="13"/>
  <c r="FM29" i="13"/>
  <c r="FN29" i="13" s="1"/>
  <c r="FO29" i="13" s="1"/>
  <c r="EM29" i="13"/>
  <c r="CL29" i="13"/>
  <c r="J29" i="13"/>
  <c r="EI29" i="13"/>
  <c r="EJ29" i="13" s="1"/>
  <c r="EK29" i="13" s="1"/>
  <c r="DI29" i="13"/>
  <c r="BH29" i="13"/>
  <c r="FV30" i="13" l="1"/>
  <c r="FW30" i="13" s="1"/>
  <c r="FX30" i="13" s="1"/>
  <c r="FM30" i="13"/>
  <c r="FN30" i="13" s="1"/>
  <c r="FO30" i="13" s="1"/>
  <c r="FH30" i="13"/>
  <c r="FI30" i="13" s="1"/>
  <c r="FJ30" i="13" s="1"/>
  <c r="FC30" i="13"/>
  <c r="FD30" i="13" s="1"/>
  <c r="FE30" i="13" s="1"/>
  <c r="EX30" i="13"/>
  <c r="EY30" i="13" s="1"/>
  <c r="EZ30" i="13" s="1"/>
  <c r="ES30" i="13"/>
  <c r="ET30" i="13" s="1"/>
  <c r="EU30" i="13" s="1"/>
  <c r="EN30" i="13"/>
  <c r="EO30" i="13" s="1"/>
  <c r="EP30" i="13" s="1"/>
  <c r="EI30" i="13"/>
  <c r="EJ30" i="13" s="1"/>
  <c r="EK30" i="13" s="1"/>
  <c r="ED30" i="13"/>
  <c r="EE30" i="13" s="1"/>
  <c r="EF30" i="13" s="1"/>
  <c r="DY30" i="13"/>
  <c r="DZ30" i="13" s="1"/>
  <c r="EA30" i="13" s="1"/>
  <c r="DT30" i="13"/>
  <c r="DU30" i="13" s="1"/>
  <c r="DV30" i="13" s="1"/>
  <c r="DO30" i="13"/>
  <c r="DP30" i="13" s="1"/>
  <c r="DQ30" i="13" s="1"/>
  <c r="DJ30" i="13"/>
  <c r="DK30" i="13" s="1"/>
  <c r="DL30" i="13" s="1"/>
  <c r="DE30" i="13"/>
  <c r="DF30" i="13" s="1"/>
  <c r="DG30" i="13" s="1"/>
  <c r="CZ30" i="13"/>
  <c r="DA30" i="13" s="1"/>
  <c r="CV30" i="13"/>
  <c r="CQ30" i="13"/>
  <c r="CL30" i="13"/>
  <c r="CG30" i="13"/>
  <c r="CB30" i="13"/>
  <c r="BW30" i="13"/>
  <c r="BR30" i="13"/>
  <c r="BM30" i="13"/>
  <c r="BH30" i="13"/>
  <c r="BC30" i="13"/>
  <c r="AX30" i="13"/>
  <c r="AS30" i="13"/>
  <c r="AN30" i="13"/>
  <c r="AI30" i="13"/>
  <c r="AD30" i="13"/>
  <c r="Y30" i="13"/>
  <c r="T30" i="13"/>
  <c r="O30" i="13"/>
  <c r="J30" i="13"/>
  <c r="E30" i="13"/>
  <c r="FL30" i="13"/>
  <c r="ER30" i="13"/>
  <c r="DX30" i="13"/>
  <c r="DD30" i="13"/>
  <c r="CR30" i="13"/>
  <c r="CS30" i="13" s="1"/>
  <c r="CT30" i="13" s="1"/>
  <c r="A31" i="13"/>
  <c r="FB30" i="13"/>
  <c r="EH30" i="13"/>
  <c r="DN30" i="13"/>
  <c r="CH30" i="13"/>
  <c r="CI30" i="13" s="1"/>
  <c r="CJ30" i="13" s="1"/>
  <c r="FU30" i="13"/>
  <c r="EC30" i="13"/>
  <c r="EM30" i="13"/>
  <c r="CM30" i="13"/>
  <c r="CN30" i="13" s="1"/>
  <c r="CO30" i="13" s="1"/>
  <c r="DI30" i="13"/>
  <c r="FG30" i="13"/>
  <c r="EW30" i="13"/>
  <c r="CW30" i="13"/>
  <c r="CX30" i="13" s="1"/>
  <c r="CY30" i="13" s="1"/>
  <c r="DS30" i="13"/>
  <c r="DB30" i="13" l="1"/>
  <c r="A32" i="13"/>
  <c r="FU31" i="13"/>
  <c r="FL31" i="13"/>
  <c r="FG31" i="13"/>
  <c r="FB31" i="13"/>
  <c r="EW31" i="13"/>
  <c r="ER31" i="13"/>
  <c r="EM31" i="13"/>
  <c r="EH31" i="13"/>
  <c r="EC31" i="13"/>
  <c r="DX31" i="13"/>
  <c r="DS31" i="13"/>
  <c r="DN31" i="13"/>
  <c r="DI31" i="13"/>
  <c r="DD31" i="13"/>
  <c r="FC31" i="13"/>
  <c r="FD31" i="13" s="1"/>
  <c r="FE31" i="13" s="1"/>
  <c r="EI31" i="13"/>
  <c r="EJ31" i="13" s="1"/>
  <c r="EK31" i="13" s="1"/>
  <c r="DO31" i="13"/>
  <c r="DP31" i="13" s="1"/>
  <c r="DQ31" i="13" s="1"/>
  <c r="CV31" i="13"/>
  <c r="CH31" i="13"/>
  <c r="CI31" i="13" s="1"/>
  <c r="CJ31" i="13" s="1"/>
  <c r="CB31" i="13"/>
  <c r="BH31" i="13"/>
  <c r="AN31" i="13"/>
  <c r="T31" i="13"/>
  <c r="FM31" i="13"/>
  <c r="FN31" i="13" s="1"/>
  <c r="FO31" i="13" s="1"/>
  <c r="ES31" i="13"/>
  <c r="ET31" i="13" s="1"/>
  <c r="EU31" i="13" s="1"/>
  <c r="DY31" i="13"/>
  <c r="DZ31" i="13" s="1"/>
  <c r="EA31" i="13" s="1"/>
  <c r="DE31" i="13"/>
  <c r="DF31" i="13" s="1"/>
  <c r="DG31" i="13" s="1"/>
  <c r="CR31" i="13"/>
  <c r="CS31" i="13" s="1"/>
  <c r="CT31" i="13" s="1"/>
  <c r="CL31" i="13"/>
  <c r="BR31" i="13"/>
  <c r="AX31" i="13"/>
  <c r="AD31" i="13"/>
  <c r="J31" i="13"/>
  <c r="EN31" i="13"/>
  <c r="EO31" i="13" s="1"/>
  <c r="EP31" i="13" s="1"/>
  <c r="CZ31" i="13"/>
  <c r="DA31" i="13" s="1"/>
  <c r="CM31" i="13"/>
  <c r="CN31" i="13" s="1"/>
  <c r="CO31" i="13" s="1"/>
  <c r="BM31" i="13"/>
  <c r="Y31" i="13"/>
  <c r="EX31" i="13"/>
  <c r="EY31" i="13" s="1"/>
  <c r="EZ31" i="13" s="1"/>
  <c r="DJ31" i="13"/>
  <c r="DK31" i="13" s="1"/>
  <c r="DL31" i="13" s="1"/>
  <c r="CW31" i="13"/>
  <c r="CX31" i="13" s="1"/>
  <c r="CY31" i="13" s="1"/>
  <c r="BW31" i="13"/>
  <c r="AI31" i="13"/>
  <c r="DT31" i="13"/>
  <c r="DU31" i="13" s="1"/>
  <c r="DV31" i="13" s="1"/>
  <c r="AS31" i="13"/>
  <c r="FV31" i="13"/>
  <c r="FW31" i="13" s="1"/>
  <c r="FX31" i="13" s="1"/>
  <c r="CQ31" i="13"/>
  <c r="O31" i="13"/>
  <c r="FH31" i="13"/>
  <c r="FI31" i="13" s="1"/>
  <c r="FJ31" i="13" s="1"/>
  <c r="CG31" i="13"/>
  <c r="E31" i="13"/>
  <c r="BC31" i="13"/>
  <c r="ED31" i="13"/>
  <c r="EE31" i="13" s="1"/>
  <c r="EF31" i="13" s="1"/>
  <c r="FM32" i="13" l="1"/>
  <c r="FN32" i="13" s="1"/>
  <c r="FO32" i="13" s="1"/>
  <c r="FG32" i="13"/>
  <c r="ES32" i="13"/>
  <c r="ET32" i="13" s="1"/>
  <c r="EU32" i="13" s="1"/>
  <c r="EM32" i="13"/>
  <c r="DY32" i="13"/>
  <c r="DZ32" i="13" s="1"/>
  <c r="EA32" i="13" s="1"/>
  <c r="DS32" i="13"/>
  <c r="DE32" i="13"/>
  <c r="DF32" i="13" s="1"/>
  <c r="DG32" i="13" s="1"/>
  <c r="CR32" i="13"/>
  <c r="CS32" i="13" s="1"/>
  <c r="CT32" i="13" s="1"/>
  <c r="CL32" i="13"/>
  <c r="BR32" i="13"/>
  <c r="AX32" i="13"/>
  <c r="AD32" i="13"/>
  <c r="J32" i="13"/>
  <c r="FU32" i="13"/>
  <c r="FC32" i="13"/>
  <c r="FD32" i="13" s="1"/>
  <c r="FE32" i="13" s="1"/>
  <c r="EW32" i="13"/>
  <c r="EI32" i="13"/>
  <c r="EJ32" i="13" s="1"/>
  <c r="EK32" i="13" s="1"/>
  <c r="EC32" i="13"/>
  <c r="DO32" i="13"/>
  <c r="DP32" i="13" s="1"/>
  <c r="DQ32" i="13" s="1"/>
  <c r="DI32" i="13"/>
  <c r="CV32" i="13"/>
  <c r="CH32" i="13"/>
  <c r="CI32" i="13" s="1"/>
  <c r="CJ32" i="13" s="1"/>
  <c r="CB32" i="13"/>
  <c r="BH32" i="13"/>
  <c r="AN32" i="13"/>
  <c r="T32" i="13"/>
  <c r="FL32" i="13"/>
  <c r="EX32" i="13"/>
  <c r="EY32" i="13" s="1"/>
  <c r="EZ32" i="13" s="1"/>
  <c r="DX32" i="13"/>
  <c r="DJ32" i="13"/>
  <c r="DK32" i="13" s="1"/>
  <c r="DL32" i="13" s="1"/>
  <c r="CW32" i="13"/>
  <c r="CX32" i="13" s="1"/>
  <c r="CY32" i="13" s="1"/>
  <c r="BW32" i="13"/>
  <c r="AI32" i="13"/>
  <c r="A33" i="13"/>
  <c r="FH32" i="13"/>
  <c r="FI32" i="13" s="1"/>
  <c r="FJ32" i="13" s="1"/>
  <c r="EH32" i="13"/>
  <c r="DT32" i="13"/>
  <c r="DU32" i="13" s="1"/>
  <c r="DV32" i="13" s="1"/>
  <c r="CG32" i="13"/>
  <c r="AS32" i="13"/>
  <c r="E32" i="13"/>
  <c r="ED32" i="13"/>
  <c r="EE32" i="13" s="1"/>
  <c r="EF32" i="13" s="1"/>
  <c r="DD32" i="13"/>
  <c r="BC32" i="13"/>
  <c r="FB32" i="13"/>
  <c r="CZ32" i="13"/>
  <c r="DA32" i="13" s="1"/>
  <c r="Y32" i="13"/>
  <c r="FV32" i="13"/>
  <c r="FW32" i="13" s="1"/>
  <c r="FX32" i="13" s="1"/>
  <c r="ER32" i="13"/>
  <c r="CQ32" i="13"/>
  <c r="O32" i="13"/>
  <c r="EN32" i="13"/>
  <c r="EO32" i="13" s="1"/>
  <c r="EP32" i="13" s="1"/>
  <c r="DN32" i="13"/>
  <c r="CM32" i="13"/>
  <c r="CN32" i="13" s="1"/>
  <c r="CO32" i="13" s="1"/>
  <c r="BM32" i="13"/>
  <c r="DB31" i="13"/>
  <c r="CW33" i="13" l="1"/>
  <c r="CX33" i="13" s="1"/>
  <c r="CY33" i="13" s="1"/>
  <c r="CR33" i="13"/>
  <c r="CS33" i="13" s="1"/>
  <c r="CT33" i="13" s="1"/>
  <c r="CM33" i="13"/>
  <c r="CN33" i="13" s="1"/>
  <c r="CO33" i="13" s="1"/>
  <c r="CH33" i="13"/>
  <c r="CI33" i="13" s="1"/>
  <c r="CJ33" i="13" s="1"/>
  <c r="FU33" i="13"/>
  <c r="FC33" i="13"/>
  <c r="FD33" i="13" s="1"/>
  <c r="FE33" i="13" s="1"/>
  <c r="EW33" i="13"/>
  <c r="EI33" i="13"/>
  <c r="EJ33" i="13" s="1"/>
  <c r="EK33" i="13" s="1"/>
  <c r="EC33" i="13"/>
  <c r="DO33" i="13"/>
  <c r="DP33" i="13" s="1"/>
  <c r="DQ33" i="13" s="1"/>
  <c r="DI33" i="13"/>
  <c r="CV33" i="13"/>
  <c r="CB33" i="13"/>
  <c r="BH33" i="13"/>
  <c r="AN33" i="13"/>
  <c r="T33" i="13"/>
  <c r="A34" i="13"/>
  <c r="FH33" i="13"/>
  <c r="FI33" i="13" s="1"/>
  <c r="FJ33" i="13" s="1"/>
  <c r="FB33" i="13"/>
  <c r="FM33" i="13"/>
  <c r="FN33" i="13" s="1"/>
  <c r="FO33" i="13" s="1"/>
  <c r="FG33" i="13"/>
  <c r="ES33" i="13"/>
  <c r="ET33" i="13" s="1"/>
  <c r="EU33" i="13" s="1"/>
  <c r="EM33" i="13"/>
  <c r="DY33" i="13"/>
  <c r="DZ33" i="13" s="1"/>
  <c r="EA33" i="13" s="1"/>
  <c r="DS33" i="13"/>
  <c r="DE33" i="13"/>
  <c r="DF33" i="13" s="1"/>
  <c r="DG33" i="13" s="1"/>
  <c r="CL33" i="13"/>
  <c r="BR33" i="13"/>
  <c r="AX33" i="13"/>
  <c r="AD33" i="13"/>
  <c r="J33" i="13"/>
  <c r="FV33" i="13"/>
  <c r="FW33" i="13" s="1"/>
  <c r="FX33" i="13" s="1"/>
  <c r="EH33" i="13"/>
  <c r="DT33" i="13"/>
  <c r="DU33" i="13" s="1"/>
  <c r="DV33" i="13" s="1"/>
  <c r="CG33" i="13"/>
  <c r="AS33" i="13"/>
  <c r="E33" i="13"/>
  <c r="FL33" i="13"/>
  <c r="ER33" i="13"/>
  <c r="ED33" i="13"/>
  <c r="EE33" i="13" s="1"/>
  <c r="EF33" i="13" s="1"/>
  <c r="DD33" i="13"/>
  <c r="CQ33" i="13"/>
  <c r="BC33" i="13"/>
  <c r="O33" i="13"/>
  <c r="EN33" i="13"/>
  <c r="EO33" i="13" s="1"/>
  <c r="EP33" i="13" s="1"/>
  <c r="DN33" i="13"/>
  <c r="BM33" i="13"/>
  <c r="DJ33" i="13"/>
  <c r="DK33" i="13" s="1"/>
  <c r="DL33" i="13" s="1"/>
  <c r="AI33" i="13"/>
  <c r="CZ33" i="13"/>
  <c r="DA33" i="13" s="1"/>
  <c r="DB33" i="13" s="1"/>
  <c r="Y33" i="13"/>
  <c r="BW33" i="13"/>
  <c r="EX33" i="13"/>
  <c r="EY33" i="13" s="1"/>
  <c r="EZ33" i="13" s="1"/>
  <c r="DX33" i="13"/>
  <c r="DB32" i="13"/>
  <c r="FV34" i="13" l="1"/>
  <c r="FW34" i="13" s="1"/>
  <c r="FX34" i="13" s="1"/>
  <c r="FM34" i="13"/>
  <c r="FN34" i="13" s="1"/>
  <c r="FO34" i="13" s="1"/>
  <c r="FH34" i="13"/>
  <c r="FI34" i="13" s="1"/>
  <c r="FJ34" i="13" s="1"/>
  <c r="FC34" i="13"/>
  <c r="FD34" i="13" s="1"/>
  <c r="FE34" i="13" s="1"/>
  <c r="EX34" i="13"/>
  <c r="EY34" i="13" s="1"/>
  <c r="EZ34" i="13" s="1"/>
  <c r="ES34" i="13"/>
  <c r="ET34" i="13" s="1"/>
  <c r="EU34" i="13" s="1"/>
  <c r="EN34" i="13"/>
  <c r="EO34" i="13" s="1"/>
  <c r="EP34" i="13" s="1"/>
  <c r="EI34" i="13"/>
  <c r="EJ34" i="13" s="1"/>
  <c r="EK34" i="13" s="1"/>
  <c r="ED34" i="13"/>
  <c r="EE34" i="13" s="1"/>
  <c r="EF34" i="13" s="1"/>
  <c r="DY34" i="13"/>
  <c r="DZ34" i="13" s="1"/>
  <c r="EA34" i="13" s="1"/>
  <c r="DT34" i="13"/>
  <c r="DU34" i="13" s="1"/>
  <c r="DV34" i="13" s="1"/>
  <c r="DO34" i="13"/>
  <c r="DP34" i="13" s="1"/>
  <c r="DQ34" i="13" s="1"/>
  <c r="DJ34" i="13"/>
  <c r="DK34" i="13" s="1"/>
  <c r="DL34" i="13" s="1"/>
  <c r="DE34" i="13"/>
  <c r="DF34" i="13" s="1"/>
  <c r="DG34" i="13" s="1"/>
  <c r="CZ34" i="13"/>
  <c r="DA34" i="13" s="1"/>
  <c r="CV34" i="13"/>
  <c r="CQ34" i="13"/>
  <c r="CL34" i="13"/>
  <c r="CG34" i="13"/>
  <c r="CB34" i="13"/>
  <c r="BW34" i="13"/>
  <c r="BR34" i="13"/>
  <c r="BM34" i="13"/>
  <c r="BH34" i="13"/>
  <c r="BC34" i="13"/>
  <c r="AX34" i="13"/>
  <c r="AS34" i="13"/>
  <c r="AN34" i="13"/>
  <c r="AI34" i="13"/>
  <c r="AD34" i="13"/>
  <c r="Y34" i="13"/>
  <c r="T34" i="13"/>
  <c r="O34" i="13"/>
  <c r="J34" i="13"/>
  <c r="E34" i="13"/>
  <c r="FG34" i="13"/>
  <c r="EM34" i="13"/>
  <c r="DS34" i="13"/>
  <c r="CM34" i="13"/>
  <c r="CN34" i="13" s="1"/>
  <c r="CO34" i="13" s="1"/>
  <c r="FL34" i="13"/>
  <c r="ER34" i="13"/>
  <c r="DX34" i="13"/>
  <c r="DD34" i="13"/>
  <c r="CR34" i="13"/>
  <c r="CS34" i="13" s="1"/>
  <c r="CT34" i="13" s="1"/>
  <c r="FU34" i="13"/>
  <c r="EW34" i="13"/>
  <c r="EC34" i="13"/>
  <c r="DI34" i="13"/>
  <c r="CW34" i="13"/>
  <c r="CX34" i="13" s="1"/>
  <c r="CY34" i="13" s="1"/>
  <c r="EH34" i="13"/>
  <c r="CH34" i="13"/>
  <c r="CI34" i="13" s="1"/>
  <c r="CJ34" i="13" s="1"/>
  <c r="FB34" i="13"/>
  <c r="A35" i="13"/>
  <c r="DN34" i="13"/>
  <c r="DB34" i="13" l="1"/>
  <c r="A36" i="13"/>
  <c r="FU35" i="13"/>
  <c r="FL35" i="13"/>
  <c r="FG35" i="13"/>
  <c r="FB35" i="13"/>
  <c r="EW35" i="13"/>
  <c r="ER35" i="13"/>
  <c r="EM35" i="13"/>
  <c r="EH35" i="13"/>
  <c r="EC35" i="13"/>
  <c r="DX35" i="13"/>
  <c r="DS35" i="13"/>
  <c r="DN35" i="13"/>
  <c r="DI35" i="13"/>
  <c r="DD35" i="13"/>
  <c r="FV35" i="13"/>
  <c r="FW35" i="13" s="1"/>
  <c r="FX35" i="13" s="1"/>
  <c r="EX35" i="13"/>
  <c r="EY35" i="13" s="1"/>
  <c r="EZ35" i="13" s="1"/>
  <c r="ED35" i="13"/>
  <c r="EE35" i="13" s="1"/>
  <c r="EF35" i="13" s="1"/>
  <c r="DJ35" i="13"/>
  <c r="DK35" i="13" s="1"/>
  <c r="DL35" i="13" s="1"/>
  <c r="CW35" i="13"/>
  <c r="CX35" i="13" s="1"/>
  <c r="CY35" i="13" s="1"/>
  <c r="CQ35" i="13"/>
  <c r="BW35" i="13"/>
  <c r="BC35" i="13"/>
  <c r="AI35" i="13"/>
  <c r="O35" i="13"/>
  <c r="FC35" i="13"/>
  <c r="FD35" i="13" s="1"/>
  <c r="FE35" i="13" s="1"/>
  <c r="EI35" i="13"/>
  <c r="EJ35" i="13" s="1"/>
  <c r="EK35" i="13" s="1"/>
  <c r="DO35" i="13"/>
  <c r="DP35" i="13" s="1"/>
  <c r="DQ35" i="13" s="1"/>
  <c r="CV35" i="13"/>
  <c r="CH35" i="13"/>
  <c r="CI35" i="13" s="1"/>
  <c r="CJ35" i="13" s="1"/>
  <c r="CB35" i="13"/>
  <c r="BH35" i="13"/>
  <c r="AN35" i="13"/>
  <c r="T35" i="13"/>
  <c r="FH35" i="13"/>
  <c r="FI35" i="13" s="1"/>
  <c r="FJ35" i="13" s="1"/>
  <c r="EN35" i="13"/>
  <c r="EO35" i="13" s="1"/>
  <c r="EP35" i="13" s="1"/>
  <c r="DT35" i="13"/>
  <c r="DU35" i="13" s="1"/>
  <c r="DV35" i="13" s="1"/>
  <c r="CZ35" i="13"/>
  <c r="DA35" i="13" s="1"/>
  <c r="DB35" i="13" s="1"/>
  <c r="CM35" i="13"/>
  <c r="CN35" i="13" s="1"/>
  <c r="CO35" i="13" s="1"/>
  <c r="CG35" i="13"/>
  <c r="BM35" i="13"/>
  <c r="AS35" i="13"/>
  <c r="Y35" i="13"/>
  <c r="E35" i="13"/>
  <c r="ES35" i="13"/>
  <c r="ET35" i="13" s="1"/>
  <c r="EU35" i="13" s="1"/>
  <c r="CR35" i="13"/>
  <c r="CS35" i="13" s="1"/>
  <c r="CT35" i="13" s="1"/>
  <c r="BR35" i="13"/>
  <c r="FM35" i="13"/>
  <c r="FN35" i="13" s="1"/>
  <c r="FO35" i="13" s="1"/>
  <c r="CL35" i="13"/>
  <c r="J35" i="13"/>
  <c r="DE35" i="13"/>
  <c r="DF35" i="13" s="1"/>
  <c r="DG35" i="13" s="1"/>
  <c r="AD35" i="13"/>
  <c r="DY35" i="13"/>
  <c r="DZ35" i="13" s="1"/>
  <c r="EA35" i="13" s="1"/>
  <c r="AX35" i="13"/>
  <c r="FV36" i="13" l="1"/>
  <c r="FW36" i="13" s="1"/>
  <c r="FX36" i="13" s="1"/>
  <c r="FM36" i="13"/>
  <c r="FN36" i="13" s="1"/>
  <c r="FO36" i="13" s="1"/>
  <c r="FH36" i="13"/>
  <c r="FI36" i="13" s="1"/>
  <c r="FJ36" i="13" s="1"/>
  <c r="FC36" i="13"/>
  <c r="FD36" i="13" s="1"/>
  <c r="FE36" i="13" s="1"/>
  <c r="EX36" i="13"/>
  <c r="EY36" i="13" s="1"/>
  <c r="EZ36" i="13" s="1"/>
  <c r="ES36" i="13"/>
  <c r="ET36" i="13" s="1"/>
  <c r="EU36" i="13" s="1"/>
  <c r="EN36" i="13"/>
  <c r="EO36" i="13" s="1"/>
  <c r="EP36" i="13" s="1"/>
  <c r="EI36" i="13"/>
  <c r="EJ36" i="13" s="1"/>
  <c r="EK36" i="13" s="1"/>
  <c r="ED36" i="13"/>
  <c r="EE36" i="13" s="1"/>
  <c r="EF36" i="13" s="1"/>
  <c r="DY36" i="13"/>
  <c r="DZ36" i="13" s="1"/>
  <c r="EA36" i="13" s="1"/>
  <c r="DT36" i="13"/>
  <c r="DU36" i="13" s="1"/>
  <c r="DV36" i="13" s="1"/>
  <c r="DO36" i="13"/>
  <c r="DP36" i="13" s="1"/>
  <c r="DQ36" i="13" s="1"/>
  <c r="DJ36" i="13"/>
  <c r="DK36" i="13" s="1"/>
  <c r="DL36" i="13" s="1"/>
  <c r="DE36" i="13"/>
  <c r="DF36" i="13" s="1"/>
  <c r="DG36" i="13" s="1"/>
  <c r="CZ36" i="13"/>
  <c r="DA36" i="13" s="1"/>
  <c r="CV36" i="13"/>
  <c r="CQ36" i="13"/>
  <c r="CL36" i="13"/>
  <c r="CG36" i="13"/>
  <c r="CB36" i="13"/>
  <c r="BW36" i="13"/>
  <c r="BR36" i="13"/>
  <c r="BM36" i="13"/>
  <c r="BH36" i="13"/>
  <c r="BC36" i="13"/>
  <c r="AX36" i="13"/>
  <c r="FU36" i="13"/>
  <c r="FG36" i="13"/>
  <c r="EW36" i="13"/>
  <c r="EM36" i="13"/>
  <c r="EC36" i="13"/>
  <c r="DS36" i="13"/>
  <c r="DI36" i="13"/>
  <c r="CW36" i="13"/>
  <c r="CX36" i="13" s="1"/>
  <c r="CY36" i="13" s="1"/>
  <c r="CM36" i="13"/>
  <c r="CN36" i="13" s="1"/>
  <c r="CO36" i="13" s="1"/>
  <c r="A37" i="13"/>
  <c r="FL36" i="13"/>
  <c r="FB36" i="13"/>
  <c r="ER36" i="13"/>
  <c r="EH36" i="13"/>
  <c r="DX36" i="13"/>
  <c r="DN36" i="13"/>
  <c r="DD36" i="13"/>
  <c r="CR36" i="13"/>
  <c r="CS36" i="13" s="1"/>
  <c r="CT36" i="13" s="1"/>
  <c r="AS36" i="13"/>
  <c r="Y36" i="13"/>
  <c r="E36" i="13"/>
  <c r="CH36" i="13"/>
  <c r="CI36" i="13" s="1"/>
  <c r="CJ36" i="13" s="1"/>
  <c r="AD36" i="13"/>
  <c r="J36" i="13"/>
  <c r="AI36" i="13"/>
  <c r="O36" i="13"/>
  <c r="T36" i="13"/>
  <c r="AN36" i="13"/>
  <c r="DB36" i="13" l="1"/>
  <c r="FU37" i="13"/>
  <c r="FC37" i="13"/>
  <c r="FD37" i="13" s="1"/>
  <c r="FE37" i="13" s="1"/>
  <c r="EW37" i="13"/>
  <c r="EI37" i="13"/>
  <c r="EJ37" i="13" s="1"/>
  <c r="EK37" i="13" s="1"/>
  <c r="EC37" i="13"/>
  <c r="DO37" i="13"/>
  <c r="DP37" i="13" s="1"/>
  <c r="DQ37" i="13" s="1"/>
  <c r="DI37" i="13"/>
  <c r="CW37" i="13"/>
  <c r="CX37" i="13" s="1"/>
  <c r="CY37" i="13" s="1"/>
  <c r="CR37" i="13"/>
  <c r="CS37" i="13" s="1"/>
  <c r="CT37" i="13" s="1"/>
  <c r="CM37" i="13"/>
  <c r="CN37" i="13" s="1"/>
  <c r="CO37" i="13" s="1"/>
  <c r="CH37" i="13"/>
  <c r="CI37" i="13" s="1"/>
  <c r="CJ37" i="13" s="1"/>
  <c r="FM37" i="13"/>
  <c r="FN37" i="13" s="1"/>
  <c r="FO37" i="13" s="1"/>
  <c r="FG37" i="13"/>
  <c r="ES37" i="13"/>
  <c r="ET37" i="13" s="1"/>
  <c r="EU37" i="13" s="1"/>
  <c r="EM37" i="13"/>
  <c r="DY37" i="13"/>
  <c r="DZ37" i="13" s="1"/>
  <c r="EA37" i="13" s="1"/>
  <c r="DS37" i="13"/>
  <c r="DE37" i="13"/>
  <c r="DF37" i="13" s="1"/>
  <c r="DG37" i="13" s="1"/>
  <c r="FV37" i="13"/>
  <c r="FW37" i="13" s="1"/>
  <c r="FX37" i="13" s="1"/>
  <c r="ER37" i="13"/>
  <c r="ED37" i="13"/>
  <c r="EE37" i="13" s="1"/>
  <c r="EF37" i="13" s="1"/>
  <c r="DD37" i="13"/>
  <c r="FB37" i="13"/>
  <c r="EN37" i="13"/>
  <c r="EO37" i="13" s="1"/>
  <c r="EP37" i="13" s="1"/>
  <c r="DN37" i="13"/>
  <c r="CZ37" i="13"/>
  <c r="DA37" i="13" s="1"/>
  <c r="DB37" i="13" s="1"/>
  <c r="CQ37" i="13"/>
  <c r="CG37" i="13"/>
  <c r="BW37" i="13"/>
  <c r="BM37" i="13"/>
  <c r="BC37" i="13"/>
  <c r="AS37" i="13"/>
  <c r="AI37" i="13"/>
  <c r="Y37" i="13"/>
  <c r="O37" i="13"/>
  <c r="E37" i="13"/>
  <c r="FL37" i="13"/>
  <c r="EX37" i="13"/>
  <c r="EY37" i="13" s="1"/>
  <c r="EZ37" i="13" s="1"/>
  <c r="DX37" i="13"/>
  <c r="DJ37" i="13"/>
  <c r="DK37" i="13" s="1"/>
  <c r="DL37" i="13" s="1"/>
  <c r="A38" i="13"/>
  <c r="DT37" i="13"/>
  <c r="DU37" i="13" s="1"/>
  <c r="DV37" i="13" s="1"/>
  <c r="CB37" i="13"/>
  <c r="AN37" i="13"/>
  <c r="FH37" i="13"/>
  <c r="FI37" i="13" s="1"/>
  <c r="FJ37" i="13" s="1"/>
  <c r="BR37" i="13"/>
  <c r="AD37" i="13"/>
  <c r="CV37" i="13"/>
  <c r="BH37" i="13"/>
  <c r="T37" i="13"/>
  <c r="J37" i="13"/>
  <c r="EH37" i="13"/>
  <c r="CL37" i="13"/>
  <c r="AX37" i="13"/>
  <c r="FV38" i="13" l="1"/>
  <c r="FW38" i="13" s="1"/>
  <c r="FX38" i="13" s="1"/>
  <c r="FM38" i="13"/>
  <c r="FN38" i="13" s="1"/>
  <c r="FO38" i="13" s="1"/>
  <c r="FH38" i="13"/>
  <c r="FI38" i="13" s="1"/>
  <c r="FJ38" i="13" s="1"/>
  <c r="FC38" i="13"/>
  <c r="FD38" i="13" s="1"/>
  <c r="FE38" i="13" s="1"/>
  <c r="EX38" i="13"/>
  <c r="EY38" i="13" s="1"/>
  <c r="EZ38" i="13" s="1"/>
  <c r="ES38" i="13"/>
  <c r="ET38" i="13" s="1"/>
  <c r="EU38" i="13" s="1"/>
  <c r="EN38" i="13"/>
  <c r="EO38" i="13" s="1"/>
  <c r="EP38" i="13" s="1"/>
  <c r="EI38" i="13"/>
  <c r="EJ38" i="13" s="1"/>
  <c r="EK38" i="13" s="1"/>
  <c r="ED38" i="13"/>
  <c r="EE38" i="13" s="1"/>
  <c r="EF38" i="13" s="1"/>
  <c r="DY38" i="13"/>
  <c r="DZ38" i="13" s="1"/>
  <c r="EA38" i="13" s="1"/>
  <c r="DT38" i="13"/>
  <c r="DU38" i="13" s="1"/>
  <c r="DV38" i="13" s="1"/>
  <c r="DO38" i="13"/>
  <c r="DP38" i="13" s="1"/>
  <c r="DQ38" i="13" s="1"/>
  <c r="DJ38" i="13"/>
  <c r="DK38" i="13" s="1"/>
  <c r="DL38" i="13" s="1"/>
  <c r="DE38" i="13"/>
  <c r="DF38" i="13" s="1"/>
  <c r="DG38" i="13" s="1"/>
  <c r="CZ38" i="13"/>
  <c r="DA38" i="13" s="1"/>
  <c r="CV38" i="13"/>
  <c r="CQ38" i="13"/>
  <c r="CL38" i="13"/>
  <c r="CG38" i="13"/>
  <c r="CB38" i="13"/>
  <c r="BW38" i="13"/>
  <c r="BR38" i="13"/>
  <c r="BM38" i="13"/>
  <c r="BH38" i="13"/>
  <c r="BC38" i="13"/>
  <c r="AX38" i="13"/>
  <c r="AS38" i="13"/>
  <c r="AN38" i="13"/>
  <c r="AI38" i="13"/>
  <c r="AD38" i="13"/>
  <c r="Y38" i="13"/>
  <c r="T38" i="13"/>
  <c r="O38" i="13"/>
  <c r="J38" i="13"/>
  <c r="E38" i="13"/>
  <c r="FG38" i="13"/>
  <c r="EM38" i="13"/>
  <c r="DS38" i="13"/>
  <c r="CM38" i="13"/>
  <c r="CN38" i="13" s="1"/>
  <c r="CO38" i="13" s="1"/>
  <c r="FU38" i="13"/>
  <c r="EW38" i="13"/>
  <c r="EC38" i="13"/>
  <c r="DI38" i="13"/>
  <c r="CW38" i="13"/>
  <c r="CX38" i="13" s="1"/>
  <c r="CY38" i="13" s="1"/>
  <c r="FB38" i="13"/>
  <c r="DN38" i="13"/>
  <c r="FL38" i="13"/>
  <c r="DX38" i="13"/>
  <c r="A39" i="13"/>
  <c r="EH38" i="13"/>
  <c r="CH38" i="13"/>
  <c r="CI38" i="13" s="1"/>
  <c r="CJ38" i="13" s="1"/>
  <c r="DD38" i="13"/>
  <c r="ER38" i="13"/>
  <c r="CR38" i="13"/>
  <c r="CS38" i="13" s="1"/>
  <c r="CT38" i="13" s="1"/>
  <c r="DB38" i="13" l="1"/>
  <c r="A40" i="13"/>
  <c r="FU39" i="13"/>
  <c r="FL39" i="13"/>
  <c r="FG39" i="13"/>
  <c r="FB39" i="13"/>
  <c r="EW39" i="13"/>
  <c r="ER39" i="13"/>
  <c r="EM39" i="13"/>
  <c r="EH39" i="13"/>
  <c r="EC39" i="13"/>
  <c r="DX39" i="13"/>
  <c r="DS39" i="13"/>
  <c r="DN39" i="13"/>
  <c r="DI39" i="13"/>
  <c r="DD39" i="13"/>
  <c r="FV39" i="13"/>
  <c r="FW39" i="13" s="1"/>
  <c r="FX39" i="13" s="1"/>
  <c r="EX39" i="13"/>
  <c r="EY39" i="13" s="1"/>
  <c r="EZ39" i="13" s="1"/>
  <c r="ED39" i="13"/>
  <c r="EE39" i="13" s="1"/>
  <c r="EF39" i="13" s="1"/>
  <c r="DJ39" i="13"/>
  <c r="DK39" i="13" s="1"/>
  <c r="DL39" i="13" s="1"/>
  <c r="CW39" i="13"/>
  <c r="CX39" i="13" s="1"/>
  <c r="CY39" i="13" s="1"/>
  <c r="CQ39" i="13"/>
  <c r="BW39" i="13"/>
  <c r="BC39" i="13"/>
  <c r="AI39" i="13"/>
  <c r="O39" i="13"/>
  <c r="FH39" i="13"/>
  <c r="FI39" i="13" s="1"/>
  <c r="FJ39" i="13" s="1"/>
  <c r="EN39" i="13"/>
  <c r="EO39" i="13" s="1"/>
  <c r="EP39" i="13" s="1"/>
  <c r="DT39" i="13"/>
  <c r="DU39" i="13" s="1"/>
  <c r="DV39" i="13" s="1"/>
  <c r="CZ39" i="13"/>
  <c r="DA39" i="13" s="1"/>
  <c r="DB39" i="13" s="1"/>
  <c r="CM39" i="13"/>
  <c r="CN39" i="13" s="1"/>
  <c r="CO39" i="13" s="1"/>
  <c r="CG39" i="13"/>
  <c r="BM39" i="13"/>
  <c r="AS39" i="13"/>
  <c r="Y39" i="13"/>
  <c r="E39" i="13"/>
  <c r="FM39" i="13"/>
  <c r="FN39" i="13" s="1"/>
  <c r="FO39" i="13" s="1"/>
  <c r="DY39" i="13"/>
  <c r="DZ39" i="13" s="1"/>
  <c r="EA39" i="13" s="1"/>
  <c r="CL39" i="13"/>
  <c r="AX39" i="13"/>
  <c r="J39" i="13"/>
  <c r="EI39" i="13"/>
  <c r="EJ39" i="13" s="1"/>
  <c r="EK39" i="13" s="1"/>
  <c r="CV39" i="13"/>
  <c r="CH39" i="13"/>
  <c r="CI39" i="13" s="1"/>
  <c r="CJ39" i="13" s="1"/>
  <c r="BH39" i="13"/>
  <c r="T39" i="13"/>
  <c r="ES39" i="13"/>
  <c r="ET39" i="13" s="1"/>
  <c r="EU39" i="13" s="1"/>
  <c r="DE39" i="13"/>
  <c r="DF39" i="13" s="1"/>
  <c r="DG39" i="13" s="1"/>
  <c r="CR39" i="13"/>
  <c r="CS39" i="13" s="1"/>
  <c r="CT39" i="13" s="1"/>
  <c r="BR39" i="13"/>
  <c r="AD39" i="13"/>
  <c r="AN39" i="13"/>
  <c r="CB39" i="13"/>
  <c r="DO39" i="13"/>
  <c r="DP39" i="13" s="1"/>
  <c r="DQ39" i="13" s="1"/>
  <c r="FC39" i="13"/>
  <c r="FD39" i="13" s="1"/>
  <c r="FE39" i="13" s="1"/>
  <c r="A41" i="13" l="1"/>
  <c r="FU40" i="13"/>
  <c r="FL40" i="13"/>
  <c r="FG40" i="13"/>
  <c r="FB40" i="13"/>
  <c r="EW40" i="13"/>
  <c r="ER40" i="13"/>
  <c r="EM40" i="13"/>
  <c r="EH40" i="13"/>
  <c r="EC40" i="13"/>
  <c r="DX40" i="13"/>
  <c r="DS40" i="13"/>
  <c r="FM40" i="13"/>
  <c r="FN40" i="13" s="1"/>
  <c r="FO40" i="13" s="1"/>
  <c r="ES40" i="13"/>
  <c r="ET40" i="13" s="1"/>
  <c r="EU40" i="13" s="1"/>
  <c r="DY40" i="13"/>
  <c r="DZ40" i="13" s="1"/>
  <c r="EA40" i="13" s="1"/>
  <c r="EN40" i="13"/>
  <c r="EO40" i="13" s="1"/>
  <c r="EP40" i="13" s="1"/>
  <c r="ED40" i="13"/>
  <c r="EE40" i="13" s="1"/>
  <c r="EF40" i="13" s="1"/>
  <c r="DN40" i="13"/>
  <c r="CZ40" i="13"/>
  <c r="DA40" i="13" s="1"/>
  <c r="CM40" i="13"/>
  <c r="CN40" i="13" s="1"/>
  <c r="CO40" i="13" s="1"/>
  <c r="CG40" i="13"/>
  <c r="BM40" i="13"/>
  <c r="AS40" i="13"/>
  <c r="Y40" i="13"/>
  <c r="E40" i="13"/>
  <c r="FV40" i="13"/>
  <c r="FW40" i="13" s="1"/>
  <c r="FX40" i="13" s="1"/>
  <c r="EI40" i="13"/>
  <c r="EJ40" i="13" s="1"/>
  <c r="EK40" i="13" s="1"/>
  <c r="DJ40" i="13"/>
  <c r="DK40" i="13" s="1"/>
  <c r="DL40" i="13" s="1"/>
  <c r="DD40" i="13"/>
  <c r="CW40" i="13"/>
  <c r="CX40" i="13" s="1"/>
  <c r="CY40" i="13" s="1"/>
  <c r="CQ40" i="13"/>
  <c r="BW40" i="13"/>
  <c r="BC40" i="13"/>
  <c r="AI40" i="13"/>
  <c r="O40" i="13"/>
  <c r="FH40" i="13"/>
  <c r="FI40" i="13" s="1"/>
  <c r="FJ40" i="13" s="1"/>
  <c r="DI40" i="13"/>
  <c r="CV40" i="13"/>
  <c r="CH40" i="13"/>
  <c r="CI40" i="13" s="1"/>
  <c r="CJ40" i="13" s="1"/>
  <c r="BH40" i="13"/>
  <c r="T40" i="13"/>
  <c r="FC40" i="13"/>
  <c r="FD40" i="13" s="1"/>
  <c r="FE40" i="13" s="1"/>
  <c r="DT40" i="13"/>
  <c r="DU40" i="13" s="1"/>
  <c r="DV40" i="13" s="1"/>
  <c r="DE40" i="13"/>
  <c r="DF40" i="13" s="1"/>
  <c r="DG40" i="13" s="1"/>
  <c r="CR40" i="13"/>
  <c r="CS40" i="13" s="1"/>
  <c r="CT40" i="13" s="1"/>
  <c r="BR40" i="13"/>
  <c r="AD40" i="13"/>
  <c r="EX40" i="13"/>
  <c r="EY40" i="13" s="1"/>
  <c r="EZ40" i="13" s="1"/>
  <c r="DO40" i="13"/>
  <c r="DP40" i="13" s="1"/>
  <c r="DQ40" i="13" s="1"/>
  <c r="CB40" i="13"/>
  <c r="AN40" i="13"/>
  <c r="J40" i="13"/>
  <c r="AX40" i="13"/>
  <c r="CL40" i="13"/>
  <c r="DB40" i="13" l="1"/>
  <c r="FV41" i="13"/>
  <c r="FW41" i="13" s="1"/>
  <c r="FX41" i="13" s="1"/>
  <c r="FM41" i="13"/>
  <c r="FN41" i="13" s="1"/>
  <c r="FO41" i="13" s="1"/>
  <c r="FH41" i="13"/>
  <c r="FI41" i="13" s="1"/>
  <c r="FJ41" i="13" s="1"/>
  <c r="FC41" i="13"/>
  <c r="FD41" i="13" s="1"/>
  <c r="FE41" i="13" s="1"/>
  <c r="EX41" i="13"/>
  <c r="EY41" i="13" s="1"/>
  <c r="EZ41" i="13" s="1"/>
  <c r="ES41" i="13"/>
  <c r="ET41" i="13" s="1"/>
  <c r="EU41" i="13" s="1"/>
  <c r="EN41" i="13"/>
  <c r="EO41" i="13" s="1"/>
  <c r="EP41" i="13" s="1"/>
  <c r="EI41" i="13"/>
  <c r="EJ41" i="13" s="1"/>
  <c r="EK41" i="13" s="1"/>
  <c r="FG41" i="13"/>
  <c r="EM41" i="13"/>
  <c r="FB41" i="13"/>
  <c r="ER41" i="13"/>
  <c r="EC41" i="13"/>
  <c r="DO41" i="13"/>
  <c r="DP41" i="13" s="1"/>
  <c r="DQ41" i="13" s="1"/>
  <c r="DI41" i="13"/>
  <c r="CV41" i="13"/>
  <c r="CH41" i="13"/>
  <c r="CI41" i="13" s="1"/>
  <c r="CJ41" i="13" s="1"/>
  <c r="CB41" i="13"/>
  <c r="BH41" i="13"/>
  <c r="AN41" i="13"/>
  <c r="T41" i="13"/>
  <c r="DX41" i="13"/>
  <c r="DN41" i="13"/>
  <c r="DE41" i="13"/>
  <c r="DF41" i="13" s="1"/>
  <c r="DG41" i="13" s="1"/>
  <c r="CW41" i="13"/>
  <c r="CX41" i="13" s="1"/>
  <c r="CY41" i="13" s="1"/>
  <c r="CM41" i="13"/>
  <c r="CN41" i="13" s="1"/>
  <c r="CO41" i="13" s="1"/>
  <c r="BW41" i="13"/>
  <c r="BM41" i="13"/>
  <c r="AD41" i="13"/>
  <c r="A42" i="13"/>
  <c r="EW41" i="13"/>
  <c r="DS41" i="13"/>
  <c r="DJ41" i="13"/>
  <c r="DK41" i="13" s="1"/>
  <c r="DL41" i="13" s="1"/>
  <c r="CZ41" i="13"/>
  <c r="DA41" i="13" s="1"/>
  <c r="DB41" i="13" s="1"/>
  <c r="CR41" i="13"/>
  <c r="CS41" i="13" s="1"/>
  <c r="CT41" i="13" s="1"/>
  <c r="BR41" i="13"/>
  <c r="AI41" i="13"/>
  <c r="Y41" i="13"/>
  <c r="FU41" i="13"/>
  <c r="DY41" i="13"/>
  <c r="DZ41" i="13" s="1"/>
  <c r="EA41" i="13" s="1"/>
  <c r="CQ41" i="13"/>
  <c r="E41" i="13"/>
  <c r="FL41" i="13"/>
  <c r="DT41" i="13"/>
  <c r="DU41" i="13" s="1"/>
  <c r="DV41" i="13" s="1"/>
  <c r="DD41" i="13"/>
  <c r="CL41" i="13"/>
  <c r="BC41" i="13"/>
  <c r="EH41" i="13"/>
  <c r="CG41" i="13"/>
  <c r="AX41" i="13"/>
  <c r="O41" i="13"/>
  <c r="J41" i="13"/>
  <c r="ED41" i="13"/>
  <c r="EE41" i="13" s="1"/>
  <c r="EF41" i="13" s="1"/>
  <c r="AS41" i="13"/>
  <c r="FU42" i="13" l="1"/>
  <c r="FU43" i="13" s="1"/>
  <c r="FL42" i="13"/>
  <c r="FG42" i="13"/>
  <c r="FB42" i="13"/>
  <c r="EW42" i="13"/>
  <c r="ER42" i="13"/>
  <c r="EM42" i="13"/>
  <c r="EH42" i="13"/>
  <c r="EC42" i="13"/>
  <c r="DX42" i="13"/>
  <c r="DS42" i="13"/>
  <c r="DN42" i="13"/>
  <c r="DI42" i="13"/>
  <c r="DD42" i="13"/>
  <c r="FV42" i="13"/>
  <c r="FM42" i="13"/>
  <c r="FN42" i="13" s="1"/>
  <c r="FO42" i="13" s="1"/>
  <c r="FH42" i="13"/>
  <c r="FI42" i="13" s="1"/>
  <c r="FJ42" i="13" s="1"/>
  <c r="FC42" i="13"/>
  <c r="FD42" i="13" s="1"/>
  <c r="FE42" i="13" s="1"/>
  <c r="EX42" i="13"/>
  <c r="EY42" i="13" s="1"/>
  <c r="EZ42" i="13" s="1"/>
  <c r="ES42" i="13"/>
  <c r="ET42" i="13" s="1"/>
  <c r="EU42" i="13" s="1"/>
  <c r="EN42" i="13"/>
  <c r="EO42" i="13" s="1"/>
  <c r="EP42" i="13" s="1"/>
  <c r="EI42" i="13"/>
  <c r="EJ42" i="13" s="1"/>
  <c r="EK42" i="13" s="1"/>
  <c r="ED42" i="13"/>
  <c r="EE42" i="13" s="1"/>
  <c r="EF42" i="13" s="1"/>
  <c r="DY42" i="13"/>
  <c r="DZ42" i="13" s="1"/>
  <c r="EA42" i="13" s="1"/>
  <c r="DT42" i="13"/>
  <c r="DU42" i="13" s="1"/>
  <c r="DV42" i="13" s="1"/>
  <c r="DJ42" i="13"/>
  <c r="DK42" i="13" s="1"/>
  <c r="DL42" i="13" s="1"/>
  <c r="CW42" i="13"/>
  <c r="CX42" i="13" s="1"/>
  <c r="CY42" i="13" s="1"/>
  <c r="CQ42" i="13"/>
  <c r="BW42" i="13"/>
  <c r="BW43" i="13" s="1"/>
  <c r="BV44" i="13" s="1"/>
  <c r="BX42" i="13" s="1"/>
  <c r="BY42" i="13" s="1"/>
  <c r="BZ42" i="13" s="1"/>
  <c r="BC42" i="13"/>
  <c r="BC43" i="13" s="1"/>
  <c r="BB44" i="13" s="1"/>
  <c r="AI42" i="13"/>
  <c r="AI43" i="13" s="1"/>
  <c r="AH44" i="13" s="1"/>
  <c r="AJ42" i="13" s="1"/>
  <c r="AK42" i="13" s="1"/>
  <c r="AL42" i="13" s="1"/>
  <c r="O42" i="13"/>
  <c r="O43" i="13" s="1"/>
  <c r="N44" i="13" s="1"/>
  <c r="DO42" i="13"/>
  <c r="DP42" i="13" s="1"/>
  <c r="DQ42" i="13" s="1"/>
  <c r="CG42" i="13"/>
  <c r="AX42" i="13"/>
  <c r="AX43" i="13" s="1"/>
  <c r="AW44" i="13" s="1"/>
  <c r="AN42" i="13"/>
  <c r="AN43" i="13" s="1"/>
  <c r="AM44" i="13" s="1"/>
  <c r="CL42" i="13"/>
  <c r="CB42" i="13"/>
  <c r="CB43" i="13" s="1"/>
  <c r="CA44" i="13" s="1"/>
  <c r="AS42" i="13"/>
  <c r="AS43" i="13" s="1"/>
  <c r="AR44" i="13" s="1"/>
  <c r="J42" i="13"/>
  <c r="J43" i="13" s="1"/>
  <c r="I44" i="13" s="1"/>
  <c r="CZ42" i="13"/>
  <c r="DA42" i="13" s="1"/>
  <c r="DB42" i="13" s="1"/>
  <c r="CH42" i="13"/>
  <c r="CI42" i="13" s="1"/>
  <c r="CJ42" i="13" s="1"/>
  <c r="BR42" i="13"/>
  <c r="BR43" i="13" s="1"/>
  <c r="BQ44" i="13" s="1"/>
  <c r="BS42" i="13" s="1"/>
  <c r="BT42" i="13" s="1"/>
  <c r="BU42" i="13" s="1"/>
  <c r="AY42" i="13"/>
  <c r="AZ42" i="13" s="1"/>
  <c r="BA42" i="13" s="1"/>
  <c r="T42" i="13"/>
  <c r="T43" i="13" s="1"/>
  <c r="S44" i="13" s="1"/>
  <c r="CR42" i="13"/>
  <c r="CS42" i="13" s="1"/>
  <c r="CT42" i="13" s="1"/>
  <c r="BH42" i="13"/>
  <c r="BH43" i="13" s="1"/>
  <c r="BG44" i="13" s="1"/>
  <c r="Y42" i="13"/>
  <c r="Y43" i="13" s="1"/>
  <c r="X44" i="13" s="1"/>
  <c r="CM42" i="13"/>
  <c r="CN42" i="13" s="1"/>
  <c r="CO42" i="13" s="1"/>
  <c r="BD42" i="13"/>
  <c r="BE42" i="13" s="1"/>
  <c r="BF42" i="13" s="1"/>
  <c r="AT42" i="13"/>
  <c r="AU42" i="13" s="1"/>
  <c r="AV42" i="13" s="1"/>
  <c r="P42" i="13"/>
  <c r="Q42" i="13" s="1"/>
  <c r="R42" i="13" s="1"/>
  <c r="DE42" i="13"/>
  <c r="DF42" i="13" s="1"/>
  <c r="DG42" i="13" s="1"/>
  <c r="E42" i="13"/>
  <c r="E43" i="13" s="1"/>
  <c r="D44" i="13" s="1"/>
  <c r="F42" i="13" s="1"/>
  <c r="G42" i="13" s="1"/>
  <c r="H42" i="13" s="1"/>
  <c r="CV42" i="13"/>
  <c r="BM42" i="13"/>
  <c r="BM43" i="13" s="1"/>
  <c r="BL44" i="13" s="1"/>
  <c r="AD42" i="13"/>
  <c r="AD43" i="13" s="1"/>
  <c r="AC44" i="13" s="1"/>
  <c r="AE42" i="13" s="1"/>
  <c r="AF42" i="13" s="1"/>
  <c r="AG42" i="13" s="1"/>
  <c r="BI4" i="13" l="1"/>
  <c r="BI5" i="13"/>
  <c r="BJ5" i="13" s="1"/>
  <c r="BK5" i="13" s="1"/>
  <c r="BI6" i="13"/>
  <c r="BJ6" i="13" s="1"/>
  <c r="BK6" i="13" s="1"/>
  <c r="BI7" i="13"/>
  <c r="BJ7" i="13" s="1"/>
  <c r="BK7" i="13" s="1"/>
  <c r="BI8" i="13"/>
  <c r="BJ8" i="13" s="1"/>
  <c r="BK8" i="13" s="1"/>
  <c r="BI9" i="13"/>
  <c r="BJ9" i="13" s="1"/>
  <c r="BK9" i="13" s="1"/>
  <c r="BI10" i="13"/>
  <c r="BJ10" i="13" s="1"/>
  <c r="BK10" i="13" s="1"/>
  <c r="BI11" i="13"/>
  <c r="BJ11" i="13" s="1"/>
  <c r="BK11" i="13" s="1"/>
  <c r="BI12" i="13"/>
  <c r="BJ12" i="13" s="1"/>
  <c r="BK12" i="13" s="1"/>
  <c r="BI13" i="13"/>
  <c r="BJ13" i="13" s="1"/>
  <c r="BK13" i="13" s="1"/>
  <c r="BI14" i="13"/>
  <c r="BJ14" i="13" s="1"/>
  <c r="BK14" i="13" s="1"/>
  <c r="BI15" i="13"/>
  <c r="BJ15" i="13" s="1"/>
  <c r="BK15" i="13" s="1"/>
  <c r="BI16" i="13"/>
  <c r="BJ16" i="13" s="1"/>
  <c r="BK16" i="13" s="1"/>
  <c r="BI17" i="13"/>
  <c r="BJ17" i="13" s="1"/>
  <c r="BK17" i="13" s="1"/>
  <c r="BI18" i="13"/>
  <c r="BJ18" i="13" s="1"/>
  <c r="BK18" i="13" s="1"/>
  <c r="BI19" i="13"/>
  <c r="BJ19" i="13" s="1"/>
  <c r="BK19" i="13" s="1"/>
  <c r="BI20" i="13"/>
  <c r="BJ20" i="13" s="1"/>
  <c r="BK20" i="13" s="1"/>
  <c r="BI21" i="13"/>
  <c r="BJ21" i="13" s="1"/>
  <c r="BK21" i="13" s="1"/>
  <c r="BI22" i="13"/>
  <c r="BJ22" i="13" s="1"/>
  <c r="BK22" i="13" s="1"/>
  <c r="BI23" i="13"/>
  <c r="BJ23" i="13" s="1"/>
  <c r="BK23" i="13" s="1"/>
  <c r="BI24" i="13"/>
  <c r="BJ24" i="13" s="1"/>
  <c r="BK24" i="13" s="1"/>
  <c r="BI25" i="13"/>
  <c r="BJ25" i="13" s="1"/>
  <c r="BK25" i="13" s="1"/>
  <c r="BI26" i="13"/>
  <c r="BJ26" i="13" s="1"/>
  <c r="BK26" i="13" s="1"/>
  <c r="BI27" i="13"/>
  <c r="BJ27" i="13" s="1"/>
  <c r="BK27" i="13" s="1"/>
  <c r="BI28" i="13"/>
  <c r="BJ28" i="13" s="1"/>
  <c r="BK28" i="13" s="1"/>
  <c r="BI29" i="13"/>
  <c r="BJ29" i="13" s="1"/>
  <c r="BK29" i="13" s="1"/>
  <c r="BI30" i="13"/>
  <c r="BJ30" i="13" s="1"/>
  <c r="BK30" i="13" s="1"/>
  <c r="BI31" i="13"/>
  <c r="BJ31" i="13" s="1"/>
  <c r="BK31" i="13" s="1"/>
  <c r="BI32" i="13"/>
  <c r="BJ32" i="13" s="1"/>
  <c r="BK32" i="13" s="1"/>
  <c r="BI33" i="13"/>
  <c r="BJ33" i="13" s="1"/>
  <c r="BK33" i="13" s="1"/>
  <c r="BI34" i="13"/>
  <c r="BJ34" i="13" s="1"/>
  <c r="BK34" i="13" s="1"/>
  <c r="BI35" i="13"/>
  <c r="BJ35" i="13" s="1"/>
  <c r="BK35" i="13" s="1"/>
  <c r="BI36" i="13"/>
  <c r="BJ36" i="13" s="1"/>
  <c r="BK36" i="13" s="1"/>
  <c r="BI37" i="13"/>
  <c r="BJ37" i="13" s="1"/>
  <c r="BK37" i="13" s="1"/>
  <c r="BI38" i="13"/>
  <c r="BJ38" i="13" s="1"/>
  <c r="BK38" i="13" s="1"/>
  <c r="BI39" i="13"/>
  <c r="BJ39" i="13" s="1"/>
  <c r="BK39" i="13" s="1"/>
  <c r="BI40" i="13"/>
  <c r="BJ40" i="13" s="1"/>
  <c r="BK40" i="13" s="1"/>
  <c r="BI41" i="13"/>
  <c r="BJ41" i="13" s="1"/>
  <c r="BK41" i="13" s="1"/>
  <c r="BN4" i="13"/>
  <c r="BN5" i="13"/>
  <c r="BO5" i="13" s="1"/>
  <c r="BP5" i="13" s="1"/>
  <c r="BN6" i="13"/>
  <c r="BO6" i="13" s="1"/>
  <c r="BP6" i="13" s="1"/>
  <c r="BN7" i="13"/>
  <c r="BO7" i="13" s="1"/>
  <c r="BP7" i="13" s="1"/>
  <c r="BN8" i="13"/>
  <c r="BO8" i="13" s="1"/>
  <c r="BP8" i="13" s="1"/>
  <c r="BN9" i="13"/>
  <c r="BO9" i="13" s="1"/>
  <c r="BP9" i="13" s="1"/>
  <c r="BN10" i="13"/>
  <c r="BO10" i="13" s="1"/>
  <c r="BP10" i="13" s="1"/>
  <c r="BN11" i="13"/>
  <c r="BO11" i="13" s="1"/>
  <c r="BP11" i="13" s="1"/>
  <c r="BN12" i="13"/>
  <c r="BO12" i="13" s="1"/>
  <c r="BP12" i="13" s="1"/>
  <c r="BN13" i="13"/>
  <c r="BO13" i="13" s="1"/>
  <c r="BP13" i="13" s="1"/>
  <c r="BN14" i="13"/>
  <c r="BO14" i="13" s="1"/>
  <c r="BP14" i="13" s="1"/>
  <c r="BN15" i="13"/>
  <c r="BO15" i="13" s="1"/>
  <c r="BP15" i="13" s="1"/>
  <c r="BN16" i="13"/>
  <c r="BO16" i="13" s="1"/>
  <c r="BP16" i="13" s="1"/>
  <c r="BN17" i="13"/>
  <c r="BO17" i="13" s="1"/>
  <c r="BP17" i="13" s="1"/>
  <c r="BN18" i="13"/>
  <c r="BO18" i="13" s="1"/>
  <c r="BP18" i="13" s="1"/>
  <c r="BN19" i="13"/>
  <c r="BO19" i="13" s="1"/>
  <c r="BP19" i="13" s="1"/>
  <c r="BN20" i="13"/>
  <c r="BO20" i="13" s="1"/>
  <c r="BP20" i="13" s="1"/>
  <c r="BN21" i="13"/>
  <c r="BO21" i="13" s="1"/>
  <c r="BP21" i="13" s="1"/>
  <c r="BN22" i="13"/>
  <c r="BO22" i="13" s="1"/>
  <c r="BP22" i="13" s="1"/>
  <c r="BN23" i="13"/>
  <c r="BO23" i="13" s="1"/>
  <c r="BP23" i="13" s="1"/>
  <c r="BN24" i="13"/>
  <c r="BO24" i="13" s="1"/>
  <c r="BP24" i="13" s="1"/>
  <c r="BN25" i="13"/>
  <c r="BO25" i="13" s="1"/>
  <c r="BP25" i="13" s="1"/>
  <c r="BN26" i="13"/>
  <c r="BO26" i="13" s="1"/>
  <c r="BP26" i="13" s="1"/>
  <c r="BN27" i="13"/>
  <c r="BO27" i="13" s="1"/>
  <c r="BP27" i="13" s="1"/>
  <c r="BN28" i="13"/>
  <c r="BO28" i="13" s="1"/>
  <c r="BP28" i="13" s="1"/>
  <c r="BN29" i="13"/>
  <c r="BO29" i="13" s="1"/>
  <c r="BP29" i="13" s="1"/>
  <c r="BN30" i="13"/>
  <c r="BO30" i="13" s="1"/>
  <c r="BP30" i="13" s="1"/>
  <c r="BN31" i="13"/>
  <c r="BO31" i="13" s="1"/>
  <c r="BP31" i="13" s="1"/>
  <c r="BN32" i="13"/>
  <c r="BO32" i="13" s="1"/>
  <c r="BP32" i="13" s="1"/>
  <c r="BN33" i="13"/>
  <c r="BO33" i="13" s="1"/>
  <c r="BP33" i="13" s="1"/>
  <c r="BN34" i="13"/>
  <c r="BO34" i="13" s="1"/>
  <c r="BP34" i="13" s="1"/>
  <c r="BN35" i="13"/>
  <c r="BO35" i="13" s="1"/>
  <c r="BP35" i="13" s="1"/>
  <c r="BN36" i="13"/>
  <c r="BO36" i="13" s="1"/>
  <c r="BP36" i="13" s="1"/>
  <c r="BN37" i="13"/>
  <c r="BO37" i="13" s="1"/>
  <c r="BP37" i="13" s="1"/>
  <c r="BN38" i="13"/>
  <c r="BO38" i="13" s="1"/>
  <c r="BP38" i="13" s="1"/>
  <c r="BN39" i="13"/>
  <c r="BO39" i="13" s="1"/>
  <c r="BP39" i="13" s="1"/>
  <c r="BN40" i="13"/>
  <c r="BO40" i="13" s="1"/>
  <c r="BP40" i="13" s="1"/>
  <c r="BN41" i="13"/>
  <c r="BO41" i="13" s="1"/>
  <c r="BP41" i="13" s="1"/>
  <c r="BN42" i="13"/>
  <c r="BO42" i="13" s="1"/>
  <c r="BP42" i="13" s="1"/>
  <c r="P4" i="13"/>
  <c r="P6" i="13"/>
  <c r="Q6" i="13" s="1"/>
  <c r="R6" i="13" s="1"/>
  <c r="P5" i="13"/>
  <c r="Q5" i="13" s="1"/>
  <c r="R5" i="13" s="1"/>
  <c r="P7" i="13"/>
  <c r="Q7" i="13" s="1"/>
  <c r="R7" i="13" s="1"/>
  <c r="P8" i="13"/>
  <c r="Q8" i="13" s="1"/>
  <c r="R8" i="13" s="1"/>
  <c r="P9" i="13"/>
  <c r="Q9" i="13" s="1"/>
  <c r="R9" i="13" s="1"/>
  <c r="P10" i="13"/>
  <c r="Q10" i="13" s="1"/>
  <c r="R10" i="13" s="1"/>
  <c r="P11" i="13"/>
  <c r="Q11" i="13" s="1"/>
  <c r="R11" i="13" s="1"/>
  <c r="P12" i="13"/>
  <c r="Q12" i="13" s="1"/>
  <c r="R12" i="13" s="1"/>
  <c r="P13" i="13"/>
  <c r="Q13" i="13" s="1"/>
  <c r="R13" i="13" s="1"/>
  <c r="P14" i="13"/>
  <c r="Q14" i="13" s="1"/>
  <c r="R14" i="13" s="1"/>
  <c r="P15" i="13"/>
  <c r="Q15" i="13" s="1"/>
  <c r="R15" i="13" s="1"/>
  <c r="P16" i="13"/>
  <c r="Q16" i="13" s="1"/>
  <c r="R16" i="13" s="1"/>
  <c r="P17" i="13"/>
  <c r="Q17" i="13" s="1"/>
  <c r="R17" i="13" s="1"/>
  <c r="P18" i="13"/>
  <c r="Q18" i="13" s="1"/>
  <c r="R18" i="13" s="1"/>
  <c r="P19" i="13"/>
  <c r="Q19" i="13" s="1"/>
  <c r="R19" i="13" s="1"/>
  <c r="P20" i="13"/>
  <c r="Q20" i="13" s="1"/>
  <c r="R20" i="13" s="1"/>
  <c r="P21" i="13"/>
  <c r="Q21" i="13" s="1"/>
  <c r="R21" i="13" s="1"/>
  <c r="P22" i="13"/>
  <c r="Q22" i="13" s="1"/>
  <c r="R22" i="13" s="1"/>
  <c r="P23" i="13"/>
  <c r="Q23" i="13" s="1"/>
  <c r="R23" i="13" s="1"/>
  <c r="P24" i="13"/>
  <c r="Q24" i="13" s="1"/>
  <c r="R24" i="13" s="1"/>
  <c r="P25" i="13"/>
  <c r="Q25" i="13" s="1"/>
  <c r="R25" i="13" s="1"/>
  <c r="P26" i="13"/>
  <c r="Q26" i="13" s="1"/>
  <c r="R26" i="13" s="1"/>
  <c r="P27" i="13"/>
  <c r="Q27" i="13" s="1"/>
  <c r="R27" i="13" s="1"/>
  <c r="P28" i="13"/>
  <c r="Q28" i="13" s="1"/>
  <c r="R28" i="13" s="1"/>
  <c r="P29" i="13"/>
  <c r="Q29" i="13" s="1"/>
  <c r="R29" i="13" s="1"/>
  <c r="P30" i="13"/>
  <c r="Q30" i="13" s="1"/>
  <c r="R30" i="13" s="1"/>
  <c r="P31" i="13"/>
  <c r="Q31" i="13" s="1"/>
  <c r="R31" i="13" s="1"/>
  <c r="P32" i="13"/>
  <c r="Q32" i="13" s="1"/>
  <c r="R32" i="13" s="1"/>
  <c r="P33" i="13"/>
  <c r="Q33" i="13" s="1"/>
  <c r="R33" i="13" s="1"/>
  <c r="P34" i="13"/>
  <c r="Q34" i="13" s="1"/>
  <c r="R34" i="13" s="1"/>
  <c r="P35" i="13"/>
  <c r="Q35" i="13" s="1"/>
  <c r="R35" i="13" s="1"/>
  <c r="P36" i="13"/>
  <c r="Q36" i="13" s="1"/>
  <c r="R36" i="13" s="1"/>
  <c r="P37" i="13"/>
  <c r="Q37" i="13" s="1"/>
  <c r="R37" i="13" s="1"/>
  <c r="P38" i="13"/>
  <c r="Q38" i="13" s="1"/>
  <c r="R38" i="13" s="1"/>
  <c r="P39" i="13"/>
  <c r="Q39" i="13" s="1"/>
  <c r="R39" i="13" s="1"/>
  <c r="P40" i="13"/>
  <c r="Q40" i="13" s="1"/>
  <c r="R40" i="13" s="1"/>
  <c r="P41" i="13"/>
  <c r="Q41" i="13" s="1"/>
  <c r="R41" i="13" s="1"/>
  <c r="BD4" i="13"/>
  <c r="BD6" i="13"/>
  <c r="BE6" i="13" s="1"/>
  <c r="BF6" i="13" s="1"/>
  <c r="BD5" i="13"/>
  <c r="BE5" i="13" s="1"/>
  <c r="BF5" i="13" s="1"/>
  <c r="BD7" i="13"/>
  <c r="BE7" i="13" s="1"/>
  <c r="BF7" i="13" s="1"/>
  <c r="BD8" i="13"/>
  <c r="BE8" i="13" s="1"/>
  <c r="BF8" i="13" s="1"/>
  <c r="BD9" i="13"/>
  <c r="BE9" i="13" s="1"/>
  <c r="BF9" i="13" s="1"/>
  <c r="BD10" i="13"/>
  <c r="BE10" i="13" s="1"/>
  <c r="BF10" i="13" s="1"/>
  <c r="BD11" i="13"/>
  <c r="BE11" i="13" s="1"/>
  <c r="BF11" i="13" s="1"/>
  <c r="BD12" i="13"/>
  <c r="BE12" i="13" s="1"/>
  <c r="BF12" i="13" s="1"/>
  <c r="BD13" i="13"/>
  <c r="BE13" i="13" s="1"/>
  <c r="BF13" i="13" s="1"/>
  <c r="BD14" i="13"/>
  <c r="BE14" i="13" s="1"/>
  <c r="BF14" i="13" s="1"/>
  <c r="BD15" i="13"/>
  <c r="BE15" i="13" s="1"/>
  <c r="BF15" i="13" s="1"/>
  <c r="BD16" i="13"/>
  <c r="BE16" i="13" s="1"/>
  <c r="BF16" i="13" s="1"/>
  <c r="BD17" i="13"/>
  <c r="BE17" i="13" s="1"/>
  <c r="BF17" i="13" s="1"/>
  <c r="BD18" i="13"/>
  <c r="BE18" i="13" s="1"/>
  <c r="BF18" i="13" s="1"/>
  <c r="BD19" i="13"/>
  <c r="BE19" i="13" s="1"/>
  <c r="BF19" i="13" s="1"/>
  <c r="BD20" i="13"/>
  <c r="BE20" i="13" s="1"/>
  <c r="BF20" i="13" s="1"/>
  <c r="BD21" i="13"/>
  <c r="BE21" i="13" s="1"/>
  <c r="BF21" i="13" s="1"/>
  <c r="BD22" i="13"/>
  <c r="BE22" i="13" s="1"/>
  <c r="BF22" i="13" s="1"/>
  <c r="BD23" i="13"/>
  <c r="BE23" i="13" s="1"/>
  <c r="BF23" i="13" s="1"/>
  <c r="BD24" i="13"/>
  <c r="BE24" i="13" s="1"/>
  <c r="BF24" i="13" s="1"/>
  <c r="BD25" i="13"/>
  <c r="BE25" i="13" s="1"/>
  <c r="BF25" i="13" s="1"/>
  <c r="BD26" i="13"/>
  <c r="BE26" i="13" s="1"/>
  <c r="BF26" i="13" s="1"/>
  <c r="BD27" i="13"/>
  <c r="BE27" i="13" s="1"/>
  <c r="BF27" i="13" s="1"/>
  <c r="BD28" i="13"/>
  <c r="BE28" i="13" s="1"/>
  <c r="BF28" i="13" s="1"/>
  <c r="BD29" i="13"/>
  <c r="BE29" i="13" s="1"/>
  <c r="BF29" i="13" s="1"/>
  <c r="BD30" i="13"/>
  <c r="BE30" i="13" s="1"/>
  <c r="BF30" i="13" s="1"/>
  <c r="BD31" i="13"/>
  <c r="BE31" i="13" s="1"/>
  <c r="BF31" i="13" s="1"/>
  <c r="BD32" i="13"/>
  <c r="BE32" i="13" s="1"/>
  <c r="BF32" i="13" s="1"/>
  <c r="BD33" i="13"/>
  <c r="BE33" i="13" s="1"/>
  <c r="BF33" i="13" s="1"/>
  <c r="BD34" i="13"/>
  <c r="BE34" i="13" s="1"/>
  <c r="BF34" i="13" s="1"/>
  <c r="BD35" i="13"/>
  <c r="BE35" i="13" s="1"/>
  <c r="BF35" i="13" s="1"/>
  <c r="BD36" i="13"/>
  <c r="BE36" i="13" s="1"/>
  <c r="BF36" i="13" s="1"/>
  <c r="BD37" i="13"/>
  <c r="BE37" i="13" s="1"/>
  <c r="BF37" i="13" s="1"/>
  <c r="BD38" i="13"/>
  <c r="BE38" i="13" s="1"/>
  <c r="BF38" i="13" s="1"/>
  <c r="BD39" i="13"/>
  <c r="BE39" i="13" s="1"/>
  <c r="BF39" i="13" s="1"/>
  <c r="BD40" i="13"/>
  <c r="BE40" i="13" s="1"/>
  <c r="BF40" i="13" s="1"/>
  <c r="BD41" i="13"/>
  <c r="BE41" i="13" s="1"/>
  <c r="BF41" i="13" s="1"/>
  <c r="Z4" i="13"/>
  <c r="Z5" i="13"/>
  <c r="AA5" i="13" s="1"/>
  <c r="AB5" i="13" s="1"/>
  <c r="Z6" i="13"/>
  <c r="AA6" i="13" s="1"/>
  <c r="AB6" i="13" s="1"/>
  <c r="Z7" i="13"/>
  <c r="AA7" i="13" s="1"/>
  <c r="AB7" i="13" s="1"/>
  <c r="Z8" i="13"/>
  <c r="AA8" i="13" s="1"/>
  <c r="AB8" i="13" s="1"/>
  <c r="Z9" i="13"/>
  <c r="AA9" i="13" s="1"/>
  <c r="AB9" i="13" s="1"/>
  <c r="Z10" i="13"/>
  <c r="AA10" i="13" s="1"/>
  <c r="AB10" i="13" s="1"/>
  <c r="Z11" i="13"/>
  <c r="AA11" i="13" s="1"/>
  <c r="AB11" i="13" s="1"/>
  <c r="Z12" i="13"/>
  <c r="AA12" i="13" s="1"/>
  <c r="AB12" i="13" s="1"/>
  <c r="Z13" i="13"/>
  <c r="AA13" i="13" s="1"/>
  <c r="AB13" i="13" s="1"/>
  <c r="Z14" i="13"/>
  <c r="AA14" i="13" s="1"/>
  <c r="AB14" i="13" s="1"/>
  <c r="Z15" i="13"/>
  <c r="AA15" i="13" s="1"/>
  <c r="AB15" i="13" s="1"/>
  <c r="Z16" i="13"/>
  <c r="AA16" i="13" s="1"/>
  <c r="AB16" i="13" s="1"/>
  <c r="Z17" i="13"/>
  <c r="AA17" i="13" s="1"/>
  <c r="AB17" i="13" s="1"/>
  <c r="Z18" i="13"/>
  <c r="AA18" i="13" s="1"/>
  <c r="AB18" i="13" s="1"/>
  <c r="Z19" i="13"/>
  <c r="AA19" i="13" s="1"/>
  <c r="AB19" i="13" s="1"/>
  <c r="Z20" i="13"/>
  <c r="AA20" i="13" s="1"/>
  <c r="AB20" i="13" s="1"/>
  <c r="Z21" i="13"/>
  <c r="AA21" i="13" s="1"/>
  <c r="AB21" i="13" s="1"/>
  <c r="Z22" i="13"/>
  <c r="AA22" i="13" s="1"/>
  <c r="AB22" i="13" s="1"/>
  <c r="Z23" i="13"/>
  <c r="AA23" i="13" s="1"/>
  <c r="AB23" i="13" s="1"/>
  <c r="Z24" i="13"/>
  <c r="AA24" i="13" s="1"/>
  <c r="AB24" i="13" s="1"/>
  <c r="Z25" i="13"/>
  <c r="AA25" i="13" s="1"/>
  <c r="AB25" i="13" s="1"/>
  <c r="Z26" i="13"/>
  <c r="AA26" i="13" s="1"/>
  <c r="AB26" i="13" s="1"/>
  <c r="Z27" i="13"/>
  <c r="AA27" i="13" s="1"/>
  <c r="AB27" i="13" s="1"/>
  <c r="Z28" i="13"/>
  <c r="AA28" i="13" s="1"/>
  <c r="AB28" i="13" s="1"/>
  <c r="Z29" i="13"/>
  <c r="AA29" i="13" s="1"/>
  <c r="AB29" i="13" s="1"/>
  <c r="Z30" i="13"/>
  <c r="AA30" i="13" s="1"/>
  <c r="AB30" i="13" s="1"/>
  <c r="Z31" i="13"/>
  <c r="AA31" i="13" s="1"/>
  <c r="AB31" i="13" s="1"/>
  <c r="Z32" i="13"/>
  <c r="AA32" i="13" s="1"/>
  <c r="AB32" i="13" s="1"/>
  <c r="Z33" i="13"/>
  <c r="AA33" i="13" s="1"/>
  <c r="AB33" i="13" s="1"/>
  <c r="Z34" i="13"/>
  <c r="AA34" i="13" s="1"/>
  <c r="AB34" i="13" s="1"/>
  <c r="Z35" i="13"/>
  <c r="AA35" i="13" s="1"/>
  <c r="AB35" i="13" s="1"/>
  <c r="Z36" i="13"/>
  <c r="AA36" i="13" s="1"/>
  <c r="AB36" i="13" s="1"/>
  <c r="Z37" i="13"/>
  <c r="AA37" i="13" s="1"/>
  <c r="AB37" i="13" s="1"/>
  <c r="Z38" i="13"/>
  <c r="AA38" i="13" s="1"/>
  <c r="AB38" i="13" s="1"/>
  <c r="Z39" i="13"/>
  <c r="AA39" i="13" s="1"/>
  <c r="AB39" i="13" s="1"/>
  <c r="Z40" i="13"/>
  <c r="AA40" i="13" s="1"/>
  <c r="AB40" i="13" s="1"/>
  <c r="Z41" i="13"/>
  <c r="AA41" i="13" s="1"/>
  <c r="AB41" i="13" s="1"/>
  <c r="U4" i="13"/>
  <c r="U5" i="13"/>
  <c r="V5" i="13" s="1"/>
  <c r="W5" i="13" s="1"/>
  <c r="U6" i="13"/>
  <c r="V6" i="13" s="1"/>
  <c r="W6" i="13" s="1"/>
  <c r="U7" i="13"/>
  <c r="V7" i="13" s="1"/>
  <c r="W7" i="13" s="1"/>
  <c r="U8" i="13"/>
  <c r="V8" i="13" s="1"/>
  <c r="W8" i="13" s="1"/>
  <c r="U9" i="13"/>
  <c r="V9" i="13" s="1"/>
  <c r="W9" i="13" s="1"/>
  <c r="U10" i="13"/>
  <c r="V10" i="13" s="1"/>
  <c r="W10" i="13" s="1"/>
  <c r="U11" i="13"/>
  <c r="V11" i="13" s="1"/>
  <c r="W11" i="13" s="1"/>
  <c r="U12" i="13"/>
  <c r="V12" i="13" s="1"/>
  <c r="W12" i="13" s="1"/>
  <c r="U13" i="13"/>
  <c r="V13" i="13" s="1"/>
  <c r="W13" i="13" s="1"/>
  <c r="U14" i="13"/>
  <c r="V14" i="13" s="1"/>
  <c r="W14" i="13" s="1"/>
  <c r="U15" i="13"/>
  <c r="V15" i="13" s="1"/>
  <c r="W15" i="13" s="1"/>
  <c r="U16" i="13"/>
  <c r="V16" i="13" s="1"/>
  <c r="W16" i="13" s="1"/>
  <c r="U17" i="13"/>
  <c r="V17" i="13" s="1"/>
  <c r="W17" i="13" s="1"/>
  <c r="U18" i="13"/>
  <c r="V18" i="13" s="1"/>
  <c r="W18" i="13" s="1"/>
  <c r="U19" i="13"/>
  <c r="V19" i="13" s="1"/>
  <c r="W19" i="13" s="1"/>
  <c r="U20" i="13"/>
  <c r="V20" i="13" s="1"/>
  <c r="W20" i="13" s="1"/>
  <c r="U21" i="13"/>
  <c r="V21" i="13" s="1"/>
  <c r="W21" i="13" s="1"/>
  <c r="U22" i="13"/>
  <c r="V22" i="13" s="1"/>
  <c r="W22" i="13" s="1"/>
  <c r="U23" i="13"/>
  <c r="V23" i="13" s="1"/>
  <c r="W23" i="13" s="1"/>
  <c r="U24" i="13"/>
  <c r="V24" i="13" s="1"/>
  <c r="W24" i="13" s="1"/>
  <c r="U25" i="13"/>
  <c r="V25" i="13" s="1"/>
  <c r="W25" i="13" s="1"/>
  <c r="U26" i="13"/>
  <c r="V26" i="13" s="1"/>
  <c r="W26" i="13" s="1"/>
  <c r="U27" i="13"/>
  <c r="V27" i="13" s="1"/>
  <c r="W27" i="13" s="1"/>
  <c r="U28" i="13"/>
  <c r="V28" i="13" s="1"/>
  <c r="W28" i="13" s="1"/>
  <c r="U29" i="13"/>
  <c r="V29" i="13" s="1"/>
  <c r="W29" i="13" s="1"/>
  <c r="U30" i="13"/>
  <c r="V30" i="13" s="1"/>
  <c r="W30" i="13" s="1"/>
  <c r="U31" i="13"/>
  <c r="V31" i="13" s="1"/>
  <c r="W31" i="13" s="1"/>
  <c r="U32" i="13"/>
  <c r="V32" i="13" s="1"/>
  <c r="W32" i="13" s="1"/>
  <c r="U33" i="13"/>
  <c r="V33" i="13" s="1"/>
  <c r="W33" i="13" s="1"/>
  <c r="U34" i="13"/>
  <c r="V34" i="13" s="1"/>
  <c r="W34" i="13" s="1"/>
  <c r="U35" i="13"/>
  <c r="V35" i="13" s="1"/>
  <c r="W35" i="13" s="1"/>
  <c r="U36" i="13"/>
  <c r="V36" i="13" s="1"/>
  <c r="W36" i="13" s="1"/>
  <c r="U37" i="13"/>
  <c r="V37" i="13" s="1"/>
  <c r="W37" i="13" s="1"/>
  <c r="U38" i="13"/>
  <c r="V38" i="13" s="1"/>
  <c r="W38" i="13" s="1"/>
  <c r="U39" i="13"/>
  <c r="V39" i="13" s="1"/>
  <c r="W39" i="13" s="1"/>
  <c r="U40" i="13"/>
  <c r="V40" i="13" s="1"/>
  <c r="W40" i="13" s="1"/>
  <c r="U41" i="13"/>
  <c r="V41" i="13" s="1"/>
  <c r="W41" i="13" s="1"/>
  <c r="AT4" i="13"/>
  <c r="AT6" i="13"/>
  <c r="AU6" i="13" s="1"/>
  <c r="AV6" i="13" s="1"/>
  <c r="AT5" i="13"/>
  <c r="AU5" i="13" s="1"/>
  <c r="AV5" i="13" s="1"/>
  <c r="AT7" i="13"/>
  <c r="AU7" i="13" s="1"/>
  <c r="AV7" i="13" s="1"/>
  <c r="AT8" i="13"/>
  <c r="AU8" i="13" s="1"/>
  <c r="AV8" i="13" s="1"/>
  <c r="AT9" i="13"/>
  <c r="AU9" i="13" s="1"/>
  <c r="AV9" i="13" s="1"/>
  <c r="AT10" i="13"/>
  <c r="AU10" i="13" s="1"/>
  <c r="AV10" i="13" s="1"/>
  <c r="AT11" i="13"/>
  <c r="AU11" i="13" s="1"/>
  <c r="AV11" i="13" s="1"/>
  <c r="AT12" i="13"/>
  <c r="AU12" i="13" s="1"/>
  <c r="AV12" i="13" s="1"/>
  <c r="AT13" i="13"/>
  <c r="AU13" i="13" s="1"/>
  <c r="AV13" i="13" s="1"/>
  <c r="AT14" i="13"/>
  <c r="AU14" i="13" s="1"/>
  <c r="AV14" i="13" s="1"/>
  <c r="AT15" i="13"/>
  <c r="AU15" i="13" s="1"/>
  <c r="AV15" i="13" s="1"/>
  <c r="AT16" i="13"/>
  <c r="AU16" i="13" s="1"/>
  <c r="AV16" i="13" s="1"/>
  <c r="AT17" i="13"/>
  <c r="AU17" i="13" s="1"/>
  <c r="AV17" i="13" s="1"/>
  <c r="AT18" i="13"/>
  <c r="AU18" i="13" s="1"/>
  <c r="AV18" i="13" s="1"/>
  <c r="AT19" i="13"/>
  <c r="AU19" i="13" s="1"/>
  <c r="AV19" i="13" s="1"/>
  <c r="AT20" i="13"/>
  <c r="AU20" i="13" s="1"/>
  <c r="AV20" i="13" s="1"/>
  <c r="AT21" i="13"/>
  <c r="AU21" i="13" s="1"/>
  <c r="AV21" i="13" s="1"/>
  <c r="AT22" i="13"/>
  <c r="AU22" i="13" s="1"/>
  <c r="AV22" i="13" s="1"/>
  <c r="AT23" i="13"/>
  <c r="AU23" i="13" s="1"/>
  <c r="AV23" i="13" s="1"/>
  <c r="AT24" i="13"/>
  <c r="AU24" i="13" s="1"/>
  <c r="AV24" i="13" s="1"/>
  <c r="AT25" i="13"/>
  <c r="AU25" i="13" s="1"/>
  <c r="AV25" i="13" s="1"/>
  <c r="AT26" i="13"/>
  <c r="AU26" i="13" s="1"/>
  <c r="AV26" i="13" s="1"/>
  <c r="AT27" i="13"/>
  <c r="AU27" i="13" s="1"/>
  <c r="AV27" i="13" s="1"/>
  <c r="AT28" i="13"/>
  <c r="AU28" i="13" s="1"/>
  <c r="AV28" i="13" s="1"/>
  <c r="AT29" i="13"/>
  <c r="AU29" i="13" s="1"/>
  <c r="AV29" i="13" s="1"/>
  <c r="AT30" i="13"/>
  <c r="AU30" i="13" s="1"/>
  <c r="AV30" i="13" s="1"/>
  <c r="AT31" i="13"/>
  <c r="AU31" i="13" s="1"/>
  <c r="AV31" i="13" s="1"/>
  <c r="AT32" i="13"/>
  <c r="AU32" i="13" s="1"/>
  <c r="AV32" i="13" s="1"/>
  <c r="AT33" i="13"/>
  <c r="AU33" i="13" s="1"/>
  <c r="AV33" i="13" s="1"/>
  <c r="AT34" i="13"/>
  <c r="AU34" i="13" s="1"/>
  <c r="AV34" i="13" s="1"/>
  <c r="AT35" i="13"/>
  <c r="AU35" i="13" s="1"/>
  <c r="AV35" i="13" s="1"/>
  <c r="AT36" i="13"/>
  <c r="AU36" i="13" s="1"/>
  <c r="AV36" i="13" s="1"/>
  <c r="AT37" i="13"/>
  <c r="AU37" i="13" s="1"/>
  <c r="AV37" i="13" s="1"/>
  <c r="AT38" i="13"/>
  <c r="AU38" i="13" s="1"/>
  <c r="AV38" i="13" s="1"/>
  <c r="AT39" i="13"/>
  <c r="AU39" i="13" s="1"/>
  <c r="AV39" i="13" s="1"/>
  <c r="AT40" i="13"/>
  <c r="AU40" i="13" s="1"/>
  <c r="AV40" i="13" s="1"/>
  <c r="AT41" i="13"/>
  <c r="AU41" i="13" s="1"/>
  <c r="AV41" i="13" s="1"/>
  <c r="U42" i="13"/>
  <c r="V42" i="13" s="1"/>
  <c r="W42" i="13" s="1"/>
  <c r="BI42" i="13"/>
  <c r="BJ42" i="13" s="1"/>
  <c r="BK42" i="13" s="1"/>
  <c r="FW42" i="13"/>
  <c r="FV43" i="13"/>
  <c r="K4" i="13"/>
  <c r="K5" i="13"/>
  <c r="L5" i="13" s="1"/>
  <c r="M5" i="13" s="1"/>
  <c r="K6" i="13"/>
  <c r="L6" i="13" s="1"/>
  <c r="M6" i="13" s="1"/>
  <c r="K7" i="13"/>
  <c r="L7" i="13" s="1"/>
  <c r="M7" i="13" s="1"/>
  <c r="K8" i="13"/>
  <c r="L8" i="13" s="1"/>
  <c r="M8" i="13" s="1"/>
  <c r="K9" i="13"/>
  <c r="L9" i="13" s="1"/>
  <c r="M9" i="13" s="1"/>
  <c r="K10" i="13"/>
  <c r="L10" i="13" s="1"/>
  <c r="M10" i="13" s="1"/>
  <c r="K11" i="13"/>
  <c r="L11" i="13" s="1"/>
  <c r="M11" i="13" s="1"/>
  <c r="K12" i="13"/>
  <c r="L12" i="13" s="1"/>
  <c r="M12" i="13" s="1"/>
  <c r="K13" i="13"/>
  <c r="L13" i="13" s="1"/>
  <c r="M13" i="13" s="1"/>
  <c r="K14" i="13"/>
  <c r="L14" i="13" s="1"/>
  <c r="M14" i="13" s="1"/>
  <c r="K15" i="13"/>
  <c r="L15" i="13" s="1"/>
  <c r="M15" i="13" s="1"/>
  <c r="K16" i="13"/>
  <c r="L16" i="13" s="1"/>
  <c r="M16" i="13" s="1"/>
  <c r="K17" i="13"/>
  <c r="L17" i="13" s="1"/>
  <c r="M17" i="13" s="1"/>
  <c r="K18" i="13"/>
  <c r="L18" i="13" s="1"/>
  <c r="M18" i="13" s="1"/>
  <c r="K19" i="13"/>
  <c r="L19" i="13" s="1"/>
  <c r="M19" i="13" s="1"/>
  <c r="K20" i="13"/>
  <c r="L20" i="13" s="1"/>
  <c r="M20" i="13" s="1"/>
  <c r="K21" i="13"/>
  <c r="L21" i="13" s="1"/>
  <c r="M21" i="13" s="1"/>
  <c r="K22" i="13"/>
  <c r="L22" i="13" s="1"/>
  <c r="M22" i="13" s="1"/>
  <c r="K23" i="13"/>
  <c r="L23" i="13" s="1"/>
  <c r="M23" i="13" s="1"/>
  <c r="K24" i="13"/>
  <c r="L24" i="13" s="1"/>
  <c r="M24" i="13" s="1"/>
  <c r="K25" i="13"/>
  <c r="L25" i="13" s="1"/>
  <c r="M25" i="13" s="1"/>
  <c r="K26" i="13"/>
  <c r="L26" i="13" s="1"/>
  <c r="M26" i="13" s="1"/>
  <c r="K27" i="13"/>
  <c r="L27" i="13" s="1"/>
  <c r="M27" i="13" s="1"/>
  <c r="K28" i="13"/>
  <c r="L28" i="13" s="1"/>
  <c r="M28" i="13" s="1"/>
  <c r="K29" i="13"/>
  <c r="L29" i="13" s="1"/>
  <c r="M29" i="13" s="1"/>
  <c r="K30" i="13"/>
  <c r="L30" i="13" s="1"/>
  <c r="M30" i="13" s="1"/>
  <c r="K31" i="13"/>
  <c r="L31" i="13" s="1"/>
  <c r="M31" i="13" s="1"/>
  <c r="K32" i="13"/>
  <c r="L32" i="13" s="1"/>
  <c r="M32" i="13" s="1"/>
  <c r="K33" i="13"/>
  <c r="L33" i="13" s="1"/>
  <c r="M33" i="13" s="1"/>
  <c r="K34" i="13"/>
  <c r="L34" i="13" s="1"/>
  <c r="M34" i="13" s="1"/>
  <c r="K35" i="13"/>
  <c r="L35" i="13" s="1"/>
  <c r="M35" i="13" s="1"/>
  <c r="K36" i="13"/>
  <c r="L36" i="13" s="1"/>
  <c r="M36" i="13" s="1"/>
  <c r="K37" i="13"/>
  <c r="L37" i="13" s="1"/>
  <c r="M37" i="13" s="1"/>
  <c r="K38" i="13"/>
  <c r="L38" i="13" s="1"/>
  <c r="M38" i="13" s="1"/>
  <c r="K39" i="13"/>
  <c r="L39" i="13" s="1"/>
  <c r="M39" i="13" s="1"/>
  <c r="K40" i="13"/>
  <c r="L40" i="13" s="1"/>
  <c r="M40" i="13" s="1"/>
  <c r="K41" i="13"/>
  <c r="L41" i="13" s="1"/>
  <c r="M41" i="13" s="1"/>
  <c r="AO4" i="13"/>
  <c r="AO5" i="13"/>
  <c r="AP5" i="13" s="1"/>
  <c r="AQ5" i="13" s="1"/>
  <c r="AO6" i="13"/>
  <c r="AP6" i="13" s="1"/>
  <c r="AQ6" i="13" s="1"/>
  <c r="AO7" i="13"/>
  <c r="AP7" i="13" s="1"/>
  <c r="AQ7" i="13" s="1"/>
  <c r="AO8" i="13"/>
  <c r="AP8" i="13" s="1"/>
  <c r="AQ8" i="13" s="1"/>
  <c r="AO9" i="13"/>
  <c r="AP9" i="13" s="1"/>
  <c r="AQ9" i="13" s="1"/>
  <c r="AO10" i="13"/>
  <c r="AP10" i="13" s="1"/>
  <c r="AQ10" i="13" s="1"/>
  <c r="AO11" i="13"/>
  <c r="AP11" i="13" s="1"/>
  <c r="AQ11" i="13" s="1"/>
  <c r="AO12" i="13"/>
  <c r="AP12" i="13" s="1"/>
  <c r="AQ12" i="13" s="1"/>
  <c r="AO13" i="13"/>
  <c r="AP13" i="13" s="1"/>
  <c r="AQ13" i="13" s="1"/>
  <c r="AO14" i="13"/>
  <c r="AP14" i="13" s="1"/>
  <c r="AQ14" i="13" s="1"/>
  <c r="AO15" i="13"/>
  <c r="AP15" i="13" s="1"/>
  <c r="AQ15" i="13" s="1"/>
  <c r="AO16" i="13"/>
  <c r="AP16" i="13" s="1"/>
  <c r="AQ16" i="13" s="1"/>
  <c r="AO17" i="13"/>
  <c r="AP17" i="13" s="1"/>
  <c r="AQ17" i="13" s="1"/>
  <c r="AO18" i="13"/>
  <c r="AP18" i="13" s="1"/>
  <c r="AQ18" i="13" s="1"/>
  <c r="AO19" i="13"/>
  <c r="AP19" i="13" s="1"/>
  <c r="AQ19" i="13" s="1"/>
  <c r="AO20" i="13"/>
  <c r="AP20" i="13" s="1"/>
  <c r="AQ20" i="13" s="1"/>
  <c r="AO21" i="13"/>
  <c r="AP21" i="13" s="1"/>
  <c r="AQ21" i="13" s="1"/>
  <c r="AO22" i="13"/>
  <c r="AP22" i="13" s="1"/>
  <c r="AQ22" i="13" s="1"/>
  <c r="AO23" i="13"/>
  <c r="AP23" i="13" s="1"/>
  <c r="AQ23" i="13" s="1"/>
  <c r="AO24" i="13"/>
  <c r="AP24" i="13" s="1"/>
  <c r="AQ24" i="13" s="1"/>
  <c r="AO25" i="13"/>
  <c r="AP25" i="13" s="1"/>
  <c r="AQ25" i="13" s="1"/>
  <c r="AO26" i="13"/>
  <c r="AP26" i="13" s="1"/>
  <c r="AQ26" i="13" s="1"/>
  <c r="AO27" i="13"/>
  <c r="AP27" i="13" s="1"/>
  <c r="AQ27" i="13" s="1"/>
  <c r="AO28" i="13"/>
  <c r="AP28" i="13" s="1"/>
  <c r="AQ28" i="13" s="1"/>
  <c r="AO29" i="13"/>
  <c r="AP29" i="13" s="1"/>
  <c r="AQ29" i="13" s="1"/>
  <c r="AO30" i="13"/>
  <c r="AP30" i="13" s="1"/>
  <c r="AQ30" i="13" s="1"/>
  <c r="AO31" i="13"/>
  <c r="AP31" i="13" s="1"/>
  <c r="AQ31" i="13" s="1"/>
  <c r="AO32" i="13"/>
  <c r="AP32" i="13" s="1"/>
  <c r="AQ32" i="13" s="1"/>
  <c r="AO33" i="13"/>
  <c r="AP33" i="13" s="1"/>
  <c r="AQ33" i="13" s="1"/>
  <c r="AO34" i="13"/>
  <c r="AP34" i="13" s="1"/>
  <c r="AQ34" i="13" s="1"/>
  <c r="AO35" i="13"/>
  <c r="AP35" i="13" s="1"/>
  <c r="AQ35" i="13" s="1"/>
  <c r="AO36" i="13"/>
  <c r="AP36" i="13" s="1"/>
  <c r="AQ36" i="13" s="1"/>
  <c r="AO37" i="13"/>
  <c r="AP37" i="13" s="1"/>
  <c r="AQ37" i="13" s="1"/>
  <c r="AO38" i="13"/>
  <c r="AP38" i="13" s="1"/>
  <c r="AQ38" i="13" s="1"/>
  <c r="AO39" i="13"/>
  <c r="AP39" i="13" s="1"/>
  <c r="AQ39" i="13" s="1"/>
  <c r="AO40" i="13"/>
  <c r="AP40" i="13" s="1"/>
  <c r="AQ40" i="13" s="1"/>
  <c r="AO41" i="13"/>
  <c r="AP41" i="13" s="1"/>
  <c r="AQ41" i="13" s="1"/>
  <c r="AJ4" i="13"/>
  <c r="AJ6" i="13"/>
  <c r="AK6" i="13" s="1"/>
  <c r="AL6" i="13" s="1"/>
  <c r="AJ5" i="13"/>
  <c r="AK5" i="13" s="1"/>
  <c r="AL5" i="13" s="1"/>
  <c r="AJ7" i="13"/>
  <c r="AK7" i="13" s="1"/>
  <c r="AL7" i="13" s="1"/>
  <c r="AJ8" i="13"/>
  <c r="AK8" i="13" s="1"/>
  <c r="AL8" i="13" s="1"/>
  <c r="AJ9" i="13"/>
  <c r="AK9" i="13" s="1"/>
  <c r="AL9" i="13" s="1"/>
  <c r="AJ10" i="13"/>
  <c r="AK10" i="13" s="1"/>
  <c r="AL10" i="13" s="1"/>
  <c r="AJ11" i="13"/>
  <c r="AK11" i="13" s="1"/>
  <c r="AL11" i="13" s="1"/>
  <c r="AJ12" i="13"/>
  <c r="AK12" i="13" s="1"/>
  <c r="AL12" i="13" s="1"/>
  <c r="AJ13" i="13"/>
  <c r="AK13" i="13" s="1"/>
  <c r="AL13" i="13" s="1"/>
  <c r="AJ14" i="13"/>
  <c r="AK14" i="13" s="1"/>
  <c r="AL14" i="13" s="1"/>
  <c r="AJ15" i="13"/>
  <c r="AK15" i="13" s="1"/>
  <c r="AL15" i="13" s="1"/>
  <c r="AJ16" i="13"/>
  <c r="AK16" i="13" s="1"/>
  <c r="AL16" i="13" s="1"/>
  <c r="AJ17" i="13"/>
  <c r="AK17" i="13" s="1"/>
  <c r="AL17" i="13" s="1"/>
  <c r="AJ18" i="13"/>
  <c r="AK18" i="13" s="1"/>
  <c r="AL18" i="13" s="1"/>
  <c r="AJ19" i="13"/>
  <c r="AK19" i="13" s="1"/>
  <c r="AL19" i="13" s="1"/>
  <c r="AJ20" i="13"/>
  <c r="AK20" i="13" s="1"/>
  <c r="AL20" i="13" s="1"/>
  <c r="AJ21" i="13"/>
  <c r="AK21" i="13" s="1"/>
  <c r="AL21" i="13" s="1"/>
  <c r="AJ22" i="13"/>
  <c r="AK22" i="13" s="1"/>
  <c r="AL22" i="13" s="1"/>
  <c r="AJ23" i="13"/>
  <c r="AK23" i="13" s="1"/>
  <c r="AL23" i="13" s="1"/>
  <c r="AJ24" i="13"/>
  <c r="AK24" i="13" s="1"/>
  <c r="AL24" i="13" s="1"/>
  <c r="AJ25" i="13"/>
  <c r="AK25" i="13" s="1"/>
  <c r="AL25" i="13" s="1"/>
  <c r="AJ26" i="13"/>
  <c r="AK26" i="13" s="1"/>
  <c r="AL26" i="13" s="1"/>
  <c r="AJ27" i="13"/>
  <c r="AK27" i="13" s="1"/>
  <c r="AL27" i="13" s="1"/>
  <c r="AJ28" i="13"/>
  <c r="AK28" i="13" s="1"/>
  <c r="AL28" i="13" s="1"/>
  <c r="AJ29" i="13"/>
  <c r="AK29" i="13" s="1"/>
  <c r="AL29" i="13" s="1"/>
  <c r="AJ30" i="13"/>
  <c r="AK30" i="13" s="1"/>
  <c r="AL30" i="13" s="1"/>
  <c r="AJ31" i="13"/>
  <c r="AK31" i="13" s="1"/>
  <c r="AL31" i="13" s="1"/>
  <c r="AJ32" i="13"/>
  <c r="AK32" i="13" s="1"/>
  <c r="AL32" i="13" s="1"/>
  <c r="AJ33" i="13"/>
  <c r="AK33" i="13" s="1"/>
  <c r="AL33" i="13" s="1"/>
  <c r="AJ34" i="13"/>
  <c r="AK34" i="13" s="1"/>
  <c r="AL34" i="13" s="1"/>
  <c r="AJ35" i="13"/>
  <c r="AK35" i="13" s="1"/>
  <c r="AL35" i="13" s="1"/>
  <c r="AJ36" i="13"/>
  <c r="AK36" i="13" s="1"/>
  <c r="AL36" i="13" s="1"/>
  <c r="AJ37" i="13"/>
  <c r="AK37" i="13" s="1"/>
  <c r="AL37" i="13" s="1"/>
  <c r="AJ38" i="13"/>
  <c r="AK38" i="13" s="1"/>
  <c r="AL38" i="13" s="1"/>
  <c r="AJ39" i="13"/>
  <c r="AK39" i="13" s="1"/>
  <c r="AL39" i="13" s="1"/>
  <c r="AJ40" i="13"/>
  <c r="AK40" i="13" s="1"/>
  <c r="AL40" i="13" s="1"/>
  <c r="AJ41" i="13"/>
  <c r="AK41" i="13" s="1"/>
  <c r="AL41" i="13" s="1"/>
  <c r="BX4" i="13"/>
  <c r="BX6" i="13"/>
  <c r="BY6" i="13" s="1"/>
  <c r="BZ6" i="13" s="1"/>
  <c r="BX5" i="13"/>
  <c r="BY5" i="13" s="1"/>
  <c r="BZ5" i="13" s="1"/>
  <c r="BX7" i="13"/>
  <c r="BY7" i="13" s="1"/>
  <c r="BZ7" i="13" s="1"/>
  <c r="BX8" i="13"/>
  <c r="BY8" i="13" s="1"/>
  <c r="BZ8" i="13" s="1"/>
  <c r="BX9" i="13"/>
  <c r="BY9" i="13" s="1"/>
  <c r="BZ9" i="13" s="1"/>
  <c r="BX10" i="13"/>
  <c r="BY10" i="13" s="1"/>
  <c r="BZ10" i="13" s="1"/>
  <c r="BX11" i="13"/>
  <c r="BY11" i="13" s="1"/>
  <c r="BZ11" i="13" s="1"/>
  <c r="BX12" i="13"/>
  <c r="BY12" i="13" s="1"/>
  <c r="BZ12" i="13" s="1"/>
  <c r="BX13" i="13"/>
  <c r="BY13" i="13" s="1"/>
  <c r="BZ13" i="13" s="1"/>
  <c r="BX14" i="13"/>
  <c r="BY14" i="13" s="1"/>
  <c r="BZ14" i="13" s="1"/>
  <c r="BX15" i="13"/>
  <c r="BY15" i="13" s="1"/>
  <c r="BZ15" i="13" s="1"/>
  <c r="BX16" i="13"/>
  <c r="BY16" i="13" s="1"/>
  <c r="BZ16" i="13" s="1"/>
  <c r="BX17" i="13"/>
  <c r="BY17" i="13" s="1"/>
  <c r="BZ17" i="13" s="1"/>
  <c r="BX18" i="13"/>
  <c r="BY18" i="13" s="1"/>
  <c r="BZ18" i="13" s="1"/>
  <c r="BX19" i="13"/>
  <c r="BY19" i="13" s="1"/>
  <c r="BZ19" i="13" s="1"/>
  <c r="BX20" i="13"/>
  <c r="BY20" i="13" s="1"/>
  <c r="BZ20" i="13" s="1"/>
  <c r="BX21" i="13"/>
  <c r="BY21" i="13" s="1"/>
  <c r="BZ21" i="13" s="1"/>
  <c r="BX22" i="13"/>
  <c r="BY22" i="13" s="1"/>
  <c r="BZ22" i="13" s="1"/>
  <c r="BX23" i="13"/>
  <c r="BY23" i="13" s="1"/>
  <c r="BZ23" i="13" s="1"/>
  <c r="BX24" i="13"/>
  <c r="BY24" i="13" s="1"/>
  <c r="BZ24" i="13" s="1"/>
  <c r="BX25" i="13"/>
  <c r="BY25" i="13" s="1"/>
  <c r="BZ25" i="13" s="1"/>
  <c r="BX26" i="13"/>
  <c r="BY26" i="13" s="1"/>
  <c r="BZ26" i="13" s="1"/>
  <c r="BX27" i="13"/>
  <c r="BY27" i="13" s="1"/>
  <c r="BZ27" i="13" s="1"/>
  <c r="BX28" i="13"/>
  <c r="BY28" i="13" s="1"/>
  <c r="BZ28" i="13" s="1"/>
  <c r="BX29" i="13"/>
  <c r="BY29" i="13" s="1"/>
  <c r="BZ29" i="13" s="1"/>
  <c r="BX30" i="13"/>
  <c r="BY30" i="13" s="1"/>
  <c r="BZ30" i="13" s="1"/>
  <c r="BX31" i="13"/>
  <c r="BY31" i="13" s="1"/>
  <c r="BZ31" i="13" s="1"/>
  <c r="BX32" i="13"/>
  <c r="BY32" i="13" s="1"/>
  <c r="BZ32" i="13" s="1"/>
  <c r="BX33" i="13"/>
  <c r="BY33" i="13" s="1"/>
  <c r="BZ33" i="13" s="1"/>
  <c r="BX34" i="13"/>
  <c r="BY34" i="13" s="1"/>
  <c r="BZ34" i="13" s="1"/>
  <c r="BX35" i="13"/>
  <c r="BY35" i="13" s="1"/>
  <c r="BZ35" i="13" s="1"/>
  <c r="BX36" i="13"/>
  <c r="BY36" i="13" s="1"/>
  <c r="BZ36" i="13" s="1"/>
  <c r="BX37" i="13"/>
  <c r="BY37" i="13" s="1"/>
  <c r="BZ37" i="13" s="1"/>
  <c r="BX38" i="13"/>
  <c r="BY38" i="13" s="1"/>
  <c r="BZ38" i="13" s="1"/>
  <c r="BX39" i="13"/>
  <c r="BY39" i="13" s="1"/>
  <c r="BZ39" i="13" s="1"/>
  <c r="BX40" i="13"/>
  <c r="BY40" i="13" s="1"/>
  <c r="BZ40" i="13" s="1"/>
  <c r="BX41" i="13"/>
  <c r="BY41" i="13" s="1"/>
  <c r="BZ41" i="13" s="1"/>
  <c r="F4" i="13"/>
  <c r="F6" i="13"/>
  <c r="G6" i="13" s="1"/>
  <c r="H6" i="13" s="1"/>
  <c r="F5" i="13"/>
  <c r="G5" i="13" s="1"/>
  <c r="H5" i="13" s="1"/>
  <c r="F7" i="13"/>
  <c r="G7" i="13" s="1"/>
  <c r="H7" i="13" s="1"/>
  <c r="F8" i="13"/>
  <c r="G8" i="13" s="1"/>
  <c r="H8" i="13" s="1"/>
  <c r="F9" i="13"/>
  <c r="G9" i="13" s="1"/>
  <c r="H9" i="13" s="1"/>
  <c r="F10" i="13"/>
  <c r="G10" i="13" s="1"/>
  <c r="H10" i="13" s="1"/>
  <c r="F11" i="13"/>
  <c r="G11" i="13" s="1"/>
  <c r="H11" i="13" s="1"/>
  <c r="F12" i="13"/>
  <c r="G12" i="13" s="1"/>
  <c r="H12" i="13" s="1"/>
  <c r="F13" i="13"/>
  <c r="G13" i="13" s="1"/>
  <c r="H13" i="13" s="1"/>
  <c r="F14" i="13"/>
  <c r="G14" i="13" s="1"/>
  <c r="H14" i="13" s="1"/>
  <c r="F15" i="13"/>
  <c r="G15" i="13" s="1"/>
  <c r="H15" i="13" s="1"/>
  <c r="F16" i="13"/>
  <c r="G16" i="13" s="1"/>
  <c r="H16" i="13" s="1"/>
  <c r="F17" i="13"/>
  <c r="G17" i="13" s="1"/>
  <c r="H17" i="13" s="1"/>
  <c r="F18" i="13"/>
  <c r="G18" i="13" s="1"/>
  <c r="H18" i="13" s="1"/>
  <c r="F19" i="13"/>
  <c r="G19" i="13" s="1"/>
  <c r="H19" i="13" s="1"/>
  <c r="F20" i="13"/>
  <c r="G20" i="13" s="1"/>
  <c r="H20" i="13" s="1"/>
  <c r="F21" i="13"/>
  <c r="G21" i="13" s="1"/>
  <c r="H21" i="13" s="1"/>
  <c r="F22" i="13"/>
  <c r="G22" i="13" s="1"/>
  <c r="H22" i="13" s="1"/>
  <c r="F23" i="13"/>
  <c r="G23" i="13" s="1"/>
  <c r="H23" i="13" s="1"/>
  <c r="F24" i="13"/>
  <c r="G24" i="13" s="1"/>
  <c r="H24" i="13" s="1"/>
  <c r="F25" i="13"/>
  <c r="G25" i="13" s="1"/>
  <c r="H25" i="13" s="1"/>
  <c r="F26" i="13"/>
  <c r="G26" i="13" s="1"/>
  <c r="H26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s="1"/>
  <c r="H30" i="13" s="1"/>
  <c r="F31" i="13"/>
  <c r="G31" i="13" s="1"/>
  <c r="H31" i="13" s="1"/>
  <c r="F32" i="13"/>
  <c r="G32" i="13" s="1"/>
  <c r="H32" i="13" s="1"/>
  <c r="F33" i="13"/>
  <c r="G33" i="13" s="1"/>
  <c r="H33" i="13" s="1"/>
  <c r="F34" i="13"/>
  <c r="G34" i="13" s="1"/>
  <c r="H34" i="13" s="1"/>
  <c r="F35" i="13"/>
  <c r="G35" i="13" s="1"/>
  <c r="H35" i="13" s="1"/>
  <c r="F36" i="13"/>
  <c r="G36" i="13" s="1"/>
  <c r="H36" i="13" s="1"/>
  <c r="F37" i="13"/>
  <c r="G37" i="13" s="1"/>
  <c r="H37" i="13" s="1"/>
  <c r="F38" i="13"/>
  <c r="G38" i="13" s="1"/>
  <c r="H38" i="13" s="1"/>
  <c r="F39" i="13"/>
  <c r="G39" i="13" s="1"/>
  <c r="H39" i="13" s="1"/>
  <c r="F40" i="13"/>
  <c r="G40" i="13" s="1"/>
  <c r="H40" i="13" s="1"/>
  <c r="F41" i="13"/>
  <c r="G41" i="13" s="1"/>
  <c r="H41" i="13" s="1"/>
  <c r="AE4" i="13"/>
  <c r="AE5" i="13"/>
  <c r="AF5" i="13" s="1"/>
  <c r="AG5" i="13" s="1"/>
  <c r="AE6" i="13"/>
  <c r="AF6" i="13" s="1"/>
  <c r="AG6" i="13" s="1"/>
  <c r="AE7" i="13"/>
  <c r="AF7" i="13" s="1"/>
  <c r="AG7" i="13" s="1"/>
  <c r="AE8" i="13"/>
  <c r="AF8" i="13" s="1"/>
  <c r="AG8" i="13" s="1"/>
  <c r="AE9" i="13"/>
  <c r="AF9" i="13" s="1"/>
  <c r="AG9" i="13" s="1"/>
  <c r="AE10" i="13"/>
  <c r="AF10" i="13" s="1"/>
  <c r="AG10" i="13" s="1"/>
  <c r="AE11" i="13"/>
  <c r="AF11" i="13" s="1"/>
  <c r="AG11" i="13" s="1"/>
  <c r="AE12" i="13"/>
  <c r="AF12" i="13" s="1"/>
  <c r="AG12" i="13" s="1"/>
  <c r="AE13" i="13"/>
  <c r="AF13" i="13" s="1"/>
  <c r="AG13" i="13" s="1"/>
  <c r="AE14" i="13"/>
  <c r="AF14" i="13" s="1"/>
  <c r="AG14" i="13" s="1"/>
  <c r="AE15" i="13"/>
  <c r="AF15" i="13" s="1"/>
  <c r="AG15" i="13" s="1"/>
  <c r="AE16" i="13"/>
  <c r="AF16" i="13" s="1"/>
  <c r="AG16" i="13" s="1"/>
  <c r="AE17" i="13"/>
  <c r="AF17" i="13" s="1"/>
  <c r="AG17" i="13" s="1"/>
  <c r="AE18" i="13"/>
  <c r="AF18" i="13" s="1"/>
  <c r="AG18" i="13" s="1"/>
  <c r="AE19" i="13"/>
  <c r="AF19" i="13" s="1"/>
  <c r="AG19" i="13" s="1"/>
  <c r="AE20" i="13"/>
  <c r="AF20" i="13" s="1"/>
  <c r="AG20" i="13" s="1"/>
  <c r="AE21" i="13"/>
  <c r="AF21" i="13" s="1"/>
  <c r="AG21" i="13" s="1"/>
  <c r="AE22" i="13"/>
  <c r="AF22" i="13" s="1"/>
  <c r="AG22" i="13" s="1"/>
  <c r="AE23" i="13"/>
  <c r="AF23" i="13" s="1"/>
  <c r="AG23" i="13" s="1"/>
  <c r="AE24" i="13"/>
  <c r="AF24" i="13" s="1"/>
  <c r="AG24" i="13" s="1"/>
  <c r="AE25" i="13"/>
  <c r="AF25" i="13" s="1"/>
  <c r="AG25" i="13" s="1"/>
  <c r="AE26" i="13"/>
  <c r="AF26" i="13" s="1"/>
  <c r="AG26" i="13" s="1"/>
  <c r="AE27" i="13"/>
  <c r="AF27" i="13" s="1"/>
  <c r="AG27" i="13" s="1"/>
  <c r="AE28" i="13"/>
  <c r="AF28" i="13" s="1"/>
  <c r="AG28" i="13" s="1"/>
  <c r="AE29" i="13"/>
  <c r="AF29" i="13" s="1"/>
  <c r="AG29" i="13" s="1"/>
  <c r="AE30" i="13"/>
  <c r="AF30" i="13" s="1"/>
  <c r="AG30" i="13" s="1"/>
  <c r="AE31" i="13"/>
  <c r="AF31" i="13" s="1"/>
  <c r="AG31" i="13" s="1"/>
  <c r="AE32" i="13"/>
  <c r="AF32" i="13" s="1"/>
  <c r="AG32" i="13" s="1"/>
  <c r="AE33" i="13"/>
  <c r="AF33" i="13" s="1"/>
  <c r="AG33" i="13" s="1"/>
  <c r="AE34" i="13"/>
  <c r="AF34" i="13" s="1"/>
  <c r="AG34" i="13" s="1"/>
  <c r="AE35" i="13"/>
  <c r="AF35" i="13" s="1"/>
  <c r="AG35" i="13" s="1"/>
  <c r="AE36" i="13"/>
  <c r="AF36" i="13" s="1"/>
  <c r="AG36" i="13" s="1"/>
  <c r="AE37" i="13"/>
  <c r="AF37" i="13" s="1"/>
  <c r="AG37" i="13" s="1"/>
  <c r="AE38" i="13"/>
  <c r="AF38" i="13" s="1"/>
  <c r="AG38" i="13" s="1"/>
  <c r="AE39" i="13"/>
  <c r="AF39" i="13" s="1"/>
  <c r="AG39" i="13" s="1"/>
  <c r="AE40" i="13"/>
  <c r="AF40" i="13" s="1"/>
  <c r="AG40" i="13" s="1"/>
  <c r="AE41" i="13"/>
  <c r="AF41" i="13" s="1"/>
  <c r="AG41" i="13" s="1"/>
  <c r="K42" i="13"/>
  <c r="L42" i="13" s="1"/>
  <c r="M42" i="13" s="1"/>
  <c r="BS4" i="13"/>
  <c r="BS5" i="13"/>
  <c r="BT5" i="13" s="1"/>
  <c r="BU5" i="13" s="1"/>
  <c r="BS6" i="13"/>
  <c r="BT6" i="13" s="1"/>
  <c r="BU6" i="13" s="1"/>
  <c r="BS7" i="13"/>
  <c r="BT7" i="13" s="1"/>
  <c r="BU7" i="13" s="1"/>
  <c r="BS8" i="13"/>
  <c r="BT8" i="13" s="1"/>
  <c r="BU8" i="13" s="1"/>
  <c r="BS9" i="13"/>
  <c r="BT9" i="13" s="1"/>
  <c r="BU9" i="13" s="1"/>
  <c r="BS10" i="13"/>
  <c r="BT10" i="13" s="1"/>
  <c r="BU10" i="13" s="1"/>
  <c r="BS11" i="13"/>
  <c r="BT11" i="13" s="1"/>
  <c r="BU11" i="13" s="1"/>
  <c r="BS12" i="13"/>
  <c r="BT12" i="13" s="1"/>
  <c r="BU12" i="13" s="1"/>
  <c r="BS13" i="13"/>
  <c r="BT13" i="13" s="1"/>
  <c r="BU13" i="13" s="1"/>
  <c r="BS14" i="13"/>
  <c r="BT14" i="13" s="1"/>
  <c r="BU14" i="13" s="1"/>
  <c r="BS15" i="13"/>
  <c r="BT15" i="13" s="1"/>
  <c r="BU15" i="13" s="1"/>
  <c r="BS16" i="13"/>
  <c r="BT16" i="13" s="1"/>
  <c r="BU16" i="13" s="1"/>
  <c r="BS17" i="13"/>
  <c r="BT17" i="13" s="1"/>
  <c r="BU17" i="13" s="1"/>
  <c r="BS18" i="13"/>
  <c r="BT18" i="13" s="1"/>
  <c r="BU18" i="13" s="1"/>
  <c r="BS19" i="13"/>
  <c r="BT19" i="13" s="1"/>
  <c r="BU19" i="13" s="1"/>
  <c r="BS20" i="13"/>
  <c r="BT20" i="13" s="1"/>
  <c r="BU20" i="13" s="1"/>
  <c r="BS21" i="13"/>
  <c r="BT21" i="13" s="1"/>
  <c r="BU21" i="13" s="1"/>
  <c r="BS22" i="13"/>
  <c r="BT22" i="13" s="1"/>
  <c r="BU22" i="13" s="1"/>
  <c r="BS23" i="13"/>
  <c r="BT23" i="13" s="1"/>
  <c r="BU23" i="13" s="1"/>
  <c r="BS24" i="13"/>
  <c r="BT24" i="13" s="1"/>
  <c r="BU24" i="13" s="1"/>
  <c r="BS25" i="13"/>
  <c r="BT25" i="13" s="1"/>
  <c r="BU25" i="13" s="1"/>
  <c r="BS26" i="13"/>
  <c r="BT26" i="13" s="1"/>
  <c r="BU26" i="13" s="1"/>
  <c r="BS27" i="13"/>
  <c r="BT27" i="13" s="1"/>
  <c r="BU27" i="13" s="1"/>
  <c r="BS28" i="13"/>
  <c r="BT28" i="13" s="1"/>
  <c r="BU28" i="13" s="1"/>
  <c r="BS29" i="13"/>
  <c r="BT29" i="13" s="1"/>
  <c r="BU29" i="13" s="1"/>
  <c r="BS30" i="13"/>
  <c r="BT30" i="13" s="1"/>
  <c r="BU30" i="13" s="1"/>
  <c r="BS31" i="13"/>
  <c r="BT31" i="13" s="1"/>
  <c r="BU31" i="13" s="1"/>
  <c r="BS32" i="13"/>
  <c r="BT32" i="13" s="1"/>
  <c r="BU32" i="13" s="1"/>
  <c r="BS33" i="13"/>
  <c r="BT33" i="13" s="1"/>
  <c r="BU33" i="13" s="1"/>
  <c r="BS34" i="13"/>
  <c r="BT34" i="13" s="1"/>
  <c r="BU34" i="13" s="1"/>
  <c r="BS35" i="13"/>
  <c r="BT35" i="13" s="1"/>
  <c r="BU35" i="13" s="1"/>
  <c r="BS36" i="13"/>
  <c r="BT36" i="13" s="1"/>
  <c r="BU36" i="13" s="1"/>
  <c r="BS37" i="13"/>
  <c r="BT37" i="13" s="1"/>
  <c r="BU37" i="13" s="1"/>
  <c r="BS38" i="13"/>
  <c r="BT38" i="13" s="1"/>
  <c r="BU38" i="13" s="1"/>
  <c r="BS39" i="13"/>
  <c r="BT39" i="13" s="1"/>
  <c r="BU39" i="13" s="1"/>
  <c r="BS40" i="13"/>
  <c r="BT40" i="13" s="1"/>
  <c r="BU40" i="13" s="1"/>
  <c r="BS41" i="13"/>
  <c r="BT41" i="13" s="1"/>
  <c r="BU41" i="13" s="1"/>
  <c r="Z42" i="13"/>
  <c r="AA42" i="13" s="1"/>
  <c r="AB42" i="13" s="1"/>
  <c r="CC4" i="13"/>
  <c r="CC5" i="13"/>
  <c r="CD5" i="13" s="1"/>
  <c r="CE5" i="13" s="1"/>
  <c r="CC6" i="13"/>
  <c r="CD6" i="13" s="1"/>
  <c r="CE6" i="13" s="1"/>
  <c r="CC7" i="13"/>
  <c r="CD7" i="13" s="1"/>
  <c r="CE7" i="13" s="1"/>
  <c r="CC8" i="13"/>
  <c r="CD8" i="13" s="1"/>
  <c r="CE8" i="13" s="1"/>
  <c r="CC9" i="13"/>
  <c r="CD9" i="13" s="1"/>
  <c r="CE9" i="13" s="1"/>
  <c r="CC10" i="13"/>
  <c r="CD10" i="13" s="1"/>
  <c r="CE10" i="13" s="1"/>
  <c r="CC11" i="13"/>
  <c r="CD11" i="13" s="1"/>
  <c r="CE11" i="13" s="1"/>
  <c r="CC12" i="13"/>
  <c r="CD12" i="13" s="1"/>
  <c r="CE12" i="13" s="1"/>
  <c r="CC13" i="13"/>
  <c r="CD13" i="13" s="1"/>
  <c r="CE13" i="13" s="1"/>
  <c r="CC14" i="13"/>
  <c r="CD14" i="13" s="1"/>
  <c r="CE14" i="13" s="1"/>
  <c r="CC15" i="13"/>
  <c r="CD15" i="13" s="1"/>
  <c r="CE15" i="13" s="1"/>
  <c r="CC16" i="13"/>
  <c r="CD16" i="13" s="1"/>
  <c r="CE16" i="13" s="1"/>
  <c r="CC17" i="13"/>
  <c r="CD17" i="13" s="1"/>
  <c r="CE17" i="13" s="1"/>
  <c r="CC18" i="13"/>
  <c r="CD18" i="13" s="1"/>
  <c r="CE18" i="13" s="1"/>
  <c r="CC19" i="13"/>
  <c r="CD19" i="13" s="1"/>
  <c r="CE19" i="13" s="1"/>
  <c r="CC20" i="13"/>
  <c r="CD20" i="13" s="1"/>
  <c r="CE20" i="13" s="1"/>
  <c r="CC21" i="13"/>
  <c r="CD21" i="13" s="1"/>
  <c r="CE21" i="13" s="1"/>
  <c r="CC22" i="13"/>
  <c r="CD22" i="13" s="1"/>
  <c r="CE22" i="13" s="1"/>
  <c r="CC23" i="13"/>
  <c r="CD23" i="13" s="1"/>
  <c r="CE23" i="13" s="1"/>
  <c r="CC24" i="13"/>
  <c r="CD24" i="13" s="1"/>
  <c r="CE24" i="13" s="1"/>
  <c r="CC25" i="13"/>
  <c r="CD25" i="13" s="1"/>
  <c r="CE25" i="13" s="1"/>
  <c r="CC26" i="13"/>
  <c r="CD26" i="13" s="1"/>
  <c r="CE26" i="13" s="1"/>
  <c r="CC27" i="13"/>
  <c r="CD27" i="13" s="1"/>
  <c r="CE27" i="13" s="1"/>
  <c r="CC28" i="13"/>
  <c r="CD28" i="13" s="1"/>
  <c r="CE28" i="13" s="1"/>
  <c r="CC29" i="13"/>
  <c r="CD29" i="13" s="1"/>
  <c r="CE29" i="13" s="1"/>
  <c r="CC30" i="13"/>
  <c r="CD30" i="13" s="1"/>
  <c r="CE30" i="13" s="1"/>
  <c r="CC31" i="13"/>
  <c r="CD31" i="13" s="1"/>
  <c r="CE31" i="13" s="1"/>
  <c r="CC32" i="13"/>
  <c r="CD32" i="13" s="1"/>
  <c r="CE32" i="13" s="1"/>
  <c r="CC33" i="13"/>
  <c r="CD33" i="13" s="1"/>
  <c r="CE33" i="13" s="1"/>
  <c r="CC34" i="13"/>
  <c r="CD34" i="13" s="1"/>
  <c r="CE34" i="13" s="1"/>
  <c r="CC35" i="13"/>
  <c r="CD35" i="13" s="1"/>
  <c r="CE35" i="13" s="1"/>
  <c r="CC36" i="13"/>
  <c r="CD36" i="13" s="1"/>
  <c r="CE36" i="13" s="1"/>
  <c r="CC37" i="13"/>
  <c r="CD37" i="13" s="1"/>
  <c r="CE37" i="13" s="1"/>
  <c r="CC38" i="13"/>
  <c r="CD38" i="13" s="1"/>
  <c r="CE38" i="13" s="1"/>
  <c r="CC39" i="13"/>
  <c r="CD39" i="13" s="1"/>
  <c r="CE39" i="13" s="1"/>
  <c r="CC40" i="13"/>
  <c r="CD40" i="13" s="1"/>
  <c r="CE40" i="13" s="1"/>
  <c r="CC41" i="13"/>
  <c r="CD41" i="13" s="1"/>
  <c r="CE41" i="13" s="1"/>
  <c r="AY4" i="13"/>
  <c r="AY5" i="13"/>
  <c r="AZ5" i="13" s="1"/>
  <c r="BA5" i="13" s="1"/>
  <c r="AY6" i="13"/>
  <c r="AZ6" i="13" s="1"/>
  <c r="BA6" i="13" s="1"/>
  <c r="AY7" i="13"/>
  <c r="AZ7" i="13" s="1"/>
  <c r="BA7" i="13" s="1"/>
  <c r="AY8" i="13"/>
  <c r="AZ8" i="13" s="1"/>
  <c r="BA8" i="13" s="1"/>
  <c r="AY9" i="13"/>
  <c r="AZ9" i="13" s="1"/>
  <c r="BA9" i="13" s="1"/>
  <c r="AY10" i="13"/>
  <c r="AZ10" i="13" s="1"/>
  <c r="BA10" i="13" s="1"/>
  <c r="AY11" i="13"/>
  <c r="AZ11" i="13" s="1"/>
  <c r="BA11" i="13" s="1"/>
  <c r="AY12" i="13"/>
  <c r="AZ12" i="13" s="1"/>
  <c r="BA12" i="13" s="1"/>
  <c r="AY13" i="13"/>
  <c r="AZ13" i="13" s="1"/>
  <c r="BA13" i="13" s="1"/>
  <c r="AY14" i="13"/>
  <c r="AZ14" i="13" s="1"/>
  <c r="BA14" i="13" s="1"/>
  <c r="AY15" i="13"/>
  <c r="AZ15" i="13" s="1"/>
  <c r="BA15" i="13" s="1"/>
  <c r="AY16" i="13"/>
  <c r="AZ16" i="13" s="1"/>
  <c r="BA16" i="13" s="1"/>
  <c r="AY17" i="13"/>
  <c r="AZ17" i="13" s="1"/>
  <c r="BA17" i="13" s="1"/>
  <c r="AY18" i="13"/>
  <c r="AZ18" i="13" s="1"/>
  <c r="BA18" i="13" s="1"/>
  <c r="AY19" i="13"/>
  <c r="AZ19" i="13" s="1"/>
  <c r="BA19" i="13" s="1"/>
  <c r="AY20" i="13"/>
  <c r="AZ20" i="13" s="1"/>
  <c r="BA20" i="13" s="1"/>
  <c r="AY21" i="13"/>
  <c r="AZ21" i="13" s="1"/>
  <c r="BA21" i="13" s="1"/>
  <c r="AY22" i="13"/>
  <c r="AZ22" i="13" s="1"/>
  <c r="BA22" i="13" s="1"/>
  <c r="AY23" i="13"/>
  <c r="AZ23" i="13" s="1"/>
  <c r="BA23" i="13" s="1"/>
  <c r="AY24" i="13"/>
  <c r="AZ24" i="13" s="1"/>
  <c r="BA24" i="13" s="1"/>
  <c r="AY25" i="13"/>
  <c r="AZ25" i="13" s="1"/>
  <c r="BA25" i="13" s="1"/>
  <c r="AY26" i="13"/>
  <c r="AZ26" i="13" s="1"/>
  <c r="BA26" i="13" s="1"/>
  <c r="AY27" i="13"/>
  <c r="AZ27" i="13" s="1"/>
  <c r="BA27" i="13" s="1"/>
  <c r="AY28" i="13"/>
  <c r="AZ28" i="13" s="1"/>
  <c r="BA28" i="13" s="1"/>
  <c r="AY29" i="13"/>
  <c r="AZ29" i="13" s="1"/>
  <c r="BA29" i="13" s="1"/>
  <c r="AY30" i="13"/>
  <c r="AZ30" i="13" s="1"/>
  <c r="BA30" i="13" s="1"/>
  <c r="AY31" i="13"/>
  <c r="AZ31" i="13" s="1"/>
  <c r="BA31" i="13" s="1"/>
  <c r="AY32" i="13"/>
  <c r="AZ32" i="13" s="1"/>
  <c r="BA32" i="13" s="1"/>
  <c r="AY33" i="13"/>
  <c r="AZ33" i="13" s="1"/>
  <c r="BA33" i="13" s="1"/>
  <c r="AY34" i="13"/>
  <c r="AZ34" i="13" s="1"/>
  <c r="BA34" i="13" s="1"/>
  <c r="AY35" i="13"/>
  <c r="AZ35" i="13" s="1"/>
  <c r="BA35" i="13" s="1"/>
  <c r="AY36" i="13"/>
  <c r="AZ36" i="13" s="1"/>
  <c r="BA36" i="13" s="1"/>
  <c r="AY37" i="13"/>
  <c r="AZ37" i="13" s="1"/>
  <c r="BA37" i="13" s="1"/>
  <c r="AY38" i="13"/>
  <c r="AZ38" i="13" s="1"/>
  <c r="BA38" i="13" s="1"/>
  <c r="AY39" i="13"/>
  <c r="AZ39" i="13" s="1"/>
  <c r="BA39" i="13" s="1"/>
  <c r="AY40" i="13"/>
  <c r="AZ40" i="13" s="1"/>
  <c r="BA40" i="13" s="1"/>
  <c r="AY41" i="13"/>
  <c r="AZ41" i="13" s="1"/>
  <c r="BA41" i="13" s="1"/>
  <c r="AO42" i="13"/>
  <c r="AP42" i="13" s="1"/>
  <c r="AQ42" i="13" s="1"/>
  <c r="CC42" i="13"/>
  <c r="CD42" i="13" s="1"/>
  <c r="CE42" i="13" s="1"/>
  <c r="AY43" i="13" l="1"/>
  <c r="AZ4" i="13"/>
  <c r="CC43" i="13"/>
  <c r="CD4" i="13"/>
  <c r="F43" i="13"/>
  <c r="G4" i="13"/>
  <c r="AJ43" i="13"/>
  <c r="AK4" i="13"/>
  <c r="K43" i="13"/>
  <c r="L4" i="13"/>
  <c r="U43" i="13"/>
  <c r="V4" i="13"/>
  <c r="BD43" i="13"/>
  <c r="BE4" i="13"/>
  <c r="BN43" i="13"/>
  <c r="BO4" i="13"/>
  <c r="AE43" i="13"/>
  <c r="AF4" i="13"/>
  <c r="BX43" i="13"/>
  <c r="BY4" i="13"/>
  <c r="AO43" i="13"/>
  <c r="AP4" i="13"/>
  <c r="FX42" i="13"/>
  <c r="FX43" i="13" s="1"/>
  <c r="FW43" i="13"/>
  <c r="AT43" i="13"/>
  <c r="AU4" i="13"/>
  <c r="Z43" i="13"/>
  <c r="AA4" i="13"/>
  <c r="P43" i="13"/>
  <c r="Q4" i="13"/>
  <c r="BS43" i="13"/>
  <c r="BT4" i="13"/>
  <c r="BI43" i="13"/>
  <c r="BJ4" i="13"/>
  <c r="BT43" i="13" l="1"/>
  <c r="BU4" i="13"/>
  <c r="BU43" i="13" s="1"/>
  <c r="BQ45" i="13" s="1"/>
  <c r="AA43" i="13"/>
  <c r="AB4" i="13"/>
  <c r="AB43" i="13" s="1"/>
  <c r="X45" i="13" s="1"/>
  <c r="BY43" i="13"/>
  <c r="BZ4" i="13"/>
  <c r="BZ43" i="13" s="1"/>
  <c r="BV45" i="13" s="1"/>
  <c r="BO43" i="13"/>
  <c r="BP4" i="13"/>
  <c r="BP43" i="13" s="1"/>
  <c r="BL45" i="13" s="1"/>
  <c r="V43" i="13"/>
  <c r="W4" i="13"/>
  <c r="W43" i="13" s="1"/>
  <c r="S45" i="13" s="1"/>
  <c r="AK43" i="13"/>
  <c r="AL4" i="13"/>
  <c r="AL43" i="13" s="1"/>
  <c r="AH45" i="13" s="1"/>
  <c r="CD43" i="13"/>
  <c r="CE4" i="13"/>
  <c r="CE43" i="13" s="1"/>
  <c r="CA45" i="13" s="1"/>
  <c r="BJ43" i="13"/>
  <c r="BK4" i="13"/>
  <c r="BK43" i="13" s="1"/>
  <c r="BG45" i="13" s="1"/>
  <c r="Q43" i="13"/>
  <c r="R4" i="13"/>
  <c r="R43" i="13" s="1"/>
  <c r="N45" i="13" s="1"/>
  <c r="AU43" i="13"/>
  <c r="AV4" i="13"/>
  <c r="AV43" i="13" s="1"/>
  <c r="AR45" i="13" s="1"/>
  <c r="AP43" i="13"/>
  <c r="AQ4" i="13"/>
  <c r="AQ43" i="13" s="1"/>
  <c r="AM45" i="13" s="1"/>
  <c r="AF43" i="13"/>
  <c r="AG4" i="13"/>
  <c r="AG43" i="13" s="1"/>
  <c r="AC45" i="13" s="1"/>
  <c r="BE43" i="13"/>
  <c r="BF4" i="13"/>
  <c r="BF43" i="13" s="1"/>
  <c r="BB45" i="13" s="1"/>
  <c r="L43" i="13"/>
  <c r="M4" i="13"/>
  <c r="M43" i="13" s="1"/>
  <c r="I45" i="13" s="1"/>
  <c r="G43" i="13"/>
  <c r="H4" i="13"/>
  <c r="H43" i="13" s="1"/>
  <c r="D45" i="13" s="1"/>
  <c r="AZ43" i="13"/>
  <c r="BA4" i="13"/>
  <c r="BA43" i="13" s="1"/>
  <c r="AW45" i="13" s="1"/>
</calcChain>
</file>

<file path=xl/sharedStrings.xml><?xml version="1.0" encoding="utf-8"?>
<sst xmlns="http://schemas.openxmlformats.org/spreadsheetml/2006/main" count="1380" uniqueCount="207">
  <si>
    <t>全長(cm)</t>
  </si>
  <si>
    <t>測定体重(g)</t>
    <rPh sb="0" eb="2">
      <t>ソクテイ</t>
    </rPh>
    <rPh sb="2" eb="4">
      <t>タイジュウ</t>
    </rPh>
    <phoneticPr fontId="0"/>
  </si>
  <si>
    <t>～</t>
  </si>
  <si>
    <t>測定尾数</t>
  </si>
  <si>
    <t>水揚箱数</t>
  </si>
  <si>
    <t>箱内尾数</t>
  </si>
  <si>
    <t>1尾当り重量(g)</t>
  </si>
  <si>
    <t>全重：ｽﾁﾛｰﾙは+5kg，木箱厚(14cm)は+13kg,木箱薄(10cm,氷無)は+2.7kg,木箱厚(14cm,氷無)は+3.8kg</t>
    <phoneticPr fontId="0"/>
  </si>
  <si>
    <t>魚種：ムシガレイ</t>
    <rPh sb="0" eb="2">
      <t>ギョシュ</t>
    </rPh>
    <phoneticPr fontId="2"/>
  </si>
  <si>
    <t>漁区番号：</t>
    <rPh sb="0" eb="1">
      <t>ギョジョウ</t>
    </rPh>
    <rPh sb="1" eb="2">
      <t>ク</t>
    </rPh>
    <rPh sb="2" eb="4">
      <t>バンゴウ</t>
    </rPh>
    <phoneticPr fontId="2"/>
  </si>
  <si>
    <t>12入</t>
    <rPh sb="2" eb="3">
      <t>イ</t>
    </rPh>
    <phoneticPr fontId="2"/>
  </si>
  <si>
    <t>16入</t>
    <rPh sb="2" eb="3">
      <t>イ</t>
    </rPh>
    <phoneticPr fontId="2"/>
  </si>
  <si>
    <t>20入</t>
    <rPh sb="2" eb="3">
      <t>イ</t>
    </rPh>
    <phoneticPr fontId="2"/>
  </si>
  <si>
    <t>24入</t>
    <rPh sb="2" eb="3">
      <t>イ</t>
    </rPh>
    <phoneticPr fontId="2"/>
  </si>
  <si>
    <t>28入</t>
    <rPh sb="2" eb="3">
      <t>イ</t>
    </rPh>
    <phoneticPr fontId="2"/>
  </si>
  <si>
    <t>32入</t>
    <rPh sb="2" eb="3">
      <t>イ</t>
    </rPh>
    <phoneticPr fontId="2"/>
  </si>
  <si>
    <t>15入</t>
    <rPh sb="2" eb="3">
      <t>イ</t>
    </rPh>
    <phoneticPr fontId="2"/>
  </si>
  <si>
    <t>40入</t>
    <rPh sb="2" eb="3">
      <t>イ</t>
    </rPh>
    <phoneticPr fontId="2"/>
  </si>
  <si>
    <t>50入</t>
    <rPh sb="2" eb="3">
      <t>イ</t>
    </rPh>
    <phoneticPr fontId="2"/>
  </si>
  <si>
    <t>60入</t>
    <rPh sb="2" eb="3">
      <t>イ</t>
    </rPh>
    <phoneticPr fontId="2"/>
  </si>
  <si>
    <t>80入</t>
    <rPh sb="2" eb="3">
      <t>イ</t>
    </rPh>
    <phoneticPr fontId="2"/>
  </si>
  <si>
    <t>100入</t>
    <rPh sb="3" eb="4">
      <t>イ</t>
    </rPh>
    <phoneticPr fontId="2"/>
  </si>
  <si>
    <t>120入</t>
    <rPh sb="3" eb="4">
      <t>イ</t>
    </rPh>
    <phoneticPr fontId="2"/>
  </si>
  <si>
    <t>散14</t>
    <rPh sb="0" eb="1">
      <t>サン</t>
    </rPh>
    <phoneticPr fontId="2"/>
  </si>
  <si>
    <t>散15</t>
    <rPh sb="0" eb="1">
      <t>サン</t>
    </rPh>
    <phoneticPr fontId="2"/>
  </si>
  <si>
    <t>散16</t>
    <rPh sb="0" eb="1">
      <t>サン</t>
    </rPh>
    <phoneticPr fontId="2"/>
  </si>
  <si>
    <t>散17</t>
    <rPh sb="0" eb="1">
      <t>サン</t>
    </rPh>
    <phoneticPr fontId="2"/>
  </si>
  <si>
    <t>散18</t>
    <rPh sb="0" eb="1">
      <t>サン</t>
    </rPh>
    <phoneticPr fontId="2"/>
  </si>
  <si>
    <t>散19</t>
    <rPh sb="0" eb="1">
      <t>サン</t>
    </rPh>
    <phoneticPr fontId="2"/>
  </si>
  <si>
    <t>ツブシ</t>
    <phoneticPr fontId="2"/>
  </si>
  <si>
    <t>平均全長(cm)</t>
    <rPh sb="2" eb="4">
      <t>ゼンチョウ</t>
    </rPh>
    <phoneticPr fontId="2"/>
  </si>
  <si>
    <t>測定重量(kg)</t>
    <phoneticPr fontId="2"/>
  </si>
  <si>
    <t>箱内重量(kg)</t>
    <phoneticPr fontId="2"/>
  </si>
  <si>
    <t>全重量(kg)</t>
    <rPh sb="2" eb="3">
      <t>リョウ</t>
    </rPh>
    <phoneticPr fontId="2"/>
  </si>
  <si>
    <t>箱規格</t>
    <rPh sb="0" eb="1">
      <t>ハコ</t>
    </rPh>
    <rPh sb="1" eb="3">
      <t>キカク</t>
    </rPh>
    <phoneticPr fontId="2"/>
  </si>
  <si>
    <t>ｽﾁﾛｰﾙ</t>
    <phoneticPr fontId="2"/>
  </si>
  <si>
    <t>木箱厚</t>
    <rPh sb="0" eb="1">
      <t>キ</t>
    </rPh>
    <rPh sb="1" eb="2">
      <t>ハコ</t>
    </rPh>
    <rPh sb="2" eb="3">
      <t>アツ</t>
    </rPh>
    <phoneticPr fontId="2"/>
  </si>
  <si>
    <t>木箱薄</t>
    <rPh sb="0" eb="1">
      <t>キ</t>
    </rPh>
    <rPh sb="1" eb="2">
      <t>ハコ</t>
    </rPh>
    <rPh sb="2" eb="3">
      <t>ウス</t>
    </rPh>
    <phoneticPr fontId="2"/>
  </si>
  <si>
    <t>:3キロ箱ｽﾁﾛｰﾙ</t>
    <rPh sb="4" eb="5">
      <t>バコ</t>
    </rPh>
    <phoneticPr fontId="2"/>
  </si>
  <si>
    <t>3キロｽﾁﾛｰﾙ</t>
    <phoneticPr fontId="2"/>
  </si>
  <si>
    <t>漁獲尾数</t>
    <rPh sb="0" eb="2">
      <t>ギョカク</t>
    </rPh>
    <rPh sb="2" eb="3">
      <t>ビ</t>
    </rPh>
    <rPh sb="3" eb="4">
      <t>スウ</t>
    </rPh>
    <phoneticPr fontId="2"/>
  </si>
  <si>
    <t>36入</t>
    <rPh sb="2" eb="3">
      <t>イ</t>
    </rPh>
    <phoneticPr fontId="2"/>
  </si>
  <si>
    <t>散3</t>
    <rPh sb="0" eb="1">
      <t>サン</t>
    </rPh>
    <phoneticPr fontId="2"/>
  </si>
  <si>
    <t>散4</t>
    <rPh sb="0" eb="1">
      <t>サン</t>
    </rPh>
    <phoneticPr fontId="2"/>
  </si>
  <si>
    <t>散5</t>
    <rPh sb="0" eb="1">
      <t>サン</t>
    </rPh>
    <phoneticPr fontId="2"/>
  </si>
  <si>
    <t>散6</t>
    <rPh sb="0" eb="1">
      <t>サン</t>
    </rPh>
    <phoneticPr fontId="2"/>
  </si>
  <si>
    <t>散7</t>
    <rPh sb="0" eb="1">
      <t>サン</t>
    </rPh>
    <phoneticPr fontId="2"/>
  </si>
  <si>
    <t>豆</t>
    <rPh sb="0" eb="1">
      <t>マメ</t>
    </rPh>
    <phoneticPr fontId="2"/>
  </si>
  <si>
    <t>2014年4月10 日　船名:宇野丸</t>
    <rPh sb="15" eb="17">
      <t>ウノ</t>
    </rPh>
    <rPh sb="17" eb="18">
      <t>マル</t>
    </rPh>
    <phoneticPr fontId="2"/>
  </si>
  <si>
    <t>大</t>
    <rPh sb="0" eb="1">
      <t>ダイ</t>
    </rPh>
    <phoneticPr fontId="2"/>
  </si>
  <si>
    <t>2015年4月22日　船名：5あけぼの丸</t>
    <rPh sb="19" eb="20">
      <t>マル</t>
    </rPh>
    <phoneticPr fontId="2"/>
  </si>
  <si>
    <t>2015年9月17日　船名:　浜吉丸</t>
    <rPh sb="15" eb="16">
      <t>ハマ</t>
    </rPh>
    <rPh sb="16" eb="18">
      <t>ヨシマル</t>
    </rPh>
    <phoneticPr fontId="2"/>
  </si>
  <si>
    <t>入</t>
    <rPh sb="0" eb="1">
      <t>イ</t>
    </rPh>
    <phoneticPr fontId="2"/>
  </si>
  <si>
    <t>3kg: 7入</t>
    <rPh sb="6" eb="7">
      <t>イ</t>
    </rPh>
    <phoneticPr fontId="2"/>
  </si>
  <si>
    <t>3kg: 8入</t>
    <rPh sb="6" eb="7">
      <t>イ</t>
    </rPh>
    <phoneticPr fontId="2"/>
  </si>
  <si>
    <t>3kg:9入</t>
    <rPh sb="5" eb="6">
      <t>イ</t>
    </rPh>
    <phoneticPr fontId="2"/>
  </si>
  <si>
    <t>3kg:10入</t>
    <rPh sb="6" eb="7">
      <t>イ</t>
    </rPh>
    <phoneticPr fontId="2"/>
  </si>
  <si>
    <t>3kg:11入</t>
    <rPh sb="6" eb="7">
      <t>イ</t>
    </rPh>
    <phoneticPr fontId="2"/>
  </si>
  <si>
    <t>45入</t>
    <rPh sb="2" eb="3">
      <t>イ</t>
    </rPh>
    <phoneticPr fontId="2"/>
  </si>
  <si>
    <t>55入</t>
    <rPh sb="2" eb="3">
      <t>イ</t>
    </rPh>
    <phoneticPr fontId="2"/>
  </si>
  <si>
    <t>70入</t>
    <rPh sb="2" eb="3">
      <t>イ</t>
    </rPh>
    <phoneticPr fontId="2"/>
  </si>
  <si>
    <t>散12</t>
    <rPh sb="0" eb="1">
      <t>サン</t>
    </rPh>
    <phoneticPr fontId="2"/>
  </si>
  <si>
    <t>散13</t>
    <rPh sb="0" eb="1">
      <t>サン</t>
    </rPh>
    <phoneticPr fontId="2"/>
  </si>
  <si>
    <t>3kg:12入</t>
    <rPh sb="6" eb="7">
      <t>イ</t>
    </rPh>
    <phoneticPr fontId="2"/>
  </si>
  <si>
    <t>ｽﾁﾛｰﾙ</t>
    <phoneticPr fontId="2"/>
  </si>
  <si>
    <t>全重：ｽﾁﾛｰﾙは+5kg，木箱厚(14cm)は+13kg,木箱薄(10cm,氷無)は+2.7kg,木箱厚(14cm,氷無)は+3.8kg</t>
    <phoneticPr fontId="0"/>
  </si>
  <si>
    <t>測定重量(kg)</t>
    <phoneticPr fontId="2"/>
  </si>
  <si>
    <t>箱内重量(kg)</t>
    <phoneticPr fontId="2"/>
  </si>
  <si>
    <t>ムシガレイ精密測定結果表</t>
  </si>
  <si>
    <t>コード表</t>
  </si>
  <si>
    <t>雌雄</t>
  </si>
  <si>
    <t>雌成熟度</t>
  </si>
  <si>
    <t>雄成熟度</t>
  </si>
  <si>
    <t>24入り　ハッポー</t>
    <rPh sb="2" eb="3">
      <t>イ</t>
    </rPh>
    <phoneticPr fontId="2"/>
  </si>
  <si>
    <t>調査日：2015.4.22</t>
    <rPh sb="0" eb="3">
      <t>チョウサビ</t>
    </rPh>
    <phoneticPr fontId="2"/>
  </si>
  <si>
    <t>♂－１</t>
  </si>
  <si>
    <t>未熟－１</t>
  </si>
  <si>
    <t>28入り　ハッポー</t>
    <rPh sb="2" eb="3">
      <t>イ</t>
    </rPh>
    <phoneticPr fontId="2"/>
  </si>
  <si>
    <t>船名：5AK丸</t>
    <rPh sb="0" eb="2">
      <t>センメイ</t>
    </rPh>
    <rPh sb="6" eb="7">
      <t>マル</t>
    </rPh>
    <phoneticPr fontId="2"/>
  </si>
  <si>
    <t>♀－２</t>
  </si>
  <si>
    <t>中熟－２</t>
  </si>
  <si>
    <t>50入り　木箱(厚)</t>
    <rPh sb="2" eb="3">
      <t>イ</t>
    </rPh>
    <phoneticPr fontId="2"/>
  </si>
  <si>
    <t>漁区：</t>
    <rPh sb="0" eb="2">
      <t>ギョク</t>
    </rPh>
    <phoneticPr fontId="2"/>
  </si>
  <si>
    <t>不明－３</t>
  </si>
  <si>
    <t>成熟－３</t>
  </si>
  <si>
    <t>バラ№16　木箱(厚)</t>
    <phoneticPr fontId="2"/>
  </si>
  <si>
    <t>完熟－４</t>
  </si>
  <si>
    <t>放卵後－５</t>
  </si>
  <si>
    <t>放精後－５</t>
  </si>
  <si>
    <t>No.</t>
    <phoneticPr fontId="2"/>
  </si>
  <si>
    <t>銘柄</t>
  </si>
  <si>
    <t>全長(mm)</t>
  </si>
  <si>
    <t>標準体長(mm)</t>
  </si>
  <si>
    <t>体重(g)</t>
  </si>
  <si>
    <t>性別</t>
  </si>
  <si>
    <t>生殖腺重量(g)</t>
  </si>
  <si>
    <t>生殖腺熟度</t>
  </si>
  <si>
    <t>胃内容物重量(g)</t>
  </si>
  <si>
    <t>胃内容</t>
  </si>
  <si>
    <t>胃内容物ｺｰﾄﾞ</t>
    <rPh sb="0" eb="3">
      <t>イナイヨウ</t>
    </rPh>
    <rPh sb="3" eb="4">
      <t>ブツ</t>
    </rPh>
    <phoneticPr fontId="2"/>
  </si>
  <si>
    <t>アミ</t>
    <phoneticPr fontId="2"/>
  </si>
  <si>
    <t>カニ・ヤドカリ</t>
    <phoneticPr fontId="2"/>
  </si>
  <si>
    <t>21・22</t>
    <phoneticPr fontId="2"/>
  </si>
  <si>
    <t>アミ・カニ・シャコ</t>
    <phoneticPr fontId="2"/>
  </si>
  <si>
    <t>14・21・23</t>
    <phoneticPr fontId="2"/>
  </si>
  <si>
    <t>アミ・カニ</t>
    <phoneticPr fontId="2"/>
  </si>
  <si>
    <t>14・21</t>
    <phoneticPr fontId="2"/>
  </si>
  <si>
    <t>アミ・カニ・シャコ・魚類</t>
    <rPh sb="10" eb="11">
      <t>サカナ</t>
    </rPh>
    <rPh sb="11" eb="12">
      <t>ルイ</t>
    </rPh>
    <phoneticPr fontId="2"/>
  </si>
  <si>
    <t>14・21・23・50</t>
    <phoneticPr fontId="2"/>
  </si>
  <si>
    <t>アミ・エビ</t>
    <phoneticPr fontId="2"/>
  </si>
  <si>
    <t>14・20</t>
    <phoneticPr fontId="2"/>
  </si>
  <si>
    <t>シャコ・魚類</t>
    <rPh sb="4" eb="5">
      <t>サカナ</t>
    </rPh>
    <rPh sb="5" eb="6">
      <t>ルイ</t>
    </rPh>
    <phoneticPr fontId="2"/>
  </si>
  <si>
    <t>23・50</t>
    <phoneticPr fontId="2"/>
  </si>
  <si>
    <t>カニ</t>
    <phoneticPr fontId="2"/>
  </si>
  <si>
    <t>アミ・魚類</t>
    <rPh sb="3" eb="4">
      <t>サカナ</t>
    </rPh>
    <rPh sb="4" eb="5">
      <t>ルイ</t>
    </rPh>
    <phoneticPr fontId="2"/>
  </si>
  <si>
    <t>14・50</t>
    <phoneticPr fontId="2"/>
  </si>
  <si>
    <t>アミ・カニ・エビ</t>
    <phoneticPr fontId="2"/>
  </si>
  <si>
    <t>14・21・20</t>
    <phoneticPr fontId="2"/>
  </si>
  <si>
    <t>アミ・エンコウガニ</t>
    <phoneticPr fontId="2"/>
  </si>
  <si>
    <t>アミ・シャコ</t>
    <phoneticPr fontId="2"/>
  </si>
  <si>
    <t>14・23</t>
    <phoneticPr fontId="2"/>
  </si>
  <si>
    <t>カニ・アミ・エビ</t>
    <phoneticPr fontId="2"/>
  </si>
  <si>
    <t>21・14・20</t>
    <phoneticPr fontId="2"/>
  </si>
  <si>
    <t>バラ№16</t>
  </si>
  <si>
    <t>アミ・エビ・カニ</t>
    <phoneticPr fontId="2"/>
  </si>
  <si>
    <t>14・20・21</t>
    <phoneticPr fontId="2"/>
  </si>
  <si>
    <t>ムシガレイ精密測定結果表</t>
    <phoneticPr fontId="2"/>
  </si>
  <si>
    <t>箱の種類</t>
    <rPh sb="0" eb="1">
      <t>ハコ</t>
    </rPh>
    <rPh sb="2" eb="4">
      <t>シュルイ</t>
    </rPh>
    <phoneticPr fontId="2"/>
  </si>
  <si>
    <t>24入り</t>
    <rPh sb="2" eb="3">
      <t>イ</t>
    </rPh>
    <phoneticPr fontId="2"/>
  </si>
  <si>
    <t>発泡スチロール</t>
    <rPh sb="0" eb="2">
      <t>ハッポウ</t>
    </rPh>
    <phoneticPr fontId="2"/>
  </si>
  <si>
    <t>調査日：</t>
  </si>
  <si>
    <t>立50入り</t>
    <rPh sb="0" eb="1">
      <t>タテ</t>
    </rPh>
    <rPh sb="3" eb="4">
      <t>イ</t>
    </rPh>
    <phoneticPr fontId="2"/>
  </si>
  <si>
    <t>木箱</t>
    <rPh sb="0" eb="2">
      <t>キバコ</t>
    </rPh>
    <phoneticPr fontId="2"/>
  </si>
  <si>
    <t>船名：</t>
  </si>
  <si>
    <t>宇野丸</t>
    <rPh sb="0" eb="2">
      <t>ウノ</t>
    </rPh>
    <rPh sb="2" eb="3">
      <t>マル</t>
    </rPh>
    <phoneticPr fontId="2"/>
  </si>
  <si>
    <t>バラ№4</t>
    <phoneticPr fontId="2"/>
  </si>
  <si>
    <t>No.</t>
  </si>
  <si>
    <t>胃内容ｺｰﾄﾞ</t>
  </si>
  <si>
    <t>空胃</t>
    <rPh sb="0" eb="1">
      <t>クウ</t>
    </rPh>
    <rPh sb="1" eb="2">
      <t>イ</t>
    </rPh>
    <phoneticPr fontId="2"/>
  </si>
  <si>
    <t>エビ</t>
    <phoneticPr fontId="2"/>
  </si>
  <si>
    <t>アミ・タコ</t>
    <phoneticPr fontId="2"/>
  </si>
  <si>
    <t>14・40</t>
    <phoneticPr fontId="2"/>
  </si>
  <si>
    <t>不明</t>
    <rPh sb="0" eb="2">
      <t>フメイ</t>
    </rPh>
    <phoneticPr fontId="2"/>
  </si>
  <si>
    <t>カニ・二枚貝</t>
    <rPh sb="3" eb="4">
      <t>ニ</t>
    </rPh>
    <rPh sb="4" eb="5">
      <t>マイ</t>
    </rPh>
    <rPh sb="5" eb="6">
      <t>カイ</t>
    </rPh>
    <phoneticPr fontId="2"/>
  </si>
  <si>
    <t>21・43</t>
    <phoneticPr fontId="2"/>
  </si>
  <si>
    <t>アミ・エビ</t>
    <phoneticPr fontId="2"/>
  </si>
  <si>
    <t>14・20</t>
    <phoneticPr fontId="2"/>
  </si>
  <si>
    <t>アミ・カニ</t>
    <phoneticPr fontId="2"/>
  </si>
  <si>
    <t>14・21</t>
    <phoneticPr fontId="2"/>
  </si>
  <si>
    <t>アミ</t>
    <phoneticPr fontId="2"/>
  </si>
  <si>
    <t>カニ</t>
    <phoneticPr fontId="2"/>
  </si>
  <si>
    <t>エビ・シャコ</t>
    <phoneticPr fontId="2"/>
  </si>
  <si>
    <t>20・23</t>
    <phoneticPr fontId="2"/>
  </si>
  <si>
    <t>バラ№4</t>
    <phoneticPr fontId="2"/>
  </si>
  <si>
    <t>エビ</t>
    <phoneticPr fontId="2"/>
  </si>
  <si>
    <t>バラ№15</t>
    <phoneticPr fontId="2"/>
  </si>
  <si>
    <t>立80入り</t>
    <rPh sb="0" eb="1">
      <t>タテ</t>
    </rPh>
    <rPh sb="3" eb="4">
      <t>イ</t>
    </rPh>
    <phoneticPr fontId="2"/>
  </si>
  <si>
    <t>浜吉丸</t>
    <rPh sb="0" eb="3">
      <t>ハマヨシマル</t>
    </rPh>
    <phoneticPr fontId="2"/>
  </si>
  <si>
    <t>バラ№15</t>
    <phoneticPr fontId="2"/>
  </si>
  <si>
    <t>バラ№15</t>
    <phoneticPr fontId="2"/>
  </si>
  <si>
    <t>エンコウガニ</t>
    <phoneticPr fontId="2"/>
  </si>
  <si>
    <t>魚類</t>
    <rPh sb="0" eb="2">
      <t>ギョルイ</t>
    </rPh>
    <phoneticPr fontId="2"/>
  </si>
  <si>
    <t>コシオリエビ</t>
    <phoneticPr fontId="2"/>
  </si>
  <si>
    <t>2015年12月10日　船名：浜吉丸</t>
    <rPh sb="15" eb="17">
      <t>ハマヨシ</t>
    </rPh>
    <rPh sb="17" eb="18">
      <t>マル</t>
    </rPh>
    <phoneticPr fontId="8"/>
  </si>
  <si>
    <t>魚種：ソウハチ</t>
    <phoneticPr fontId="8"/>
  </si>
  <si>
    <t>漁場：</t>
  </si>
  <si>
    <t>(No.30)</t>
    <phoneticPr fontId="2"/>
  </si>
  <si>
    <t>子持15入</t>
    <rPh sb="0" eb="2">
      <t>コモ</t>
    </rPh>
    <rPh sb="4" eb="5">
      <t>イ</t>
    </rPh>
    <phoneticPr fontId="2"/>
  </si>
  <si>
    <t>子持20入</t>
    <rPh sb="0" eb="2">
      <t>コモ</t>
    </rPh>
    <rPh sb="4" eb="5">
      <t>イ</t>
    </rPh>
    <phoneticPr fontId="2"/>
  </si>
  <si>
    <t>子持25入</t>
    <rPh sb="0" eb="2">
      <t>コモ</t>
    </rPh>
    <rPh sb="4" eb="5">
      <t>イ</t>
    </rPh>
    <phoneticPr fontId="2"/>
  </si>
  <si>
    <t>子持30入</t>
    <rPh sb="0" eb="2">
      <t>コモ</t>
    </rPh>
    <rPh sb="4" eb="5">
      <t>イ</t>
    </rPh>
    <phoneticPr fontId="2"/>
  </si>
  <si>
    <t>子持40入</t>
    <rPh sb="0" eb="2">
      <t>コモ</t>
    </rPh>
    <rPh sb="4" eb="5">
      <t>イ</t>
    </rPh>
    <phoneticPr fontId="2"/>
  </si>
  <si>
    <t>25入</t>
    <phoneticPr fontId="2"/>
  </si>
  <si>
    <t>30入</t>
    <phoneticPr fontId="2"/>
  </si>
  <si>
    <t>40入</t>
    <phoneticPr fontId="2"/>
  </si>
  <si>
    <t>80入</t>
    <phoneticPr fontId="2"/>
  </si>
  <si>
    <t>No.12</t>
    <phoneticPr fontId="2"/>
  </si>
  <si>
    <t>No.13</t>
  </si>
  <si>
    <t>No.15</t>
    <phoneticPr fontId="2"/>
  </si>
  <si>
    <t>平均(mm)</t>
  </si>
  <si>
    <t>S.D(mm)</t>
  </si>
  <si>
    <t>測定重量</t>
  </si>
  <si>
    <t>箱内重量</t>
  </si>
  <si>
    <t>全重</t>
  </si>
  <si>
    <t>箱規格</t>
  </si>
  <si>
    <t>ｽﾁﾛｰﾙ</t>
  </si>
  <si>
    <t>木箱厚</t>
  </si>
  <si>
    <t>木箱薄</t>
  </si>
  <si>
    <t>木箱薄</t>
    <rPh sb="2" eb="3">
      <t>ウス</t>
    </rPh>
    <phoneticPr fontId="2"/>
  </si>
  <si>
    <t>全重：ｽﾁﾛｰﾙは+5kg，木箱厚(14cm)は+13kg,木箱薄(10cm,氷無)は+2.7kg,木箱厚(14cm,氷無)は+3.8kg</t>
  </si>
  <si>
    <t>ソウハチ精密測定結果表</t>
  </si>
  <si>
    <t>バラ30入り</t>
    <rPh sb="4" eb="5">
      <t>イ</t>
    </rPh>
    <phoneticPr fontId="2"/>
  </si>
  <si>
    <t>20入り（子）</t>
    <rPh sb="2" eb="3">
      <t>イ</t>
    </rPh>
    <rPh sb="5" eb="6">
      <t>コ</t>
    </rPh>
    <phoneticPr fontId="2"/>
  </si>
  <si>
    <t>浜吉丸</t>
    <rPh sb="0" eb="1">
      <t>ハマ</t>
    </rPh>
    <rPh sb="1" eb="3">
      <t>ヨシマル</t>
    </rPh>
    <phoneticPr fontId="2"/>
  </si>
  <si>
    <t>25入り（子）</t>
    <rPh sb="2" eb="3">
      <t>イ</t>
    </rPh>
    <rPh sb="5" eb="6">
      <t>コ</t>
    </rPh>
    <phoneticPr fontId="2"/>
  </si>
  <si>
    <t>立80入</t>
    <rPh sb="0" eb="1">
      <t>タ</t>
    </rPh>
    <rPh sb="3" eb="4">
      <t>イ</t>
    </rPh>
    <phoneticPr fontId="2"/>
  </si>
  <si>
    <t>木箱（厚箱）</t>
    <rPh sb="0" eb="2">
      <t>キバコ</t>
    </rPh>
    <rPh sb="3" eb="4">
      <t>アツ</t>
    </rPh>
    <rPh sb="4" eb="5">
      <t>バコ</t>
    </rPh>
    <phoneticPr fontId="2"/>
  </si>
  <si>
    <t>エビ・カニ</t>
    <phoneticPr fontId="2"/>
  </si>
  <si>
    <t>20・21</t>
    <phoneticPr fontId="2"/>
  </si>
  <si>
    <t>クモヒトデ</t>
    <phoneticPr fontId="2"/>
  </si>
  <si>
    <t>クモヒトデ・エビ</t>
    <phoneticPr fontId="2"/>
  </si>
  <si>
    <t>60・20</t>
    <phoneticPr fontId="2"/>
  </si>
  <si>
    <t>釣え</t>
    <rPh sb="0" eb="1">
      <t>ツ</t>
    </rPh>
    <phoneticPr fontId="2"/>
  </si>
  <si>
    <t>イカ・魚類</t>
    <rPh sb="3" eb="5">
      <t>ギョルイ</t>
    </rPh>
    <phoneticPr fontId="2"/>
  </si>
  <si>
    <t>41・50</t>
    <phoneticPr fontId="2"/>
  </si>
  <si>
    <t>イカ</t>
    <phoneticPr fontId="2"/>
  </si>
  <si>
    <t>シャコ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</si>
</sst>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.0"/>
    <numFmt numFmtId="178" formatCode="0.0_ "/>
    <numFmt numFmtId="179" formatCode="0_);[Red]\(0\)"/>
    <numFmt numFmtId="183" formatCode="0_ "/>
    <numFmt numFmtId="195" formatCode="#,##0.0_ ;[Red]\-#,##0.0\ "/>
    <numFmt numFmtId="196" formatCode="#,##0_ "/>
    <numFmt numFmtId="198" formatCode="#,##0.0_);[Red]\(#,##0.0\)"/>
    <numFmt numFmtId="212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00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/>
    <xf numFmtId="0" fontId="8" fillId="0" borderId="0"/>
  </cellStyleXfs>
  <cellXfs count="215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>
      <alignment vertical="center"/>
    </xf>
    <xf numFmtId="176" fontId="3" fillId="0" borderId="0" xfId="1" applyNumberFormat="1" applyFont="1" applyFill="1"/>
    <xf numFmtId="3" fontId="3" fillId="0" borderId="0" xfId="2" quotePrefix="1" applyNumberFormat="1" applyFont="1" applyFill="1">
      <alignment vertical="center"/>
    </xf>
    <xf numFmtId="0" fontId="3" fillId="0" borderId="0" xfId="2" applyFont="1" applyFill="1" applyBorder="1">
      <alignment vertical="center"/>
    </xf>
    <xf numFmtId="0" fontId="3" fillId="0" borderId="1" xfId="2" applyFont="1" applyFill="1" applyBorder="1" applyAlignment="1" applyProtection="1">
      <alignment horizontal="left"/>
    </xf>
    <xf numFmtId="0" fontId="3" fillId="0" borderId="1" xfId="2" applyFont="1" applyFill="1" applyBorder="1" applyProtection="1">
      <alignment vertical="center"/>
    </xf>
    <xf numFmtId="176" fontId="3" fillId="0" borderId="1" xfId="1" applyNumberFormat="1" applyFont="1" applyFill="1" applyBorder="1" applyProtection="1"/>
    <xf numFmtId="0" fontId="3" fillId="0" borderId="0" xfId="2" applyFont="1" applyFill="1" applyBorder="1" applyProtection="1">
      <alignment vertical="center"/>
    </xf>
    <xf numFmtId="0" fontId="3" fillId="0" borderId="2" xfId="2" applyFont="1" applyFill="1" applyBorder="1" applyAlignment="1" applyProtection="1">
      <alignment horizontal="center" wrapText="1"/>
    </xf>
    <xf numFmtId="0" fontId="3" fillId="0" borderId="3" xfId="2" applyFont="1" applyFill="1" applyBorder="1" applyProtection="1">
      <alignment vertical="center"/>
    </xf>
    <xf numFmtId="0" fontId="3" fillId="0" borderId="2" xfId="2" applyFont="1" applyFill="1" applyBorder="1" applyProtection="1">
      <alignment vertical="center"/>
    </xf>
    <xf numFmtId="0" fontId="3" fillId="2" borderId="2" xfId="2" applyFont="1" applyFill="1" applyBorder="1" applyAlignment="1" applyProtection="1">
      <alignment horizontal="center" wrapText="1"/>
    </xf>
    <xf numFmtId="0" fontId="3" fillId="0" borderId="2" xfId="2" applyFont="1" applyFill="1" applyBorder="1" applyAlignment="1" applyProtection="1">
      <alignment horizontal="center"/>
    </xf>
    <xf numFmtId="0" fontId="3" fillId="0" borderId="3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177" fontId="3" fillId="0" borderId="4" xfId="2" applyNumberFormat="1" applyFont="1" applyFill="1" applyBorder="1" applyProtection="1">
      <alignment vertical="center"/>
    </xf>
    <xf numFmtId="0" fontId="3" fillId="0" borderId="5" xfId="2" applyFont="1" applyFill="1" applyBorder="1" applyAlignment="1" applyProtection="1">
      <alignment horizontal="left"/>
    </xf>
    <xf numFmtId="177" fontId="3" fillId="0" borderId="5" xfId="2" applyNumberFormat="1" applyFont="1" applyFill="1" applyBorder="1" applyProtection="1">
      <alignment vertical="center"/>
    </xf>
    <xf numFmtId="0" fontId="3" fillId="0" borderId="4" xfId="2" applyFont="1" applyFill="1" applyBorder="1" applyProtection="1">
      <alignment vertical="center"/>
    </xf>
    <xf numFmtId="176" fontId="3" fillId="0" borderId="4" xfId="1" applyNumberFormat="1" applyFont="1" applyFill="1" applyBorder="1" applyProtection="1"/>
    <xf numFmtId="176" fontId="3" fillId="0" borderId="6" xfId="1" applyNumberFormat="1" applyFont="1" applyFill="1" applyBorder="1" applyProtection="1"/>
    <xf numFmtId="0" fontId="3" fillId="0" borderId="7" xfId="2" applyFont="1" applyFill="1" applyBorder="1" applyProtection="1">
      <alignment vertical="center"/>
    </xf>
    <xf numFmtId="0" fontId="3" fillId="0" borderId="8" xfId="2" applyFont="1" applyFill="1" applyBorder="1" applyProtection="1">
      <alignment vertical="center"/>
    </xf>
    <xf numFmtId="0" fontId="3" fillId="0" borderId="8" xfId="2" applyFont="1" applyFill="1" applyBorder="1">
      <alignment vertical="center"/>
    </xf>
    <xf numFmtId="0" fontId="3" fillId="0" borderId="6" xfId="2" applyFont="1" applyFill="1" applyBorder="1" applyProtection="1">
      <alignment vertical="center"/>
    </xf>
    <xf numFmtId="179" fontId="3" fillId="0" borderId="6" xfId="1" applyNumberFormat="1" applyFont="1" applyFill="1" applyBorder="1" applyProtection="1"/>
    <xf numFmtId="179" fontId="3" fillId="0" borderId="6" xfId="2" applyNumberFormat="1" applyFont="1" applyFill="1" applyBorder="1" applyProtection="1">
      <alignment vertical="center"/>
    </xf>
    <xf numFmtId="38" fontId="3" fillId="0" borderId="6" xfId="1" applyFont="1" applyFill="1" applyBorder="1" applyProtection="1"/>
    <xf numFmtId="177" fontId="3" fillId="0" borderId="9" xfId="2" applyNumberFormat="1" applyFont="1" applyFill="1" applyBorder="1" applyProtection="1">
      <alignment vertical="center"/>
    </xf>
    <xf numFmtId="177" fontId="3" fillId="0" borderId="1" xfId="2" applyNumberFormat="1" applyFont="1" applyFill="1" applyBorder="1" applyProtection="1">
      <alignment vertical="center"/>
    </xf>
    <xf numFmtId="176" fontId="3" fillId="0" borderId="9" xfId="1" applyNumberFormat="1" applyFont="1" applyFill="1" applyBorder="1" applyProtection="1"/>
    <xf numFmtId="176" fontId="3" fillId="0" borderId="10" xfId="1" applyNumberFormat="1" applyFont="1" applyFill="1" applyBorder="1" applyProtection="1"/>
    <xf numFmtId="0" fontId="3" fillId="0" borderId="11" xfId="2" applyFont="1" applyFill="1" applyBorder="1" applyProtection="1">
      <alignment vertical="center"/>
    </xf>
    <xf numFmtId="0" fontId="3" fillId="0" borderId="4" xfId="2" applyFont="1" applyFill="1" applyBorder="1" applyAlignment="1" applyProtection="1">
      <alignment horizontal="left"/>
    </xf>
    <xf numFmtId="0" fontId="3" fillId="0" borderId="5" xfId="2" applyFont="1" applyFill="1" applyBorder="1" applyProtection="1">
      <alignment vertical="center"/>
    </xf>
    <xf numFmtId="38" fontId="3" fillId="0" borderId="4" xfId="1" applyFont="1" applyFill="1" applyBorder="1" applyProtection="1"/>
    <xf numFmtId="0" fontId="3" fillId="0" borderId="12" xfId="2" applyFont="1" applyFill="1" applyBorder="1" applyProtection="1">
      <alignment vertical="center"/>
    </xf>
    <xf numFmtId="177" fontId="3" fillId="0" borderId="7" xfId="2" applyNumberFormat="1" applyFont="1" applyFill="1" applyBorder="1" applyProtection="1">
      <alignment vertical="center"/>
    </xf>
    <xf numFmtId="177" fontId="3" fillId="0" borderId="0" xfId="2" applyNumberFormat="1" applyFont="1" applyFill="1" applyBorder="1" applyProtection="1">
      <alignment vertical="center"/>
    </xf>
    <xf numFmtId="0" fontId="3" fillId="0" borderId="4" xfId="2" applyNumberFormat="1" applyFont="1" applyFill="1" applyBorder="1" applyProtection="1">
      <alignment vertical="center"/>
    </xf>
    <xf numFmtId="38" fontId="3" fillId="0" borderId="7" xfId="1" applyFont="1" applyFill="1" applyBorder="1" applyProtection="1"/>
    <xf numFmtId="1" fontId="3" fillId="0" borderId="0" xfId="2" applyNumberFormat="1" applyFont="1" applyFill="1" applyBorder="1" applyProtection="1">
      <alignment vertical="center"/>
    </xf>
    <xf numFmtId="177" fontId="3" fillId="0" borderId="8" xfId="2" applyNumberFormat="1" applyFont="1" applyFill="1" applyBorder="1" applyProtection="1">
      <alignment vertical="center"/>
    </xf>
    <xf numFmtId="0" fontId="3" fillId="0" borderId="6" xfId="2" applyFont="1" applyFill="1" applyBorder="1" applyAlignment="1" applyProtection="1">
      <alignment horizontal="left"/>
    </xf>
    <xf numFmtId="0" fontId="3" fillId="0" borderId="13" xfId="2" applyFont="1" applyFill="1" applyBorder="1" applyProtection="1">
      <alignment vertical="center"/>
    </xf>
    <xf numFmtId="177" fontId="3" fillId="0" borderId="6" xfId="2" applyNumberFormat="1" applyFont="1" applyFill="1" applyBorder="1" applyProtection="1">
      <alignment vertical="center"/>
    </xf>
    <xf numFmtId="0" fontId="3" fillId="0" borderId="6" xfId="2" applyFont="1" applyFill="1" applyBorder="1" applyAlignment="1" applyProtection="1">
      <alignment horizontal="center"/>
    </xf>
    <xf numFmtId="177" fontId="3" fillId="0" borderId="6" xfId="2" applyNumberFormat="1" applyFont="1" applyFill="1" applyBorder="1" applyAlignment="1" applyProtection="1">
      <alignment horizontal="center"/>
    </xf>
    <xf numFmtId="177" fontId="3" fillId="0" borderId="8" xfId="2" applyNumberFormat="1" applyFont="1" applyFill="1" applyBorder="1" applyAlignment="1" applyProtection="1">
      <alignment horizontal="center"/>
    </xf>
    <xf numFmtId="177" fontId="3" fillId="0" borderId="0" xfId="2" applyNumberFormat="1" applyFont="1" applyFill="1" applyBorder="1" applyAlignment="1" applyProtection="1">
      <alignment horizontal="center"/>
    </xf>
    <xf numFmtId="0" fontId="3" fillId="0" borderId="2" xfId="2" applyFont="1" applyFill="1" applyBorder="1" applyAlignment="1" applyProtection="1">
      <alignment horizontal="left"/>
    </xf>
    <xf numFmtId="1" fontId="3" fillId="0" borderId="2" xfId="2" applyNumberFormat="1" applyFont="1" applyFill="1" applyBorder="1" applyProtection="1">
      <alignment vertical="center"/>
    </xf>
    <xf numFmtId="1" fontId="3" fillId="0" borderId="11" xfId="2" applyNumberFormat="1" applyFont="1" applyFill="1" applyBorder="1" applyProtection="1">
      <alignment vertical="center"/>
    </xf>
    <xf numFmtId="0" fontId="1" fillId="0" borderId="0" xfId="2" applyFill="1">
      <alignment vertical="center"/>
    </xf>
    <xf numFmtId="176" fontId="1" fillId="0" borderId="0" xfId="1" applyNumberFormat="1" applyFill="1"/>
    <xf numFmtId="0" fontId="1" fillId="0" borderId="0" xfId="2" applyFill="1" applyBorder="1">
      <alignment vertical="center"/>
    </xf>
    <xf numFmtId="0" fontId="1" fillId="3" borderId="0" xfId="2" applyFill="1">
      <alignment vertical="center"/>
    </xf>
    <xf numFmtId="176" fontId="1" fillId="0" borderId="0" xfId="1" applyNumberFormat="1" applyFont="1" applyFill="1"/>
    <xf numFmtId="0" fontId="3" fillId="0" borderId="1" xfId="2" applyFont="1" applyFill="1" applyBorder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8" xfId="1" applyNumberFormat="1" applyFont="1" applyFill="1" applyBorder="1" applyAlignment="1" applyProtection="1">
      <alignment vertical="center"/>
    </xf>
    <xf numFmtId="176" fontId="4" fillId="4" borderId="0" xfId="1" applyNumberFormat="1" applyFont="1" applyFill="1" applyAlignment="1">
      <alignment vertical="center"/>
    </xf>
    <xf numFmtId="0" fontId="1" fillId="0" borderId="0" xfId="2" applyFont="1" applyFill="1">
      <alignment vertical="center"/>
    </xf>
    <xf numFmtId="38" fontId="1" fillId="0" borderId="0" xfId="1" applyFill="1" applyAlignment="1">
      <alignment vertical="center"/>
    </xf>
    <xf numFmtId="38" fontId="3" fillId="0" borderId="4" xfId="1" applyFont="1" applyFill="1" applyBorder="1" applyAlignment="1" applyProtection="1">
      <alignment vertical="center"/>
    </xf>
    <xf numFmtId="0" fontId="3" fillId="0" borderId="4" xfId="2" applyNumberFormat="1" applyFont="1" applyFill="1" applyBorder="1" applyAlignment="1" applyProtection="1">
      <alignment vertical="center"/>
    </xf>
    <xf numFmtId="38" fontId="3" fillId="0" borderId="7" xfId="1" applyFont="1" applyFill="1" applyBorder="1" applyAlignment="1" applyProtection="1">
      <alignment vertical="center"/>
    </xf>
    <xf numFmtId="0" fontId="0" fillId="0" borderId="0" xfId="2" applyFont="1" applyFill="1">
      <alignment vertical="center"/>
    </xf>
    <xf numFmtId="177" fontId="3" fillId="5" borderId="6" xfId="2" applyNumberFormat="1" applyFont="1" applyFill="1" applyBorder="1" applyAlignment="1" applyProtection="1">
      <alignment horizontal="center"/>
    </xf>
    <xf numFmtId="0" fontId="3" fillId="0" borderId="14" xfId="2" applyFont="1" applyFill="1" applyBorder="1" applyAlignment="1" applyProtection="1">
      <alignment horizontal="center"/>
    </xf>
    <xf numFmtId="0" fontId="3" fillId="0" borderId="15" xfId="2" applyFont="1" applyFill="1" applyBorder="1" applyAlignment="1" applyProtection="1">
      <alignment horizontal="center"/>
    </xf>
    <xf numFmtId="0" fontId="3" fillId="0" borderId="16" xfId="2" applyFont="1" applyFill="1" applyBorder="1" applyAlignment="1" applyProtection="1">
      <alignment horizontal="center"/>
    </xf>
    <xf numFmtId="0" fontId="5" fillId="0" borderId="0" xfId="3" applyBorder="1" applyAlignment="1" applyProtection="1">
      <alignment horizontal="left"/>
    </xf>
    <xf numFmtId="0" fontId="5" fillId="0" borderId="0" xfId="3" applyBorder="1" applyAlignment="1" applyProtection="1">
      <alignment horizontal="center"/>
    </xf>
    <xf numFmtId="0" fontId="5" fillId="0" borderId="0" xfId="3" applyBorder="1" applyProtection="1"/>
    <xf numFmtId="0" fontId="5" fillId="0" borderId="0" xfId="3"/>
    <xf numFmtId="0" fontId="0" fillId="0" borderId="0" xfId="0" applyAlignment="1">
      <alignment horizontal="center"/>
    </xf>
    <xf numFmtId="0" fontId="5" fillId="0" borderId="0" xfId="3" applyAlignment="1" applyProtection="1">
      <alignment horizontal="left"/>
    </xf>
    <xf numFmtId="0" fontId="5" fillId="0" borderId="2" xfId="3" applyBorder="1" applyAlignment="1" applyProtection="1">
      <alignment horizontal="left"/>
    </xf>
    <xf numFmtId="0" fontId="5" fillId="0" borderId="0" xfId="3" applyFont="1"/>
    <xf numFmtId="0" fontId="0" fillId="0" borderId="0" xfId="3" applyFont="1"/>
    <xf numFmtId="0" fontId="0" fillId="0" borderId="0" xfId="0" applyFont="1"/>
    <xf numFmtId="0" fontId="6" fillId="0" borderId="0" xfId="0" applyFont="1"/>
    <xf numFmtId="0" fontId="5" fillId="0" borderId="17" xfId="3" applyBorder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/>
    <xf numFmtId="49" fontId="0" fillId="0" borderId="0" xfId="0" applyNumberFormat="1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3" applyBorder="1" applyAlignment="1" applyProtection="1">
      <alignment horizontal="center"/>
    </xf>
    <xf numFmtId="0" fontId="5" fillId="0" borderId="1" xfId="3" applyBorder="1" applyAlignment="1" applyProtection="1">
      <alignment horizontal="left"/>
    </xf>
    <xf numFmtId="0" fontId="0" fillId="0" borderId="0" xfId="3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ill="1" applyBorder="1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 applyAlignment="1">
      <alignment horizontal="right"/>
    </xf>
    <xf numFmtId="0" fontId="0" fillId="0" borderId="1" xfId="0" applyFill="1" applyBorder="1"/>
    <xf numFmtId="0" fontId="4" fillId="0" borderId="1" xfId="0" applyFont="1" applyBorder="1" applyAlignment="1"/>
    <xf numFmtId="0" fontId="0" fillId="0" borderId="0" xfId="0" applyAlignment="1"/>
    <xf numFmtId="0" fontId="0" fillId="0" borderId="1" xfId="0" applyBorder="1" applyAlignment="1">
      <alignment horizontal="right"/>
    </xf>
    <xf numFmtId="0" fontId="0" fillId="0" borderId="0" xfId="3" applyFont="1" applyAlignment="1" applyProtection="1">
      <alignment horizontal="left"/>
    </xf>
    <xf numFmtId="0" fontId="0" fillId="0" borderId="0" xfId="0" applyFont="1" applyAlignment="1">
      <alignment horizontal="center"/>
    </xf>
    <xf numFmtId="196" fontId="0" fillId="0" borderId="0" xfId="0" applyNumberFormat="1" applyFont="1"/>
    <xf numFmtId="195" fontId="0" fillId="0" borderId="0" xfId="4" applyNumberFormat="1" applyFont="1"/>
    <xf numFmtId="183" fontId="0" fillId="0" borderId="0" xfId="0" applyNumberFormat="1" applyFont="1"/>
    <xf numFmtId="212" fontId="0" fillId="0" borderId="1" xfId="3" applyNumberFormat="1" applyFont="1" applyBorder="1" applyProtection="1"/>
    <xf numFmtId="212" fontId="0" fillId="0" borderId="0" xfId="0" applyNumberFormat="1" applyFont="1"/>
    <xf numFmtId="0" fontId="0" fillId="0" borderId="0" xfId="3" applyFont="1" applyAlignment="1">
      <alignment horizontal="center"/>
    </xf>
    <xf numFmtId="183" fontId="0" fillId="0" borderId="0" xfId="3" applyNumberFormat="1" applyFont="1" applyAlignment="1" applyProtection="1">
      <alignment horizontal="left"/>
    </xf>
    <xf numFmtId="212" fontId="0" fillId="0" borderId="3" xfId="3" applyNumberFormat="1" applyFont="1" applyBorder="1" applyAlignment="1" applyProtection="1">
      <alignment horizontal="left"/>
    </xf>
    <xf numFmtId="212" fontId="0" fillId="0" borderId="18" xfId="3" applyNumberFormat="1" applyFont="1" applyFill="1" applyBorder="1" applyAlignment="1" applyProtection="1">
      <alignment horizontal="left"/>
    </xf>
    <xf numFmtId="0" fontId="0" fillId="0" borderId="19" xfId="3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183" fontId="0" fillId="0" borderId="0" xfId="3" applyNumberFormat="1" applyFont="1"/>
    <xf numFmtId="212" fontId="0" fillId="0" borderId="17" xfId="3" applyNumberFormat="1" applyFont="1" applyBorder="1" applyAlignment="1" applyProtection="1">
      <alignment horizontal="left"/>
    </xf>
    <xf numFmtId="212" fontId="0" fillId="0" borderId="20" xfId="3" applyNumberFormat="1" applyFont="1" applyBorder="1" applyAlignment="1" applyProtection="1">
      <alignment horizontal="left"/>
    </xf>
    <xf numFmtId="0" fontId="0" fillId="0" borderId="17" xfId="3" applyFont="1" applyBorder="1" applyProtection="1"/>
    <xf numFmtId="212" fontId="0" fillId="0" borderId="21" xfId="3" applyNumberFormat="1" applyFont="1" applyFill="1" applyBorder="1" applyAlignment="1" applyProtection="1">
      <alignment horizontal="left"/>
    </xf>
    <xf numFmtId="0" fontId="0" fillId="0" borderId="22" xfId="3" applyFont="1" applyBorder="1" applyAlignment="1">
      <alignment horizontal="center"/>
    </xf>
    <xf numFmtId="0" fontId="0" fillId="0" borderId="0" xfId="0" applyFont="1" applyAlignment="1">
      <alignment horizontal="left"/>
    </xf>
    <xf numFmtId="212" fontId="0" fillId="0" borderId="23" xfId="3" applyNumberFormat="1" applyFont="1" applyBorder="1" applyAlignment="1" applyProtection="1">
      <alignment horizontal="left"/>
    </xf>
    <xf numFmtId="0" fontId="0" fillId="0" borderId="6" xfId="0" applyFont="1" applyBorder="1"/>
    <xf numFmtId="212" fontId="0" fillId="0" borderId="2" xfId="3" applyNumberFormat="1" applyFont="1" applyBorder="1" applyAlignment="1" applyProtection="1">
      <alignment horizontal="left"/>
    </xf>
    <xf numFmtId="212" fontId="0" fillId="0" borderId="0" xfId="3" applyNumberFormat="1" applyFont="1"/>
    <xf numFmtId="212" fontId="0" fillId="0" borderId="23" xfId="3" applyNumberFormat="1" applyFont="1" applyBorder="1"/>
    <xf numFmtId="0" fontId="0" fillId="0" borderId="9" xfId="0" applyFont="1" applyBorder="1"/>
    <xf numFmtId="0" fontId="0" fillId="0" borderId="24" xfId="3" applyFont="1" applyBorder="1" applyAlignment="1">
      <alignment horizontal="center"/>
    </xf>
    <xf numFmtId="212" fontId="0" fillId="0" borderId="11" xfId="3" applyNumberFormat="1" applyFont="1" applyBorder="1"/>
    <xf numFmtId="0" fontId="0" fillId="0" borderId="0" xfId="3" applyFont="1" applyBorder="1" applyProtection="1"/>
    <xf numFmtId="0" fontId="0" fillId="0" borderId="15" xfId="0" applyFont="1" applyBorder="1" applyAlignment="1">
      <alignment horizontal="center"/>
    </xf>
    <xf numFmtId="0" fontId="0" fillId="0" borderId="15" xfId="3" applyFont="1" applyBorder="1" applyAlignment="1" applyProtection="1">
      <alignment horizontal="center"/>
    </xf>
    <xf numFmtId="183" fontId="0" fillId="0" borderId="15" xfId="3" applyNumberFormat="1" applyFont="1" applyBorder="1" applyAlignment="1" applyProtection="1">
      <alignment horizontal="center"/>
    </xf>
    <xf numFmtId="212" fontId="0" fillId="0" borderId="15" xfId="3" applyNumberFormat="1" applyFont="1" applyBorder="1" applyAlignment="1" applyProtection="1">
      <alignment horizontal="center"/>
    </xf>
    <xf numFmtId="0" fontId="0" fillId="0" borderId="0" xfId="3" applyFont="1" applyBorder="1" applyAlignment="1" applyProtection="1">
      <alignment horizontal="center"/>
    </xf>
    <xf numFmtId="196" fontId="0" fillId="0" borderId="0" xfId="3" applyNumberFormat="1" applyFont="1"/>
    <xf numFmtId="183" fontId="0" fillId="0" borderId="0" xfId="3" applyNumberFormat="1" applyFont="1" applyFill="1"/>
    <xf numFmtId="212" fontId="0" fillId="0" borderId="0" xfId="3" applyNumberFormat="1" applyFont="1" applyFill="1"/>
    <xf numFmtId="0" fontId="0" fillId="0" borderId="0" xfId="0" applyFont="1" applyFill="1" applyBorder="1"/>
    <xf numFmtId="0" fontId="0" fillId="0" borderId="25" xfId="0" applyFont="1" applyBorder="1"/>
    <xf numFmtId="0" fontId="0" fillId="0" borderId="25" xfId="3" applyFont="1" applyBorder="1" applyAlignment="1">
      <alignment horizontal="center"/>
    </xf>
    <xf numFmtId="196" fontId="0" fillId="0" borderId="25" xfId="0" applyNumberFormat="1" applyFont="1" applyBorder="1"/>
    <xf numFmtId="195" fontId="0" fillId="0" borderId="25" xfId="4" applyNumberFormat="1" applyFont="1" applyBorder="1"/>
    <xf numFmtId="183" fontId="0" fillId="0" borderId="25" xfId="0" applyNumberFormat="1" applyFont="1" applyBorder="1"/>
    <xf numFmtId="212" fontId="0" fillId="0" borderId="25" xfId="0" applyNumberFormat="1" applyFont="1" applyBorder="1"/>
    <xf numFmtId="0" fontId="0" fillId="0" borderId="25" xfId="0" applyFont="1" applyFill="1" applyBorder="1"/>
    <xf numFmtId="0" fontId="0" fillId="0" borderId="25" xfId="0" applyFont="1" applyBorder="1" applyAlignment="1">
      <alignment horizontal="center"/>
    </xf>
    <xf numFmtId="196" fontId="0" fillId="0" borderId="0" xfId="0" applyNumberFormat="1" applyFont="1" applyBorder="1"/>
    <xf numFmtId="195" fontId="0" fillId="0" borderId="0" xfId="4" applyNumberFormat="1" applyFont="1" applyBorder="1"/>
    <xf numFmtId="212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96" fontId="0" fillId="0" borderId="1" xfId="0" applyNumberFormat="1" applyFont="1" applyBorder="1"/>
    <xf numFmtId="195" fontId="0" fillId="0" borderId="1" xfId="4" applyNumberFormat="1" applyFont="1" applyBorder="1"/>
    <xf numFmtId="183" fontId="0" fillId="0" borderId="1" xfId="3" applyNumberFormat="1" applyFont="1" applyFill="1" applyBorder="1"/>
    <xf numFmtId="212" fontId="0" fillId="0" borderId="1" xfId="0" applyNumberFormat="1" applyFont="1" applyBorder="1"/>
    <xf numFmtId="183" fontId="0" fillId="0" borderId="1" xfId="0" applyNumberFormat="1" applyFont="1" applyBorder="1"/>
    <xf numFmtId="0" fontId="0" fillId="0" borderId="1" xfId="0" applyFont="1" applyFill="1" applyBorder="1"/>
    <xf numFmtId="0" fontId="0" fillId="0" borderId="0" xfId="0" applyFont="1" applyBorder="1"/>
    <xf numFmtId="183" fontId="0" fillId="0" borderId="0" xfId="0" applyNumberFormat="1" applyFont="1" applyBorder="1"/>
    <xf numFmtId="0" fontId="0" fillId="0" borderId="0" xfId="3" applyFont="1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0" fillId="0" borderId="1" xfId="0" applyFont="1" applyBorder="1"/>
    <xf numFmtId="0" fontId="0" fillId="0" borderId="18" xfId="0" applyFont="1" applyBorder="1"/>
    <xf numFmtId="212" fontId="0" fillId="0" borderId="6" xfId="3" applyNumberFormat="1" applyFont="1" applyFill="1" applyBorder="1" applyAlignment="1" applyProtection="1">
      <alignment horizontal="left"/>
    </xf>
    <xf numFmtId="0" fontId="8" fillId="0" borderId="0" xfId="5" applyAlignment="1" applyProtection="1">
      <alignment horizontal="left"/>
    </xf>
    <xf numFmtId="0" fontId="8" fillId="0" borderId="0" xfId="5"/>
    <xf numFmtId="0" fontId="8" fillId="0" borderId="1" xfId="5" applyBorder="1" applyAlignment="1" applyProtection="1">
      <alignment horizontal="left"/>
    </xf>
    <xf numFmtId="0" fontId="8" fillId="0" borderId="1" xfId="5" applyBorder="1" applyProtection="1"/>
    <xf numFmtId="0" fontId="8" fillId="0" borderId="1" xfId="5" applyFill="1" applyBorder="1" applyProtection="1"/>
    <xf numFmtId="0" fontId="8" fillId="0" borderId="0" xfId="5" applyBorder="1" applyProtection="1"/>
    <xf numFmtId="0" fontId="8" fillId="0" borderId="14" xfId="5" applyBorder="1" applyAlignment="1" applyProtection="1">
      <alignment horizontal="left"/>
    </xf>
    <xf numFmtId="0" fontId="8" fillId="0" borderId="15" xfId="5" applyBorder="1" applyProtection="1"/>
    <xf numFmtId="0" fontId="8" fillId="0" borderId="14" xfId="5" applyBorder="1" applyAlignment="1" applyProtection="1">
      <alignment horizontal="center"/>
    </xf>
    <xf numFmtId="0" fontId="8" fillId="0" borderId="14" xfId="5" applyBorder="1" applyProtection="1"/>
    <xf numFmtId="0" fontId="8" fillId="0" borderId="14" xfId="5" applyFill="1" applyBorder="1" applyAlignment="1" applyProtection="1">
      <alignment horizontal="center"/>
    </xf>
    <xf numFmtId="0" fontId="8" fillId="0" borderId="14" xfId="5" applyFill="1" applyBorder="1" applyProtection="1"/>
    <xf numFmtId="0" fontId="8" fillId="0" borderId="3" xfId="5" applyBorder="1" applyAlignment="1" applyProtection="1">
      <alignment horizontal="center"/>
    </xf>
    <xf numFmtId="0" fontId="8" fillId="0" borderId="2" xfId="5" applyBorder="1" applyProtection="1"/>
    <xf numFmtId="0" fontId="8" fillId="0" borderId="0" xfId="5" applyBorder="1" applyAlignment="1" applyProtection="1">
      <alignment horizontal="center"/>
    </xf>
    <xf numFmtId="177" fontId="8" fillId="0" borderId="4" xfId="5" applyNumberFormat="1" applyBorder="1" applyProtection="1"/>
    <xf numFmtId="0" fontId="8" fillId="0" borderId="5" xfId="5" applyBorder="1" applyAlignment="1" applyProtection="1">
      <alignment horizontal="left"/>
    </xf>
    <xf numFmtId="177" fontId="8" fillId="0" borderId="5" xfId="5" applyNumberFormat="1" applyBorder="1" applyProtection="1"/>
    <xf numFmtId="0" fontId="8" fillId="0" borderId="4" xfId="5" applyBorder="1" applyProtection="1"/>
    <xf numFmtId="0" fontId="8" fillId="0" borderId="5" xfId="5" applyBorder="1" applyProtection="1"/>
    <xf numFmtId="177" fontId="8" fillId="0" borderId="2" xfId="5" applyNumberFormat="1" applyBorder="1" applyProtection="1"/>
    <xf numFmtId="177" fontId="8" fillId="0" borderId="1" xfId="5" applyNumberFormat="1" applyBorder="1" applyProtection="1"/>
    <xf numFmtId="0" fontId="8" fillId="0" borderId="4" xfId="5" applyBorder="1" applyAlignment="1" applyProtection="1">
      <alignment horizontal="left"/>
    </xf>
    <xf numFmtId="177" fontId="8" fillId="0" borderId="0" xfId="5" applyNumberFormat="1" applyBorder="1" applyProtection="1"/>
    <xf numFmtId="2" fontId="8" fillId="0" borderId="4" xfId="5" applyNumberFormat="1" applyBorder="1" applyProtection="1"/>
    <xf numFmtId="2" fontId="8" fillId="0" borderId="0" xfId="5" applyNumberFormat="1" applyBorder="1" applyProtection="1"/>
    <xf numFmtId="1" fontId="8" fillId="0" borderId="4" xfId="5" applyNumberFormat="1" applyBorder="1" applyProtection="1"/>
    <xf numFmtId="198" fontId="8" fillId="0" borderId="4" xfId="5" applyNumberFormat="1" applyBorder="1" applyProtection="1"/>
    <xf numFmtId="178" fontId="8" fillId="0" borderId="4" xfId="5" applyNumberFormat="1" applyBorder="1" applyProtection="1"/>
    <xf numFmtId="0" fontId="8" fillId="0" borderId="2" xfId="5" applyBorder="1" applyAlignment="1" applyProtection="1">
      <alignment horizontal="center"/>
    </xf>
    <xf numFmtId="177" fontId="8" fillId="0" borderId="2" xfId="5" applyNumberFormat="1" applyBorder="1" applyAlignment="1" applyProtection="1">
      <alignment horizontal="center"/>
    </xf>
    <xf numFmtId="0" fontId="8" fillId="0" borderId="2" xfId="5" applyBorder="1" applyAlignment="1" applyProtection="1">
      <alignment horizontal="left"/>
    </xf>
    <xf numFmtId="1" fontId="8" fillId="0" borderId="2" xfId="5" applyNumberFormat="1" applyBorder="1" applyProtection="1"/>
    <xf numFmtId="1" fontId="8" fillId="0" borderId="0" xfId="5" applyNumberFormat="1" applyBorder="1" applyProtection="1"/>
    <xf numFmtId="195" fontId="0" fillId="0" borderId="0" xfId="1" applyNumberFormat="1" applyFont="1"/>
    <xf numFmtId="212" fontId="0" fillId="0" borderId="25" xfId="3" applyNumberFormat="1" applyFont="1" applyFill="1" applyBorder="1" applyAlignment="1" applyProtection="1">
      <alignment horizontal="center"/>
    </xf>
    <xf numFmtId="195" fontId="0" fillId="0" borderId="1" xfId="1" applyNumberFormat="1" applyFont="1" applyBorder="1"/>
    <xf numFmtId="0" fontId="0" fillId="0" borderId="0" xfId="0" applyFont="1" applyFill="1" applyAlignment="1">
      <alignment horizontal="center"/>
    </xf>
    <xf numFmtId="195" fontId="0" fillId="0" borderId="0" xfId="1" applyNumberFormat="1" applyFont="1" applyBorder="1"/>
    <xf numFmtId="0" fontId="0" fillId="0" borderId="0" xfId="0" applyFont="1" applyFill="1" applyBorder="1" applyAlignment="1">
      <alignment horizontal="center"/>
    </xf>
    <xf numFmtId="212" fontId="0" fillId="0" borderId="0" xfId="3" applyNumberFormat="1" applyFont="1" applyFill="1" applyBorder="1" applyAlignment="1" applyProtection="1">
      <alignment horizontal="center"/>
    </xf>
    <xf numFmtId="195" fontId="0" fillId="0" borderId="25" xfId="1" applyNumberFormat="1" applyFont="1" applyBorder="1"/>
  </cellXfs>
  <cellStyles count="6">
    <cellStyle name="桁区切り" xfId="1" builtinId="6"/>
    <cellStyle name="桁区切り 2" xfId="4"/>
    <cellStyle name="標準" xfId="0" builtinId="0"/>
    <cellStyle name="標準_10漁期" xfId="2"/>
    <cellStyle name="標準_98年漁期２" xfId="5"/>
    <cellStyle name="標準_原紙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2"/>
  <sheetViews>
    <sheetView zoomScale="75" workbookViewId="0">
      <pane xSplit="3" ySplit="3" topLeftCell="D4" activePane="bottomRight" state="frozen"/>
      <selection activeCell="CG4" sqref="CG4:CG42"/>
      <selection pane="topRight" activeCell="CG4" sqref="CG4:CG42"/>
      <selection pane="bottomLeft" activeCell="CG4" sqref="CG4:CG42"/>
      <selection pane="bottomRight" activeCell="AZ23" sqref="AZ23"/>
    </sheetView>
  </sheetViews>
  <sheetFormatPr defaultRowHeight="13.5"/>
  <cols>
    <col min="1" max="1" width="6.75" style="55" customWidth="1"/>
    <col min="2" max="2" width="3.25" style="55" customWidth="1"/>
    <col min="3" max="3" width="6.75" style="55" customWidth="1"/>
    <col min="4" max="4" width="11.875" style="55" customWidth="1"/>
    <col min="5" max="6" width="11.875" style="55" hidden="1" customWidth="1"/>
    <col min="7" max="7" width="11.875" style="55" customWidth="1"/>
    <col min="8" max="9" width="11.875" style="55" hidden="1" customWidth="1"/>
    <col min="10" max="10" width="11.875" style="55" customWidth="1"/>
    <col min="11" max="12" width="11.875" style="55" hidden="1" customWidth="1"/>
    <col min="13" max="13" width="11.875" style="55" customWidth="1"/>
    <col min="14" max="15" width="11.875" style="55" hidden="1" customWidth="1"/>
    <col min="16" max="16" width="11.875" style="55" customWidth="1"/>
    <col min="17" max="18" width="11.875" style="56" hidden="1" customWidth="1"/>
    <col min="19" max="19" width="11.875" style="55" customWidth="1"/>
    <col min="20" max="21" width="11.875" style="55" hidden="1" customWidth="1"/>
    <col min="22" max="22" width="11" style="55" customWidth="1"/>
    <col min="23" max="24" width="11" style="55" hidden="1" customWidth="1"/>
    <col min="25" max="25" width="11" style="55" customWidth="1"/>
    <col min="26" max="27" width="11" style="55" hidden="1" customWidth="1"/>
    <col min="28" max="28" width="11" style="55" customWidth="1"/>
    <col min="29" max="30" width="11" style="55" hidden="1" customWidth="1"/>
    <col min="31" max="31" width="11" style="55" customWidth="1"/>
    <col min="32" max="33" width="11" style="55" hidden="1" customWidth="1"/>
    <col min="34" max="34" width="11" style="55" customWidth="1"/>
    <col min="35" max="36" width="11" style="55" hidden="1" customWidth="1"/>
    <col min="37" max="37" width="11" style="55" customWidth="1"/>
    <col min="38" max="39" width="11" style="55" hidden="1" customWidth="1"/>
    <col min="40" max="40" width="11" style="55" customWidth="1"/>
    <col min="41" max="42" width="11" style="55" hidden="1" customWidth="1"/>
    <col min="43" max="43" width="11" style="55" customWidth="1"/>
    <col min="44" max="45" width="11" style="55" hidden="1" customWidth="1"/>
    <col min="46" max="46" width="11" style="55" customWidth="1"/>
    <col min="47" max="48" width="11" style="55" hidden="1" customWidth="1"/>
    <col min="49" max="49" width="11" style="55" customWidth="1"/>
    <col min="50" max="51" width="11" style="55" hidden="1" customWidth="1"/>
    <col min="52" max="52" width="11" style="55" customWidth="1"/>
    <col min="53" max="54" width="11" style="55" hidden="1" customWidth="1"/>
    <col min="55" max="55" width="11" style="55" customWidth="1"/>
    <col min="56" max="57" width="11" style="55" hidden="1" customWidth="1"/>
    <col min="58" max="58" width="11" style="55" customWidth="1"/>
    <col min="59" max="60" width="11" style="55" hidden="1" customWidth="1"/>
    <col min="61" max="61" width="11" style="55" customWidth="1"/>
    <col min="62" max="63" width="11" style="55" hidden="1" customWidth="1"/>
    <col min="64" max="64" width="9" style="57"/>
    <col min="65" max="16384" width="9" style="55"/>
  </cols>
  <sheetData>
    <row r="1" spans="1:64" s="2" customFormat="1" ht="16.5" customHeight="1">
      <c r="A1" s="1" t="s">
        <v>50</v>
      </c>
      <c r="Q1" s="3"/>
      <c r="R1" s="3"/>
      <c r="BL1" s="5"/>
    </row>
    <row r="2" spans="1:64" s="2" customFormat="1" ht="16.5" customHeight="1">
      <c r="A2" s="6" t="s">
        <v>8</v>
      </c>
      <c r="B2" s="7"/>
      <c r="C2" s="7"/>
      <c r="D2" s="60"/>
      <c r="E2" s="7"/>
      <c r="F2" s="7"/>
      <c r="G2" s="7" t="s">
        <v>9</v>
      </c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9"/>
    </row>
    <row r="3" spans="1:64" s="2" customFormat="1" ht="28.5" customHeight="1">
      <c r="A3" s="71" t="s">
        <v>0</v>
      </c>
      <c r="B3" s="72"/>
      <c r="C3" s="73"/>
      <c r="D3" s="10" t="s">
        <v>10</v>
      </c>
      <c r="E3" s="11"/>
      <c r="F3" s="12" t="s">
        <v>1</v>
      </c>
      <c r="G3" s="10" t="s">
        <v>11</v>
      </c>
      <c r="H3" s="11"/>
      <c r="I3" s="12" t="s">
        <v>1</v>
      </c>
      <c r="J3" s="10" t="s">
        <v>12</v>
      </c>
      <c r="K3" s="11"/>
      <c r="L3" s="12" t="s">
        <v>1</v>
      </c>
      <c r="M3" s="10" t="s">
        <v>13</v>
      </c>
      <c r="N3" s="11"/>
      <c r="O3" s="12" t="s">
        <v>1</v>
      </c>
      <c r="P3" s="10" t="s">
        <v>14</v>
      </c>
      <c r="Q3" s="11"/>
      <c r="R3" s="12" t="s">
        <v>1</v>
      </c>
      <c r="S3" s="10" t="s">
        <v>15</v>
      </c>
      <c r="T3" s="11"/>
      <c r="U3" s="12" t="s">
        <v>1</v>
      </c>
      <c r="V3" s="13" t="s">
        <v>17</v>
      </c>
      <c r="W3" s="11"/>
      <c r="X3" s="12" t="s">
        <v>1</v>
      </c>
      <c r="Y3" s="13" t="s">
        <v>18</v>
      </c>
      <c r="Z3" s="11"/>
      <c r="AA3" s="12" t="s">
        <v>1</v>
      </c>
      <c r="AB3" s="10" t="s">
        <v>19</v>
      </c>
      <c r="AC3" s="11"/>
      <c r="AD3" s="12" t="s">
        <v>1</v>
      </c>
      <c r="AE3" s="10" t="s">
        <v>20</v>
      </c>
      <c r="AF3" s="11"/>
      <c r="AG3" s="12" t="s">
        <v>1</v>
      </c>
      <c r="AH3" s="10" t="s">
        <v>21</v>
      </c>
      <c r="AI3" s="11"/>
      <c r="AJ3" s="12" t="s">
        <v>1</v>
      </c>
      <c r="AK3" s="10" t="s">
        <v>22</v>
      </c>
      <c r="AL3" s="11"/>
      <c r="AM3" s="12" t="s">
        <v>1</v>
      </c>
      <c r="AN3" s="14" t="s">
        <v>23</v>
      </c>
      <c r="AO3" s="11"/>
      <c r="AP3" s="12" t="s">
        <v>1</v>
      </c>
      <c r="AQ3" s="14" t="s">
        <v>24</v>
      </c>
      <c r="AR3" s="11"/>
      <c r="AS3" s="12" t="s">
        <v>1</v>
      </c>
      <c r="AT3" s="14" t="s">
        <v>25</v>
      </c>
      <c r="AU3" s="11"/>
      <c r="AV3" s="12" t="s">
        <v>1</v>
      </c>
      <c r="AW3" s="14" t="s">
        <v>26</v>
      </c>
      <c r="AX3" s="11"/>
      <c r="AY3" s="12" t="s">
        <v>1</v>
      </c>
      <c r="AZ3" s="14" t="s">
        <v>27</v>
      </c>
      <c r="BA3" s="11"/>
      <c r="BB3" s="12" t="s">
        <v>1</v>
      </c>
      <c r="BC3" s="14" t="s">
        <v>28</v>
      </c>
      <c r="BD3" s="11"/>
      <c r="BE3" s="12" t="s">
        <v>1</v>
      </c>
      <c r="BF3" s="15" t="s">
        <v>49</v>
      </c>
      <c r="BG3" s="11"/>
      <c r="BH3" s="12" t="s">
        <v>1</v>
      </c>
      <c r="BI3" s="15" t="s">
        <v>47</v>
      </c>
      <c r="BJ3" s="11"/>
      <c r="BK3" s="12" t="s">
        <v>1</v>
      </c>
      <c r="BL3" s="5"/>
    </row>
    <row r="4" spans="1:64" s="2" customFormat="1" ht="18.75" customHeight="1">
      <c r="A4" s="17">
        <v>10</v>
      </c>
      <c r="B4" s="18" t="s">
        <v>2</v>
      </c>
      <c r="C4" s="19">
        <v>10.9</v>
      </c>
      <c r="D4" s="20"/>
      <c r="E4" s="21">
        <f t="shared" ref="E4:E42" si="0">($A4+0.5)*D4</f>
        <v>0</v>
      </c>
      <c r="F4" s="22">
        <f t="shared" ref="F4:F42" si="1">0.0027*(POWER($A4+0.5,3.3919))*D4</f>
        <v>0</v>
      </c>
      <c r="G4" s="20"/>
      <c r="H4" s="21">
        <f t="shared" ref="H4:H42" si="2">($A4+0.5)*G4</f>
        <v>0</v>
      </c>
      <c r="I4" s="22">
        <f t="shared" ref="I4:I42" si="3">0.0027*(POWER($A4+0.5,3.3919))*G4</f>
        <v>0</v>
      </c>
      <c r="J4" s="20"/>
      <c r="K4" s="21">
        <f t="shared" ref="K4:K42" si="4">($A4+0.5)*J4</f>
        <v>0</v>
      </c>
      <c r="L4" s="22">
        <f t="shared" ref="L4:L42" si="5">0.0027*(POWER($A4+0.5,3.3919))*J4</f>
        <v>0</v>
      </c>
      <c r="M4" s="20"/>
      <c r="N4" s="21">
        <f t="shared" ref="N4:N42" si="6">($A4+0.5)*M4</f>
        <v>0</v>
      </c>
      <c r="O4" s="22">
        <f t="shared" ref="O4:O42" si="7">0.0027*(POWER($A4+0.5,3.3919))*M4</f>
        <v>0</v>
      </c>
      <c r="P4" s="20"/>
      <c r="Q4" s="21">
        <f t="shared" ref="Q4:Q42" si="8">($A4+0.5)*P4</f>
        <v>0</v>
      </c>
      <c r="R4" s="22">
        <f t="shared" ref="R4:R42" si="9">0.0027*(POWER($A4+0.5,3.3919))*P4</f>
        <v>0</v>
      </c>
      <c r="S4" s="20"/>
      <c r="T4" s="21">
        <f t="shared" ref="T4:T42" si="10">($A4+0.5)*S4</f>
        <v>0</v>
      </c>
      <c r="U4" s="22">
        <f t="shared" ref="U4:U42" si="11">0.0027*(POWER($A4+0.5,3.3919))*S4</f>
        <v>0</v>
      </c>
      <c r="V4" s="20"/>
      <c r="W4" s="21">
        <f t="shared" ref="W4:W42" si="12">($A4+0.5)*V4</f>
        <v>0</v>
      </c>
      <c r="X4" s="22">
        <f t="shared" ref="X4:X42" si="13">0.0027*(POWER($A4+0.5,3.3919))*V4</f>
        <v>0</v>
      </c>
      <c r="Y4" s="20"/>
      <c r="Z4" s="21">
        <f t="shared" ref="Z4:Z42" si="14">($A4+0.5)*Y4</f>
        <v>0</v>
      </c>
      <c r="AA4" s="22">
        <f t="shared" ref="AA4:AA42" si="15">0.0027*(POWER($A4+0.5,3.3919))*Y4</f>
        <v>0</v>
      </c>
      <c r="AB4" s="20"/>
      <c r="AC4" s="21">
        <f t="shared" ref="AC4:AC42" si="16">($A4+0.5)*AB4</f>
        <v>0</v>
      </c>
      <c r="AD4" s="22">
        <f t="shared" ref="AD4:AD42" si="17">0.0027*(POWER($A4+0.5,3.3919))*AB4</f>
        <v>0</v>
      </c>
      <c r="AE4" s="20"/>
      <c r="AF4" s="21">
        <f t="shared" ref="AF4:AF42" si="18">($A4+0.5)*AE4</f>
        <v>0</v>
      </c>
      <c r="AG4" s="22">
        <f t="shared" ref="AG4:AG42" si="19">0.0027*(POWER($A4+0.5,3.3919))*AE4</f>
        <v>0</v>
      </c>
      <c r="AH4" s="20"/>
      <c r="AI4" s="21">
        <f t="shared" ref="AI4:AI42" si="20">($A4+0.5)*AH4</f>
        <v>0</v>
      </c>
      <c r="AJ4" s="22">
        <f t="shared" ref="AJ4:AJ42" si="21">0.0027*(POWER($A4+0.5,3.3919))*AH4</f>
        <v>0</v>
      </c>
      <c r="AK4" s="20"/>
      <c r="AL4" s="21">
        <f t="shared" ref="AL4:AL42" si="22">($A4+0.5)*AK4</f>
        <v>0</v>
      </c>
      <c r="AM4" s="22">
        <f t="shared" ref="AM4:AM42" si="23">0.0027*(POWER($A4+0.5,3.3919))*AK4</f>
        <v>0</v>
      </c>
      <c r="AN4" s="20"/>
      <c r="AO4" s="21">
        <f t="shared" ref="AO4:AO42" si="24">($A4+0.5)*AN4</f>
        <v>0</v>
      </c>
      <c r="AP4" s="22">
        <f t="shared" ref="AP4:AP42" si="25">0.0027*(POWER($A4+0.5,3.3919))*AN4</f>
        <v>0</v>
      </c>
      <c r="AQ4" s="20"/>
      <c r="AR4" s="21">
        <f t="shared" ref="AR4:AR42" si="26">($A4+0.5)*AQ4</f>
        <v>0</v>
      </c>
      <c r="AS4" s="22">
        <f t="shared" ref="AS4:AS42" si="27">0.0027*(POWER($A4+0.5,3.3919))*AQ4</f>
        <v>0</v>
      </c>
      <c r="AT4" s="20"/>
      <c r="AU4" s="21">
        <f t="shared" ref="AU4:AU42" si="28">($A4+0.5)*AT4</f>
        <v>0</v>
      </c>
      <c r="AV4" s="22">
        <f t="shared" ref="AV4:AV42" si="29">0.0027*(POWER($A4+0.5,3.3919))*AT4</f>
        <v>0</v>
      </c>
      <c r="AW4" s="20"/>
      <c r="AX4" s="21">
        <f t="shared" ref="AX4:AX42" si="30">($A4+0.5)*AW4</f>
        <v>0</v>
      </c>
      <c r="AY4" s="22">
        <f t="shared" ref="AY4:AY42" si="31">0.0027*(POWER($A4+0.5,3.3919))*AW4</f>
        <v>0</v>
      </c>
      <c r="AZ4" s="20"/>
      <c r="BA4" s="21">
        <f t="shared" ref="BA4:BA42" si="32">($A4+0.5)*AZ4</f>
        <v>0</v>
      </c>
      <c r="BB4" s="22">
        <f t="shared" ref="BB4:BB42" si="33">0.0027*(POWER($A4+0.5,3.3919))*AZ4</f>
        <v>0</v>
      </c>
      <c r="BC4" s="20"/>
      <c r="BD4" s="21">
        <f t="shared" ref="BD4:BD42" si="34">($A4+0.5)*BC4</f>
        <v>0</v>
      </c>
      <c r="BE4" s="22">
        <f t="shared" ref="BE4:BE42" si="35">0.0027*(POWER($A4+0.5,3.3919))*BC4</f>
        <v>0</v>
      </c>
      <c r="BF4" s="23"/>
      <c r="BG4" s="21">
        <f t="shared" ref="BG4:BG42" si="36">($A4+0.5)*BF4</f>
        <v>0</v>
      </c>
      <c r="BH4" s="22">
        <f t="shared" ref="BH4:BH42" si="37">0.0027*(POWER($A4+0.5,3.3919))*BF4</f>
        <v>0</v>
      </c>
      <c r="BI4" s="23"/>
      <c r="BJ4" s="21">
        <f t="shared" ref="BJ4:BJ42" si="38">($A4+0.5)*BI4</f>
        <v>0</v>
      </c>
      <c r="BK4" s="22">
        <f t="shared" ref="BK4:BK42" si="39">0.0027*(POWER($A4+0.5,3.3919))*BI4</f>
        <v>0</v>
      </c>
      <c r="BL4" s="5"/>
    </row>
    <row r="5" spans="1:64" s="2" customFormat="1" ht="18.75" customHeight="1">
      <c r="A5" s="17">
        <f t="shared" ref="A5:A42" si="40">A4+1</f>
        <v>11</v>
      </c>
      <c r="B5" s="18" t="s">
        <v>2</v>
      </c>
      <c r="C5" s="19">
        <f t="shared" ref="C5:C42" si="41">C4+1</f>
        <v>11.9</v>
      </c>
      <c r="D5" s="24"/>
      <c r="E5" s="22">
        <f t="shared" si="0"/>
        <v>0</v>
      </c>
      <c r="F5" s="22">
        <f t="shared" si="1"/>
        <v>0</v>
      </c>
      <c r="G5" s="24"/>
      <c r="H5" s="22">
        <f t="shared" si="2"/>
        <v>0</v>
      </c>
      <c r="I5" s="22">
        <f t="shared" si="3"/>
        <v>0</v>
      </c>
      <c r="J5" s="24"/>
      <c r="K5" s="22">
        <f t="shared" si="4"/>
        <v>0</v>
      </c>
      <c r="L5" s="22">
        <f t="shared" si="5"/>
        <v>0</v>
      </c>
      <c r="M5" s="24"/>
      <c r="N5" s="22">
        <f t="shared" si="6"/>
        <v>0</v>
      </c>
      <c r="O5" s="22">
        <f t="shared" si="7"/>
        <v>0</v>
      </c>
      <c r="P5" s="24"/>
      <c r="Q5" s="22">
        <f t="shared" si="8"/>
        <v>0</v>
      </c>
      <c r="R5" s="22">
        <f t="shared" si="9"/>
        <v>0</v>
      </c>
      <c r="S5" s="24"/>
      <c r="T5" s="22">
        <f t="shared" si="10"/>
        <v>0</v>
      </c>
      <c r="U5" s="22">
        <f t="shared" si="11"/>
        <v>0</v>
      </c>
      <c r="V5" s="24"/>
      <c r="W5" s="22">
        <f t="shared" si="12"/>
        <v>0</v>
      </c>
      <c r="X5" s="22">
        <f t="shared" si="13"/>
        <v>0</v>
      </c>
      <c r="Y5" s="24"/>
      <c r="Z5" s="22">
        <f t="shared" si="14"/>
        <v>0</v>
      </c>
      <c r="AA5" s="22">
        <f t="shared" si="15"/>
        <v>0</v>
      </c>
      <c r="AB5" s="24"/>
      <c r="AC5" s="22">
        <f t="shared" si="16"/>
        <v>0</v>
      </c>
      <c r="AD5" s="22">
        <f t="shared" si="17"/>
        <v>0</v>
      </c>
      <c r="AE5" s="24"/>
      <c r="AF5" s="22">
        <f t="shared" si="18"/>
        <v>0</v>
      </c>
      <c r="AG5" s="22">
        <f t="shared" si="19"/>
        <v>0</v>
      </c>
      <c r="AH5" s="24"/>
      <c r="AI5" s="22">
        <f t="shared" si="20"/>
        <v>0</v>
      </c>
      <c r="AJ5" s="22">
        <f t="shared" si="21"/>
        <v>0</v>
      </c>
      <c r="AK5" s="24"/>
      <c r="AL5" s="22">
        <f t="shared" si="22"/>
        <v>0</v>
      </c>
      <c r="AM5" s="22">
        <f t="shared" si="23"/>
        <v>0</v>
      </c>
      <c r="AN5" s="24"/>
      <c r="AO5" s="22">
        <f t="shared" si="24"/>
        <v>0</v>
      </c>
      <c r="AP5" s="22">
        <f t="shared" si="25"/>
        <v>0</v>
      </c>
      <c r="AQ5" s="24"/>
      <c r="AR5" s="22">
        <f t="shared" si="26"/>
        <v>0</v>
      </c>
      <c r="AS5" s="22">
        <f t="shared" si="27"/>
        <v>0</v>
      </c>
      <c r="AT5" s="24"/>
      <c r="AU5" s="22">
        <f t="shared" si="28"/>
        <v>0</v>
      </c>
      <c r="AV5" s="22">
        <f t="shared" si="29"/>
        <v>0</v>
      </c>
      <c r="AW5" s="24"/>
      <c r="AX5" s="22">
        <f t="shared" si="30"/>
        <v>0</v>
      </c>
      <c r="AY5" s="22">
        <f t="shared" si="31"/>
        <v>0</v>
      </c>
      <c r="AZ5" s="24"/>
      <c r="BA5" s="22">
        <f t="shared" si="32"/>
        <v>0</v>
      </c>
      <c r="BB5" s="22">
        <f t="shared" si="33"/>
        <v>0</v>
      </c>
      <c r="BC5" s="24"/>
      <c r="BD5" s="22">
        <f t="shared" si="34"/>
        <v>0</v>
      </c>
      <c r="BE5" s="22">
        <f t="shared" si="35"/>
        <v>0</v>
      </c>
      <c r="BF5" s="24"/>
      <c r="BG5" s="22">
        <f t="shared" si="36"/>
        <v>0</v>
      </c>
      <c r="BH5" s="22">
        <f t="shared" si="37"/>
        <v>0</v>
      </c>
      <c r="BI5" s="24"/>
      <c r="BJ5" s="22">
        <f t="shared" si="38"/>
        <v>0</v>
      </c>
      <c r="BK5" s="22">
        <f t="shared" si="39"/>
        <v>0</v>
      </c>
      <c r="BL5" s="5"/>
    </row>
    <row r="6" spans="1:64" s="2" customFormat="1" ht="18.75" customHeight="1">
      <c r="A6" s="17">
        <f t="shared" si="40"/>
        <v>12</v>
      </c>
      <c r="B6" s="18" t="s">
        <v>2</v>
      </c>
      <c r="C6" s="19">
        <f t="shared" si="41"/>
        <v>12.9</v>
      </c>
      <c r="D6" s="24"/>
      <c r="E6" s="22">
        <f t="shared" si="0"/>
        <v>0</v>
      </c>
      <c r="F6" s="22">
        <f t="shared" si="1"/>
        <v>0</v>
      </c>
      <c r="G6" s="24"/>
      <c r="H6" s="22">
        <f t="shared" si="2"/>
        <v>0</v>
      </c>
      <c r="I6" s="22">
        <f t="shared" si="3"/>
        <v>0</v>
      </c>
      <c r="J6" s="24"/>
      <c r="K6" s="22">
        <f t="shared" si="4"/>
        <v>0</v>
      </c>
      <c r="L6" s="22">
        <f t="shared" si="5"/>
        <v>0</v>
      </c>
      <c r="M6" s="24"/>
      <c r="N6" s="22">
        <f t="shared" si="6"/>
        <v>0</v>
      </c>
      <c r="O6" s="22">
        <f t="shared" si="7"/>
        <v>0</v>
      </c>
      <c r="P6" s="24"/>
      <c r="Q6" s="22">
        <f t="shared" si="8"/>
        <v>0</v>
      </c>
      <c r="R6" s="22">
        <f t="shared" si="9"/>
        <v>0</v>
      </c>
      <c r="S6" s="24"/>
      <c r="T6" s="22">
        <f t="shared" si="10"/>
        <v>0</v>
      </c>
      <c r="U6" s="22">
        <f t="shared" si="11"/>
        <v>0</v>
      </c>
      <c r="V6" s="24"/>
      <c r="W6" s="22">
        <f t="shared" si="12"/>
        <v>0</v>
      </c>
      <c r="X6" s="22">
        <f t="shared" si="13"/>
        <v>0</v>
      </c>
      <c r="Y6" s="24"/>
      <c r="Z6" s="22">
        <f t="shared" si="14"/>
        <v>0</v>
      </c>
      <c r="AA6" s="22">
        <f t="shared" si="15"/>
        <v>0</v>
      </c>
      <c r="AB6" s="24"/>
      <c r="AC6" s="22">
        <f t="shared" si="16"/>
        <v>0</v>
      </c>
      <c r="AD6" s="22">
        <f t="shared" si="17"/>
        <v>0</v>
      </c>
      <c r="AE6" s="24"/>
      <c r="AF6" s="22">
        <f t="shared" si="18"/>
        <v>0</v>
      </c>
      <c r="AG6" s="22">
        <f t="shared" si="19"/>
        <v>0</v>
      </c>
      <c r="AH6" s="24"/>
      <c r="AI6" s="22">
        <f t="shared" si="20"/>
        <v>0</v>
      </c>
      <c r="AJ6" s="22">
        <f t="shared" si="21"/>
        <v>0</v>
      </c>
      <c r="AK6" s="24"/>
      <c r="AL6" s="22">
        <f t="shared" si="22"/>
        <v>0</v>
      </c>
      <c r="AM6" s="22">
        <f t="shared" si="23"/>
        <v>0</v>
      </c>
      <c r="AN6" s="24"/>
      <c r="AO6" s="22">
        <f t="shared" si="24"/>
        <v>0</v>
      </c>
      <c r="AP6" s="22">
        <f t="shared" si="25"/>
        <v>0</v>
      </c>
      <c r="AQ6" s="24"/>
      <c r="AR6" s="22">
        <f t="shared" si="26"/>
        <v>0</v>
      </c>
      <c r="AS6" s="22">
        <f t="shared" si="27"/>
        <v>0</v>
      </c>
      <c r="AT6" s="24"/>
      <c r="AU6" s="22">
        <f t="shared" si="28"/>
        <v>0</v>
      </c>
      <c r="AV6" s="22">
        <f t="shared" si="29"/>
        <v>0</v>
      </c>
      <c r="AW6" s="24"/>
      <c r="AX6" s="22">
        <f t="shared" si="30"/>
        <v>0</v>
      </c>
      <c r="AY6" s="22">
        <f t="shared" si="31"/>
        <v>0</v>
      </c>
      <c r="AZ6" s="24"/>
      <c r="BA6" s="22">
        <f t="shared" si="32"/>
        <v>0</v>
      </c>
      <c r="BB6" s="22">
        <f t="shared" si="33"/>
        <v>0</v>
      </c>
      <c r="BC6" s="24"/>
      <c r="BD6" s="22">
        <f t="shared" si="34"/>
        <v>0</v>
      </c>
      <c r="BE6" s="22">
        <f t="shared" si="35"/>
        <v>0</v>
      </c>
      <c r="BF6" s="24"/>
      <c r="BG6" s="22">
        <f t="shared" si="36"/>
        <v>0</v>
      </c>
      <c r="BH6" s="22">
        <f t="shared" si="37"/>
        <v>0</v>
      </c>
      <c r="BI6" s="24"/>
      <c r="BJ6" s="22">
        <f t="shared" si="38"/>
        <v>0</v>
      </c>
      <c r="BK6" s="22">
        <f t="shared" si="39"/>
        <v>0</v>
      </c>
      <c r="BL6" s="5"/>
    </row>
    <row r="7" spans="1:64" s="2" customFormat="1" ht="18.75" customHeight="1">
      <c r="A7" s="17">
        <f t="shared" si="40"/>
        <v>13</v>
      </c>
      <c r="B7" s="18" t="s">
        <v>2</v>
      </c>
      <c r="C7" s="19">
        <f t="shared" si="41"/>
        <v>13.9</v>
      </c>
      <c r="D7" s="24"/>
      <c r="E7" s="22">
        <f t="shared" si="0"/>
        <v>0</v>
      </c>
      <c r="F7" s="22">
        <f t="shared" si="1"/>
        <v>0</v>
      </c>
      <c r="G7" s="24"/>
      <c r="H7" s="22">
        <f t="shared" si="2"/>
        <v>0</v>
      </c>
      <c r="I7" s="22">
        <f t="shared" si="3"/>
        <v>0</v>
      </c>
      <c r="J7" s="24"/>
      <c r="K7" s="22">
        <f t="shared" si="4"/>
        <v>0</v>
      </c>
      <c r="L7" s="22">
        <f t="shared" si="5"/>
        <v>0</v>
      </c>
      <c r="M7" s="24"/>
      <c r="N7" s="22">
        <f t="shared" si="6"/>
        <v>0</v>
      </c>
      <c r="O7" s="22">
        <f t="shared" si="7"/>
        <v>0</v>
      </c>
      <c r="P7" s="24"/>
      <c r="Q7" s="22">
        <f t="shared" si="8"/>
        <v>0</v>
      </c>
      <c r="R7" s="22">
        <f t="shared" si="9"/>
        <v>0</v>
      </c>
      <c r="S7" s="24"/>
      <c r="T7" s="22">
        <f t="shared" si="10"/>
        <v>0</v>
      </c>
      <c r="U7" s="22">
        <f t="shared" si="11"/>
        <v>0</v>
      </c>
      <c r="V7" s="24"/>
      <c r="W7" s="22">
        <f t="shared" si="12"/>
        <v>0</v>
      </c>
      <c r="X7" s="22">
        <f t="shared" si="13"/>
        <v>0</v>
      </c>
      <c r="Y7" s="24"/>
      <c r="Z7" s="22">
        <f t="shared" si="14"/>
        <v>0</v>
      </c>
      <c r="AA7" s="22">
        <f t="shared" si="15"/>
        <v>0</v>
      </c>
      <c r="AB7" s="24"/>
      <c r="AC7" s="22">
        <f t="shared" si="16"/>
        <v>0</v>
      </c>
      <c r="AD7" s="22">
        <f t="shared" si="17"/>
        <v>0</v>
      </c>
      <c r="AE7" s="24"/>
      <c r="AF7" s="22">
        <f t="shared" si="18"/>
        <v>0</v>
      </c>
      <c r="AG7" s="22">
        <f t="shared" si="19"/>
        <v>0</v>
      </c>
      <c r="AH7" s="24"/>
      <c r="AI7" s="22">
        <f t="shared" si="20"/>
        <v>0</v>
      </c>
      <c r="AJ7" s="22">
        <f t="shared" si="21"/>
        <v>0</v>
      </c>
      <c r="AK7" s="24"/>
      <c r="AL7" s="22">
        <f t="shared" si="22"/>
        <v>0</v>
      </c>
      <c r="AM7" s="22">
        <f t="shared" si="23"/>
        <v>0</v>
      </c>
      <c r="AN7" s="24"/>
      <c r="AO7" s="22">
        <f t="shared" si="24"/>
        <v>0</v>
      </c>
      <c r="AP7" s="22">
        <f t="shared" si="25"/>
        <v>0</v>
      </c>
      <c r="AQ7" s="24"/>
      <c r="AR7" s="22">
        <f t="shared" si="26"/>
        <v>0</v>
      </c>
      <c r="AS7" s="22">
        <f t="shared" si="27"/>
        <v>0</v>
      </c>
      <c r="AT7" s="24"/>
      <c r="AU7" s="22">
        <f t="shared" si="28"/>
        <v>0</v>
      </c>
      <c r="AV7" s="22">
        <f t="shared" si="29"/>
        <v>0</v>
      </c>
      <c r="AW7" s="24"/>
      <c r="AX7" s="22">
        <f t="shared" si="30"/>
        <v>0</v>
      </c>
      <c r="AY7" s="22">
        <f t="shared" si="31"/>
        <v>0</v>
      </c>
      <c r="AZ7" s="24"/>
      <c r="BA7" s="22">
        <f t="shared" si="32"/>
        <v>0</v>
      </c>
      <c r="BB7" s="22">
        <f t="shared" si="33"/>
        <v>0</v>
      </c>
      <c r="BC7" s="24"/>
      <c r="BD7" s="22">
        <f t="shared" si="34"/>
        <v>0</v>
      </c>
      <c r="BE7" s="22">
        <f t="shared" si="35"/>
        <v>0</v>
      </c>
      <c r="BF7" s="24"/>
      <c r="BG7" s="22">
        <f t="shared" si="36"/>
        <v>0</v>
      </c>
      <c r="BH7" s="22">
        <f t="shared" si="37"/>
        <v>0</v>
      </c>
      <c r="BI7" s="24">
        <v>1</v>
      </c>
      <c r="BJ7" s="22">
        <f t="shared" si="38"/>
        <v>13.5</v>
      </c>
      <c r="BK7" s="22">
        <f t="shared" si="39"/>
        <v>18.422258564180716</v>
      </c>
      <c r="BL7" s="5"/>
    </row>
    <row r="8" spans="1:64" s="2" customFormat="1" ht="18.75" customHeight="1">
      <c r="A8" s="17">
        <f t="shared" si="40"/>
        <v>14</v>
      </c>
      <c r="B8" s="18" t="s">
        <v>2</v>
      </c>
      <c r="C8" s="19">
        <f t="shared" si="41"/>
        <v>14.9</v>
      </c>
      <c r="D8" s="24"/>
      <c r="E8" s="22">
        <f t="shared" si="0"/>
        <v>0</v>
      </c>
      <c r="F8" s="22">
        <f t="shared" si="1"/>
        <v>0</v>
      </c>
      <c r="G8" s="24"/>
      <c r="H8" s="22">
        <f t="shared" si="2"/>
        <v>0</v>
      </c>
      <c r="I8" s="22">
        <f t="shared" si="3"/>
        <v>0</v>
      </c>
      <c r="J8" s="24"/>
      <c r="K8" s="22">
        <f t="shared" si="4"/>
        <v>0</v>
      </c>
      <c r="L8" s="22">
        <f t="shared" si="5"/>
        <v>0</v>
      </c>
      <c r="M8" s="24"/>
      <c r="N8" s="22">
        <f t="shared" si="6"/>
        <v>0</v>
      </c>
      <c r="O8" s="22">
        <f t="shared" si="7"/>
        <v>0</v>
      </c>
      <c r="P8" s="24"/>
      <c r="Q8" s="22">
        <f t="shared" si="8"/>
        <v>0</v>
      </c>
      <c r="R8" s="22">
        <f t="shared" si="9"/>
        <v>0</v>
      </c>
      <c r="S8" s="24"/>
      <c r="T8" s="22">
        <f t="shared" si="10"/>
        <v>0</v>
      </c>
      <c r="U8" s="22">
        <f t="shared" si="11"/>
        <v>0</v>
      </c>
      <c r="V8" s="24"/>
      <c r="W8" s="22">
        <f t="shared" si="12"/>
        <v>0</v>
      </c>
      <c r="X8" s="22">
        <f t="shared" si="13"/>
        <v>0</v>
      </c>
      <c r="Y8" s="24"/>
      <c r="Z8" s="22">
        <f t="shared" si="14"/>
        <v>0</v>
      </c>
      <c r="AA8" s="22">
        <f t="shared" si="15"/>
        <v>0</v>
      </c>
      <c r="AB8" s="24"/>
      <c r="AC8" s="22">
        <f t="shared" si="16"/>
        <v>0</v>
      </c>
      <c r="AD8" s="22">
        <f t="shared" si="17"/>
        <v>0</v>
      </c>
      <c r="AE8" s="24"/>
      <c r="AF8" s="22">
        <f t="shared" si="18"/>
        <v>0</v>
      </c>
      <c r="AG8" s="22">
        <f t="shared" si="19"/>
        <v>0</v>
      </c>
      <c r="AH8" s="24"/>
      <c r="AI8" s="22">
        <f t="shared" si="20"/>
        <v>0</v>
      </c>
      <c r="AJ8" s="22">
        <f t="shared" si="21"/>
        <v>0</v>
      </c>
      <c r="AK8" s="24"/>
      <c r="AL8" s="22">
        <f t="shared" si="22"/>
        <v>0</v>
      </c>
      <c r="AM8" s="22">
        <f t="shared" si="23"/>
        <v>0</v>
      </c>
      <c r="AN8" s="24"/>
      <c r="AO8" s="22">
        <f t="shared" si="24"/>
        <v>0</v>
      </c>
      <c r="AP8" s="22">
        <f t="shared" si="25"/>
        <v>0</v>
      </c>
      <c r="AQ8" s="24"/>
      <c r="AR8" s="22">
        <f t="shared" si="26"/>
        <v>0</v>
      </c>
      <c r="AS8" s="22">
        <f t="shared" si="27"/>
        <v>0</v>
      </c>
      <c r="AT8" s="24"/>
      <c r="AU8" s="22">
        <f t="shared" si="28"/>
        <v>0</v>
      </c>
      <c r="AV8" s="22">
        <f t="shared" si="29"/>
        <v>0</v>
      </c>
      <c r="AW8" s="24"/>
      <c r="AX8" s="22">
        <f t="shared" si="30"/>
        <v>0</v>
      </c>
      <c r="AY8" s="22">
        <f t="shared" si="31"/>
        <v>0</v>
      </c>
      <c r="AZ8" s="24"/>
      <c r="BA8" s="22">
        <f t="shared" si="32"/>
        <v>0</v>
      </c>
      <c r="BB8" s="22">
        <f t="shared" si="33"/>
        <v>0</v>
      </c>
      <c r="BC8" s="24"/>
      <c r="BD8" s="22">
        <f t="shared" si="34"/>
        <v>0</v>
      </c>
      <c r="BE8" s="22">
        <f t="shared" si="35"/>
        <v>0</v>
      </c>
      <c r="BF8" s="24"/>
      <c r="BG8" s="22">
        <f t="shared" si="36"/>
        <v>0</v>
      </c>
      <c r="BH8" s="22">
        <f t="shared" si="37"/>
        <v>0</v>
      </c>
      <c r="BI8" s="24">
        <v>6</v>
      </c>
      <c r="BJ8" s="22">
        <f t="shared" si="38"/>
        <v>87</v>
      </c>
      <c r="BK8" s="22">
        <f t="shared" si="39"/>
        <v>140.85074269325608</v>
      </c>
      <c r="BL8" s="5"/>
    </row>
    <row r="9" spans="1:64" s="2" customFormat="1" ht="18.75" customHeight="1">
      <c r="A9" s="17">
        <f t="shared" si="40"/>
        <v>15</v>
      </c>
      <c r="B9" s="18" t="s">
        <v>2</v>
      </c>
      <c r="C9" s="19">
        <f t="shared" si="41"/>
        <v>15.9</v>
      </c>
      <c r="D9" s="24"/>
      <c r="E9" s="22">
        <f t="shared" si="0"/>
        <v>0</v>
      </c>
      <c r="F9" s="22">
        <f t="shared" si="1"/>
        <v>0</v>
      </c>
      <c r="G9" s="24"/>
      <c r="H9" s="22">
        <f t="shared" si="2"/>
        <v>0</v>
      </c>
      <c r="I9" s="22">
        <f t="shared" si="3"/>
        <v>0</v>
      </c>
      <c r="J9" s="24"/>
      <c r="K9" s="22">
        <f t="shared" si="4"/>
        <v>0</v>
      </c>
      <c r="L9" s="22">
        <f t="shared" si="5"/>
        <v>0</v>
      </c>
      <c r="M9" s="24"/>
      <c r="N9" s="22">
        <f t="shared" si="6"/>
        <v>0</v>
      </c>
      <c r="O9" s="22">
        <f t="shared" si="7"/>
        <v>0</v>
      </c>
      <c r="P9" s="24"/>
      <c r="Q9" s="22">
        <f t="shared" si="8"/>
        <v>0</v>
      </c>
      <c r="R9" s="22">
        <f t="shared" si="9"/>
        <v>0</v>
      </c>
      <c r="S9" s="24"/>
      <c r="T9" s="22">
        <f t="shared" si="10"/>
        <v>0</v>
      </c>
      <c r="U9" s="22">
        <f t="shared" si="11"/>
        <v>0</v>
      </c>
      <c r="V9" s="24"/>
      <c r="W9" s="22">
        <f t="shared" si="12"/>
        <v>0</v>
      </c>
      <c r="X9" s="22">
        <f t="shared" si="13"/>
        <v>0</v>
      </c>
      <c r="Y9" s="24"/>
      <c r="Z9" s="22">
        <f t="shared" si="14"/>
        <v>0</v>
      </c>
      <c r="AA9" s="22">
        <f t="shared" si="15"/>
        <v>0</v>
      </c>
      <c r="AB9" s="24"/>
      <c r="AC9" s="22">
        <f t="shared" si="16"/>
        <v>0</v>
      </c>
      <c r="AD9" s="22">
        <f t="shared" si="17"/>
        <v>0</v>
      </c>
      <c r="AE9" s="24"/>
      <c r="AF9" s="22">
        <f t="shared" si="18"/>
        <v>0</v>
      </c>
      <c r="AG9" s="22">
        <f t="shared" si="19"/>
        <v>0</v>
      </c>
      <c r="AH9" s="24"/>
      <c r="AI9" s="22">
        <f t="shared" si="20"/>
        <v>0</v>
      </c>
      <c r="AJ9" s="22">
        <f t="shared" si="21"/>
        <v>0</v>
      </c>
      <c r="AK9" s="24"/>
      <c r="AL9" s="22">
        <f t="shared" si="22"/>
        <v>0</v>
      </c>
      <c r="AM9" s="22">
        <f t="shared" si="23"/>
        <v>0</v>
      </c>
      <c r="AN9" s="24"/>
      <c r="AO9" s="22">
        <f t="shared" si="24"/>
        <v>0</v>
      </c>
      <c r="AP9" s="22">
        <f t="shared" si="25"/>
        <v>0</v>
      </c>
      <c r="AQ9" s="24"/>
      <c r="AR9" s="22">
        <f t="shared" si="26"/>
        <v>0</v>
      </c>
      <c r="AS9" s="22">
        <f t="shared" si="27"/>
        <v>0</v>
      </c>
      <c r="AT9" s="24"/>
      <c r="AU9" s="22">
        <f t="shared" si="28"/>
        <v>0</v>
      </c>
      <c r="AV9" s="22">
        <f t="shared" si="29"/>
        <v>0</v>
      </c>
      <c r="AW9" s="24"/>
      <c r="AX9" s="22">
        <f t="shared" si="30"/>
        <v>0</v>
      </c>
      <c r="AY9" s="22">
        <f t="shared" si="31"/>
        <v>0</v>
      </c>
      <c r="AZ9" s="24"/>
      <c r="BA9" s="22">
        <f t="shared" si="32"/>
        <v>0</v>
      </c>
      <c r="BB9" s="22">
        <f t="shared" si="33"/>
        <v>0</v>
      </c>
      <c r="BC9" s="24"/>
      <c r="BD9" s="22">
        <f t="shared" si="34"/>
        <v>0</v>
      </c>
      <c r="BE9" s="22">
        <f t="shared" si="35"/>
        <v>0</v>
      </c>
      <c r="BF9" s="24"/>
      <c r="BG9" s="22">
        <f t="shared" si="36"/>
        <v>0</v>
      </c>
      <c r="BH9" s="22">
        <f t="shared" si="37"/>
        <v>0</v>
      </c>
      <c r="BI9" s="24">
        <v>7</v>
      </c>
      <c r="BJ9" s="22">
        <f t="shared" si="38"/>
        <v>108.5</v>
      </c>
      <c r="BK9" s="22">
        <f t="shared" si="39"/>
        <v>206.03826835191882</v>
      </c>
      <c r="BL9" s="5"/>
    </row>
    <row r="10" spans="1:64" s="2" customFormat="1" ht="18.75" customHeight="1">
      <c r="A10" s="17">
        <f t="shared" si="40"/>
        <v>16</v>
      </c>
      <c r="B10" s="18" t="s">
        <v>2</v>
      </c>
      <c r="C10" s="19">
        <f t="shared" si="41"/>
        <v>16.899999999999999</v>
      </c>
      <c r="D10" s="24"/>
      <c r="E10" s="22">
        <f t="shared" si="0"/>
        <v>0</v>
      </c>
      <c r="F10" s="22">
        <f t="shared" si="1"/>
        <v>0</v>
      </c>
      <c r="G10" s="24"/>
      <c r="H10" s="22">
        <f t="shared" si="2"/>
        <v>0</v>
      </c>
      <c r="I10" s="22">
        <f t="shared" si="3"/>
        <v>0</v>
      </c>
      <c r="J10" s="24"/>
      <c r="K10" s="22">
        <f t="shared" si="4"/>
        <v>0</v>
      </c>
      <c r="L10" s="22">
        <f t="shared" si="5"/>
        <v>0</v>
      </c>
      <c r="M10" s="24"/>
      <c r="N10" s="22">
        <f t="shared" si="6"/>
        <v>0</v>
      </c>
      <c r="O10" s="22">
        <f t="shared" si="7"/>
        <v>0</v>
      </c>
      <c r="P10" s="24"/>
      <c r="Q10" s="22">
        <f t="shared" si="8"/>
        <v>0</v>
      </c>
      <c r="R10" s="22">
        <f t="shared" si="9"/>
        <v>0</v>
      </c>
      <c r="S10" s="24"/>
      <c r="T10" s="22">
        <f t="shared" si="10"/>
        <v>0</v>
      </c>
      <c r="U10" s="22">
        <f t="shared" si="11"/>
        <v>0</v>
      </c>
      <c r="V10" s="24"/>
      <c r="W10" s="22">
        <f t="shared" si="12"/>
        <v>0</v>
      </c>
      <c r="X10" s="22">
        <f t="shared" si="13"/>
        <v>0</v>
      </c>
      <c r="Y10" s="24"/>
      <c r="Z10" s="22">
        <f t="shared" si="14"/>
        <v>0</v>
      </c>
      <c r="AA10" s="22">
        <f t="shared" si="15"/>
        <v>0</v>
      </c>
      <c r="AB10" s="24"/>
      <c r="AC10" s="22">
        <f t="shared" si="16"/>
        <v>0</v>
      </c>
      <c r="AD10" s="22">
        <f t="shared" si="17"/>
        <v>0</v>
      </c>
      <c r="AE10" s="24"/>
      <c r="AF10" s="22">
        <f t="shared" si="18"/>
        <v>0</v>
      </c>
      <c r="AG10" s="22">
        <f t="shared" si="19"/>
        <v>0</v>
      </c>
      <c r="AH10" s="24"/>
      <c r="AI10" s="22">
        <f t="shared" si="20"/>
        <v>0</v>
      </c>
      <c r="AJ10" s="22">
        <f t="shared" si="21"/>
        <v>0</v>
      </c>
      <c r="AK10" s="24"/>
      <c r="AL10" s="22">
        <f t="shared" si="22"/>
        <v>0</v>
      </c>
      <c r="AM10" s="22">
        <f t="shared" si="23"/>
        <v>0</v>
      </c>
      <c r="AN10" s="24"/>
      <c r="AO10" s="22">
        <f t="shared" si="24"/>
        <v>0</v>
      </c>
      <c r="AP10" s="22">
        <f t="shared" si="25"/>
        <v>0</v>
      </c>
      <c r="AQ10" s="24"/>
      <c r="AR10" s="22">
        <f t="shared" si="26"/>
        <v>0</v>
      </c>
      <c r="AS10" s="22">
        <f t="shared" si="27"/>
        <v>0</v>
      </c>
      <c r="AT10" s="24"/>
      <c r="AU10" s="22">
        <f t="shared" si="28"/>
        <v>0</v>
      </c>
      <c r="AV10" s="22">
        <f t="shared" si="29"/>
        <v>0</v>
      </c>
      <c r="AW10" s="24"/>
      <c r="AX10" s="22">
        <f t="shared" si="30"/>
        <v>0</v>
      </c>
      <c r="AY10" s="22">
        <f t="shared" si="31"/>
        <v>0</v>
      </c>
      <c r="AZ10" s="24"/>
      <c r="BA10" s="22">
        <f t="shared" si="32"/>
        <v>0</v>
      </c>
      <c r="BB10" s="22">
        <f t="shared" si="33"/>
        <v>0</v>
      </c>
      <c r="BC10" s="24"/>
      <c r="BD10" s="22">
        <f t="shared" si="34"/>
        <v>0</v>
      </c>
      <c r="BE10" s="22">
        <f t="shared" si="35"/>
        <v>0</v>
      </c>
      <c r="BF10" s="24"/>
      <c r="BG10" s="22">
        <f t="shared" si="36"/>
        <v>0</v>
      </c>
      <c r="BH10" s="22">
        <f t="shared" si="37"/>
        <v>0</v>
      </c>
      <c r="BI10" s="24">
        <v>11</v>
      </c>
      <c r="BJ10" s="22">
        <f t="shared" si="38"/>
        <v>181.5</v>
      </c>
      <c r="BK10" s="22">
        <f t="shared" si="39"/>
        <v>400.25820158539318</v>
      </c>
      <c r="BL10" s="5"/>
    </row>
    <row r="11" spans="1:64" s="2" customFormat="1" ht="18.75" customHeight="1">
      <c r="A11" s="17">
        <f t="shared" si="40"/>
        <v>17</v>
      </c>
      <c r="B11" s="18" t="s">
        <v>2</v>
      </c>
      <c r="C11" s="19">
        <f t="shared" si="41"/>
        <v>17.899999999999999</v>
      </c>
      <c r="D11" s="24"/>
      <c r="E11" s="22">
        <f t="shared" si="0"/>
        <v>0</v>
      </c>
      <c r="F11" s="22">
        <f t="shared" si="1"/>
        <v>0</v>
      </c>
      <c r="G11" s="24"/>
      <c r="H11" s="22">
        <f t="shared" si="2"/>
        <v>0</v>
      </c>
      <c r="I11" s="22">
        <f t="shared" si="3"/>
        <v>0</v>
      </c>
      <c r="J11" s="24"/>
      <c r="K11" s="22">
        <f t="shared" si="4"/>
        <v>0</v>
      </c>
      <c r="L11" s="22">
        <f t="shared" si="5"/>
        <v>0</v>
      </c>
      <c r="M11" s="24"/>
      <c r="N11" s="22">
        <f t="shared" si="6"/>
        <v>0</v>
      </c>
      <c r="O11" s="22">
        <f t="shared" si="7"/>
        <v>0</v>
      </c>
      <c r="P11" s="24"/>
      <c r="Q11" s="22">
        <f t="shared" si="8"/>
        <v>0</v>
      </c>
      <c r="R11" s="22">
        <f t="shared" si="9"/>
        <v>0</v>
      </c>
      <c r="S11" s="24"/>
      <c r="T11" s="22">
        <f t="shared" si="10"/>
        <v>0</v>
      </c>
      <c r="U11" s="22">
        <f t="shared" si="11"/>
        <v>0</v>
      </c>
      <c r="V11" s="24"/>
      <c r="W11" s="22">
        <f t="shared" si="12"/>
        <v>0</v>
      </c>
      <c r="X11" s="22">
        <f t="shared" si="13"/>
        <v>0</v>
      </c>
      <c r="Y11" s="24"/>
      <c r="Z11" s="22">
        <f t="shared" si="14"/>
        <v>0</v>
      </c>
      <c r="AA11" s="22">
        <f t="shared" si="15"/>
        <v>0</v>
      </c>
      <c r="AB11" s="24"/>
      <c r="AC11" s="22">
        <f t="shared" si="16"/>
        <v>0</v>
      </c>
      <c r="AD11" s="22">
        <f t="shared" si="17"/>
        <v>0</v>
      </c>
      <c r="AE11" s="24"/>
      <c r="AF11" s="22">
        <f t="shared" si="18"/>
        <v>0</v>
      </c>
      <c r="AG11" s="22">
        <f t="shared" si="19"/>
        <v>0</v>
      </c>
      <c r="AH11" s="24"/>
      <c r="AI11" s="22">
        <f t="shared" si="20"/>
        <v>0</v>
      </c>
      <c r="AJ11" s="22">
        <f t="shared" si="21"/>
        <v>0</v>
      </c>
      <c r="AK11" s="24"/>
      <c r="AL11" s="22">
        <f t="shared" si="22"/>
        <v>0</v>
      </c>
      <c r="AM11" s="22">
        <f t="shared" si="23"/>
        <v>0</v>
      </c>
      <c r="AN11" s="24"/>
      <c r="AO11" s="22">
        <f t="shared" si="24"/>
        <v>0</v>
      </c>
      <c r="AP11" s="22">
        <f t="shared" si="25"/>
        <v>0</v>
      </c>
      <c r="AQ11" s="24"/>
      <c r="AR11" s="22">
        <f t="shared" si="26"/>
        <v>0</v>
      </c>
      <c r="AS11" s="22">
        <f t="shared" si="27"/>
        <v>0</v>
      </c>
      <c r="AT11" s="24"/>
      <c r="AU11" s="22">
        <f t="shared" si="28"/>
        <v>0</v>
      </c>
      <c r="AV11" s="22">
        <f t="shared" si="29"/>
        <v>0</v>
      </c>
      <c r="AW11" s="24"/>
      <c r="AX11" s="22">
        <f t="shared" si="30"/>
        <v>0</v>
      </c>
      <c r="AY11" s="22">
        <f t="shared" si="31"/>
        <v>0</v>
      </c>
      <c r="AZ11" s="24"/>
      <c r="BA11" s="22">
        <f t="shared" si="32"/>
        <v>0</v>
      </c>
      <c r="BB11" s="22">
        <f t="shared" si="33"/>
        <v>0</v>
      </c>
      <c r="BC11" s="24"/>
      <c r="BD11" s="22">
        <f t="shared" si="34"/>
        <v>0</v>
      </c>
      <c r="BE11" s="22">
        <f t="shared" si="35"/>
        <v>0</v>
      </c>
      <c r="BF11" s="24">
        <v>5</v>
      </c>
      <c r="BG11" s="22">
        <f t="shared" si="36"/>
        <v>87.5</v>
      </c>
      <c r="BH11" s="22">
        <f t="shared" si="37"/>
        <v>222.12350910469027</v>
      </c>
      <c r="BI11" s="24">
        <v>23</v>
      </c>
      <c r="BJ11" s="22">
        <f t="shared" si="38"/>
        <v>402.5</v>
      </c>
      <c r="BK11" s="22">
        <f t="shared" si="39"/>
        <v>1021.7681418815753</v>
      </c>
      <c r="BL11" s="5"/>
    </row>
    <row r="12" spans="1:64" s="2" customFormat="1" ht="18.75" customHeight="1">
      <c r="A12" s="17">
        <f t="shared" si="40"/>
        <v>18</v>
      </c>
      <c r="B12" s="18" t="s">
        <v>2</v>
      </c>
      <c r="C12" s="19">
        <f t="shared" si="41"/>
        <v>18.899999999999999</v>
      </c>
      <c r="D12" s="24"/>
      <c r="E12" s="22">
        <f t="shared" si="0"/>
        <v>0</v>
      </c>
      <c r="F12" s="22">
        <f t="shared" si="1"/>
        <v>0</v>
      </c>
      <c r="G12" s="24"/>
      <c r="H12" s="22">
        <f t="shared" si="2"/>
        <v>0</v>
      </c>
      <c r="I12" s="22">
        <f t="shared" si="3"/>
        <v>0</v>
      </c>
      <c r="J12" s="24"/>
      <c r="K12" s="22">
        <f t="shared" si="4"/>
        <v>0</v>
      </c>
      <c r="L12" s="22">
        <f t="shared" si="5"/>
        <v>0</v>
      </c>
      <c r="M12" s="24"/>
      <c r="N12" s="22">
        <f t="shared" si="6"/>
        <v>0</v>
      </c>
      <c r="O12" s="22">
        <f t="shared" si="7"/>
        <v>0</v>
      </c>
      <c r="P12" s="24"/>
      <c r="Q12" s="22">
        <f t="shared" si="8"/>
        <v>0</v>
      </c>
      <c r="R12" s="22">
        <f t="shared" si="9"/>
        <v>0</v>
      </c>
      <c r="S12" s="24"/>
      <c r="T12" s="22">
        <f t="shared" si="10"/>
        <v>0</v>
      </c>
      <c r="U12" s="22">
        <f t="shared" si="11"/>
        <v>0</v>
      </c>
      <c r="V12" s="24"/>
      <c r="W12" s="22">
        <f t="shared" si="12"/>
        <v>0</v>
      </c>
      <c r="X12" s="22">
        <f t="shared" si="13"/>
        <v>0</v>
      </c>
      <c r="Y12" s="24"/>
      <c r="Z12" s="22">
        <f t="shared" si="14"/>
        <v>0</v>
      </c>
      <c r="AA12" s="22">
        <f t="shared" si="15"/>
        <v>0</v>
      </c>
      <c r="AB12" s="24"/>
      <c r="AC12" s="22">
        <f t="shared" si="16"/>
        <v>0</v>
      </c>
      <c r="AD12" s="22">
        <f t="shared" si="17"/>
        <v>0</v>
      </c>
      <c r="AE12" s="24"/>
      <c r="AF12" s="22">
        <f t="shared" si="18"/>
        <v>0</v>
      </c>
      <c r="AG12" s="22">
        <f t="shared" si="19"/>
        <v>0</v>
      </c>
      <c r="AH12" s="24"/>
      <c r="AI12" s="22">
        <f t="shared" si="20"/>
        <v>0</v>
      </c>
      <c r="AJ12" s="22">
        <f t="shared" si="21"/>
        <v>0</v>
      </c>
      <c r="AK12" s="24"/>
      <c r="AL12" s="22">
        <f t="shared" si="22"/>
        <v>0</v>
      </c>
      <c r="AM12" s="22">
        <f t="shared" si="23"/>
        <v>0</v>
      </c>
      <c r="AN12" s="24"/>
      <c r="AO12" s="22">
        <f t="shared" si="24"/>
        <v>0</v>
      </c>
      <c r="AP12" s="22">
        <f t="shared" si="25"/>
        <v>0</v>
      </c>
      <c r="AQ12" s="24"/>
      <c r="AR12" s="22">
        <f t="shared" si="26"/>
        <v>0</v>
      </c>
      <c r="AS12" s="22">
        <f t="shared" si="27"/>
        <v>0</v>
      </c>
      <c r="AT12" s="24"/>
      <c r="AU12" s="22">
        <f t="shared" si="28"/>
        <v>0</v>
      </c>
      <c r="AV12" s="22">
        <f t="shared" si="29"/>
        <v>0</v>
      </c>
      <c r="AW12" s="24"/>
      <c r="AX12" s="22">
        <f t="shared" si="30"/>
        <v>0</v>
      </c>
      <c r="AY12" s="22">
        <f t="shared" si="31"/>
        <v>0</v>
      </c>
      <c r="AZ12" s="24"/>
      <c r="BA12" s="22">
        <f t="shared" si="32"/>
        <v>0</v>
      </c>
      <c r="BB12" s="22">
        <f t="shared" si="33"/>
        <v>0</v>
      </c>
      <c r="BC12" s="24">
        <v>3</v>
      </c>
      <c r="BD12" s="22">
        <f t="shared" si="34"/>
        <v>55.5</v>
      </c>
      <c r="BE12" s="22">
        <f t="shared" si="35"/>
        <v>160.91806603826447</v>
      </c>
      <c r="BF12" s="24">
        <v>21</v>
      </c>
      <c r="BG12" s="22">
        <f t="shared" si="36"/>
        <v>388.5</v>
      </c>
      <c r="BH12" s="22">
        <f t="shared" si="37"/>
        <v>1126.4264622678513</v>
      </c>
      <c r="BI12" s="24">
        <v>2</v>
      </c>
      <c r="BJ12" s="22">
        <f t="shared" si="38"/>
        <v>37</v>
      </c>
      <c r="BK12" s="22">
        <f t="shared" si="39"/>
        <v>107.27871069217632</v>
      </c>
      <c r="BL12" s="5"/>
    </row>
    <row r="13" spans="1:64" s="2" customFormat="1" ht="18.75" customHeight="1">
      <c r="A13" s="17">
        <f t="shared" si="40"/>
        <v>19</v>
      </c>
      <c r="B13" s="18" t="s">
        <v>2</v>
      </c>
      <c r="C13" s="19">
        <f t="shared" si="41"/>
        <v>19.899999999999999</v>
      </c>
      <c r="D13" s="24"/>
      <c r="E13" s="22">
        <f t="shared" si="0"/>
        <v>0</v>
      </c>
      <c r="F13" s="22">
        <f t="shared" si="1"/>
        <v>0</v>
      </c>
      <c r="G13" s="24"/>
      <c r="H13" s="22">
        <f t="shared" si="2"/>
        <v>0</v>
      </c>
      <c r="I13" s="22">
        <f t="shared" si="3"/>
        <v>0</v>
      </c>
      <c r="J13" s="24"/>
      <c r="K13" s="22">
        <f t="shared" si="4"/>
        <v>0</v>
      </c>
      <c r="L13" s="22">
        <f t="shared" si="5"/>
        <v>0</v>
      </c>
      <c r="M13" s="24"/>
      <c r="N13" s="22">
        <f t="shared" si="6"/>
        <v>0</v>
      </c>
      <c r="O13" s="22">
        <f t="shared" si="7"/>
        <v>0</v>
      </c>
      <c r="P13" s="24"/>
      <c r="Q13" s="22">
        <f t="shared" si="8"/>
        <v>0</v>
      </c>
      <c r="R13" s="22">
        <f t="shared" si="9"/>
        <v>0</v>
      </c>
      <c r="S13" s="24"/>
      <c r="T13" s="22">
        <f t="shared" si="10"/>
        <v>0</v>
      </c>
      <c r="U13" s="22">
        <f t="shared" si="11"/>
        <v>0</v>
      </c>
      <c r="V13" s="24"/>
      <c r="W13" s="22">
        <f t="shared" si="12"/>
        <v>0</v>
      </c>
      <c r="X13" s="22">
        <f t="shared" si="13"/>
        <v>0</v>
      </c>
      <c r="Y13" s="24"/>
      <c r="Z13" s="22">
        <f t="shared" si="14"/>
        <v>0</v>
      </c>
      <c r="AA13" s="22">
        <f t="shared" si="15"/>
        <v>0</v>
      </c>
      <c r="AB13" s="24"/>
      <c r="AC13" s="22">
        <f t="shared" si="16"/>
        <v>0</v>
      </c>
      <c r="AD13" s="22">
        <f t="shared" si="17"/>
        <v>0</v>
      </c>
      <c r="AE13" s="24"/>
      <c r="AF13" s="22">
        <f t="shared" si="18"/>
        <v>0</v>
      </c>
      <c r="AG13" s="22">
        <f t="shared" si="19"/>
        <v>0</v>
      </c>
      <c r="AH13" s="24"/>
      <c r="AI13" s="22">
        <f t="shared" si="20"/>
        <v>0</v>
      </c>
      <c r="AJ13" s="22">
        <f t="shared" si="21"/>
        <v>0</v>
      </c>
      <c r="AK13" s="24"/>
      <c r="AL13" s="22">
        <f t="shared" si="22"/>
        <v>0</v>
      </c>
      <c r="AM13" s="22">
        <f t="shared" si="23"/>
        <v>0</v>
      </c>
      <c r="AN13" s="24"/>
      <c r="AO13" s="22">
        <f t="shared" si="24"/>
        <v>0</v>
      </c>
      <c r="AP13" s="22">
        <f t="shared" si="25"/>
        <v>0</v>
      </c>
      <c r="AQ13" s="24"/>
      <c r="AR13" s="22">
        <f t="shared" si="26"/>
        <v>0</v>
      </c>
      <c r="AS13" s="22">
        <f t="shared" si="27"/>
        <v>0</v>
      </c>
      <c r="AT13" s="24"/>
      <c r="AU13" s="22">
        <f t="shared" si="28"/>
        <v>0</v>
      </c>
      <c r="AV13" s="22">
        <f t="shared" si="29"/>
        <v>0</v>
      </c>
      <c r="AW13" s="24"/>
      <c r="AX13" s="22">
        <f t="shared" si="30"/>
        <v>0</v>
      </c>
      <c r="AY13" s="22">
        <f t="shared" si="31"/>
        <v>0</v>
      </c>
      <c r="AZ13" s="24">
        <v>3</v>
      </c>
      <c r="BA13" s="22">
        <f t="shared" si="32"/>
        <v>58.5</v>
      </c>
      <c r="BB13" s="22">
        <f t="shared" si="33"/>
        <v>192.37711927297846</v>
      </c>
      <c r="BC13" s="24">
        <v>25</v>
      </c>
      <c r="BD13" s="22">
        <f t="shared" si="34"/>
        <v>487.5</v>
      </c>
      <c r="BE13" s="22">
        <f t="shared" si="35"/>
        <v>1603.1426606081538</v>
      </c>
      <c r="BF13" s="24">
        <v>3</v>
      </c>
      <c r="BG13" s="22">
        <f t="shared" si="36"/>
        <v>58.5</v>
      </c>
      <c r="BH13" s="22">
        <f t="shared" si="37"/>
        <v>192.37711927297846</v>
      </c>
      <c r="BI13" s="24"/>
      <c r="BJ13" s="22">
        <f t="shared" si="38"/>
        <v>0</v>
      </c>
      <c r="BK13" s="22">
        <f t="shared" si="39"/>
        <v>0</v>
      </c>
      <c r="BL13" s="5"/>
    </row>
    <row r="14" spans="1:64" s="2" customFormat="1" ht="18.75" customHeight="1">
      <c r="A14" s="17">
        <f t="shared" si="40"/>
        <v>20</v>
      </c>
      <c r="B14" s="18" t="s">
        <v>2</v>
      </c>
      <c r="C14" s="19">
        <f t="shared" si="41"/>
        <v>20.9</v>
      </c>
      <c r="D14" s="24"/>
      <c r="E14" s="22">
        <f t="shared" si="0"/>
        <v>0</v>
      </c>
      <c r="F14" s="22">
        <f t="shared" si="1"/>
        <v>0</v>
      </c>
      <c r="G14" s="24"/>
      <c r="H14" s="22">
        <f t="shared" si="2"/>
        <v>0</v>
      </c>
      <c r="I14" s="22">
        <f t="shared" si="3"/>
        <v>0</v>
      </c>
      <c r="J14" s="24"/>
      <c r="K14" s="22">
        <f t="shared" si="4"/>
        <v>0</v>
      </c>
      <c r="L14" s="22">
        <f t="shared" si="5"/>
        <v>0</v>
      </c>
      <c r="M14" s="24"/>
      <c r="N14" s="22">
        <f t="shared" si="6"/>
        <v>0</v>
      </c>
      <c r="O14" s="22">
        <f t="shared" si="7"/>
        <v>0</v>
      </c>
      <c r="P14" s="24"/>
      <c r="Q14" s="22">
        <f t="shared" si="8"/>
        <v>0</v>
      </c>
      <c r="R14" s="22">
        <f t="shared" si="9"/>
        <v>0</v>
      </c>
      <c r="S14" s="24"/>
      <c r="T14" s="22">
        <f t="shared" si="10"/>
        <v>0</v>
      </c>
      <c r="U14" s="22">
        <f t="shared" si="11"/>
        <v>0</v>
      </c>
      <c r="V14" s="24"/>
      <c r="W14" s="22">
        <f t="shared" si="12"/>
        <v>0</v>
      </c>
      <c r="X14" s="22">
        <f t="shared" si="13"/>
        <v>0</v>
      </c>
      <c r="Y14" s="24"/>
      <c r="Z14" s="22">
        <f t="shared" si="14"/>
        <v>0</v>
      </c>
      <c r="AA14" s="22">
        <f t="shared" si="15"/>
        <v>0</v>
      </c>
      <c r="AB14" s="24"/>
      <c r="AC14" s="22">
        <f t="shared" si="16"/>
        <v>0</v>
      </c>
      <c r="AD14" s="22">
        <f t="shared" si="17"/>
        <v>0</v>
      </c>
      <c r="AE14" s="24"/>
      <c r="AF14" s="22">
        <f t="shared" si="18"/>
        <v>0</v>
      </c>
      <c r="AG14" s="22">
        <f t="shared" si="19"/>
        <v>0</v>
      </c>
      <c r="AH14" s="24"/>
      <c r="AI14" s="22">
        <f t="shared" si="20"/>
        <v>0</v>
      </c>
      <c r="AJ14" s="22">
        <f t="shared" si="21"/>
        <v>0</v>
      </c>
      <c r="AK14" s="24"/>
      <c r="AL14" s="22">
        <f t="shared" si="22"/>
        <v>0</v>
      </c>
      <c r="AM14" s="22">
        <f t="shared" si="23"/>
        <v>0</v>
      </c>
      <c r="AN14" s="24"/>
      <c r="AO14" s="22">
        <f t="shared" si="24"/>
        <v>0</v>
      </c>
      <c r="AP14" s="22">
        <f t="shared" si="25"/>
        <v>0</v>
      </c>
      <c r="AQ14" s="24"/>
      <c r="AR14" s="22">
        <f t="shared" si="26"/>
        <v>0</v>
      </c>
      <c r="AS14" s="22">
        <f t="shared" si="27"/>
        <v>0</v>
      </c>
      <c r="AT14" s="24"/>
      <c r="AU14" s="22">
        <f t="shared" si="28"/>
        <v>0</v>
      </c>
      <c r="AV14" s="22">
        <f t="shared" si="29"/>
        <v>0</v>
      </c>
      <c r="AW14" s="24">
        <v>4</v>
      </c>
      <c r="AX14" s="22">
        <f t="shared" si="30"/>
        <v>82</v>
      </c>
      <c r="AY14" s="22">
        <f t="shared" si="31"/>
        <v>303.92167690806588</v>
      </c>
      <c r="AZ14" s="24">
        <v>22</v>
      </c>
      <c r="BA14" s="22">
        <f t="shared" si="32"/>
        <v>451</v>
      </c>
      <c r="BB14" s="22">
        <f t="shared" si="33"/>
        <v>1671.5692229943622</v>
      </c>
      <c r="BC14" s="24">
        <v>2</v>
      </c>
      <c r="BD14" s="22">
        <f t="shared" si="34"/>
        <v>41</v>
      </c>
      <c r="BE14" s="22">
        <f t="shared" si="35"/>
        <v>151.96083845403294</v>
      </c>
      <c r="BF14" s="24"/>
      <c r="BG14" s="22">
        <f t="shared" si="36"/>
        <v>0</v>
      </c>
      <c r="BH14" s="22">
        <f t="shared" si="37"/>
        <v>0</v>
      </c>
      <c r="BI14" s="24"/>
      <c r="BJ14" s="22">
        <f t="shared" si="38"/>
        <v>0</v>
      </c>
      <c r="BK14" s="22">
        <f t="shared" si="39"/>
        <v>0</v>
      </c>
      <c r="BL14" s="5"/>
    </row>
    <row r="15" spans="1:64" s="2" customFormat="1" ht="18.75" customHeight="1">
      <c r="A15" s="17">
        <f t="shared" si="40"/>
        <v>21</v>
      </c>
      <c r="B15" s="18" t="s">
        <v>2</v>
      </c>
      <c r="C15" s="19">
        <f t="shared" si="41"/>
        <v>21.9</v>
      </c>
      <c r="D15" s="24"/>
      <c r="E15" s="22">
        <f t="shared" si="0"/>
        <v>0</v>
      </c>
      <c r="F15" s="22">
        <f t="shared" si="1"/>
        <v>0</v>
      </c>
      <c r="G15" s="24"/>
      <c r="H15" s="22">
        <f t="shared" si="2"/>
        <v>0</v>
      </c>
      <c r="I15" s="22">
        <f t="shared" si="3"/>
        <v>0</v>
      </c>
      <c r="J15" s="24"/>
      <c r="K15" s="22">
        <f t="shared" si="4"/>
        <v>0</v>
      </c>
      <c r="L15" s="22">
        <f t="shared" si="5"/>
        <v>0</v>
      </c>
      <c r="M15" s="24"/>
      <c r="N15" s="22">
        <f t="shared" si="6"/>
        <v>0</v>
      </c>
      <c r="O15" s="22">
        <f t="shared" si="7"/>
        <v>0</v>
      </c>
      <c r="P15" s="24"/>
      <c r="Q15" s="22">
        <f t="shared" si="8"/>
        <v>0</v>
      </c>
      <c r="R15" s="22">
        <f t="shared" si="9"/>
        <v>0</v>
      </c>
      <c r="S15" s="24"/>
      <c r="T15" s="22">
        <f t="shared" si="10"/>
        <v>0</v>
      </c>
      <c r="U15" s="22">
        <f t="shared" si="11"/>
        <v>0</v>
      </c>
      <c r="V15" s="24"/>
      <c r="W15" s="22">
        <f t="shared" si="12"/>
        <v>0</v>
      </c>
      <c r="X15" s="22">
        <f t="shared" si="13"/>
        <v>0</v>
      </c>
      <c r="Y15" s="24"/>
      <c r="Z15" s="22">
        <f t="shared" si="14"/>
        <v>0</v>
      </c>
      <c r="AA15" s="22">
        <f t="shared" si="15"/>
        <v>0</v>
      </c>
      <c r="AB15" s="24"/>
      <c r="AC15" s="22">
        <f t="shared" si="16"/>
        <v>0</v>
      </c>
      <c r="AD15" s="22">
        <f t="shared" si="17"/>
        <v>0</v>
      </c>
      <c r="AE15" s="24"/>
      <c r="AF15" s="22">
        <f t="shared" si="18"/>
        <v>0</v>
      </c>
      <c r="AG15" s="22">
        <f t="shared" si="19"/>
        <v>0</v>
      </c>
      <c r="AH15" s="24"/>
      <c r="AI15" s="22">
        <f t="shared" si="20"/>
        <v>0</v>
      </c>
      <c r="AJ15" s="22">
        <f t="shared" si="21"/>
        <v>0</v>
      </c>
      <c r="AK15" s="24"/>
      <c r="AL15" s="22">
        <f t="shared" si="22"/>
        <v>0</v>
      </c>
      <c r="AM15" s="22">
        <f t="shared" si="23"/>
        <v>0</v>
      </c>
      <c r="AN15" s="24"/>
      <c r="AO15" s="22">
        <f t="shared" si="24"/>
        <v>0</v>
      </c>
      <c r="AP15" s="22">
        <f t="shared" si="25"/>
        <v>0</v>
      </c>
      <c r="AQ15" s="24"/>
      <c r="AR15" s="22">
        <f t="shared" si="26"/>
        <v>0</v>
      </c>
      <c r="AS15" s="22">
        <f t="shared" si="27"/>
        <v>0</v>
      </c>
      <c r="AT15" s="24"/>
      <c r="AU15" s="22">
        <f t="shared" si="28"/>
        <v>0</v>
      </c>
      <c r="AV15" s="22">
        <f t="shared" si="29"/>
        <v>0</v>
      </c>
      <c r="AW15" s="24">
        <v>19</v>
      </c>
      <c r="AX15" s="22">
        <f t="shared" si="30"/>
        <v>408.5</v>
      </c>
      <c r="AY15" s="22">
        <f t="shared" si="31"/>
        <v>1696.7403086844718</v>
      </c>
      <c r="AZ15" s="24">
        <v>5</v>
      </c>
      <c r="BA15" s="22">
        <f t="shared" si="32"/>
        <v>107.5</v>
      </c>
      <c r="BB15" s="22">
        <f t="shared" si="33"/>
        <v>446.51060754854518</v>
      </c>
      <c r="BC15" s="24"/>
      <c r="BD15" s="22">
        <f t="shared" si="34"/>
        <v>0</v>
      </c>
      <c r="BE15" s="22">
        <f t="shared" si="35"/>
        <v>0</v>
      </c>
      <c r="BF15" s="24">
        <v>1</v>
      </c>
      <c r="BG15" s="22">
        <f t="shared" si="36"/>
        <v>21.5</v>
      </c>
      <c r="BH15" s="22">
        <f t="shared" si="37"/>
        <v>89.302121509709039</v>
      </c>
      <c r="BI15" s="24"/>
      <c r="BJ15" s="22">
        <f t="shared" si="38"/>
        <v>0</v>
      </c>
      <c r="BK15" s="22">
        <f t="shared" si="39"/>
        <v>0</v>
      </c>
      <c r="BL15" s="5"/>
    </row>
    <row r="16" spans="1:64" s="2" customFormat="1" ht="18.75" customHeight="1">
      <c r="A16" s="17">
        <f t="shared" si="40"/>
        <v>22</v>
      </c>
      <c r="B16" s="18" t="s">
        <v>2</v>
      </c>
      <c r="C16" s="19">
        <f t="shared" si="41"/>
        <v>22.9</v>
      </c>
      <c r="D16" s="24"/>
      <c r="E16" s="22">
        <f t="shared" si="0"/>
        <v>0</v>
      </c>
      <c r="F16" s="22">
        <f t="shared" si="1"/>
        <v>0</v>
      </c>
      <c r="G16" s="24"/>
      <c r="H16" s="22">
        <f t="shared" si="2"/>
        <v>0</v>
      </c>
      <c r="I16" s="22">
        <f t="shared" si="3"/>
        <v>0</v>
      </c>
      <c r="J16" s="24"/>
      <c r="K16" s="22">
        <f t="shared" si="4"/>
        <v>0</v>
      </c>
      <c r="L16" s="22">
        <f t="shared" si="5"/>
        <v>0</v>
      </c>
      <c r="M16" s="24"/>
      <c r="N16" s="22">
        <f t="shared" si="6"/>
        <v>0</v>
      </c>
      <c r="O16" s="22">
        <f t="shared" si="7"/>
        <v>0</v>
      </c>
      <c r="P16" s="24"/>
      <c r="Q16" s="22">
        <f t="shared" si="8"/>
        <v>0</v>
      </c>
      <c r="R16" s="22">
        <f t="shared" si="9"/>
        <v>0</v>
      </c>
      <c r="S16" s="24"/>
      <c r="T16" s="22">
        <f t="shared" si="10"/>
        <v>0</v>
      </c>
      <c r="U16" s="22">
        <f t="shared" si="11"/>
        <v>0</v>
      </c>
      <c r="V16" s="25"/>
      <c r="W16" s="22">
        <f t="shared" si="12"/>
        <v>0</v>
      </c>
      <c r="X16" s="22">
        <f t="shared" si="13"/>
        <v>0</v>
      </c>
      <c r="Y16" s="25"/>
      <c r="Z16" s="22">
        <f t="shared" si="14"/>
        <v>0</v>
      </c>
      <c r="AA16" s="22">
        <f t="shared" si="15"/>
        <v>0</v>
      </c>
      <c r="AB16" s="24"/>
      <c r="AC16" s="22">
        <f t="shared" si="16"/>
        <v>0</v>
      </c>
      <c r="AD16" s="22">
        <f t="shared" si="17"/>
        <v>0</v>
      </c>
      <c r="AE16" s="24"/>
      <c r="AF16" s="22">
        <f t="shared" si="18"/>
        <v>0</v>
      </c>
      <c r="AG16" s="22">
        <f t="shared" si="19"/>
        <v>0</v>
      </c>
      <c r="AH16" s="24"/>
      <c r="AI16" s="22">
        <f t="shared" si="20"/>
        <v>0</v>
      </c>
      <c r="AJ16" s="22">
        <f t="shared" si="21"/>
        <v>0</v>
      </c>
      <c r="AK16" s="24"/>
      <c r="AL16" s="22">
        <f t="shared" si="22"/>
        <v>0</v>
      </c>
      <c r="AM16" s="22">
        <f t="shared" si="23"/>
        <v>0</v>
      </c>
      <c r="AN16" s="24"/>
      <c r="AO16" s="22">
        <f t="shared" si="24"/>
        <v>0</v>
      </c>
      <c r="AP16" s="22">
        <f t="shared" si="25"/>
        <v>0</v>
      </c>
      <c r="AQ16" s="24">
        <v>3</v>
      </c>
      <c r="AR16" s="22">
        <f t="shared" si="26"/>
        <v>67.5</v>
      </c>
      <c r="AS16" s="22">
        <f t="shared" si="27"/>
        <v>312.57403715353649</v>
      </c>
      <c r="AT16" s="24">
        <v>24</v>
      </c>
      <c r="AU16" s="22">
        <f t="shared" si="28"/>
        <v>540</v>
      </c>
      <c r="AV16" s="22">
        <f t="shared" si="29"/>
        <v>2500.592297228292</v>
      </c>
      <c r="AW16" s="24">
        <v>4</v>
      </c>
      <c r="AX16" s="22">
        <f t="shared" si="30"/>
        <v>90</v>
      </c>
      <c r="AY16" s="22">
        <f t="shared" si="31"/>
        <v>416.76538287138197</v>
      </c>
      <c r="AZ16" s="24"/>
      <c r="BA16" s="22">
        <f t="shared" si="32"/>
        <v>0</v>
      </c>
      <c r="BB16" s="22">
        <f t="shared" si="33"/>
        <v>0</v>
      </c>
      <c r="BC16" s="24"/>
      <c r="BD16" s="22">
        <f t="shared" si="34"/>
        <v>0</v>
      </c>
      <c r="BE16" s="22">
        <f t="shared" si="35"/>
        <v>0</v>
      </c>
      <c r="BF16" s="24"/>
      <c r="BG16" s="22">
        <f t="shared" si="36"/>
        <v>0</v>
      </c>
      <c r="BH16" s="22">
        <f t="shared" si="37"/>
        <v>0</v>
      </c>
      <c r="BI16" s="24"/>
      <c r="BJ16" s="22">
        <f t="shared" si="38"/>
        <v>0</v>
      </c>
      <c r="BK16" s="22">
        <f t="shared" si="39"/>
        <v>0</v>
      </c>
      <c r="BL16" s="5"/>
    </row>
    <row r="17" spans="1:64" s="2" customFormat="1" ht="18.75" customHeight="1">
      <c r="A17" s="17">
        <f t="shared" si="40"/>
        <v>23</v>
      </c>
      <c r="B17" s="18" t="s">
        <v>2</v>
      </c>
      <c r="C17" s="19">
        <f t="shared" si="41"/>
        <v>23.9</v>
      </c>
      <c r="D17" s="24"/>
      <c r="E17" s="22">
        <f t="shared" si="0"/>
        <v>0</v>
      </c>
      <c r="F17" s="22">
        <f t="shared" si="1"/>
        <v>0</v>
      </c>
      <c r="G17" s="24"/>
      <c r="H17" s="22">
        <f t="shared" si="2"/>
        <v>0</v>
      </c>
      <c r="I17" s="22">
        <f t="shared" si="3"/>
        <v>0</v>
      </c>
      <c r="J17" s="24"/>
      <c r="K17" s="22">
        <f t="shared" si="4"/>
        <v>0</v>
      </c>
      <c r="L17" s="22">
        <f t="shared" si="5"/>
        <v>0</v>
      </c>
      <c r="M17" s="24"/>
      <c r="N17" s="22">
        <f t="shared" si="6"/>
        <v>0</v>
      </c>
      <c r="O17" s="22">
        <f t="shared" si="7"/>
        <v>0</v>
      </c>
      <c r="P17" s="24"/>
      <c r="Q17" s="22">
        <f t="shared" si="8"/>
        <v>0</v>
      </c>
      <c r="R17" s="22">
        <f t="shared" si="9"/>
        <v>0</v>
      </c>
      <c r="S17" s="24"/>
      <c r="T17" s="22">
        <f t="shared" si="10"/>
        <v>0</v>
      </c>
      <c r="U17" s="22">
        <f t="shared" si="11"/>
        <v>0</v>
      </c>
      <c r="V17" s="24"/>
      <c r="W17" s="22">
        <f t="shared" si="12"/>
        <v>0</v>
      </c>
      <c r="X17" s="22">
        <f t="shared" si="13"/>
        <v>0</v>
      </c>
      <c r="Y17" s="24"/>
      <c r="Z17" s="22">
        <f t="shared" si="14"/>
        <v>0</v>
      </c>
      <c r="AA17" s="22">
        <f t="shared" si="15"/>
        <v>0</v>
      </c>
      <c r="AB17" s="24"/>
      <c r="AC17" s="22">
        <f t="shared" si="16"/>
        <v>0</v>
      </c>
      <c r="AD17" s="22">
        <f t="shared" si="17"/>
        <v>0</v>
      </c>
      <c r="AE17" s="24"/>
      <c r="AF17" s="22">
        <f t="shared" si="18"/>
        <v>0</v>
      </c>
      <c r="AG17" s="22">
        <f t="shared" si="19"/>
        <v>0</v>
      </c>
      <c r="AH17" s="24"/>
      <c r="AI17" s="22">
        <f t="shared" si="20"/>
        <v>0</v>
      </c>
      <c r="AJ17" s="22">
        <f t="shared" si="21"/>
        <v>0</v>
      </c>
      <c r="AK17" s="24"/>
      <c r="AL17" s="22">
        <f t="shared" si="22"/>
        <v>0</v>
      </c>
      <c r="AM17" s="22">
        <f t="shared" si="23"/>
        <v>0</v>
      </c>
      <c r="AN17" s="24">
        <v>2</v>
      </c>
      <c r="AO17" s="22">
        <f t="shared" si="24"/>
        <v>47</v>
      </c>
      <c r="AP17" s="22">
        <f t="shared" si="25"/>
        <v>241.50094909554505</v>
      </c>
      <c r="AQ17" s="24">
        <v>21</v>
      </c>
      <c r="AR17" s="22">
        <f t="shared" si="26"/>
        <v>493.5</v>
      </c>
      <c r="AS17" s="22">
        <f t="shared" si="27"/>
        <v>2535.7599655032232</v>
      </c>
      <c r="AT17" s="24">
        <v>6</v>
      </c>
      <c r="AU17" s="22">
        <f t="shared" si="28"/>
        <v>141</v>
      </c>
      <c r="AV17" s="22">
        <f t="shared" si="29"/>
        <v>724.50284728663519</v>
      </c>
      <c r="AW17" s="24">
        <v>3</v>
      </c>
      <c r="AX17" s="22">
        <f t="shared" si="30"/>
        <v>70.5</v>
      </c>
      <c r="AY17" s="22">
        <f t="shared" si="31"/>
        <v>362.25142364331759</v>
      </c>
      <c r="AZ17" s="24"/>
      <c r="BA17" s="22">
        <f t="shared" si="32"/>
        <v>0</v>
      </c>
      <c r="BB17" s="22">
        <f t="shared" si="33"/>
        <v>0</v>
      </c>
      <c r="BC17" s="24"/>
      <c r="BD17" s="22">
        <f t="shared" si="34"/>
        <v>0</v>
      </c>
      <c r="BE17" s="22">
        <f t="shared" si="35"/>
        <v>0</v>
      </c>
      <c r="BF17" s="24"/>
      <c r="BG17" s="22">
        <f t="shared" si="36"/>
        <v>0</v>
      </c>
      <c r="BH17" s="22">
        <f t="shared" si="37"/>
        <v>0</v>
      </c>
      <c r="BI17" s="24"/>
      <c r="BJ17" s="22">
        <f t="shared" si="38"/>
        <v>0</v>
      </c>
      <c r="BK17" s="22">
        <f t="shared" si="39"/>
        <v>0</v>
      </c>
      <c r="BL17" s="5"/>
    </row>
    <row r="18" spans="1:64" s="2" customFormat="1" ht="18.75" customHeight="1">
      <c r="A18" s="17">
        <f t="shared" si="40"/>
        <v>24</v>
      </c>
      <c r="B18" s="18" t="s">
        <v>2</v>
      </c>
      <c r="C18" s="19">
        <f t="shared" si="41"/>
        <v>24.9</v>
      </c>
      <c r="D18" s="24"/>
      <c r="E18" s="22">
        <f t="shared" si="0"/>
        <v>0</v>
      </c>
      <c r="F18" s="22">
        <f t="shared" si="1"/>
        <v>0</v>
      </c>
      <c r="G18" s="24"/>
      <c r="H18" s="22">
        <f t="shared" si="2"/>
        <v>0</v>
      </c>
      <c r="I18" s="22">
        <f t="shared" si="3"/>
        <v>0</v>
      </c>
      <c r="J18" s="24"/>
      <c r="K18" s="22">
        <f t="shared" si="4"/>
        <v>0</v>
      </c>
      <c r="L18" s="22">
        <f t="shared" si="5"/>
        <v>0</v>
      </c>
      <c r="M18" s="24"/>
      <c r="N18" s="22">
        <f t="shared" si="6"/>
        <v>0</v>
      </c>
      <c r="O18" s="22">
        <f t="shared" si="7"/>
        <v>0</v>
      </c>
      <c r="P18" s="24"/>
      <c r="Q18" s="22">
        <f t="shared" si="8"/>
        <v>0</v>
      </c>
      <c r="R18" s="22">
        <f t="shared" si="9"/>
        <v>0</v>
      </c>
      <c r="S18" s="24"/>
      <c r="T18" s="22">
        <f t="shared" si="10"/>
        <v>0</v>
      </c>
      <c r="U18" s="22">
        <f t="shared" si="11"/>
        <v>0</v>
      </c>
      <c r="V18" s="24"/>
      <c r="W18" s="22">
        <f t="shared" si="12"/>
        <v>0</v>
      </c>
      <c r="X18" s="22">
        <f t="shared" si="13"/>
        <v>0</v>
      </c>
      <c r="Y18" s="24"/>
      <c r="Z18" s="22">
        <f t="shared" si="14"/>
        <v>0</v>
      </c>
      <c r="AA18" s="22">
        <f t="shared" si="15"/>
        <v>0</v>
      </c>
      <c r="AB18" s="24"/>
      <c r="AC18" s="22">
        <f t="shared" si="16"/>
        <v>0</v>
      </c>
      <c r="AD18" s="22">
        <f t="shared" si="17"/>
        <v>0</v>
      </c>
      <c r="AE18" s="24"/>
      <c r="AF18" s="22">
        <f t="shared" si="18"/>
        <v>0</v>
      </c>
      <c r="AG18" s="22">
        <f t="shared" si="19"/>
        <v>0</v>
      </c>
      <c r="AH18" s="24"/>
      <c r="AI18" s="22">
        <f t="shared" si="20"/>
        <v>0</v>
      </c>
      <c r="AJ18" s="22">
        <f t="shared" si="21"/>
        <v>0</v>
      </c>
      <c r="AK18" s="24">
        <v>9</v>
      </c>
      <c r="AL18" s="22">
        <f t="shared" si="22"/>
        <v>220.5</v>
      </c>
      <c r="AM18" s="22">
        <f t="shared" si="23"/>
        <v>1251.753213965467</v>
      </c>
      <c r="AN18" s="24">
        <v>22</v>
      </c>
      <c r="AO18" s="22">
        <f t="shared" si="24"/>
        <v>539</v>
      </c>
      <c r="AP18" s="22">
        <f t="shared" si="25"/>
        <v>3059.841189693364</v>
      </c>
      <c r="AQ18" s="24">
        <v>6</v>
      </c>
      <c r="AR18" s="22">
        <f t="shared" si="26"/>
        <v>147</v>
      </c>
      <c r="AS18" s="22">
        <f t="shared" si="27"/>
        <v>834.50214264364467</v>
      </c>
      <c r="AT18" s="24"/>
      <c r="AU18" s="22">
        <f t="shared" si="28"/>
        <v>0</v>
      </c>
      <c r="AV18" s="22">
        <f t="shared" si="29"/>
        <v>0</v>
      </c>
      <c r="AW18" s="24"/>
      <c r="AX18" s="22">
        <f t="shared" si="30"/>
        <v>0</v>
      </c>
      <c r="AY18" s="22">
        <f t="shared" si="31"/>
        <v>0</v>
      </c>
      <c r="AZ18" s="24"/>
      <c r="BA18" s="22">
        <f t="shared" si="32"/>
        <v>0</v>
      </c>
      <c r="BB18" s="22">
        <f t="shared" si="33"/>
        <v>0</v>
      </c>
      <c r="BC18" s="24"/>
      <c r="BD18" s="22">
        <f t="shared" si="34"/>
        <v>0</v>
      </c>
      <c r="BE18" s="22">
        <f t="shared" si="35"/>
        <v>0</v>
      </c>
      <c r="BF18" s="24"/>
      <c r="BG18" s="22">
        <f t="shared" si="36"/>
        <v>0</v>
      </c>
      <c r="BH18" s="22">
        <f t="shared" si="37"/>
        <v>0</v>
      </c>
      <c r="BI18" s="24"/>
      <c r="BJ18" s="22">
        <f t="shared" si="38"/>
        <v>0</v>
      </c>
      <c r="BK18" s="22">
        <f t="shared" si="39"/>
        <v>0</v>
      </c>
      <c r="BL18" s="5"/>
    </row>
    <row r="19" spans="1:64" s="2" customFormat="1" ht="18.75" customHeight="1">
      <c r="A19" s="17">
        <f t="shared" si="40"/>
        <v>25</v>
      </c>
      <c r="B19" s="18" t="s">
        <v>2</v>
      </c>
      <c r="C19" s="19">
        <f t="shared" si="41"/>
        <v>25.9</v>
      </c>
      <c r="D19" s="24"/>
      <c r="E19" s="22">
        <f t="shared" si="0"/>
        <v>0</v>
      </c>
      <c r="F19" s="22">
        <f t="shared" si="1"/>
        <v>0</v>
      </c>
      <c r="G19" s="24"/>
      <c r="H19" s="22">
        <f t="shared" si="2"/>
        <v>0</v>
      </c>
      <c r="I19" s="22">
        <f t="shared" si="3"/>
        <v>0</v>
      </c>
      <c r="J19" s="24"/>
      <c r="K19" s="22">
        <f t="shared" si="4"/>
        <v>0</v>
      </c>
      <c r="L19" s="22">
        <f t="shared" si="5"/>
        <v>0</v>
      </c>
      <c r="M19" s="24"/>
      <c r="N19" s="22">
        <f t="shared" si="6"/>
        <v>0</v>
      </c>
      <c r="O19" s="22">
        <f t="shared" si="7"/>
        <v>0</v>
      </c>
      <c r="P19" s="24"/>
      <c r="Q19" s="22">
        <f t="shared" si="8"/>
        <v>0</v>
      </c>
      <c r="R19" s="22">
        <f t="shared" si="9"/>
        <v>0</v>
      </c>
      <c r="S19" s="24"/>
      <c r="T19" s="22">
        <f t="shared" si="10"/>
        <v>0</v>
      </c>
      <c r="U19" s="22">
        <f t="shared" si="11"/>
        <v>0</v>
      </c>
      <c r="V19" s="24"/>
      <c r="W19" s="22">
        <f t="shared" si="12"/>
        <v>0</v>
      </c>
      <c r="X19" s="22">
        <f t="shared" si="13"/>
        <v>0</v>
      </c>
      <c r="Y19" s="24"/>
      <c r="Z19" s="22">
        <f t="shared" si="14"/>
        <v>0</v>
      </c>
      <c r="AA19" s="22">
        <f t="shared" si="15"/>
        <v>0</v>
      </c>
      <c r="AB19" s="24"/>
      <c r="AC19" s="22">
        <f t="shared" si="16"/>
        <v>0</v>
      </c>
      <c r="AD19" s="22">
        <f t="shared" si="17"/>
        <v>0</v>
      </c>
      <c r="AE19" s="24"/>
      <c r="AF19" s="22">
        <f t="shared" si="18"/>
        <v>0</v>
      </c>
      <c r="AG19" s="22">
        <f t="shared" si="19"/>
        <v>0</v>
      </c>
      <c r="AH19" s="24">
        <v>3</v>
      </c>
      <c r="AI19" s="22">
        <f t="shared" si="20"/>
        <v>76.5</v>
      </c>
      <c r="AJ19" s="22">
        <f t="shared" si="21"/>
        <v>477.89078570299574</v>
      </c>
      <c r="AK19" s="24">
        <v>18</v>
      </c>
      <c r="AL19" s="22">
        <f t="shared" si="22"/>
        <v>459</v>
      </c>
      <c r="AM19" s="22">
        <f t="shared" si="23"/>
        <v>2867.3447142179743</v>
      </c>
      <c r="AN19" s="24">
        <v>6</v>
      </c>
      <c r="AO19" s="22">
        <f t="shared" si="24"/>
        <v>153</v>
      </c>
      <c r="AP19" s="22">
        <f t="shared" si="25"/>
        <v>955.78157140599149</v>
      </c>
      <c r="AQ19" s="24"/>
      <c r="AR19" s="22">
        <f t="shared" si="26"/>
        <v>0</v>
      </c>
      <c r="AS19" s="22">
        <f t="shared" si="27"/>
        <v>0</v>
      </c>
      <c r="AT19" s="24"/>
      <c r="AU19" s="22">
        <f t="shared" si="28"/>
        <v>0</v>
      </c>
      <c r="AV19" s="22">
        <f t="shared" si="29"/>
        <v>0</v>
      </c>
      <c r="AW19" s="24"/>
      <c r="AX19" s="22">
        <f t="shared" si="30"/>
        <v>0</v>
      </c>
      <c r="AY19" s="22">
        <f t="shared" si="31"/>
        <v>0</v>
      </c>
      <c r="AZ19" s="24"/>
      <c r="BA19" s="22">
        <f t="shared" si="32"/>
        <v>0</v>
      </c>
      <c r="BB19" s="22">
        <f t="shared" si="33"/>
        <v>0</v>
      </c>
      <c r="BC19" s="24"/>
      <c r="BD19" s="22">
        <f t="shared" si="34"/>
        <v>0</v>
      </c>
      <c r="BE19" s="22">
        <f t="shared" si="35"/>
        <v>0</v>
      </c>
      <c r="BF19" s="24"/>
      <c r="BG19" s="22">
        <f t="shared" si="36"/>
        <v>0</v>
      </c>
      <c r="BH19" s="22">
        <f t="shared" si="37"/>
        <v>0</v>
      </c>
      <c r="BI19" s="24"/>
      <c r="BJ19" s="22">
        <f t="shared" si="38"/>
        <v>0</v>
      </c>
      <c r="BK19" s="22">
        <f t="shared" si="39"/>
        <v>0</v>
      </c>
      <c r="BL19" s="5"/>
    </row>
    <row r="20" spans="1:64" s="2" customFormat="1" ht="18.75" customHeight="1">
      <c r="A20" s="17">
        <f t="shared" si="40"/>
        <v>26</v>
      </c>
      <c r="B20" s="18" t="s">
        <v>2</v>
      </c>
      <c r="C20" s="19">
        <f t="shared" si="41"/>
        <v>26.9</v>
      </c>
      <c r="D20" s="24"/>
      <c r="E20" s="22">
        <f t="shared" si="0"/>
        <v>0</v>
      </c>
      <c r="F20" s="22">
        <f t="shared" si="1"/>
        <v>0</v>
      </c>
      <c r="G20" s="24"/>
      <c r="H20" s="22">
        <f t="shared" si="2"/>
        <v>0</v>
      </c>
      <c r="I20" s="22">
        <f t="shared" si="3"/>
        <v>0</v>
      </c>
      <c r="J20" s="24"/>
      <c r="K20" s="22">
        <f t="shared" si="4"/>
        <v>0</v>
      </c>
      <c r="L20" s="22">
        <f t="shared" si="5"/>
        <v>0</v>
      </c>
      <c r="M20" s="24"/>
      <c r="N20" s="22">
        <f t="shared" si="6"/>
        <v>0</v>
      </c>
      <c r="O20" s="22">
        <f t="shared" si="7"/>
        <v>0</v>
      </c>
      <c r="P20" s="24"/>
      <c r="Q20" s="22">
        <f t="shared" si="8"/>
        <v>0</v>
      </c>
      <c r="R20" s="22">
        <f t="shared" si="9"/>
        <v>0</v>
      </c>
      <c r="S20" s="24"/>
      <c r="T20" s="22">
        <f t="shared" si="10"/>
        <v>0</v>
      </c>
      <c r="U20" s="22">
        <f t="shared" si="11"/>
        <v>0</v>
      </c>
      <c r="V20" s="24"/>
      <c r="W20" s="22">
        <f t="shared" si="12"/>
        <v>0</v>
      </c>
      <c r="X20" s="22">
        <f t="shared" si="13"/>
        <v>0</v>
      </c>
      <c r="Y20" s="24"/>
      <c r="Z20" s="22">
        <f t="shared" si="14"/>
        <v>0</v>
      </c>
      <c r="AA20" s="22">
        <f t="shared" si="15"/>
        <v>0</v>
      </c>
      <c r="AB20" s="24"/>
      <c r="AC20" s="22">
        <f t="shared" si="16"/>
        <v>0</v>
      </c>
      <c r="AD20" s="22">
        <f t="shared" si="17"/>
        <v>0</v>
      </c>
      <c r="AE20" s="24">
        <v>8</v>
      </c>
      <c r="AF20" s="22">
        <f t="shared" si="18"/>
        <v>212</v>
      </c>
      <c r="AG20" s="22">
        <f t="shared" si="19"/>
        <v>1451.9826634549543</v>
      </c>
      <c r="AH20" s="24">
        <v>16</v>
      </c>
      <c r="AI20" s="22">
        <f t="shared" si="20"/>
        <v>424</v>
      </c>
      <c r="AJ20" s="22">
        <f t="shared" si="21"/>
        <v>2903.9653269099085</v>
      </c>
      <c r="AK20" s="24">
        <v>3</v>
      </c>
      <c r="AL20" s="22">
        <f t="shared" si="22"/>
        <v>79.5</v>
      </c>
      <c r="AM20" s="22">
        <f t="shared" si="23"/>
        <v>544.49349879560782</v>
      </c>
      <c r="AN20" s="24"/>
      <c r="AO20" s="22">
        <f t="shared" si="24"/>
        <v>0</v>
      </c>
      <c r="AP20" s="22">
        <f t="shared" si="25"/>
        <v>0</v>
      </c>
      <c r="AQ20" s="24"/>
      <c r="AR20" s="22">
        <f t="shared" si="26"/>
        <v>0</v>
      </c>
      <c r="AS20" s="22">
        <f t="shared" si="27"/>
        <v>0</v>
      </c>
      <c r="AT20" s="24"/>
      <c r="AU20" s="22">
        <f t="shared" si="28"/>
        <v>0</v>
      </c>
      <c r="AV20" s="22">
        <f t="shared" si="29"/>
        <v>0</v>
      </c>
      <c r="AW20" s="24"/>
      <c r="AX20" s="22">
        <f t="shared" si="30"/>
        <v>0</v>
      </c>
      <c r="AY20" s="22">
        <f t="shared" si="31"/>
        <v>0</v>
      </c>
      <c r="AZ20" s="24"/>
      <c r="BA20" s="22">
        <f t="shared" si="32"/>
        <v>0</v>
      </c>
      <c r="BB20" s="22">
        <f t="shared" si="33"/>
        <v>0</v>
      </c>
      <c r="BC20" s="24"/>
      <c r="BD20" s="22">
        <f t="shared" si="34"/>
        <v>0</v>
      </c>
      <c r="BE20" s="22">
        <f t="shared" si="35"/>
        <v>0</v>
      </c>
      <c r="BF20" s="24"/>
      <c r="BG20" s="22">
        <f t="shared" si="36"/>
        <v>0</v>
      </c>
      <c r="BH20" s="22">
        <f t="shared" si="37"/>
        <v>0</v>
      </c>
      <c r="BI20" s="24"/>
      <c r="BJ20" s="22">
        <f t="shared" si="38"/>
        <v>0</v>
      </c>
      <c r="BK20" s="22">
        <f t="shared" si="39"/>
        <v>0</v>
      </c>
      <c r="BL20" s="5"/>
    </row>
    <row r="21" spans="1:64" s="2" customFormat="1" ht="18.75" customHeight="1">
      <c r="A21" s="17">
        <f t="shared" si="40"/>
        <v>27</v>
      </c>
      <c r="B21" s="18" t="s">
        <v>2</v>
      </c>
      <c r="C21" s="19">
        <f t="shared" si="41"/>
        <v>27.9</v>
      </c>
      <c r="D21" s="24"/>
      <c r="E21" s="22">
        <f t="shared" si="0"/>
        <v>0</v>
      </c>
      <c r="F21" s="22">
        <f t="shared" si="1"/>
        <v>0</v>
      </c>
      <c r="G21" s="24"/>
      <c r="H21" s="22">
        <f t="shared" si="2"/>
        <v>0</v>
      </c>
      <c r="I21" s="22">
        <f t="shared" si="3"/>
        <v>0</v>
      </c>
      <c r="J21" s="24"/>
      <c r="K21" s="22">
        <f t="shared" si="4"/>
        <v>0</v>
      </c>
      <c r="L21" s="22">
        <f t="shared" si="5"/>
        <v>0</v>
      </c>
      <c r="M21" s="24"/>
      <c r="N21" s="22">
        <f t="shared" si="6"/>
        <v>0</v>
      </c>
      <c r="O21" s="22">
        <f t="shared" si="7"/>
        <v>0</v>
      </c>
      <c r="P21" s="24"/>
      <c r="Q21" s="22">
        <f t="shared" si="8"/>
        <v>0</v>
      </c>
      <c r="R21" s="22">
        <f t="shared" si="9"/>
        <v>0</v>
      </c>
      <c r="S21" s="24"/>
      <c r="T21" s="22">
        <f t="shared" si="10"/>
        <v>0</v>
      </c>
      <c r="U21" s="22">
        <f t="shared" si="11"/>
        <v>0</v>
      </c>
      <c r="V21" s="24"/>
      <c r="W21" s="22">
        <f t="shared" si="12"/>
        <v>0</v>
      </c>
      <c r="X21" s="22">
        <f t="shared" si="13"/>
        <v>0</v>
      </c>
      <c r="Y21" s="24"/>
      <c r="Z21" s="22">
        <f t="shared" si="14"/>
        <v>0</v>
      </c>
      <c r="AA21" s="22">
        <f t="shared" si="15"/>
        <v>0</v>
      </c>
      <c r="AB21" s="24">
        <v>12</v>
      </c>
      <c r="AC21" s="22">
        <f t="shared" si="16"/>
        <v>330</v>
      </c>
      <c r="AD21" s="22">
        <f t="shared" si="17"/>
        <v>2469.5485831593396</v>
      </c>
      <c r="AE21" s="24">
        <v>21</v>
      </c>
      <c r="AF21" s="22">
        <f t="shared" si="18"/>
        <v>577.5</v>
      </c>
      <c r="AG21" s="22">
        <f t="shared" si="19"/>
        <v>4321.7100205288443</v>
      </c>
      <c r="AH21" s="24">
        <v>9</v>
      </c>
      <c r="AI21" s="22">
        <f t="shared" si="20"/>
        <v>247.5</v>
      </c>
      <c r="AJ21" s="22">
        <f t="shared" si="21"/>
        <v>1852.1614373695045</v>
      </c>
      <c r="AK21" s="24"/>
      <c r="AL21" s="22">
        <f t="shared" si="22"/>
        <v>0</v>
      </c>
      <c r="AM21" s="22">
        <f t="shared" si="23"/>
        <v>0</v>
      </c>
      <c r="AN21" s="24"/>
      <c r="AO21" s="22">
        <f t="shared" si="24"/>
        <v>0</v>
      </c>
      <c r="AP21" s="22">
        <f t="shared" si="25"/>
        <v>0</v>
      </c>
      <c r="AQ21" s="24"/>
      <c r="AR21" s="22">
        <f t="shared" si="26"/>
        <v>0</v>
      </c>
      <c r="AS21" s="22">
        <f t="shared" si="27"/>
        <v>0</v>
      </c>
      <c r="AT21" s="20"/>
      <c r="AU21" s="22">
        <f t="shared" si="28"/>
        <v>0</v>
      </c>
      <c r="AV21" s="22">
        <f t="shared" si="29"/>
        <v>0</v>
      </c>
      <c r="AW21" s="20"/>
      <c r="AX21" s="22">
        <f t="shared" si="30"/>
        <v>0</v>
      </c>
      <c r="AY21" s="22">
        <f t="shared" si="31"/>
        <v>0</v>
      </c>
      <c r="AZ21" s="20"/>
      <c r="BA21" s="22">
        <f t="shared" si="32"/>
        <v>0</v>
      </c>
      <c r="BB21" s="22">
        <f t="shared" si="33"/>
        <v>0</v>
      </c>
      <c r="BC21" s="20"/>
      <c r="BD21" s="22">
        <f t="shared" si="34"/>
        <v>0</v>
      </c>
      <c r="BE21" s="22">
        <f t="shared" si="35"/>
        <v>0</v>
      </c>
      <c r="BF21" s="23"/>
      <c r="BG21" s="22">
        <f t="shared" si="36"/>
        <v>0</v>
      </c>
      <c r="BH21" s="22">
        <f t="shared" si="37"/>
        <v>0</v>
      </c>
      <c r="BI21" s="23"/>
      <c r="BJ21" s="22">
        <f t="shared" si="38"/>
        <v>0</v>
      </c>
      <c r="BK21" s="22">
        <f t="shared" si="39"/>
        <v>0</v>
      </c>
      <c r="BL21" s="5"/>
    </row>
    <row r="22" spans="1:64" s="2" customFormat="1" ht="18.75" customHeight="1">
      <c r="A22" s="17">
        <f t="shared" si="40"/>
        <v>28</v>
      </c>
      <c r="B22" s="18" t="s">
        <v>2</v>
      </c>
      <c r="C22" s="19">
        <f t="shared" si="41"/>
        <v>28.9</v>
      </c>
      <c r="D22" s="24"/>
      <c r="E22" s="22">
        <f t="shared" si="0"/>
        <v>0</v>
      </c>
      <c r="F22" s="22">
        <f t="shared" si="1"/>
        <v>0</v>
      </c>
      <c r="G22" s="24"/>
      <c r="H22" s="22">
        <f t="shared" si="2"/>
        <v>0</v>
      </c>
      <c r="I22" s="22">
        <f t="shared" si="3"/>
        <v>0</v>
      </c>
      <c r="J22" s="24"/>
      <c r="K22" s="22">
        <f t="shared" si="4"/>
        <v>0</v>
      </c>
      <c r="L22" s="22">
        <f t="shared" si="5"/>
        <v>0</v>
      </c>
      <c r="M22" s="24"/>
      <c r="N22" s="22">
        <f t="shared" si="6"/>
        <v>0</v>
      </c>
      <c r="O22" s="22">
        <f t="shared" si="7"/>
        <v>0</v>
      </c>
      <c r="P22" s="24"/>
      <c r="Q22" s="22">
        <f t="shared" si="8"/>
        <v>0</v>
      </c>
      <c r="R22" s="22">
        <f t="shared" si="9"/>
        <v>0</v>
      </c>
      <c r="S22" s="24"/>
      <c r="T22" s="22">
        <f t="shared" si="10"/>
        <v>0</v>
      </c>
      <c r="U22" s="22">
        <f t="shared" si="11"/>
        <v>0</v>
      </c>
      <c r="V22" s="24"/>
      <c r="W22" s="22">
        <f t="shared" si="12"/>
        <v>0</v>
      </c>
      <c r="X22" s="22">
        <f t="shared" si="13"/>
        <v>0</v>
      </c>
      <c r="Y22" s="24">
        <v>4</v>
      </c>
      <c r="Z22" s="22">
        <f t="shared" si="14"/>
        <v>114</v>
      </c>
      <c r="AA22" s="22">
        <f t="shared" si="15"/>
        <v>929.20606572451527</v>
      </c>
      <c r="AB22" s="24">
        <v>18</v>
      </c>
      <c r="AC22" s="22">
        <f t="shared" si="16"/>
        <v>513</v>
      </c>
      <c r="AD22" s="22">
        <f t="shared" si="17"/>
        <v>4181.4272957603189</v>
      </c>
      <c r="AE22" s="24">
        <v>1</v>
      </c>
      <c r="AF22" s="22">
        <f t="shared" si="18"/>
        <v>28.5</v>
      </c>
      <c r="AG22" s="22">
        <f t="shared" si="19"/>
        <v>232.30151643112882</v>
      </c>
      <c r="AH22" s="24">
        <v>2</v>
      </c>
      <c r="AI22" s="22">
        <f t="shared" si="20"/>
        <v>57</v>
      </c>
      <c r="AJ22" s="22">
        <f t="shared" si="21"/>
        <v>464.60303286225763</v>
      </c>
      <c r="AK22" s="24"/>
      <c r="AL22" s="22">
        <f t="shared" si="22"/>
        <v>0</v>
      </c>
      <c r="AM22" s="22">
        <f t="shared" si="23"/>
        <v>0</v>
      </c>
      <c r="AN22" s="24"/>
      <c r="AO22" s="22">
        <f t="shared" si="24"/>
        <v>0</v>
      </c>
      <c r="AP22" s="22">
        <f t="shared" si="25"/>
        <v>0</v>
      </c>
      <c r="AQ22" s="26"/>
      <c r="AR22" s="22">
        <f t="shared" si="26"/>
        <v>0</v>
      </c>
      <c r="AS22" s="22">
        <f t="shared" si="27"/>
        <v>0</v>
      </c>
      <c r="AT22" s="26"/>
      <c r="AU22" s="22">
        <f t="shared" si="28"/>
        <v>0</v>
      </c>
      <c r="AV22" s="22">
        <f t="shared" si="29"/>
        <v>0</v>
      </c>
      <c r="AW22" s="26"/>
      <c r="AX22" s="22">
        <f t="shared" si="30"/>
        <v>0</v>
      </c>
      <c r="AY22" s="22">
        <f t="shared" si="31"/>
        <v>0</v>
      </c>
      <c r="AZ22" s="26"/>
      <c r="BA22" s="22">
        <f t="shared" si="32"/>
        <v>0</v>
      </c>
      <c r="BB22" s="22">
        <f t="shared" si="33"/>
        <v>0</v>
      </c>
      <c r="BC22" s="26"/>
      <c r="BD22" s="22">
        <f t="shared" si="34"/>
        <v>0</v>
      </c>
      <c r="BE22" s="22">
        <f t="shared" si="35"/>
        <v>0</v>
      </c>
      <c r="BF22" s="24"/>
      <c r="BG22" s="22">
        <f t="shared" si="36"/>
        <v>0</v>
      </c>
      <c r="BH22" s="22">
        <f t="shared" si="37"/>
        <v>0</v>
      </c>
      <c r="BI22" s="24"/>
      <c r="BJ22" s="22">
        <f t="shared" si="38"/>
        <v>0</v>
      </c>
      <c r="BK22" s="22">
        <f t="shared" si="39"/>
        <v>0</v>
      </c>
      <c r="BL22" s="5"/>
    </row>
    <row r="23" spans="1:64" s="2" customFormat="1" ht="18.75" customHeight="1">
      <c r="A23" s="17">
        <f t="shared" si="40"/>
        <v>29</v>
      </c>
      <c r="B23" s="18" t="s">
        <v>2</v>
      </c>
      <c r="C23" s="19">
        <f t="shared" si="41"/>
        <v>29.9</v>
      </c>
      <c r="D23" s="24"/>
      <c r="E23" s="22">
        <f t="shared" si="0"/>
        <v>0</v>
      </c>
      <c r="F23" s="22">
        <f t="shared" si="1"/>
        <v>0</v>
      </c>
      <c r="G23" s="24"/>
      <c r="H23" s="22">
        <f t="shared" si="2"/>
        <v>0</v>
      </c>
      <c r="I23" s="22">
        <f t="shared" si="3"/>
        <v>0</v>
      </c>
      <c r="J23" s="24"/>
      <c r="K23" s="22">
        <f t="shared" si="4"/>
        <v>0</v>
      </c>
      <c r="L23" s="22">
        <f t="shared" si="5"/>
        <v>0</v>
      </c>
      <c r="M23" s="24"/>
      <c r="N23" s="22">
        <f t="shared" si="6"/>
        <v>0</v>
      </c>
      <c r="O23" s="22">
        <f t="shared" si="7"/>
        <v>0</v>
      </c>
      <c r="P23" s="24"/>
      <c r="Q23" s="22">
        <f t="shared" si="8"/>
        <v>0</v>
      </c>
      <c r="R23" s="22">
        <f t="shared" si="9"/>
        <v>0</v>
      </c>
      <c r="S23" s="24"/>
      <c r="T23" s="22">
        <f t="shared" si="10"/>
        <v>0</v>
      </c>
      <c r="U23" s="22">
        <f t="shared" si="11"/>
        <v>0</v>
      </c>
      <c r="V23" s="24">
        <v>11</v>
      </c>
      <c r="W23" s="22">
        <f t="shared" si="12"/>
        <v>324.5</v>
      </c>
      <c r="X23" s="22">
        <f t="shared" si="13"/>
        <v>2872.4054714471968</v>
      </c>
      <c r="Y23" s="24">
        <v>21</v>
      </c>
      <c r="Z23" s="22">
        <f t="shared" si="14"/>
        <v>619.5</v>
      </c>
      <c r="AA23" s="22">
        <f t="shared" si="15"/>
        <v>5483.6831727628305</v>
      </c>
      <c r="AB23" s="24"/>
      <c r="AC23" s="22">
        <f t="shared" si="16"/>
        <v>0</v>
      </c>
      <c r="AD23" s="22">
        <f t="shared" si="17"/>
        <v>0</v>
      </c>
      <c r="AE23" s="24"/>
      <c r="AF23" s="22">
        <f t="shared" si="18"/>
        <v>0</v>
      </c>
      <c r="AG23" s="22">
        <f t="shared" si="19"/>
        <v>0</v>
      </c>
      <c r="AH23" s="24"/>
      <c r="AI23" s="22">
        <f t="shared" si="20"/>
        <v>0</v>
      </c>
      <c r="AJ23" s="22">
        <f t="shared" si="21"/>
        <v>0</v>
      </c>
      <c r="AK23" s="24"/>
      <c r="AL23" s="22">
        <f t="shared" si="22"/>
        <v>0</v>
      </c>
      <c r="AM23" s="22">
        <f t="shared" si="23"/>
        <v>0</v>
      </c>
      <c r="AN23" s="24"/>
      <c r="AO23" s="22">
        <f t="shared" si="24"/>
        <v>0</v>
      </c>
      <c r="AP23" s="22">
        <f t="shared" si="25"/>
        <v>0</v>
      </c>
      <c r="AQ23" s="26"/>
      <c r="AR23" s="22">
        <f t="shared" si="26"/>
        <v>0</v>
      </c>
      <c r="AS23" s="22">
        <f t="shared" si="27"/>
        <v>0</v>
      </c>
      <c r="AT23" s="26"/>
      <c r="AU23" s="22">
        <f t="shared" si="28"/>
        <v>0</v>
      </c>
      <c r="AV23" s="22">
        <f t="shared" si="29"/>
        <v>0</v>
      </c>
      <c r="AW23" s="26"/>
      <c r="AX23" s="22">
        <f t="shared" si="30"/>
        <v>0</v>
      </c>
      <c r="AY23" s="22">
        <f t="shared" si="31"/>
        <v>0</v>
      </c>
      <c r="AZ23" s="26"/>
      <c r="BA23" s="22">
        <f t="shared" si="32"/>
        <v>0</v>
      </c>
      <c r="BB23" s="22">
        <f t="shared" si="33"/>
        <v>0</v>
      </c>
      <c r="BC23" s="26"/>
      <c r="BD23" s="22">
        <f t="shared" si="34"/>
        <v>0</v>
      </c>
      <c r="BE23" s="22">
        <f t="shared" si="35"/>
        <v>0</v>
      </c>
      <c r="BF23" s="24"/>
      <c r="BG23" s="22">
        <f t="shared" si="36"/>
        <v>0</v>
      </c>
      <c r="BH23" s="22">
        <f t="shared" si="37"/>
        <v>0</v>
      </c>
      <c r="BI23" s="24"/>
      <c r="BJ23" s="22">
        <f t="shared" si="38"/>
        <v>0</v>
      </c>
      <c r="BK23" s="22">
        <f t="shared" si="39"/>
        <v>0</v>
      </c>
      <c r="BL23" s="5"/>
    </row>
    <row r="24" spans="1:64" s="2" customFormat="1" ht="18.75" customHeight="1">
      <c r="A24" s="17">
        <f t="shared" si="40"/>
        <v>30</v>
      </c>
      <c r="B24" s="18" t="s">
        <v>2</v>
      </c>
      <c r="C24" s="19">
        <f t="shared" si="41"/>
        <v>30.9</v>
      </c>
      <c r="D24" s="24"/>
      <c r="E24" s="22">
        <f t="shared" si="0"/>
        <v>0</v>
      </c>
      <c r="F24" s="22">
        <f t="shared" si="1"/>
        <v>0</v>
      </c>
      <c r="G24" s="24"/>
      <c r="H24" s="22">
        <f t="shared" si="2"/>
        <v>0</v>
      </c>
      <c r="I24" s="22">
        <f t="shared" si="3"/>
        <v>0</v>
      </c>
      <c r="J24" s="24"/>
      <c r="K24" s="22">
        <f t="shared" si="4"/>
        <v>0</v>
      </c>
      <c r="L24" s="22">
        <f t="shared" si="5"/>
        <v>0</v>
      </c>
      <c r="M24" s="24"/>
      <c r="N24" s="22">
        <f t="shared" si="6"/>
        <v>0</v>
      </c>
      <c r="O24" s="22">
        <f t="shared" si="7"/>
        <v>0</v>
      </c>
      <c r="P24" s="24"/>
      <c r="Q24" s="22">
        <f t="shared" si="8"/>
        <v>0</v>
      </c>
      <c r="R24" s="22">
        <f t="shared" si="9"/>
        <v>0</v>
      </c>
      <c r="S24" s="24"/>
      <c r="T24" s="22">
        <f t="shared" si="10"/>
        <v>0</v>
      </c>
      <c r="U24" s="22">
        <f t="shared" si="11"/>
        <v>0</v>
      </c>
      <c r="V24" s="24">
        <v>10</v>
      </c>
      <c r="W24" s="22">
        <f t="shared" si="12"/>
        <v>305</v>
      </c>
      <c r="X24" s="22">
        <f t="shared" si="13"/>
        <v>2923.885686409847</v>
      </c>
      <c r="Y24" s="24"/>
      <c r="Z24" s="22">
        <f t="shared" si="14"/>
        <v>0</v>
      </c>
      <c r="AA24" s="22">
        <f t="shared" si="15"/>
        <v>0</v>
      </c>
      <c r="AB24" s="24"/>
      <c r="AC24" s="22">
        <f t="shared" si="16"/>
        <v>0</v>
      </c>
      <c r="AD24" s="22">
        <f t="shared" si="17"/>
        <v>0</v>
      </c>
      <c r="AE24" s="24"/>
      <c r="AF24" s="22">
        <f t="shared" si="18"/>
        <v>0</v>
      </c>
      <c r="AG24" s="22">
        <f t="shared" si="19"/>
        <v>0</v>
      </c>
      <c r="AH24" s="24"/>
      <c r="AI24" s="22">
        <f t="shared" si="20"/>
        <v>0</v>
      </c>
      <c r="AJ24" s="22">
        <f t="shared" si="21"/>
        <v>0</v>
      </c>
      <c r="AK24" s="24"/>
      <c r="AL24" s="22">
        <f t="shared" si="22"/>
        <v>0</v>
      </c>
      <c r="AM24" s="22">
        <f t="shared" si="23"/>
        <v>0</v>
      </c>
      <c r="AN24" s="26"/>
      <c r="AO24" s="22">
        <f t="shared" si="24"/>
        <v>0</v>
      </c>
      <c r="AP24" s="22">
        <f t="shared" si="25"/>
        <v>0</v>
      </c>
      <c r="AQ24" s="26"/>
      <c r="AR24" s="22">
        <f t="shared" si="26"/>
        <v>0</v>
      </c>
      <c r="AS24" s="22">
        <f t="shared" si="27"/>
        <v>0</v>
      </c>
      <c r="AT24" s="26"/>
      <c r="AU24" s="22">
        <f t="shared" si="28"/>
        <v>0</v>
      </c>
      <c r="AV24" s="22">
        <f t="shared" si="29"/>
        <v>0</v>
      </c>
      <c r="AW24" s="26"/>
      <c r="AX24" s="22">
        <f t="shared" si="30"/>
        <v>0</v>
      </c>
      <c r="AY24" s="22">
        <f t="shared" si="31"/>
        <v>0</v>
      </c>
      <c r="AZ24" s="26"/>
      <c r="BA24" s="22">
        <f t="shared" si="32"/>
        <v>0</v>
      </c>
      <c r="BB24" s="22">
        <f t="shared" si="33"/>
        <v>0</v>
      </c>
      <c r="BC24" s="26"/>
      <c r="BD24" s="22">
        <f t="shared" si="34"/>
        <v>0</v>
      </c>
      <c r="BE24" s="22">
        <f t="shared" si="35"/>
        <v>0</v>
      </c>
      <c r="BF24" s="24"/>
      <c r="BG24" s="22">
        <f t="shared" si="36"/>
        <v>0</v>
      </c>
      <c r="BH24" s="22">
        <f t="shared" si="37"/>
        <v>0</v>
      </c>
      <c r="BI24" s="24"/>
      <c r="BJ24" s="22">
        <f t="shared" si="38"/>
        <v>0</v>
      </c>
      <c r="BK24" s="22">
        <f t="shared" si="39"/>
        <v>0</v>
      </c>
      <c r="BL24" s="5"/>
    </row>
    <row r="25" spans="1:64" s="2" customFormat="1" ht="18.75" customHeight="1">
      <c r="A25" s="17">
        <f t="shared" si="40"/>
        <v>31</v>
      </c>
      <c r="B25" s="18" t="s">
        <v>2</v>
      </c>
      <c r="C25" s="19">
        <f t="shared" si="41"/>
        <v>31.9</v>
      </c>
      <c r="D25" s="24"/>
      <c r="E25" s="22">
        <f t="shared" si="0"/>
        <v>0</v>
      </c>
      <c r="F25" s="22">
        <f t="shared" si="1"/>
        <v>0</v>
      </c>
      <c r="G25" s="24"/>
      <c r="H25" s="22">
        <f t="shared" si="2"/>
        <v>0</v>
      </c>
      <c r="I25" s="22">
        <f t="shared" si="3"/>
        <v>0</v>
      </c>
      <c r="J25" s="24"/>
      <c r="K25" s="22">
        <f t="shared" si="4"/>
        <v>0</v>
      </c>
      <c r="L25" s="22">
        <f t="shared" si="5"/>
        <v>0</v>
      </c>
      <c r="M25" s="24">
        <v>1</v>
      </c>
      <c r="N25" s="22">
        <f t="shared" si="6"/>
        <v>31.5</v>
      </c>
      <c r="O25" s="22">
        <f t="shared" si="7"/>
        <v>326.19953045089773</v>
      </c>
      <c r="P25" s="24">
        <v>3</v>
      </c>
      <c r="Q25" s="22">
        <f t="shared" si="8"/>
        <v>94.5</v>
      </c>
      <c r="R25" s="22">
        <f t="shared" si="9"/>
        <v>978.59859135269312</v>
      </c>
      <c r="S25" s="24">
        <v>11</v>
      </c>
      <c r="T25" s="22">
        <f t="shared" si="10"/>
        <v>346.5</v>
      </c>
      <c r="U25" s="22">
        <f t="shared" si="11"/>
        <v>3588.1948349598752</v>
      </c>
      <c r="V25" s="24">
        <v>1</v>
      </c>
      <c r="W25" s="22">
        <f t="shared" si="12"/>
        <v>31.5</v>
      </c>
      <c r="X25" s="22">
        <f t="shared" si="13"/>
        <v>326.19953045089773</v>
      </c>
      <c r="Y25" s="24"/>
      <c r="Z25" s="22">
        <f t="shared" si="14"/>
        <v>0</v>
      </c>
      <c r="AA25" s="22">
        <f t="shared" si="15"/>
        <v>0</v>
      </c>
      <c r="AB25" s="24"/>
      <c r="AC25" s="22">
        <f t="shared" si="16"/>
        <v>0</v>
      </c>
      <c r="AD25" s="22">
        <f t="shared" si="17"/>
        <v>0</v>
      </c>
      <c r="AE25" s="24"/>
      <c r="AF25" s="22">
        <f t="shared" si="18"/>
        <v>0</v>
      </c>
      <c r="AG25" s="22">
        <f t="shared" si="19"/>
        <v>0</v>
      </c>
      <c r="AH25" s="24"/>
      <c r="AI25" s="22">
        <f t="shared" si="20"/>
        <v>0</v>
      </c>
      <c r="AJ25" s="22">
        <f t="shared" si="21"/>
        <v>0</v>
      </c>
      <c r="AK25" s="24"/>
      <c r="AL25" s="22">
        <f t="shared" si="22"/>
        <v>0</v>
      </c>
      <c r="AM25" s="22">
        <f t="shared" si="23"/>
        <v>0</v>
      </c>
      <c r="AN25" s="26"/>
      <c r="AO25" s="22">
        <f t="shared" si="24"/>
        <v>0</v>
      </c>
      <c r="AP25" s="22">
        <f t="shared" si="25"/>
        <v>0</v>
      </c>
      <c r="AQ25" s="26"/>
      <c r="AR25" s="22">
        <f t="shared" si="26"/>
        <v>0</v>
      </c>
      <c r="AS25" s="22">
        <f t="shared" si="27"/>
        <v>0</v>
      </c>
      <c r="AT25" s="26"/>
      <c r="AU25" s="22">
        <f t="shared" si="28"/>
        <v>0</v>
      </c>
      <c r="AV25" s="22">
        <f t="shared" si="29"/>
        <v>0</v>
      </c>
      <c r="AW25" s="26"/>
      <c r="AX25" s="22">
        <f t="shared" si="30"/>
        <v>0</v>
      </c>
      <c r="AY25" s="22">
        <f t="shared" si="31"/>
        <v>0</v>
      </c>
      <c r="AZ25" s="26"/>
      <c r="BA25" s="22">
        <f t="shared" si="32"/>
        <v>0</v>
      </c>
      <c r="BB25" s="22">
        <f t="shared" si="33"/>
        <v>0</v>
      </c>
      <c r="BC25" s="26"/>
      <c r="BD25" s="22">
        <f t="shared" si="34"/>
        <v>0</v>
      </c>
      <c r="BE25" s="22">
        <f t="shared" si="35"/>
        <v>0</v>
      </c>
      <c r="BF25" s="24"/>
      <c r="BG25" s="22">
        <f t="shared" si="36"/>
        <v>0</v>
      </c>
      <c r="BH25" s="22">
        <f t="shared" si="37"/>
        <v>0</v>
      </c>
      <c r="BI25" s="24"/>
      <c r="BJ25" s="22">
        <f t="shared" si="38"/>
        <v>0</v>
      </c>
      <c r="BK25" s="22">
        <f t="shared" si="39"/>
        <v>0</v>
      </c>
      <c r="BL25" s="5"/>
    </row>
    <row r="26" spans="1:64" s="2" customFormat="1" ht="18.75" customHeight="1">
      <c r="A26" s="17">
        <f t="shared" si="40"/>
        <v>32</v>
      </c>
      <c r="B26" s="18" t="s">
        <v>2</v>
      </c>
      <c r="C26" s="19">
        <f t="shared" si="41"/>
        <v>32.9</v>
      </c>
      <c r="D26" s="24"/>
      <c r="E26" s="22">
        <f t="shared" si="0"/>
        <v>0</v>
      </c>
      <c r="F26" s="22">
        <f t="shared" si="1"/>
        <v>0</v>
      </c>
      <c r="G26" s="24"/>
      <c r="H26" s="22">
        <f t="shared" si="2"/>
        <v>0</v>
      </c>
      <c r="I26" s="22">
        <f t="shared" si="3"/>
        <v>0</v>
      </c>
      <c r="J26" s="24">
        <v>1</v>
      </c>
      <c r="K26" s="22">
        <f t="shared" si="4"/>
        <v>32.5</v>
      </c>
      <c r="L26" s="22">
        <f t="shared" si="5"/>
        <v>362.67776962206545</v>
      </c>
      <c r="M26" s="24"/>
      <c r="N26" s="22">
        <f t="shared" si="6"/>
        <v>0</v>
      </c>
      <c r="O26" s="22">
        <f t="shared" si="7"/>
        <v>0</v>
      </c>
      <c r="P26" s="24">
        <v>11</v>
      </c>
      <c r="Q26" s="22">
        <f t="shared" si="8"/>
        <v>357.5</v>
      </c>
      <c r="R26" s="22">
        <f t="shared" si="9"/>
        <v>3989.4554658427201</v>
      </c>
      <c r="S26" s="24">
        <v>1</v>
      </c>
      <c r="T26" s="22">
        <f t="shared" si="10"/>
        <v>32.5</v>
      </c>
      <c r="U26" s="22">
        <f t="shared" si="11"/>
        <v>362.67776962206545</v>
      </c>
      <c r="V26" s="24"/>
      <c r="W26" s="27">
        <f t="shared" si="12"/>
        <v>0</v>
      </c>
      <c r="X26" s="27">
        <f t="shared" si="13"/>
        <v>0</v>
      </c>
      <c r="Y26" s="24"/>
      <c r="Z26" s="27">
        <f t="shared" si="14"/>
        <v>0</v>
      </c>
      <c r="AA26" s="27">
        <f t="shared" si="15"/>
        <v>0</v>
      </c>
      <c r="AB26" s="24"/>
      <c r="AC26" s="27">
        <f t="shared" si="16"/>
        <v>0</v>
      </c>
      <c r="AD26" s="27">
        <f t="shared" si="17"/>
        <v>0</v>
      </c>
      <c r="AE26" s="28"/>
      <c r="AF26" s="27">
        <f t="shared" si="18"/>
        <v>0</v>
      </c>
      <c r="AG26" s="27">
        <f t="shared" si="19"/>
        <v>0</v>
      </c>
      <c r="AH26" s="24"/>
      <c r="AI26" s="27">
        <f t="shared" si="20"/>
        <v>0</v>
      </c>
      <c r="AJ26" s="27">
        <f t="shared" si="21"/>
        <v>0</v>
      </c>
      <c r="AK26" s="27"/>
      <c r="AL26" s="27">
        <f t="shared" si="22"/>
        <v>0</v>
      </c>
      <c r="AM26" s="27">
        <f t="shared" si="23"/>
        <v>0</v>
      </c>
      <c r="AN26" s="28"/>
      <c r="AO26" s="27">
        <f t="shared" si="24"/>
        <v>0</v>
      </c>
      <c r="AP26" s="27">
        <f t="shared" si="25"/>
        <v>0</v>
      </c>
      <c r="AQ26" s="28"/>
      <c r="AR26" s="27">
        <f t="shared" si="26"/>
        <v>0</v>
      </c>
      <c r="AS26" s="27">
        <f t="shared" si="27"/>
        <v>0</v>
      </c>
      <c r="AT26" s="28"/>
      <c r="AU26" s="27">
        <f t="shared" si="28"/>
        <v>0</v>
      </c>
      <c r="AV26" s="27">
        <f t="shared" si="29"/>
        <v>0</v>
      </c>
      <c r="AW26" s="28"/>
      <c r="AX26" s="27">
        <f t="shared" si="30"/>
        <v>0</v>
      </c>
      <c r="AY26" s="27">
        <f t="shared" si="31"/>
        <v>0</v>
      </c>
      <c r="AZ26" s="26"/>
      <c r="BA26" s="27">
        <f t="shared" si="32"/>
        <v>0</v>
      </c>
      <c r="BB26" s="27">
        <f t="shared" si="33"/>
        <v>0</v>
      </c>
      <c r="BC26" s="26"/>
      <c r="BD26" s="27">
        <f t="shared" si="34"/>
        <v>0</v>
      </c>
      <c r="BE26" s="27">
        <f t="shared" si="35"/>
        <v>0</v>
      </c>
      <c r="BF26" s="24"/>
      <c r="BG26" s="27">
        <f t="shared" si="36"/>
        <v>0</v>
      </c>
      <c r="BH26" s="27">
        <f t="shared" si="37"/>
        <v>0</v>
      </c>
      <c r="BI26" s="24"/>
      <c r="BJ26" s="27">
        <f t="shared" si="38"/>
        <v>0</v>
      </c>
      <c r="BK26" s="27">
        <f t="shared" si="39"/>
        <v>0</v>
      </c>
      <c r="BL26" s="5"/>
    </row>
    <row r="27" spans="1:64" s="2" customFormat="1" ht="18.75" customHeight="1">
      <c r="A27" s="17">
        <f t="shared" si="40"/>
        <v>33</v>
      </c>
      <c r="B27" s="18" t="s">
        <v>2</v>
      </c>
      <c r="C27" s="19">
        <f t="shared" si="41"/>
        <v>33.9</v>
      </c>
      <c r="D27" s="24"/>
      <c r="E27" s="22">
        <f t="shared" si="0"/>
        <v>0</v>
      </c>
      <c r="F27" s="22">
        <f t="shared" si="1"/>
        <v>0</v>
      </c>
      <c r="G27" s="24"/>
      <c r="H27" s="22">
        <f t="shared" si="2"/>
        <v>0</v>
      </c>
      <c r="I27" s="22">
        <f t="shared" si="3"/>
        <v>0</v>
      </c>
      <c r="J27" s="24">
        <v>6</v>
      </c>
      <c r="K27" s="22">
        <f t="shared" si="4"/>
        <v>201</v>
      </c>
      <c r="L27" s="22">
        <f t="shared" si="5"/>
        <v>2411.6512002871386</v>
      </c>
      <c r="M27" s="24">
        <v>12</v>
      </c>
      <c r="N27" s="22">
        <f t="shared" si="6"/>
        <v>402</v>
      </c>
      <c r="O27" s="22">
        <f t="shared" si="7"/>
        <v>4823.3024005742773</v>
      </c>
      <c r="P27" s="24"/>
      <c r="Q27" s="22">
        <f t="shared" si="8"/>
        <v>0</v>
      </c>
      <c r="R27" s="22">
        <f t="shared" si="9"/>
        <v>0</v>
      </c>
      <c r="S27" s="24"/>
      <c r="T27" s="22">
        <f t="shared" si="10"/>
        <v>0</v>
      </c>
      <c r="U27" s="22">
        <f t="shared" si="11"/>
        <v>0</v>
      </c>
      <c r="V27" s="24"/>
      <c r="W27" s="22">
        <f t="shared" si="12"/>
        <v>0</v>
      </c>
      <c r="X27" s="22">
        <f t="shared" si="13"/>
        <v>0</v>
      </c>
      <c r="Y27" s="24"/>
      <c r="Z27" s="22">
        <f t="shared" si="14"/>
        <v>0</v>
      </c>
      <c r="AA27" s="22">
        <f t="shared" si="15"/>
        <v>0</v>
      </c>
      <c r="AB27" s="24"/>
      <c r="AC27" s="22">
        <f t="shared" si="16"/>
        <v>0</v>
      </c>
      <c r="AD27" s="22">
        <f t="shared" si="17"/>
        <v>0</v>
      </c>
      <c r="AE27" s="26"/>
      <c r="AF27" s="22">
        <f t="shared" si="18"/>
        <v>0</v>
      </c>
      <c r="AG27" s="22">
        <f t="shared" si="19"/>
        <v>0</v>
      </c>
      <c r="AH27" s="26"/>
      <c r="AI27" s="22">
        <f t="shared" si="20"/>
        <v>0</v>
      </c>
      <c r="AJ27" s="22">
        <f t="shared" si="21"/>
        <v>0</v>
      </c>
      <c r="AK27" s="29"/>
      <c r="AL27" s="22">
        <f t="shared" si="22"/>
        <v>0</v>
      </c>
      <c r="AM27" s="22">
        <f t="shared" si="23"/>
        <v>0</v>
      </c>
      <c r="AN27" s="26"/>
      <c r="AO27" s="22">
        <f t="shared" si="24"/>
        <v>0</v>
      </c>
      <c r="AP27" s="22">
        <f t="shared" si="25"/>
        <v>0</v>
      </c>
      <c r="AQ27" s="26"/>
      <c r="AR27" s="22">
        <f t="shared" si="26"/>
        <v>0</v>
      </c>
      <c r="AS27" s="22">
        <f t="shared" si="27"/>
        <v>0</v>
      </c>
      <c r="AT27" s="26"/>
      <c r="AU27" s="22">
        <f t="shared" si="28"/>
        <v>0</v>
      </c>
      <c r="AV27" s="22">
        <f t="shared" si="29"/>
        <v>0</v>
      </c>
      <c r="AW27" s="26"/>
      <c r="AX27" s="22">
        <f t="shared" si="30"/>
        <v>0</v>
      </c>
      <c r="AY27" s="22">
        <f t="shared" si="31"/>
        <v>0</v>
      </c>
      <c r="AZ27" s="26"/>
      <c r="BA27" s="22">
        <f t="shared" si="32"/>
        <v>0</v>
      </c>
      <c r="BB27" s="22">
        <f t="shared" si="33"/>
        <v>0</v>
      </c>
      <c r="BC27" s="26"/>
      <c r="BD27" s="22">
        <f t="shared" si="34"/>
        <v>0</v>
      </c>
      <c r="BE27" s="22">
        <f t="shared" si="35"/>
        <v>0</v>
      </c>
      <c r="BF27" s="24"/>
      <c r="BG27" s="22">
        <f t="shared" si="36"/>
        <v>0</v>
      </c>
      <c r="BH27" s="22">
        <f t="shared" si="37"/>
        <v>0</v>
      </c>
      <c r="BI27" s="24"/>
      <c r="BJ27" s="22">
        <f t="shared" si="38"/>
        <v>0</v>
      </c>
      <c r="BK27" s="22">
        <f t="shared" si="39"/>
        <v>0</v>
      </c>
      <c r="BL27" s="5"/>
    </row>
    <row r="28" spans="1:64" s="2" customFormat="1" ht="18.75" customHeight="1">
      <c r="A28" s="17">
        <f t="shared" si="40"/>
        <v>34</v>
      </c>
      <c r="B28" s="18" t="s">
        <v>2</v>
      </c>
      <c r="C28" s="19">
        <f t="shared" si="41"/>
        <v>34.9</v>
      </c>
      <c r="D28" s="24"/>
      <c r="E28" s="22">
        <f t="shared" si="0"/>
        <v>0</v>
      </c>
      <c r="F28" s="22">
        <f t="shared" si="1"/>
        <v>0</v>
      </c>
      <c r="G28" s="24"/>
      <c r="H28" s="22">
        <f t="shared" si="2"/>
        <v>0</v>
      </c>
      <c r="I28" s="22">
        <f t="shared" si="3"/>
        <v>0</v>
      </c>
      <c r="J28" s="24">
        <v>12</v>
      </c>
      <c r="K28" s="22">
        <f t="shared" si="4"/>
        <v>414</v>
      </c>
      <c r="L28" s="22">
        <f t="shared" si="5"/>
        <v>5329.3420939928901</v>
      </c>
      <c r="M28" s="24">
        <v>3</v>
      </c>
      <c r="N28" s="22">
        <f t="shared" si="6"/>
        <v>103.5</v>
      </c>
      <c r="O28" s="22">
        <f t="shared" si="7"/>
        <v>1332.3355234982225</v>
      </c>
      <c r="P28" s="24"/>
      <c r="Q28" s="22">
        <f t="shared" si="8"/>
        <v>0</v>
      </c>
      <c r="R28" s="22">
        <f t="shared" si="9"/>
        <v>0</v>
      </c>
      <c r="S28" s="24"/>
      <c r="T28" s="22">
        <f t="shared" si="10"/>
        <v>0</v>
      </c>
      <c r="U28" s="22">
        <f t="shared" si="11"/>
        <v>0</v>
      </c>
      <c r="V28" s="24"/>
      <c r="W28" s="22">
        <f t="shared" si="12"/>
        <v>0</v>
      </c>
      <c r="X28" s="22">
        <f t="shared" si="13"/>
        <v>0</v>
      </c>
      <c r="Y28" s="24"/>
      <c r="Z28" s="22">
        <f t="shared" si="14"/>
        <v>0</v>
      </c>
      <c r="AA28" s="22">
        <f t="shared" si="15"/>
        <v>0</v>
      </c>
      <c r="AB28" s="26"/>
      <c r="AC28" s="22">
        <f t="shared" si="16"/>
        <v>0</v>
      </c>
      <c r="AD28" s="22">
        <f t="shared" si="17"/>
        <v>0</v>
      </c>
      <c r="AE28" s="26"/>
      <c r="AF28" s="22">
        <f t="shared" si="18"/>
        <v>0</v>
      </c>
      <c r="AG28" s="22">
        <f t="shared" si="19"/>
        <v>0</v>
      </c>
      <c r="AH28" s="26"/>
      <c r="AI28" s="22">
        <f t="shared" si="20"/>
        <v>0</v>
      </c>
      <c r="AJ28" s="22">
        <f t="shared" si="21"/>
        <v>0</v>
      </c>
      <c r="AK28" s="29"/>
      <c r="AL28" s="22">
        <f t="shared" si="22"/>
        <v>0</v>
      </c>
      <c r="AM28" s="22">
        <f t="shared" si="23"/>
        <v>0</v>
      </c>
      <c r="AN28" s="26"/>
      <c r="AO28" s="22">
        <f t="shared" si="24"/>
        <v>0</v>
      </c>
      <c r="AP28" s="22">
        <f t="shared" si="25"/>
        <v>0</v>
      </c>
      <c r="AQ28" s="26"/>
      <c r="AR28" s="22">
        <f t="shared" si="26"/>
        <v>0</v>
      </c>
      <c r="AS28" s="22">
        <f t="shared" si="27"/>
        <v>0</v>
      </c>
      <c r="AT28" s="26"/>
      <c r="AU28" s="22">
        <f t="shared" si="28"/>
        <v>0</v>
      </c>
      <c r="AV28" s="22">
        <f t="shared" si="29"/>
        <v>0</v>
      </c>
      <c r="AW28" s="26"/>
      <c r="AX28" s="22">
        <f t="shared" si="30"/>
        <v>0</v>
      </c>
      <c r="AY28" s="22">
        <f t="shared" si="31"/>
        <v>0</v>
      </c>
      <c r="AZ28" s="26"/>
      <c r="BA28" s="22">
        <f t="shared" si="32"/>
        <v>0</v>
      </c>
      <c r="BB28" s="22">
        <f t="shared" si="33"/>
        <v>0</v>
      </c>
      <c r="BC28" s="26"/>
      <c r="BD28" s="22">
        <f t="shared" si="34"/>
        <v>0</v>
      </c>
      <c r="BE28" s="22">
        <f t="shared" si="35"/>
        <v>0</v>
      </c>
      <c r="BF28" s="24"/>
      <c r="BG28" s="22">
        <f t="shared" si="36"/>
        <v>0</v>
      </c>
      <c r="BH28" s="22">
        <f t="shared" si="37"/>
        <v>0</v>
      </c>
      <c r="BI28" s="24"/>
      <c r="BJ28" s="22">
        <f t="shared" si="38"/>
        <v>0</v>
      </c>
      <c r="BK28" s="22">
        <f t="shared" si="39"/>
        <v>0</v>
      </c>
      <c r="BL28" s="5"/>
    </row>
    <row r="29" spans="1:64" s="2" customFormat="1" ht="18.75" customHeight="1">
      <c r="A29" s="17">
        <f t="shared" si="40"/>
        <v>35</v>
      </c>
      <c r="B29" s="18" t="s">
        <v>2</v>
      </c>
      <c r="C29" s="19">
        <f t="shared" si="41"/>
        <v>35.9</v>
      </c>
      <c r="D29" s="24">
        <v>1</v>
      </c>
      <c r="E29" s="22">
        <f t="shared" si="0"/>
        <v>35.5</v>
      </c>
      <c r="F29" s="22">
        <f t="shared" si="1"/>
        <v>489.30912500566711</v>
      </c>
      <c r="G29" s="24">
        <v>12</v>
      </c>
      <c r="H29" s="22">
        <f t="shared" si="2"/>
        <v>426</v>
      </c>
      <c r="I29" s="22">
        <f t="shared" si="3"/>
        <v>5871.7095000680056</v>
      </c>
      <c r="J29" s="24">
        <v>1</v>
      </c>
      <c r="K29" s="22">
        <f t="shared" si="4"/>
        <v>35.5</v>
      </c>
      <c r="L29" s="22">
        <f t="shared" si="5"/>
        <v>489.30912500566711</v>
      </c>
      <c r="M29" s="24"/>
      <c r="N29" s="22">
        <f t="shared" si="6"/>
        <v>0</v>
      </c>
      <c r="O29" s="22">
        <f t="shared" si="7"/>
        <v>0</v>
      </c>
      <c r="P29" s="24"/>
      <c r="Q29" s="22">
        <f t="shared" si="8"/>
        <v>0</v>
      </c>
      <c r="R29" s="22">
        <f t="shared" si="9"/>
        <v>0</v>
      </c>
      <c r="S29" s="24"/>
      <c r="T29" s="22">
        <f t="shared" si="10"/>
        <v>0</v>
      </c>
      <c r="U29" s="22">
        <f t="shared" si="11"/>
        <v>0</v>
      </c>
      <c r="V29" s="24"/>
      <c r="W29" s="22">
        <f t="shared" si="12"/>
        <v>0</v>
      </c>
      <c r="X29" s="22">
        <f t="shared" si="13"/>
        <v>0</v>
      </c>
      <c r="Y29" s="24"/>
      <c r="Z29" s="22">
        <f t="shared" si="14"/>
        <v>0</v>
      </c>
      <c r="AA29" s="22">
        <f t="shared" si="15"/>
        <v>0</v>
      </c>
      <c r="AB29" s="26"/>
      <c r="AC29" s="22">
        <f t="shared" si="16"/>
        <v>0</v>
      </c>
      <c r="AD29" s="22">
        <f t="shared" si="17"/>
        <v>0</v>
      </c>
      <c r="AE29" s="26"/>
      <c r="AF29" s="22">
        <f t="shared" si="18"/>
        <v>0</v>
      </c>
      <c r="AG29" s="22">
        <f t="shared" si="19"/>
        <v>0</v>
      </c>
      <c r="AH29" s="26"/>
      <c r="AI29" s="22">
        <f t="shared" si="20"/>
        <v>0</v>
      </c>
      <c r="AJ29" s="22">
        <f t="shared" si="21"/>
        <v>0</v>
      </c>
      <c r="AK29" s="29"/>
      <c r="AL29" s="22">
        <f t="shared" si="22"/>
        <v>0</v>
      </c>
      <c r="AM29" s="22">
        <f t="shared" si="23"/>
        <v>0</v>
      </c>
      <c r="AN29" s="26"/>
      <c r="AO29" s="22">
        <f t="shared" si="24"/>
        <v>0</v>
      </c>
      <c r="AP29" s="22">
        <f t="shared" si="25"/>
        <v>0</v>
      </c>
      <c r="AQ29" s="26"/>
      <c r="AR29" s="22">
        <f t="shared" si="26"/>
        <v>0</v>
      </c>
      <c r="AS29" s="22">
        <f t="shared" si="27"/>
        <v>0</v>
      </c>
      <c r="AT29" s="26"/>
      <c r="AU29" s="22">
        <f t="shared" si="28"/>
        <v>0</v>
      </c>
      <c r="AV29" s="22">
        <f t="shared" si="29"/>
        <v>0</v>
      </c>
      <c r="AW29" s="26"/>
      <c r="AX29" s="22">
        <f t="shared" si="30"/>
        <v>0</v>
      </c>
      <c r="AY29" s="22">
        <f t="shared" si="31"/>
        <v>0</v>
      </c>
      <c r="AZ29" s="26"/>
      <c r="BA29" s="22">
        <f t="shared" si="32"/>
        <v>0</v>
      </c>
      <c r="BB29" s="22">
        <f t="shared" si="33"/>
        <v>0</v>
      </c>
      <c r="BC29" s="26"/>
      <c r="BD29" s="22">
        <f t="shared" si="34"/>
        <v>0</v>
      </c>
      <c r="BE29" s="22">
        <f t="shared" si="35"/>
        <v>0</v>
      </c>
      <c r="BF29" s="24"/>
      <c r="BG29" s="22">
        <f t="shared" si="36"/>
        <v>0</v>
      </c>
      <c r="BH29" s="22">
        <f t="shared" si="37"/>
        <v>0</v>
      </c>
      <c r="BI29" s="24"/>
      <c r="BJ29" s="22">
        <f t="shared" si="38"/>
        <v>0</v>
      </c>
      <c r="BK29" s="22">
        <f t="shared" si="39"/>
        <v>0</v>
      </c>
      <c r="BL29" s="5"/>
    </row>
    <row r="30" spans="1:64" s="2" customFormat="1" ht="18.75" customHeight="1">
      <c r="A30" s="17">
        <f t="shared" si="40"/>
        <v>36</v>
      </c>
      <c r="B30" s="18" t="s">
        <v>2</v>
      </c>
      <c r="C30" s="19">
        <f t="shared" si="41"/>
        <v>36.9</v>
      </c>
      <c r="D30" s="24">
        <v>4</v>
      </c>
      <c r="E30" s="22">
        <f t="shared" si="0"/>
        <v>146</v>
      </c>
      <c r="F30" s="22">
        <f t="shared" si="1"/>
        <v>2150.6261512002848</v>
      </c>
      <c r="G30" s="24">
        <v>2</v>
      </c>
      <c r="H30" s="22">
        <f t="shared" si="2"/>
        <v>73</v>
      </c>
      <c r="I30" s="22">
        <f t="shared" si="3"/>
        <v>1075.3130756001424</v>
      </c>
      <c r="J30" s="26"/>
      <c r="K30" s="22">
        <f t="shared" si="4"/>
        <v>0</v>
      </c>
      <c r="L30" s="22">
        <f t="shared" si="5"/>
        <v>0</v>
      </c>
      <c r="M30" s="26"/>
      <c r="N30" s="22">
        <f t="shared" si="6"/>
        <v>0</v>
      </c>
      <c r="O30" s="22">
        <f t="shared" si="7"/>
        <v>0</v>
      </c>
      <c r="P30" s="24"/>
      <c r="Q30" s="22">
        <f t="shared" si="8"/>
        <v>0</v>
      </c>
      <c r="R30" s="22">
        <f t="shared" si="9"/>
        <v>0</v>
      </c>
      <c r="S30" s="24"/>
      <c r="T30" s="22">
        <f t="shared" si="10"/>
        <v>0</v>
      </c>
      <c r="U30" s="22">
        <f t="shared" si="11"/>
        <v>0</v>
      </c>
      <c r="V30" s="24"/>
      <c r="W30" s="22">
        <f t="shared" si="12"/>
        <v>0</v>
      </c>
      <c r="X30" s="22">
        <f t="shared" si="13"/>
        <v>0</v>
      </c>
      <c r="Y30" s="24"/>
      <c r="Z30" s="22">
        <f t="shared" si="14"/>
        <v>0</v>
      </c>
      <c r="AA30" s="22">
        <f t="shared" si="15"/>
        <v>0</v>
      </c>
      <c r="AB30" s="26"/>
      <c r="AC30" s="22">
        <f t="shared" si="16"/>
        <v>0</v>
      </c>
      <c r="AD30" s="22">
        <f t="shared" si="17"/>
        <v>0</v>
      </c>
      <c r="AE30" s="26"/>
      <c r="AF30" s="22">
        <f t="shared" si="18"/>
        <v>0</v>
      </c>
      <c r="AG30" s="22">
        <f t="shared" si="19"/>
        <v>0</v>
      </c>
      <c r="AH30" s="26"/>
      <c r="AI30" s="22">
        <f t="shared" si="20"/>
        <v>0</v>
      </c>
      <c r="AJ30" s="22">
        <f t="shared" si="21"/>
        <v>0</v>
      </c>
      <c r="AK30" s="29"/>
      <c r="AL30" s="22">
        <f t="shared" si="22"/>
        <v>0</v>
      </c>
      <c r="AM30" s="22">
        <f t="shared" si="23"/>
        <v>0</v>
      </c>
      <c r="AN30" s="26"/>
      <c r="AO30" s="22">
        <f t="shared" si="24"/>
        <v>0</v>
      </c>
      <c r="AP30" s="22">
        <f t="shared" si="25"/>
        <v>0</v>
      </c>
      <c r="AQ30" s="26"/>
      <c r="AR30" s="22">
        <f t="shared" si="26"/>
        <v>0</v>
      </c>
      <c r="AS30" s="22">
        <f t="shared" si="27"/>
        <v>0</v>
      </c>
      <c r="AT30" s="26"/>
      <c r="AU30" s="22">
        <f t="shared" si="28"/>
        <v>0</v>
      </c>
      <c r="AV30" s="22">
        <f t="shared" si="29"/>
        <v>0</v>
      </c>
      <c r="AW30" s="26"/>
      <c r="AX30" s="22">
        <f t="shared" si="30"/>
        <v>0</v>
      </c>
      <c r="AY30" s="22">
        <f t="shared" si="31"/>
        <v>0</v>
      </c>
      <c r="AZ30" s="26"/>
      <c r="BA30" s="22">
        <f t="shared" si="32"/>
        <v>0</v>
      </c>
      <c r="BB30" s="22">
        <f t="shared" si="33"/>
        <v>0</v>
      </c>
      <c r="BC30" s="26"/>
      <c r="BD30" s="22">
        <f t="shared" si="34"/>
        <v>0</v>
      </c>
      <c r="BE30" s="22">
        <f t="shared" si="35"/>
        <v>0</v>
      </c>
      <c r="BF30" s="24"/>
      <c r="BG30" s="22">
        <f t="shared" si="36"/>
        <v>0</v>
      </c>
      <c r="BH30" s="22">
        <f t="shared" si="37"/>
        <v>0</v>
      </c>
      <c r="BI30" s="24"/>
      <c r="BJ30" s="22">
        <f t="shared" si="38"/>
        <v>0</v>
      </c>
      <c r="BK30" s="22">
        <f t="shared" si="39"/>
        <v>0</v>
      </c>
      <c r="BL30" s="5"/>
    </row>
    <row r="31" spans="1:64" s="2" customFormat="1" ht="18.75" customHeight="1">
      <c r="A31" s="17">
        <f t="shared" si="40"/>
        <v>37</v>
      </c>
      <c r="B31" s="18" t="s">
        <v>2</v>
      </c>
      <c r="C31" s="19">
        <f t="shared" si="41"/>
        <v>37.9</v>
      </c>
      <c r="D31" s="24">
        <v>1</v>
      </c>
      <c r="E31" s="22">
        <f t="shared" si="0"/>
        <v>37.5</v>
      </c>
      <c r="F31" s="22">
        <f t="shared" si="1"/>
        <v>589.27826274261326</v>
      </c>
      <c r="G31" s="29">
        <v>2</v>
      </c>
      <c r="H31" s="22">
        <f t="shared" si="2"/>
        <v>75</v>
      </c>
      <c r="I31" s="22">
        <f t="shared" si="3"/>
        <v>1178.5565254852265</v>
      </c>
      <c r="J31" s="26"/>
      <c r="K31" s="22">
        <f t="shared" si="4"/>
        <v>0</v>
      </c>
      <c r="L31" s="22">
        <f t="shared" si="5"/>
        <v>0</v>
      </c>
      <c r="M31" s="26"/>
      <c r="N31" s="22">
        <f t="shared" si="6"/>
        <v>0</v>
      </c>
      <c r="O31" s="22">
        <f t="shared" si="7"/>
        <v>0</v>
      </c>
      <c r="P31" s="24"/>
      <c r="Q31" s="22">
        <f t="shared" si="8"/>
        <v>0</v>
      </c>
      <c r="R31" s="22">
        <f t="shared" si="9"/>
        <v>0</v>
      </c>
      <c r="S31" s="24"/>
      <c r="T31" s="22">
        <f t="shared" si="10"/>
        <v>0</v>
      </c>
      <c r="U31" s="22">
        <f t="shared" si="11"/>
        <v>0</v>
      </c>
      <c r="V31" s="26"/>
      <c r="W31" s="22">
        <f t="shared" si="12"/>
        <v>0</v>
      </c>
      <c r="X31" s="22">
        <f t="shared" si="13"/>
        <v>0</v>
      </c>
      <c r="Y31" s="26"/>
      <c r="Z31" s="22">
        <f t="shared" si="14"/>
        <v>0</v>
      </c>
      <c r="AA31" s="22">
        <f t="shared" si="15"/>
        <v>0</v>
      </c>
      <c r="AB31" s="26"/>
      <c r="AC31" s="22">
        <f t="shared" si="16"/>
        <v>0</v>
      </c>
      <c r="AD31" s="22">
        <f t="shared" si="17"/>
        <v>0</v>
      </c>
      <c r="AE31" s="26"/>
      <c r="AF31" s="22">
        <f t="shared" si="18"/>
        <v>0</v>
      </c>
      <c r="AG31" s="22">
        <f t="shared" si="19"/>
        <v>0</v>
      </c>
      <c r="AH31" s="26"/>
      <c r="AI31" s="22">
        <f t="shared" si="20"/>
        <v>0</v>
      </c>
      <c r="AJ31" s="22">
        <f t="shared" si="21"/>
        <v>0</v>
      </c>
      <c r="AK31" s="26"/>
      <c r="AL31" s="22">
        <f t="shared" si="22"/>
        <v>0</v>
      </c>
      <c r="AM31" s="22">
        <f t="shared" si="23"/>
        <v>0</v>
      </c>
      <c r="AN31" s="26"/>
      <c r="AO31" s="22">
        <f t="shared" si="24"/>
        <v>0</v>
      </c>
      <c r="AP31" s="22">
        <f t="shared" si="25"/>
        <v>0</v>
      </c>
      <c r="AQ31" s="26"/>
      <c r="AR31" s="22">
        <f t="shared" si="26"/>
        <v>0</v>
      </c>
      <c r="AS31" s="22">
        <f t="shared" si="27"/>
        <v>0</v>
      </c>
      <c r="AT31" s="26"/>
      <c r="AU31" s="22">
        <f t="shared" si="28"/>
        <v>0</v>
      </c>
      <c r="AV31" s="22">
        <f t="shared" si="29"/>
        <v>0</v>
      </c>
      <c r="AW31" s="26"/>
      <c r="AX31" s="22">
        <f t="shared" si="30"/>
        <v>0</v>
      </c>
      <c r="AY31" s="22">
        <f t="shared" si="31"/>
        <v>0</v>
      </c>
      <c r="AZ31" s="26"/>
      <c r="BA31" s="22">
        <f t="shared" si="32"/>
        <v>0</v>
      </c>
      <c r="BB31" s="22">
        <f t="shared" si="33"/>
        <v>0</v>
      </c>
      <c r="BC31" s="26"/>
      <c r="BD31" s="22">
        <f t="shared" si="34"/>
        <v>0</v>
      </c>
      <c r="BE31" s="22">
        <f t="shared" si="35"/>
        <v>0</v>
      </c>
      <c r="BF31" s="24"/>
      <c r="BG31" s="22">
        <f t="shared" si="36"/>
        <v>0</v>
      </c>
      <c r="BH31" s="22">
        <f t="shared" si="37"/>
        <v>0</v>
      </c>
      <c r="BI31" s="24"/>
      <c r="BJ31" s="22">
        <f t="shared" si="38"/>
        <v>0</v>
      </c>
      <c r="BK31" s="22">
        <f t="shared" si="39"/>
        <v>0</v>
      </c>
      <c r="BL31" s="5"/>
    </row>
    <row r="32" spans="1:64" s="2" customFormat="1" ht="18.75" customHeight="1">
      <c r="A32" s="17">
        <f t="shared" si="40"/>
        <v>38</v>
      </c>
      <c r="B32" s="18" t="s">
        <v>2</v>
      </c>
      <c r="C32" s="19">
        <f t="shared" si="41"/>
        <v>38.9</v>
      </c>
      <c r="D32" s="24"/>
      <c r="E32" s="22">
        <f t="shared" si="0"/>
        <v>0</v>
      </c>
      <c r="F32" s="22">
        <f t="shared" si="1"/>
        <v>0</v>
      </c>
      <c r="G32" s="26"/>
      <c r="H32" s="22">
        <f t="shared" si="2"/>
        <v>0</v>
      </c>
      <c r="I32" s="22">
        <f t="shared" si="3"/>
        <v>0</v>
      </c>
      <c r="J32" s="26"/>
      <c r="K32" s="22">
        <f t="shared" si="4"/>
        <v>0</v>
      </c>
      <c r="L32" s="22">
        <f t="shared" si="5"/>
        <v>0</v>
      </c>
      <c r="M32" s="26"/>
      <c r="N32" s="22">
        <f t="shared" si="6"/>
        <v>0</v>
      </c>
      <c r="O32" s="22">
        <f t="shared" si="7"/>
        <v>0</v>
      </c>
      <c r="P32" s="26"/>
      <c r="Q32" s="22">
        <f t="shared" si="8"/>
        <v>0</v>
      </c>
      <c r="R32" s="22">
        <f t="shared" si="9"/>
        <v>0</v>
      </c>
      <c r="S32" s="24"/>
      <c r="T32" s="22">
        <f t="shared" si="10"/>
        <v>0</v>
      </c>
      <c r="U32" s="22">
        <f t="shared" si="11"/>
        <v>0</v>
      </c>
      <c r="V32" s="26"/>
      <c r="W32" s="22">
        <f t="shared" si="12"/>
        <v>0</v>
      </c>
      <c r="X32" s="22">
        <f t="shared" si="13"/>
        <v>0</v>
      </c>
      <c r="Y32" s="26"/>
      <c r="Z32" s="22">
        <f t="shared" si="14"/>
        <v>0</v>
      </c>
      <c r="AA32" s="22">
        <f t="shared" si="15"/>
        <v>0</v>
      </c>
      <c r="AB32" s="26"/>
      <c r="AC32" s="22">
        <f t="shared" si="16"/>
        <v>0</v>
      </c>
      <c r="AD32" s="22">
        <f t="shared" si="17"/>
        <v>0</v>
      </c>
      <c r="AE32" s="26"/>
      <c r="AF32" s="22">
        <f t="shared" si="18"/>
        <v>0</v>
      </c>
      <c r="AG32" s="22">
        <f t="shared" si="19"/>
        <v>0</v>
      </c>
      <c r="AH32" s="26"/>
      <c r="AI32" s="22">
        <f t="shared" si="20"/>
        <v>0</v>
      </c>
      <c r="AJ32" s="22">
        <f t="shared" si="21"/>
        <v>0</v>
      </c>
      <c r="AK32" s="26"/>
      <c r="AL32" s="22">
        <f t="shared" si="22"/>
        <v>0</v>
      </c>
      <c r="AM32" s="22">
        <f t="shared" si="23"/>
        <v>0</v>
      </c>
      <c r="AN32" s="26"/>
      <c r="AO32" s="22">
        <f t="shared" si="24"/>
        <v>0</v>
      </c>
      <c r="AP32" s="22">
        <f t="shared" si="25"/>
        <v>0</v>
      </c>
      <c r="AQ32" s="26"/>
      <c r="AR32" s="22">
        <f t="shared" si="26"/>
        <v>0</v>
      </c>
      <c r="AS32" s="22">
        <f t="shared" si="27"/>
        <v>0</v>
      </c>
      <c r="AT32" s="26"/>
      <c r="AU32" s="22">
        <f t="shared" si="28"/>
        <v>0</v>
      </c>
      <c r="AV32" s="22">
        <f t="shared" si="29"/>
        <v>0</v>
      </c>
      <c r="AW32" s="26"/>
      <c r="AX32" s="22">
        <f t="shared" si="30"/>
        <v>0</v>
      </c>
      <c r="AY32" s="22">
        <f t="shared" si="31"/>
        <v>0</v>
      </c>
      <c r="AZ32" s="26"/>
      <c r="BA32" s="22">
        <f t="shared" si="32"/>
        <v>0</v>
      </c>
      <c r="BB32" s="22">
        <f t="shared" si="33"/>
        <v>0</v>
      </c>
      <c r="BC32" s="26"/>
      <c r="BD32" s="22">
        <f t="shared" si="34"/>
        <v>0</v>
      </c>
      <c r="BE32" s="22">
        <f t="shared" si="35"/>
        <v>0</v>
      </c>
      <c r="BF32" s="24"/>
      <c r="BG32" s="22">
        <f t="shared" si="36"/>
        <v>0</v>
      </c>
      <c r="BH32" s="22">
        <f t="shared" si="37"/>
        <v>0</v>
      </c>
      <c r="BI32" s="24"/>
      <c r="BJ32" s="22">
        <f t="shared" si="38"/>
        <v>0</v>
      </c>
      <c r="BK32" s="22">
        <f t="shared" si="39"/>
        <v>0</v>
      </c>
      <c r="BL32" s="5"/>
    </row>
    <row r="33" spans="1:64" s="2" customFormat="1" ht="18.75" customHeight="1">
      <c r="A33" s="17">
        <f t="shared" si="40"/>
        <v>39</v>
      </c>
      <c r="B33" s="18" t="s">
        <v>2</v>
      </c>
      <c r="C33" s="19">
        <f t="shared" si="41"/>
        <v>39.9</v>
      </c>
      <c r="D33" s="26">
        <v>5</v>
      </c>
      <c r="E33" s="22">
        <f t="shared" si="0"/>
        <v>197.5</v>
      </c>
      <c r="F33" s="22">
        <f t="shared" si="1"/>
        <v>3514.2403192806837</v>
      </c>
      <c r="G33" s="26"/>
      <c r="H33" s="22">
        <f t="shared" si="2"/>
        <v>0</v>
      </c>
      <c r="I33" s="22">
        <f t="shared" si="3"/>
        <v>0</v>
      </c>
      <c r="J33" s="26"/>
      <c r="K33" s="22">
        <f t="shared" si="4"/>
        <v>0</v>
      </c>
      <c r="L33" s="22">
        <f t="shared" si="5"/>
        <v>0</v>
      </c>
      <c r="M33" s="26"/>
      <c r="N33" s="22">
        <f t="shared" si="6"/>
        <v>0</v>
      </c>
      <c r="O33" s="22">
        <f t="shared" si="7"/>
        <v>0</v>
      </c>
      <c r="P33" s="26"/>
      <c r="Q33" s="22">
        <f t="shared" si="8"/>
        <v>0</v>
      </c>
      <c r="R33" s="22">
        <f t="shared" si="9"/>
        <v>0</v>
      </c>
      <c r="S33" s="24"/>
      <c r="T33" s="22">
        <f t="shared" si="10"/>
        <v>0</v>
      </c>
      <c r="U33" s="22">
        <f t="shared" si="11"/>
        <v>0</v>
      </c>
      <c r="V33" s="26"/>
      <c r="W33" s="22">
        <f t="shared" si="12"/>
        <v>0</v>
      </c>
      <c r="X33" s="22">
        <f t="shared" si="13"/>
        <v>0</v>
      </c>
      <c r="Y33" s="26"/>
      <c r="Z33" s="22">
        <f t="shared" si="14"/>
        <v>0</v>
      </c>
      <c r="AA33" s="22">
        <f t="shared" si="15"/>
        <v>0</v>
      </c>
      <c r="AB33" s="26"/>
      <c r="AC33" s="22">
        <f t="shared" si="16"/>
        <v>0</v>
      </c>
      <c r="AD33" s="22">
        <f t="shared" si="17"/>
        <v>0</v>
      </c>
      <c r="AE33" s="26"/>
      <c r="AF33" s="22">
        <f t="shared" si="18"/>
        <v>0</v>
      </c>
      <c r="AG33" s="22">
        <f t="shared" si="19"/>
        <v>0</v>
      </c>
      <c r="AH33" s="26"/>
      <c r="AI33" s="22">
        <f t="shared" si="20"/>
        <v>0</v>
      </c>
      <c r="AJ33" s="22">
        <f t="shared" si="21"/>
        <v>0</v>
      </c>
      <c r="AK33" s="26"/>
      <c r="AL33" s="22">
        <f t="shared" si="22"/>
        <v>0</v>
      </c>
      <c r="AM33" s="22">
        <f t="shared" si="23"/>
        <v>0</v>
      </c>
      <c r="AN33" s="26"/>
      <c r="AO33" s="22">
        <f t="shared" si="24"/>
        <v>0</v>
      </c>
      <c r="AP33" s="22">
        <f t="shared" si="25"/>
        <v>0</v>
      </c>
      <c r="AQ33" s="26"/>
      <c r="AR33" s="22">
        <f t="shared" si="26"/>
        <v>0</v>
      </c>
      <c r="AS33" s="22">
        <f t="shared" si="27"/>
        <v>0</v>
      </c>
      <c r="AT33" s="26"/>
      <c r="AU33" s="22">
        <f t="shared" si="28"/>
        <v>0</v>
      </c>
      <c r="AV33" s="22">
        <f t="shared" si="29"/>
        <v>0</v>
      </c>
      <c r="AW33" s="26"/>
      <c r="AX33" s="22">
        <f t="shared" si="30"/>
        <v>0</v>
      </c>
      <c r="AY33" s="22">
        <f t="shared" si="31"/>
        <v>0</v>
      </c>
      <c r="AZ33" s="26"/>
      <c r="BA33" s="22">
        <f t="shared" si="32"/>
        <v>0</v>
      </c>
      <c r="BB33" s="22">
        <f t="shared" si="33"/>
        <v>0</v>
      </c>
      <c r="BC33" s="26"/>
      <c r="BD33" s="22">
        <f t="shared" si="34"/>
        <v>0</v>
      </c>
      <c r="BE33" s="22">
        <f t="shared" si="35"/>
        <v>0</v>
      </c>
      <c r="BF33" s="24"/>
      <c r="BG33" s="22">
        <f t="shared" si="36"/>
        <v>0</v>
      </c>
      <c r="BH33" s="22">
        <f t="shared" si="37"/>
        <v>0</v>
      </c>
      <c r="BI33" s="24"/>
      <c r="BJ33" s="22">
        <f t="shared" si="38"/>
        <v>0</v>
      </c>
      <c r="BK33" s="22">
        <f t="shared" si="39"/>
        <v>0</v>
      </c>
      <c r="BL33" s="5"/>
    </row>
    <row r="34" spans="1:64" s="2" customFormat="1" ht="18.75" customHeight="1">
      <c r="A34" s="17">
        <f t="shared" si="40"/>
        <v>40</v>
      </c>
      <c r="B34" s="18" t="s">
        <v>2</v>
      </c>
      <c r="C34" s="19">
        <f t="shared" si="41"/>
        <v>40.9</v>
      </c>
      <c r="D34" s="26">
        <v>1</v>
      </c>
      <c r="E34" s="22">
        <f t="shared" si="0"/>
        <v>40.5</v>
      </c>
      <c r="F34" s="22">
        <f t="shared" si="1"/>
        <v>765.05112374642283</v>
      </c>
      <c r="G34" s="26"/>
      <c r="H34" s="22">
        <f t="shared" si="2"/>
        <v>0</v>
      </c>
      <c r="I34" s="22">
        <f t="shared" si="3"/>
        <v>0</v>
      </c>
      <c r="J34" s="26"/>
      <c r="K34" s="22">
        <f t="shared" si="4"/>
        <v>0</v>
      </c>
      <c r="L34" s="22">
        <f t="shared" si="5"/>
        <v>0</v>
      </c>
      <c r="M34" s="26"/>
      <c r="N34" s="22">
        <f t="shared" si="6"/>
        <v>0</v>
      </c>
      <c r="O34" s="22">
        <f t="shared" si="7"/>
        <v>0</v>
      </c>
      <c r="P34" s="26"/>
      <c r="Q34" s="22">
        <f t="shared" si="8"/>
        <v>0</v>
      </c>
      <c r="R34" s="22">
        <f t="shared" si="9"/>
        <v>0</v>
      </c>
      <c r="S34" s="26"/>
      <c r="T34" s="22">
        <f t="shared" si="10"/>
        <v>0</v>
      </c>
      <c r="U34" s="22">
        <f t="shared" si="11"/>
        <v>0</v>
      </c>
      <c r="V34" s="26"/>
      <c r="W34" s="22">
        <f t="shared" si="12"/>
        <v>0</v>
      </c>
      <c r="X34" s="22">
        <f t="shared" si="13"/>
        <v>0</v>
      </c>
      <c r="Y34" s="26"/>
      <c r="Z34" s="22">
        <f t="shared" si="14"/>
        <v>0</v>
      </c>
      <c r="AA34" s="22">
        <f t="shared" si="15"/>
        <v>0</v>
      </c>
      <c r="AB34" s="26"/>
      <c r="AC34" s="22">
        <f t="shared" si="16"/>
        <v>0</v>
      </c>
      <c r="AD34" s="22">
        <f t="shared" si="17"/>
        <v>0</v>
      </c>
      <c r="AE34" s="26"/>
      <c r="AF34" s="22">
        <f t="shared" si="18"/>
        <v>0</v>
      </c>
      <c r="AG34" s="22">
        <f t="shared" si="19"/>
        <v>0</v>
      </c>
      <c r="AH34" s="26"/>
      <c r="AI34" s="22">
        <f t="shared" si="20"/>
        <v>0</v>
      </c>
      <c r="AJ34" s="22">
        <f t="shared" si="21"/>
        <v>0</v>
      </c>
      <c r="AK34" s="26"/>
      <c r="AL34" s="22">
        <f t="shared" si="22"/>
        <v>0</v>
      </c>
      <c r="AM34" s="22">
        <f t="shared" si="23"/>
        <v>0</v>
      </c>
      <c r="AN34" s="26"/>
      <c r="AO34" s="22">
        <f t="shared" si="24"/>
        <v>0</v>
      </c>
      <c r="AP34" s="22">
        <f t="shared" si="25"/>
        <v>0</v>
      </c>
      <c r="AQ34" s="26"/>
      <c r="AR34" s="22">
        <f t="shared" si="26"/>
        <v>0</v>
      </c>
      <c r="AS34" s="22">
        <f t="shared" si="27"/>
        <v>0</v>
      </c>
      <c r="AT34" s="26"/>
      <c r="AU34" s="22">
        <f t="shared" si="28"/>
        <v>0</v>
      </c>
      <c r="AV34" s="22">
        <f t="shared" si="29"/>
        <v>0</v>
      </c>
      <c r="AW34" s="26"/>
      <c r="AX34" s="22">
        <f t="shared" si="30"/>
        <v>0</v>
      </c>
      <c r="AY34" s="22">
        <f t="shared" si="31"/>
        <v>0</v>
      </c>
      <c r="AZ34" s="26"/>
      <c r="BA34" s="22">
        <f t="shared" si="32"/>
        <v>0</v>
      </c>
      <c r="BB34" s="22">
        <f t="shared" si="33"/>
        <v>0</v>
      </c>
      <c r="BC34" s="26"/>
      <c r="BD34" s="22">
        <f t="shared" si="34"/>
        <v>0</v>
      </c>
      <c r="BE34" s="22">
        <f t="shared" si="35"/>
        <v>0</v>
      </c>
      <c r="BF34" s="24"/>
      <c r="BG34" s="22">
        <f t="shared" si="36"/>
        <v>0</v>
      </c>
      <c r="BH34" s="22">
        <f t="shared" si="37"/>
        <v>0</v>
      </c>
      <c r="BI34" s="24"/>
      <c r="BJ34" s="22">
        <f t="shared" si="38"/>
        <v>0</v>
      </c>
      <c r="BK34" s="22">
        <f t="shared" si="39"/>
        <v>0</v>
      </c>
      <c r="BL34" s="5"/>
    </row>
    <row r="35" spans="1:64" s="2" customFormat="1" ht="18.75" customHeight="1">
      <c r="A35" s="17">
        <f t="shared" si="40"/>
        <v>41</v>
      </c>
      <c r="B35" s="18" t="s">
        <v>2</v>
      </c>
      <c r="C35" s="19">
        <f t="shared" si="41"/>
        <v>41.9</v>
      </c>
      <c r="D35" s="26"/>
      <c r="E35" s="22">
        <f t="shared" si="0"/>
        <v>0</v>
      </c>
      <c r="F35" s="22">
        <f t="shared" si="1"/>
        <v>0</v>
      </c>
      <c r="G35" s="26"/>
      <c r="H35" s="22">
        <f t="shared" si="2"/>
        <v>0</v>
      </c>
      <c r="I35" s="22">
        <f t="shared" si="3"/>
        <v>0</v>
      </c>
      <c r="J35" s="26"/>
      <c r="K35" s="22">
        <f t="shared" si="4"/>
        <v>0</v>
      </c>
      <c r="L35" s="22">
        <f t="shared" si="5"/>
        <v>0</v>
      </c>
      <c r="M35" s="26"/>
      <c r="N35" s="22">
        <f t="shared" si="6"/>
        <v>0</v>
      </c>
      <c r="O35" s="22">
        <f t="shared" si="7"/>
        <v>0</v>
      </c>
      <c r="P35" s="26"/>
      <c r="Q35" s="22">
        <f t="shared" si="8"/>
        <v>0</v>
      </c>
      <c r="R35" s="22">
        <f t="shared" si="9"/>
        <v>0</v>
      </c>
      <c r="S35" s="26"/>
      <c r="T35" s="22">
        <f t="shared" si="10"/>
        <v>0</v>
      </c>
      <c r="U35" s="22">
        <f t="shared" si="11"/>
        <v>0</v>
      </c>
      <c r="V35" s="26"/>
      <c r="W35" s="22">
        <f t="shared" si="12"/>
        <v>0</v>
      </c>
      <c r="X35" s="22">
        <f t="shared" si="13"/>
        <v>0</v>
      </c>
      <c r="Y35" s="26"/>
      <c r="Z35" s="22">
        <f t="shared" si="14"/>
        <v>0</v>
      </c>
      <c r="AA35" s="22">
        <f t="shared" si="15"/>
        <v>0</v>
      </c>
      <c r="AB35" s="26"/>
      <c r="AC35" s="22">
        <f t="shared" si="16"/>
        <v>0</v>
      </c>
      <c r="AD35" s="22">
        <f t="shared" si="17"/>
        <v>0</v>
      </c>
      <c r="AE35" s="26"/>
      <c r="AF35" s="22">
        <f t="shared" si="18"/>
        <v>0</v>
      </c>
      <c r="AG35" s="22">
        <f t="shared" si="19"/>
        <v>0</v>
      </c>
      <c r="AH35" s="26"/>
      <c r="AI35" s="22">
        <f t="shared" si="20"/>
        <v>0</v>
      </c>
      <c r="AJ35" s="22">
        <f t="shared" si="21"/>
        <v>0</v>
      </c>
      <c r="AK35" s="26"/>
      <c r="AL35" s="22">
        <f t="shared" si="22"/>
        <v>0</v>
      </c>
      <c r="AM35" s="22">
        <f t="shared" si="23"/>
        <v>0</v>
      </c>
      <c r="AN35" s="26"/>
      <c r="AO35" s="22">
        <f t="shared" si="24"/>
        <v>0</v>
      </c>
      <c r="AP35" s="22">
        <f t="shared" si="25"/>
        <v>0</v>
      </c>
      <c r="AQ35" s="26"/>
      <c r="AR35" s="22">
        <f t="shared" si="26"/>
        <v>0</v>
      </c>
      <c r="AS35" s="22">
        <f t="shared" si="27"/>
        <v>0</v>
      </c>
      <c r="AT35" s="26"/>
      <c r="AU35" s="22">
        <f t="shared" si="28"/>
        <v>0</v>
      </c>
      <c r="AV35" s="22">
        <f t="shared" si="29"/>
        <v>0</v>
      </c>
      <c r="AW35" s="26"/>
      <c r="AX35" s="22">
        <f t="shared" si="30"/>
        <v>0</v>
      </c>
      <c r="AY35" s="22">
        <f t="shared" si="31"/>
        <v>0</v>
      </c>
      <c r="AZ35" s="26"/>
      <c r="BA35" s="22">
        <f t="shared" si="32"/>
        <v>0</v>
      </c>
      <c r="BB35" s="22">
        <f t="shared" si="33"/>
        <v>0</v>
      </c>
      <c r="BC35" s="26"/>
      <c r="BD35" s="22">
        <f t="shared" si="34"/>
        <v>0</v>
      </c>
      <c r="BE35" s="22">
        <f t="shared" si="35"/>
        <v>0</v>
      </c>
      <c r="BF35" s="24"/>
      <c r="BG35" s="22">
        <f t="shared" si="36"/>
        <v>0</v>
      </c>
      <c r="BH35" s="22">
        <f t="shared" si="37"/>
        <v>0</v>
      </c>
      <c r="BI35" s="24"/>
      <c r="BJ35" s="22">
        <f t="shared" si="38"/>
        <v>0</v>
      </c>
      <c r="BK35" s="22">
        <f t="shared" si="39"/>
        <v>0</v>
      </c>
      <c r="BL35" s="5"/>
    </row>
    <row r="36" spans="1:64" s="2" customFormat="1" ht="18.75" customHeight="1">
      <c r="A36" s="17">
        <f t="shared" si="40"/>
        <v>42</v>
      </c>
      <c r="B36" s="18" t="s">
        <v>2</v>
      </c>
      <c r="C36" s="19">
        <f t="shared" si="41"/>
        <v>42.9</v>
      </c>
      <c r="D36" s="26"/>
      <c r="E36" s="22">
        <f t="shared" si="0"/>
        <v>0</v>
      </c>
      <c r="F36" s="22">
        <f t="shared" si="1"/>
        <v>0</v>
      </c>
      <c r="G36" s="26"/>
      <c r="H36" s="22">
        <f t="shared" si="2"/>
        <v>0</v>
      </c>
      <c r="I36" s="22">
        <f t="shared" si="3"/>
        <v>0</v>
      </c>
      <c r="J36" s="26"/>
      <c r="K36" s="22">
        <f t="shared" si="4"/>
        <v>0</v>
      </c>
      <c r="L36" s="22">
        <f t="shared" si="5"/>
        <v>0</v>
      </c>
      <c r="M36" s="26"/>
      <c r="N36" s="22">
        <f t="shared" si="6"/>
        <v>0</v>
      </c>
      <c r="O36" s="22">
        <f t="shared" si="7"/>
        <v>0</v>
      </c>
      <c r="P36" s="26"/>
      <c r="Q36" s="22">
        <f t="shared" si="8"/>
        <v>0</v>
      </c>
      <c r="R36" s="22">
        <f t="shared" si="9"/>
        <v>0</v>
      </c>
      <c r="S36" s="26"/>
      <c r="T36" s="22">
        <f t="shared" si="10"/>
        <v>0</v>
      </c>
      <c r="U36" s="22">
        <f t="shared" si="11"/>
        <v>0</v>
      </c>
      <c r="V36" s="26"/>
      <c r="W36" s="22">
        <f t="shared" si="12"/>
        <v>0</v>
      </c>
      <c r="X36" s="22">
        <f t="shared" si="13"/>
        <v>0</v>
      </c>
      <c r="Y36" s="26"/>
      <c r="Z36" s="22">
        <f t="shared" si="14"/>
        <v>0</v>
      </c>
      <c r="AA36" s="22">
        <f t="shared" si="15"/>
        <v>0</v>
      </c>
      <c r="AB36" s="26"/>
      <c r="AC36" s="22">
        <f t="shared" si="16"/>
        <v>0</v>
      </c>
      <c r="AD36" s="22">
        <f t="shared" si="17"/>
        <v>0</v>
      </c>
      <c r="AE36" s="26"/>
      <c r="AF36" s="22">
        <f t="shared" si="18"/>
        <v>0</v>
      </c>
      <c r="AG36" s="22">
        <f t="shared" si="19"/>
        <v>0</v>
      </c>
      <c r="AH36" s="26"/>
      <c r="AI36" s="22">
        <f t="shared" si="20"/>
        <v>0</v>
      </c>
      <c r="AJ36" s="22">
        <f t="shared" si="21"/>
        <v>0</v>
      </c>
      <c r="AK36" s="26"/>
      <c r="AL36" s="22">
        <f t="shared" si="22"/>
        <v>0</v>
      </c>
      <c r="AM36" s="22">
        <f t="shared" si="23"/>
        <v>0</v>
      </c>
      <c r="AN36" s="26"/>
      <c r="AO36" s="22">
        <f t="shared" si="24"/>
        <v>0</v>
      </c>
      <c r="AP36" s="22">
        <f t="shared" si="25"/>
        <v>0</v>
      </c>
      <c r="AQ36" s="26"/>
      <c r="AR36" s="22">
        <f t="shared" si="26"/>
        <v>0</v>
      </c>
      <c r="AS36" s="22">
        <f t="shared" si="27"/>
        <v>0</v>
      </c>
      <c r="AT36" s="26"/>
      <c r="AU36" s="22">
        <f t="shared" si="28"/>
        <v>0</v>
      </c>
      <c r="AV36" s="22">
        <f t="shared" si="29"/>
        <v>0</v>
      </c>
      <c r="AW36" s="26"/>
      <c r="AX36" s="22">
        <f t="shared" si="30"/>
        <v>0</v>
      </c>
      <c r="AY36" s="22">
        <f t="shared" si="31"/>
        <v>0</v>
      </c>
      <c r="AZ36" s="26"/>
      <c r="BA36" s="22">
        <f t="shared" si="32"/>
        <v>0</v>
      </c>
      <c r="BB36" s="22">
        <f t="shared" si="33"/>
        <v>0</v>
      </c>
      <c r="BC36" s="26"/>
      <c r="BD36" s="22">
        <f t="shared" si="34"/>
        <v>0</v>
      </c>
      <c r="BE36" s="22">
        <f t="shared" si="35"/>
        <v>0</v>
      </c>
      <c r="BF36" s="24"/>
      <c r="BG36" s="22">
        <f t="shared" si="36"/>
        <v>0</v>
      </c>
      <c r="BH36" s="22">
        <f t="shared" si="37"/>
        <v>0</v>
      </c>
      <c r="BI36" s="24"/>
      <c r="BJ36" s="22">
        <f t="shared" si="38"/>
        <v>0</v>
      </c>
      <c r="BK36" s="22">
        <f t="shared" si="39"/>
        <v>0</v>
      </c>
      <c r="BL36" s="5"/>
    </row>
    <row r="37" spans="1:64" s="2" customFormat="1" ht="18.75" customHeight="1">
      <c r="A37" s="17">
        <f t="shared" si="40"/>
        <v>43</v>
      </c>
      <c r="B37" s="18" t="s">
        <v>2</v>
      </c>
      <c r="C37" s="19">
        <f t="shared" si="41"/>
        <v>43.9</v>
      </c>
      <c r="D37" s="26"/>
      <c r="E37" s="22">
        <f t="shared" si="0"/>
        <v>0</v>
      </c>
      <c r="F37" s="22">
        <f t="shared" si="1"/>
        <v>0</v>
      </c>
      <c r="G37" s="26"/>
      <c r="H37" s="22">
        <f t="shared" si="2"/>
        <v>0</v>
      </c>
      <c r="I37" s="22">
        <f t="shared" si="3"/>
        <v>0</v>
      </c>
      <c r="J37" s="26"/>
      <c r="K37" s="22">
        <f t="shared" si="4"/>
        <v>0</v>
      </c>
      <c r="L37" s="22">
        <f t="shared" si="5"/>
        <v>0</v>
      </c>
      <c r="M37" s="26"/>
      <c r="N37" s="22">
        <f t="shared" si="6"/>
        <v>0</v>
      </c>
      <c r="O37" s="22">
        <f t="shared" si="7"/>
        <v>0</v>
      </c>
      <c r="P37" s="26"/>
      <c r="Q37" s="22">
        <f t="shared" si="8"/>
        <v>0</v>
      </c>
      <c r="R37" s="22">
        <f t="shared" si="9"/>
        <v>0</v>
      </c>
      <c r="S37" s="26"/>
      <c r="T37" s="22">
        <f t="shared" si="10"/>
        <v>0</v>
      </c>
      <c r="U37" s="22">
        <f t="shared" si="11"/>
        <v>0</v>
      </c>
      <c r="V37" s="26"/>
      <c r="W37" s="22">
        <f t="shared" si="12"/>
        <v>0</v>
      </c>
      <c r="X37" s="22">
        <f t="shared" si="13"/>
        <v>0</v>
      </c>
      <c r="Y37" s="26"/>
      <c r="Z37" s="22">
        <f t="shared" si="14"/>
        <v>0</v>
      </c>
      <c r="AA37" s="22">
        <f t="shared" si="15"/>
        <v>0</v>
      </c>
      <c r="AB37" s="26"/>
      <c r="AC37" s="22">
        <f t="shared" si="16"/>
        <v>0</v>
      </c>
      <c r="AD37" s="22">
        <f t="shared" si="17"/>
        <v>0</v>
      </c>
      <c r="AE37" s="26"/>
      <c r="AF37" s="22">
        <f t="shared" si="18"/>
        <v>0</v>
      </c>
      <c r="AG37" s="22">
        <f t="shared" si="19"/>
        <v>0</v>
      </c>
      <c r="AH37" s="26"/>
      <c r="AI37" s="22">
        <f t="shared" si="20"/>
        <v>0</v>
      </c>
      <c r="AJ37" s="22">
        <f t="shared" si="21"/>
        <v>0</v>
      </c>
      <c r="AK37" s="26"/>
      <c r="AL37" s="22">
        <f t="shared" si="22"/>
        <v>0</v>
      </c>
      <c r="AM37" s="22">
        <f t="shared" si="23"/>
        <v>0</v>
      </c>
      <c r="AN37" s="26"/>
      <c r="AO37" s="22">
        <f t="shared" si="24"/>
        <v>0</v>
      </c>
      <c r="AP37" s="22">
        <f t="shared" si="25"/>
        <v>0</v>
      </c>
      <c r="AQ37" s="26"/>
      <c r="AR37" s="22">
        <f t="shared" si="26"/>
        <v>0</v>
      </c>
      <c r="AS37" s="22">
        <f t="shared" si="27"/>
        <v>0</v>
      </c>
      <c r="AT37" s="26"/>
      <c r="AU37" s="22">
        <f t="shared" si="28"/>
        <v>0</v>
      </c>
      <c r="AV37" s="22">
        <f t="shared" si="29"/>
        <v>0</v>
      </c>
      <c r="AW37" s="26"/>
      <c r="AX37" s="22">
        <f t="shared" si="30"/>
        <v>0</v>
      </c>
      <c r="AY37" s="22">
        <f t="shared" si="31"/>
        <v>0</v>
      </c>
      <c r="AZ37" s="26"/>
      <c r="BA37" s="22">
        <f t="shared" si="32"/>
        <v>0</v>
      </c>
      <c r="BB37" s="22">
        <f t="shared" si="33"/>
        <v>0</v>
      </c>
      <c r="BC37" s="26"/>
      <c r="BD37" s="22">
        <f t="shared" si="34"/>
        <v>0</v>
      </c>
      <c r="BE37" s="22">
        <f t="shared" si="35"/>
        <v>0</v>
      </c>
      <c r="BF37" s="24"/>
      <c r="BG37" s="22">
        <f t="shared" si="36"/>
        <v>0</v>
      </c>
      <c r="BH37" s="22">
        <f t="shared" si="37"/>
        <v>0</v>
      </c>
      <c r="BI37" s="24"/>
      <c r="BJ37" s="22">
        <f t="shared" si="38"/>
        <v>0</v>
      </c>
      <c r="BK37" s="22">
        <f t="shared" si="39"/>
        <v>0</v>
      </c>
      <c r="BL37" s="5"/>
    </row>
    <row r="38" spans="1:64" s="2" customFormat="1" ht="18.75" customHeight="1">
      <c r="A38" s="17">
        <f t="shared" si="40"/>
        <v>44</v>
      </c>
      <c r="B38" s="18" t="s">
        <v>2</v>
      </c>
      <c r="C38" s="19">
        <f t="shared" si="41"/>
        <v>44.9</v>
      </c>
      <c r="D38" s="26"/>
      <c r="E38" s="22">
        <f t="shared" si="0"/>
        <v>0</v>
      </c>
      <c r="F38" s="22">
        <f t="shared" si="1"/>
        <v>0</v>
      </c>
      <c r="G38" s="26"/>
      <c r="H38" s="22">
        <f t="shared" si="2"/>
        <v>0</v>
      </c>
      <c r="I38" s="22">
        <f t="shared" si="3"/>
        <v>0</v>
      </c>
      <c r="J38" s="26"/>
      <c r="K38" s="22">
        <f t="shared" si="4"/>
        <v>0</v>
      </c>
      <c r="L38" s="22">
        <f t="shared" si="5"/>
        <v>0</v>
      </c>
      <c r="M38" s="26"/>
      <c r="N38" s="22">
        <f t="shared" si="6"/>
        <v>0</v>
      </c>
      <c r="O38" s="22">
        <f t="shared" si="7"/>
        <v>0</v>
      </c>
      <c r="P38" s="26"/>
      <c r="Q38" s="22">
        <f t="shared" si="8"/>
        <v>0</v>
      </c>
      <c r="R38" s="22">
        <f t="shared" si="9"/>
        <v>0</v>
      </c>
      <c r="S38" s="26"/>
      <c r="T38" s="22">
        <f t="shared" si="10"/>
        <v>0</v>
      </c>
      <c r="U38" s="22">
        <f t="shared" si="11"/>
        <v>0</v>
      </c>
      <c r="V38" s="26"/>
      <c r="W38" s="22">
        <f t="shared" si="12"/>
        <v>0</v>
      </c>
      <c r="X38" s="22">
        <f t="shared" si="13"/>
        <v>0</v>
      </c>
      <c r="Y38" s="26"/>
      <c r="Z38" s="22">
        <f t="shared" si="14"/>
        <v>0</v>
      </c>
      <c r="AA38" s="22">
        <f t="shared" si="15"/>
        <v>0</v>
      </c>
      <c r="AB38" s="26"/>
      <c r="AC38" s="22">
        <f t="shared" si="16"/>
        <v>0</v>
      </c>
      <c r="AD38" s="22">
        <f t="shared" si="17"/>
        <v>0</v>
      </c>
      <c r="AE38" s="26"/>
      <c r="AF38" s="22">
        <f t="shared" si="18"/>
        <v>0</v>
      </c>
      <c r="AG38" s="22">
        <f t="shared" si="19"/>
        <v>0</v>
      </c>
      <c r="AH38" s="26"/>
      <c r="AI38" s="22">
        <f t="shared" si="20"/>
        <v>0</v>
      </c>
      <c r="AJ38" s="22">
        <f t="shared" si="21"/>
        <v>0</v>
      </c>
      <c r="AK38" s="26"/>
      <c r="AL38" s="22">
        <f t="shared" si="22"/>
        <v>0</v>
      </c>
      <c r="AM38" s="22">
        <f t="shared" si="23"/>
        <v>0</v>
      </c>
      <c r="AN38" s="26"/>
      <c r="AO38" s="22">
        <f t="shared" si="24"/>
        <v>0</v>
      </c>
      <c r="AP38" s="22">
        <f t="shared" si="25"/>
        <v>0</v>
      </c>
      <c r="AQ38" s="26"/>
      <c r="AR38" s="22">
        <f t="shared" si="26"/>
        <v>0</v>
      </c>
      <c r="AS38" s="22">
        <f t="shared" si="27"/>
        <v>0</v>
      </c>
      <c r="AT38" s="26"/>
      <c r="AU38" s="22">
        <f t="shared" si="28"/>
        <v>0</v>
      </c>
      <c r="AV38" s="22">
        <f t="shared" si="29"/>
        <v>0</v>
      </c>
      <c r="AW38" s="26"/>
      <c r="AX38" s="22">
        <f t="shared" si="30"/>
        <v>0</v>
      </c>
      <c r="AY38" s="22">
        <f t="shared" si="31"/>
        <v>0</v>
      </c>
      <c r="AZ38" s="26"/>
      <c r="BA38" s="22">
        <f t="shared" si="32"/>
        <v>0</v>
      </c>
      <c r="BB38" s="22">
        <f t="shared" si="33"/>
        <v>0</v>
      </c>
      <c r="BC38" s="26"/>
      <c r="BD38" s="22">
        <f t="shared" si="34"/>
        <v>0</v>
      </c>
      <c r="BE38" s="22">
        <f t="shared" si="35"/>
        <v>0</v>
      </c>
      <c r="BF38" s="24"/>
      <c r="BG38" s="22">
        <f t="shared" si="36"/>
        <v>0</v>
      </c>
      <c r="BH38" s="22">
        <f t="shared" si="37"/>
        <v>0</v>
      </c>
      <c r="BI38" s="24"/>
      <c r="BJ38" s="22">
        <f t="shared" si="38"/>
        <v>0</v>
      </c>
      <c r="BK38" s="22">
        <f t="shared" si="39"/>
        <v>0</v>
      </c>
      <c r="BL38" s="5"/>
    </row>
    <row r="39" spans="1:64" s="2" customFormat="1" ht="18.75" customHeight="1">
      <c r="A39" s="17">
        <f t="shared" si="40"/>
        <v>45</v>
      </c>
      <c r="B39" s="18" t="s">
        <v>2</v>
      </c>
      <c r="C39" s="19">
        <f t="shared" si="41"/>
        <v>45.9</v>
      </c>
      <c r="D39" s="26"/>
      <c r="E39" s="22">
        <f t="shared" si="0"/>
        <v>0</v>
      </c>
      <c r="F39" s="22">
        <f t="shared" si="1"/>
        <v>0</v>
      </c>
      <c r="G39" s="26"/>
      <c r="H39" s="22">
        <f t="shared" si="2"/>
        <v>0</v>
      </c>
      <c r="I39" s="22">
        <f t="shared" si="3"/>
        <v>0</v>
      </c>
      <c r="J39" s="26"/>
      <c r="K39" s="22">
        <f t="shared" si="4"/>
        <v>0</v>
      </c>
      <c r="L39" s="22">
        <f t="shared" si="5"/>
        <v>0</v>
      </c>
      <c r="M39" s="26"/>
      <c r="N39" s="22">
        <f t="shared" si="6"/>
        <v>0</v>
      </c>
      <c r="O39" s="22">
        <f t="shared" si="7"/>
        <v>0</v>
      </c>
      <c r="P39" s="26"/>
      <c r="Q39" s="22">
        <f t="shared" si="8"/>
        <v>0</v>
      </c>
      <c r="R39" s="22">
        <f t="shared" si="9"/>
        <v>0</v>
      </c>
      <c r="S39" s="26"/>
      <c r="T39" s="22">
        <f t="shared" si="10"/>
        <v>0</v>
      </c>
      <c r="U39" s="22">
        <f t="shared" si="11"/>
        <v>0</v>
      </c>
      <c r="V39" s="26"/>
      <c r="W39" s="22">
        <f t="shared" si="12"/>
        <v>0</v>
      </c>
      <c r="X39" s="22">
        <f t="shared" si="13"/>
        <v>0</v>
      </c>
      <c r="Y39" s="26"/>
      <c r="Z39" s="22">
        <f t="shared" si="14"/>
        <v>0</v>
      </c>
      <c r="AA39" s="22">
        <f t="shared" si="15"/>
        <v>0</v>
      </c>
      <c r="AB39" s="26"/>
      <c r="AC39" s="22">
        <f t="shared" si="16"/>
        <v>0</v>
      </c>
      <c r="AD39" s="22">
        <f t="shared" si="17"/>
        <v>0</v>
      </c>
      <c r="AE39" s="26"/>
      <c r="AF39" s="22">
        <f t="shared" si="18"/>
        <v>0</v>
      </c>
      <c r="AG39" s="22">
        <f t="shared" si="19"/>
        <v>0</v>
      </c>
      <c r="AH39" s="26"/>
      <c r="AI39" s="22">
        <f t="shared" si="20"/>
        <v>0</v>
      </c>
      <c r="AJ39" s="22">
        <f t="shared" si="21"/>
        <v>0</v>
      </c>
      <c r="AK39" s="26"/>
      <c r="AL39" s="22">
        <f t="shared" si="22"/>
        <v>0</v>
      </c>
      <c r="AM39" s="22">
        <f t="shared" si="23"/>
        <v>0</v>
      </c>
      <c r="AN39" s="26"/>
      <c r="AO39" s="22">
        <f t="shared" si="24"/>
        <v>0</v>
      </c>
      <c r="AP39" s="22">
        <f t="shared" si="25"/>
        <v>0</v>
      </c>
      <c r="AQ39" s="26"/>
      <c r="AR39" s="22">
        <f t="shared" si="26"/>
        <v>0</v>
      </c>
      <c r="AS39" s="22">
        <f t="shared" si="27"/>
        <v>0</v>
      </c>
      <c r="AT39" s="26"/>
      <c r="AU39" s="22">
        <f t="shared" si="28"/>
        <v>0</v>
      </c>
      <c r="AV39" s="22">
        <f t="shared" si="29"/>
        <v>0</v>
      </c>
      <c r="AW39" s="26"/>
      <c r="AX39" s="22">
        <f t="shared" si="30"/>
        <v>0</v>
      </c>
      <c r="AY39" s="22">
        <f t="shared" si="31"/>
        <v>0</v>
      </c>
      <c r="AZ39" s="26"/>
      <c r="BA39" s="22">
        <f t="shared" si="32"/>
        <v>0</v>
      </c>
      <c r="BB39" s="22">
        <f t="shared" si="33"/>
        <v>0</v>
      </c>
      <c r="BC39" s="26"/>
      <c r="BD39" s="22">
        <f t="shared" si="34"/>
        <v>0</v>
      </c>
      <c r="BE39" s="22">
        <f t="shared" si="35"/>
        <v>0</v>
      </c>
      <c r="BF39" s="24"/>
      <c r="BG39" s="22">
        <f t="shared" si="36"/>
        <v>0</v>
      </c>
      <c r="BH39" s="22">
        <f t="shared" si="37"/>
        <v>0</v>
      </c>
      <c r="BI39" s="24"/>
      <c r="BJ39" s="22">
        <f t="shared" si="38"/>
        <v>0</v>
      </c>
      <c r="BK39" s="22">
        <f t="shared" si="39"/>
        <v>0</v>
      </c>
      <c r="BL39" s="5"/>
    </row>
    <row r="40" spans="1:64" s="2" customFormat="1" ht="18.75" customHeight="1">
      <c r="A40" s="17">
        <f t="shared" si="40"/>
        <v>46</v>
      </c>
      <c r="B40" s="18" t="s">
        <v>2</v>
      </c>
      <c r="C40" s="19">
        <f t="shared" si="41"/>
        <v>46.9</v>
      </c>
      <c r="D40" s="26"/>
      <c r="E40" s="22">
        <f t="shared" si="0"/>
        <v>0</v>
      </c>
      <c r="F40" s="22">
        <f t="shared" si="1"/>
        <v>0</v>
      </c>
      <c r="G40" s="26"/>
      <c r="H40" s="22">
        <f t="shared" si="2"/>
        <v>0</v>
      </c>
      <c r="I40" s="22">
        <f t="shared" si="3"/>
        <v>0</v>
      </c>
      <c r="J40" s="26"/>
      <c r="K40" s="22">
        <f t="shared" si="4"/>
        <v>0</v>
      </c>
      <c r="L40" s="22">
        <f t="shared" si="5"/>
        <v>0</v>
      </c>
      <c r="M40" s="26"/>
      <c r="N40" s="22">
        <f t="shared" si="6"/>
        <v>0</v>
      </c>
      <c r="O40" s="22">
        <f t="shared" si="7"/>
        <v>0</v>
      </c>
      <c r="P40" s="26"/>
      <c r="Q40" s="22">
        <f t="shared" si="8"/>
        <v>0</v>
      </c>
      <c r="R40" s="22">
        <f t="shared" si="9"/>
        <v>0</v>
      </c>
      <c r="S40" s="26"/>
      <c r="T40" s="22">
        <f t="shared" si="10"/>
        <v>0</v>
      </c>
      <c r="U40" s="22">
        <f t="shared" si="11"/>
        <v>0</v>
      </c>
      <c r="V40" s="26"/>
      <c r="W40" s="22">
        <f t="shared" si="12"/>
        <v>0</v>
      </c>
      <c r="X40" s="22">
        <f t="shared" si="13"/>
        <v>0</v>
      </c>
      <c r="Y40" s="26"/>
      <c r="Z40" s="22">
        <f t="shared" si="14"/>
        <v>0</v>
      </c>
      <c r="AA40" s="22">
        <f t="shared" si="15"/>
        <v>0</v>
      </c>
      <c r="AB40" s="26"/>
      <c r="AC40" s="22">
        <f t="shared" si="16"/>
        <v>0</v>
      </c>
      <c r="AD40" s="22">
        <f t="shared" si="17"/>
        <v>0</v>
      </c>
      <c r="AE40" s="26"/>
      <c r="AF40" s="22">
        <f t="shared" si="18"/>
        <v>0</v>
      </c>
      <c r="AG40" s="22">
        <f t="shared" si="19"/>
        <v>0</v>
      </c>
      <c r="AH40" s="26"/>
      <c r="AI40" s="22">
        <f t="shared" si="20"/>
        <v>0</v>
      </c>
      <c r="AJ40" s="22">
        <f t="shared" si="21"/>
        <v>0</v>
      </c>
      <c r="AK40" s="26"/>
      <c r="AL40" s="22">
        <f t="shared" si="22"/>
        <v>0</v>
      </c>
      <c r="AM40" s="22">
        <f t="shared" si="23"/>
        <v>0</v>
      </c>
      <c r="AN40" s="26"/>
      <c r="AO40" s="22">
        <f t="shared" si="24"/>
        <v>0</v>
      </c>
      <c r="AP40" s="22">
        <f t="shared" si="25"/>
        <v>0</v>
      </c>
      <c r="AQ40" s="26"/>
      <c r="AR40" s="22">
        <f t="shared" si="26"/>
        <v>0</v>
      </c>
      <c r="AS40" s="22">
        <f t="shared" si="27"/>
        <v>0</v>
      </c>
      <c r="AT40" s="26"/>
      <c r="AU40" s="22">
        <f t="shared" si="28"/>
        <v>0</v>
      </c>
      <c r="AV40" s="22">
        <f t="shared" si="29"/>
        <v>0</v>
      </c>
      <c r="AW40" s="26"/>
      <c r="AX40" s="22">
        <f t="shared" si="30"/>
        <v>0</v>
      </c>
      <c r="AY40" s="22">
        <f t="shared" si="31"/>
        <v>0</v>
      </c>
      <c r="AZ40" s="26"/>
      <c r="BA40" s="22">
        <f t="shared" si="32"/>
        <v>0</v>
      </c>
      <c r="BB40" s="22">
        <f t="shared" si="33"/>
        <v>0</v>
      </c>
      <c r="BC40" s="26"/>
      <c r="BD40" s="22">
        <f t="shared" si="34"/>
        <v>0</v>
      </c>
      <c r="BE40" s="22">
        <f t="shared" si="35"/>
        <v>0</v>
      </c>
      <c r="BF40" s="24"/>
      <c r="BG40" s="22">
        <f t="shared" si="36"/>
        <v>0</v>
      </c>
      <c r="BH40" s="22">
        <f t="shared" si="37"/>
        <v>0</v>
      </c>
      <c r="BI40" s="24"/>
      <c r="BJ40" s="22">
        <f t="shared" si="38"/>
        <v>0</v>
      </c>
      <c r="BK40" s="22">
        <f t="shared" si="39"/>
        <v>0</v>
      </c>
      <c r="BL40" s="5"/>
    </row>
    <row r="41" spans="1:64" s="2" customFormat="1" ht="18.75" customHeight="1">
      <c r="A41" s="17">
        <f t="shared" si="40"/>
        <v>47</v>
      </c>
      <c r="B41" s="18" t="s">
        <v>2</v>
      </c>
      <c r="C41" s="19">
        <f t="shared" si="41"/>
        <v>47.9</v>
      </c>
      <c r="D41" s="26"/>
      <c r="E41" s="22">
        <f t="shared" si="0"/>
        <v>0</v>
      </c>
      <c r="F41" s="22">
        <f t="shared" si="1"/>
        <v>0</v>
      </c>
      <c r="G41" s="26"/>
      <c r="H41" s="22">
        <f t="shared" si="2"/>
        <v>0</v>
      </c>
      <c r="I41" s="22">
        <f t="shared" si="3"/>
        <v>0</v>
      </c>
      <c r="J41" s="26"/>
      <c r="K41" s="22">
        <f t="shared" si="4"/>
        <v>0</v>
      </c>
      <c r="L41" s="22">
        <f t="shared" si="5"/>
        <v>0</v>
      </c>
      <c r="M41" s="26"/>
      <c r="N41" s="22">
        <f t="shared" si="6"/>
        <v>0</v>
      </c>
      <c r="O41" s="22">
        <f t="shared" si="7"/>
        <v>0</v>
      </c>
      <c r="P41" s="26"/>
      <c r="Q41" s="22">
        <f t="shared" si="8"/>
        <v>0</v>
      </c>
      <c r="R41" s="22">
        <f t="shared" si="9"/>
        <v>0</v>
      </c>
      <c r="S41" s="26"/>
      <c r="T41" s="22">
        <f t="shared" si="10"/>
        <v>0</v>
      </c>
      <c r="U41" s="22">
        <f t="shared" si="11"/>
        <v>0</v>
      </c>
      <c r="V41" s="26"/>
      <c r="W41" s="22">
        <f t="shared" si="12"/>
        <v>0</v>
      </c>
      <c r="X41" s="22">
        <f t="shared" si="13"/>
        <v>0</v>
      </c>
      <c r="Y41" s="26"/>
      <c r="Z41" s="22">
        <f t="shared" si="14"/>
        <v>0</v>
      </c>
      <c r="AA41" s="22">
        <f t="shared" si="15"/>
        <v>0</v>
      </c>
      <c r="AB41" s="26"/>
      <c r="AC41" s="22">
        <f t="shared" si="16"/>
        <v>0</v>
      </c>
      <c r="AD41" s="22">
        <f t="shared" si="17"/>
        <v>0</v>
      </c>
      <c r="AE41" s="26"/>
      <c r="AF41" s="22">
        <f t="shared" si="18"/>
        <v>0</v>
      </c>
      <c r="AG41" s="22">
        <f t="shared" si="19"/>
        <v>0</v>
      </c>
      <c r="AH41" s="26"/>
      <c r="AI41" s="22">
        <f t="shared" si="20"/>
        <v>0</v>
      </c>
      <c r="AJ41" s="22">
        <f t="shared" si="21"/>
        <v>0</v>
      </c>
      <c r="AK41" s="26"/>
      <c r="AL41" s="22">
        <f t="shared" si="22"/>
        <v>0</v>
      </c>
      <c r="AM41" s="22">
        <f t="shared" si="23"/>
        <v>0</v>
      </c>
      <c r="AN41" s="26"/>
      <c r="AO41" s="22">
        <f t="shared" si="24"/>
        <v>0</v>
      </c>
      <c r="AP41" s="22">
        <f t="shared" si="25"/>
        <v>0</v>
      </c>
      <c r="AQ41" s="26"/>
      <c r="AR41" s="22">
        <f t="shared" si="26"/>
        <v>0</v>
      </c>
      <c r="AS41" s="22">
        <f t="shared" si="27"/>
        <v>0</v>
      </c>
      <c r="AT41" s="26"/>
      <c r="AU41" s="22">
        <f t="shared" si="28"/>
        <v>0</v>
      </c>
      <c r="AV41" s="22">
        <f t="shared" si="29"/>
        <v>0</v>
      </c>
      <c r="AW41" s="26"/>
      <c r="AX41" s="22">
        <f t="shared" si="30"/>
        <v>0</v>
      </c>
      <c r="AY41" s="22">
        <f t="shared" si="31"/>
        <v>0</v>
      </c>
      <c r="AZ41" s="26"/>
      <c r="BA41" s="22">
        <f t="shared" si="32"/>
        <v>0</v>
      </c>
      <c r="BB41" s="22">
        <f t="shared" si="33"/>
        <v>0</v>
      </c>
      <c r="BC41" s="26"/>
      <c r="BD41" s="22">
        <f t="shared" si="34"/>
        <v>0</v>
      </c>
      <c r="BE41" s="22">
        <f t="shared" si="35"/>
        <v>0</v>
      </c>
      <c r="BF41" s="24"/>
      <c r="BG41" s="22">
        <f t="shared" si="36"/>
        <v>0</v>
      </c>
      <c r="BH41" s="22">
        <f t="shared" si="37"/>
        <v>0</v>
      </c>
      <c r="BI41" s="24"/>
      <c r="BJ41" s="22">
        <f t="shared" si="38"/>
        <v>0</v>
      </c>
      <c r="BK41" s="22">
        <f t="shared" si="39"/>
        <v>0</v>
      </c>
      <c r="BL41" s="5"/>
    </row>
    <row r="42" spans="1:64" s="2" customFormat="1" ht="18.75" customHeight="1">
      <c r="A42" s="30">
        <f t="shared" si="40"/>
        <v>48</v>
      </c>
      <c r="B42" s="6" t="s">
        <v>2</v>
      </c>
      <c r="C42" s="31">
        <f t="shared" si="41"/>
        <v>48.9</v>
      </c>
      <c r="D42" s="12"/>
      <c r="E42" s="32">
        <f t="shared" si="0"/>
        <v>0</v>
      </c>
      <c r="F42" s="33">
        <f t="shared" si="1"/>
        <v>0</v>
      </c>
      <c r="G42" s="12"/>
      <c r="H42" s="32">
        <f t="shared" si="2"/>
        <v>0</v>
      </c>
      <c r="I42" s="33">
        <f t="shared" si="3"/>
        <v>0</v>
      </c>
      <c r="J42" s="12"/>
      <c r="K42" s="32">
        <f t="shared" si="4"/>
        <v>0</v>
      </c>
      <c r="L42" s="33">
        <f t="shared" si="5"/>
        <v>0</v>
      </c>
      <c r="M42" s="12"/>
      <c r="N42" s="32">
        <f t="shared" si="6"/>
        <v>0</v>
      </c>
      <c r="O42" s="33">
        <f t="shared" si="7"/>
        <v>0</v>
      </c>
      <c r="P42" s="12"/>
      <c r="Q42" s="32">
        <f t="shared" si="8"/>
        <v>0</v>
      </c>
      <c r="R42" s="33">
        <f t="shared" si="9"/>
        <v>0</v>
      </c>
      <c r="S42" s="12"/>
      <c r="T42" s="32">
        <f t="shared" si="10"/>
        <v>0</v>
      </c>
      <c r="U42" s="33">
        <f t="shared" si="11"/>
        <v>0</v>
      </c>
      <c r="V42" s="12"/>
      <c r="W42" s="32">
        <f t="shared" si="12"/>
        <v>0</v>
      </c>
      <c r="X42" s="33">
        <f t="shared" si="13"/>
        <v>0</v>
      </c>
      <c r="Y42" s="12"/>
      <c r="Z42" s="32">
        <f t="shared" si="14"/>
        <v>0</v>
      </c>
      <c r="AA42" s="33">
        <f t="shared" si="15"/>
        <v>0</v>
      </c>
      <c r="AB42" s="12"/>
      <c r="AC42" s="32">
        <f t="shared" si="16"/>
        <v>0</v>
      </c>
      <c r="AD42" s="33">
        <f t="shared" si="17"/>
        <v>0</v>
      </c>
      <c r="AE42" s="12"/>
      <c r="AF42" s="32">
        <f t="shared" si="18"/>
        <v>0</v>
      </c>
      <c r="AG42" s="33">
        <f t="shared" si="19"/>
        <v>0</v>
      </c>
      <c r="AH42" s="12"/>
      <c r="AI42" s="32">
        <f t="shared" si="20"/>
        <v>0</v>
      </c>
      <c r="AJ42" s="33">
        <f t="shared" si="21"/>
        <v>0</v>
      </c>
      <c r="AK42" s="12"/>
      <c r="AL42" s="32">
        <f t="shared" si="22"/>
        <v>0</v>
      </c>
      <c r="AM42" s="33">
        <f t="shared" si="23"/>
        <v>0</v>
      </c>
      <c r="AN42" s="12"/>
      <c r="AO42" s="32">
        <f t="shared" si="24"/>
        <v>0</v>
      </c>
      <c r="AP42" s="33">
        <f t="shared" si="25"/>
        <v>0</v>
      </c>
      <c r="AQ42" s="12"/>
      <c r="AR42" s="32">
        <f t="shared" si="26"/>
        <v>0</v>
      </c>
      <c r="AS42" s="33">
        <f t="shared" si="27"/>
        <v>0</v>
      </c>
      <c r="AT42" s="12"/>
      <c r="AU42" s="32">
        <f t="shared" si="28"/>
        <v>0</v>
      </c>
      <c r="AV42" s="33">
        <f t="shared" si="29"/>
        <v>0</v>
      </c>
      <c r="AW42" s="12"/>
      <c r="AX42" s="32">
        <f t="shared" si="30"/>
        <v>0</v>
      </c>
      <c r="AY42" s="33">
        <f t="shared" si="31"/>
        <v>0</v>
      </c>
      <c r="AZ42" s="12"/>
      <c r="BA42" s="32">
        <f t="shared" si="32"/>
        <v>0</v>
      </c>
      <c r="BB42" s="33">
        <f t="shared" si="33"/>
        <v>0</v>
      </c>
      <c r="BC42" s="12"/>
      <c r="BD42" s="32">
        <f t="shared" si="34"/>
        <v>0</v>
      </c>
      <c r="BE42" s="33">
        <f t="shared" si="35"/>
        <v>0</v>
      </c>
      <c r="BF42" s="34"/>
      <c r="BG42" s="32">
        <f t="shared" si="36"/>
        <v>0</v>
      </c>
      <c r="BH42" s="33">
        <f t="shared" si="37"/>
        <v>0</v>
      </c>
      <c r="BI42" s="34"/>
      <c r="BJ42" s="32">
        <f t="shared" si="38"/>
        <v>0</v>
      </c>
      <c r="BK42" s="33">
        <f t="shared" si="39"/>
        <v>0</v>
      </c>
      <c r="BL42" s="5"/>
    </row>
    <row r="43" spans="1:64" s="2" customFormat="1" ht="18.75" customHeight="1">
      <c r="A43" s="35" t="s">
        <v>3</v>
      </c>
      <c r="B43" s="36"/>
      <c r="C43" s="36"/>
      <c r="D43" s="20">
        <f t="shared" ref="D43:BH43" si="42">SUM(D4:D42)</f>
        <v>12</v>
      </c>
      <c r="E43" s="20">
        <f t="shared" si="42"/>
        <v>457</v>
      </c>
      <c r="F43" s="37">
        <f t="shared" si="42"/>
        <v>7508.5049819756714</v>
      </c>
      <c r="G43" s="37">
        <f t="shared" si="42"/>
        <v>16</v>
      </c>
      <c r="H43" s="17">
        <f t="shared" si="42"/>
        <v>574</v>
      </c>
      <c r="I43" s="37">
        <f t="shared" si="42"/>
        <v>8125.5791011533747</v>
      </c>
      <c r="J43" s="20">
        <f t="shared" si="42"/>
        <v>20</v>
      </c>
      <c r="K43" s="20">
        <f t="shared" si="42"/>
        <v>683</v>
      </c>
      <c r="L43" s="37">
        <f t="shared" si="42"/>
        <v>8592.9801889077626</v>
      </c>
      <c r="M43" s="20">
        <f t="shared" si="42"/>
        <v>16</v>
      </c>
      <c r="N43" s="20">
        <f t="shared" si="42"/>
        <v>537</v>
      </c>
      <c r="O43" s="37">
        <f t="shared" si="42"/>
        <v>6481.8374545233974</v>
      </c>
      <c r="P43" s="20">
        <f t="shared" si="42"/>
        <v>14</v>
      </c>
      <c r="Q43" s="20">
        <f t="shared" si="42"/>
        <v>452</v>
      </c>
      <c r="R43" s="37">
        <f t="shared" si="42"/>
        <v>4968.0540571954134</v>
      </c>
      <c r="S43" s="20">
        <f t="shared" si="42"/>
        <v>12</v>
      </c>
      <c r="T43" s="20">
        <f t="shared" si="42"/>
        <v>379</v>
      </c>
      <c r="U43" s="37">
        <f t="shared" si="42"/>
        <v>3950.8726045819408</v>
      </c>
      <c r="V43" s="20">
        <f t="shared" si="42"/>
        <v>22</v>
      </c>
      <c r="W43" s="20">
        <f t="shared" si="42"/>
        <v>661</v>
      </c>
      <c r="X43" s="37">
        <f t="shared" si="42"/>
        <v>6122.4906883079411</v>
      </c>
      <c r="Y43" s="20">
        <f t="shared" si="42"/>
        <v>25</v>
      </c>
      <c r="Z43" s="20">
        <f t="shared" si="42"/>
        <v>733.5</v>
      </c>
      <c r="AA43" s="37">
        <f t="shared" si="42"/>
        <v>6412.8892384873461</v>
      </c>
      <c r="AB43" s="20">
        <f t="shared" si="42"/>
        <v>30</v>
      </c>
      <c r="AC43" s="37">
        <f t="shared" si="42"/>
        <v>843</v>
      </c>
      <c r="AD43" s="37">
        <f t="shared" si="42"/>
        <v>6650.9758789196585</v>
      </c>
      <c r="AE43" s="20">
        <f t="shared" si="42"/>
        <v>30</v>
      </c>
      <c r="AF43" s="37">
        <f t="shared" si="42"/>
        <v>818</v>
      </c>
      <c r="AG43" s="37">
        <f t="shared" si="42"/>
        <v>6005.9942004149279</v>
      </c>
      <c r="AH43" s="20">
        <f t="shared" si="42"/>
        <v>30</v>
      </c>
      <c r="AI43" s="37">
        <f t="shared" si="42"/>
        <v>805</v>
      </c>
      <c r="AJ43" s="37">
        <f t="shared" si="42"/>
        <v>5698.6205828446664</v>
      </c>
      <c r="AK43" s="20">
        <f t="shared" si="42"/>
        <v>30</v>
      </c>
      <c r="AL43" s="20">
        <f t="shared" si="42"/>
        <v>759</v>
      </c>
      <c r="AM43" s="37">
        <f t="shared" si="42"/>
        <v>4663.5914269790492</v>
      </c>
      <c r="AN43" s="20">
        <f t="shared" si="42"/>
        <v>30</v>
      </c>
      <c r="AO43" s="20">
        <f t="shared" si="42"/>
        <v>739</v>
      </c>
      <c r="AP43" s="37">
        <f t="shared" si="42"/>
        <v>4257.1237101949</v>
      </c>
      <c r="AQ43" s="20">
        <f t="shared" si="42"/>
        <v>30</v>
      </c>
      <c r="AR43" s="20">
        <f t="shared" si="42"/>
        <v>708</v>
      </c>
      <c r="AS43" s="37">
        <f t="shared" si="42"/>
        <v>3682.8361453004045</v>
      </c>
      <c r="AT43" s="20">
        <f t="shared" si="42"/>
        <v>30</v>
      </c>
      <c r="AU43" s="20">
        <f t="shared" si="42"/>
        <v>681</v>
      </c>
      <c r="AV43" s="37">
        <f t="shared" si="42"/>
        <v>3225.0951445149271</v>
      </c>
      <c r="AW43" s="20">
        <f t="shared" si="42"/>
        <v>30</v>
      </c>
      <c r="AX43" s="20">
        <f t="shared" si="42"/>
        <v>651</v>
      </c>
      <c r="AY43" s="37">
        <f t="shared" si="42"/>
        <v>2779.6787921072373</v>
      </c>
      <c r="AZ43" s="20">
        <f t="shared" si="42"/>
        <v>30</v>
      </c>
      <c r="BA43" s="20">
        <f t="shared" si="42"/>
        <v>617</v>
      </c>
      <c r="BB43" s="37">
        <f t="shared" si="42"/>
        <v>2310.4569498158858</v>
      </c>
      <c r="BC43" s="20">
        <f t="shared" si="42"/>
        <v>30</v>
      </c>
      <c r="BD43" s="20">
        <f t="shared" si="42"/>
        <v>584</v>
      </c>
      <c r="BE43" s="37">
        <f t="shared" si="42"/>
        <v>1916.0215651004512</v>
      </c>
      <c r="BF43" s="38">
        <f t="shared" si="42"/>
        <v>30</v>
      </c>
      <c r="BG43" s="20">
        <f t="shared" si="42"/>
        <v>556</v>
      </c>
      <c r="BH43" s="37">
        <f t="shared" si="42"/>
        <v>1630.2292121552291</v>
      </c>
      <c r="BI43" s="38">
        <f>SUM(BI4:BI42)</f>
        <v>50</v>
      </c>
      <c r="BJ43" s="20">
        <f>SUM(BJ4:BJ42)</f>
        <v>830</v>
      </c>
      <c r="BK43" s="37">
        <f>SUM(BK4:BK42)</f>
        <v>1894.6163237685003</v>
      </c>
      <c r="BL43" s="5"/>
    </row>
    <row r="44" spans="1:64" s="2" customFormat="1" ht="18.75" customHeight="1">
      <c r="A44" s="35" t="s">
        <v>30</v>
      </c>
      <c r="B44" s="36"/>
      <c r="C44" s="36"/>
      <c r="D44" s="17">
        <f>E43/D43</f>
        <v>38.083333333333336</v>
      </c>
      <c r="E44" s="17"/>
      <c r="F44" s="17"/>
      <c r="G44" s="17">
        <f>H43/G43</f>
        <v>35.875</v>
      </c>
      <c r="H44" s="17"/>
      <c r="I44" s="17"/>
      <c r="J44" s="17">
        <f>K43/J43</f>
        <v>34.15</v>
      </c>
      <c r="K44" s="17"/>
      <c r="L44" s="17"/>
      <c r="M44" s="17">
        <f>N43/M43</f>
        <v>33.5625</v>
      </c>
      <c r="N44" s="17"/>
      <c r="O44" s="17"/>
      <c r="P44" s="17">
        <f>Q43/P43</f>
        <v>32.285714285714285</v>
      </c>
      <c r="Q44" s="17"/>
      <c r="R44" s="17"/>
      <c r="S44" s="17">
        <f>T43/S43</f>
        <v>31.583333333333332</v>
      </c>
      <c r="T44" s="17"/>
      <c r="U44" s="17"/>
      <c r="V44" s="17">
        <f>W43/V43</f>
        <v>30.045454545454547</v>
      </c>
      <c r="W44" s="17"/>
      <c r="X44" s="17"/>
      <c r="Y44" s="17">
        <f>Z43/Y43</f>
        <v>29.34</v>
      </c>
      <c r="Z44" s="17"/>
      <c r="AA44" s="17"/>
      <c r="AB44" s="17">
        <f>AC43/AB43</f>
        <v>28.1</v>
      </c>
      <c r="AC44" s="17"/>
      <c r="AD44" s="17"/>
      <c r="AE44" s="17">
        <f>AF43/AE43</f>
        <v>27.266666666666666</v>
      </c>
      <c r="AF44" s="17"/>
      <c r="AG44" s="17"/>
      <c r="AH44" s="17">
        <f>AI43/AH43</f>
        <v>26.833333333333332</v>
      </c>
      <c r="AI44" s="17"/>
      <c r="AJ44" s="17"/>
      <c r="AK44" s="17">
        <f>AL43/AK43</f>
        <v>25.3</v>
      </c>
      <c r="AL44" s="17"/>
      <c r="AM44" s="17"/>
      <c r="AN44" s="17">
        <f>AO43/AN43</f>
        <v>24.633333333333333</v>
      </c>
      <c r="AO44" s="17"/>
      <c r="AP44" s="17"/>
      <c r="AQ44" s="17">
        <f>AR43/AQ43</f>
        <v>23.6</v>
      </c>
      <c r="AR44" s="17"/>
      <c r="AS44" s="17"/>
      <c r="AT44" s="17">
        <f>AU43/AT43</f>
        <v>22.7</v>
      </c>
      <c r="AU44" s="17"/>
      <c r="AV44" s="17"/>
      <c r="AW44" s="17">
        <f>AX43/AW43</f>
        <v>21.7</v>
      </c>
      <c r="AX44" s="17"/>
      <c r="AY44" s="17"/>
      <c r="AZ44" s="17">
        <f>BA43/AZ43</f>
        <v>20.566666666666666</v>
      </c>
      <c r="BA44" s="17"/>
      <c r="BB44" s="17"/>
      <c r="BC44" s="17">
        <f>BD43/BC43</f>
        <v>19.466666666666665</v>
      </c>
      <c r="BD44" s="17"/>
      <c r="BE44" s="17"/>
      <c r="BF44" s="39">
        <f>BG43/BF43</f>
        <v>18.533333333333335</v>
      </c>
      <c r="BG44" s="17"/>
      <c r="BH44" s="17"/>
      <c r="BI44" s="39">
        <f>BJ43/BI43</f>
        <v>16.600000000000001</v>
      </c>
      <c r="BJ44" s="17"/>
      <c r="BK44" s="17"/>
      <c r="BL44" s="5"/>
    </row>
    <row r="45" spans="1:64" s="2" customFormat="1" ht="18.75" customHeight="1">
      <c r="A45" s="35" t="s">
        <v>4</v>
      </c>
      <c r="B45" s="36"/>
      <c r="C45" s="36"/>
      <c r="D45" s="41">
        <v>19</v>
      </c>
      <c r="E45" s="41"/>
      <c r="F45" s="41"/>
      <c r="G45" s="41">
        <v>12</v>
      </c>
      <c r="H45" s="41"/>
      <c r="I45" s="41"/>
      <c r="J45" s="41">
        <v>11</v>
      </c>
      <c r="K45" s="41"/>
      <c r="L45" s="41"/>
      <c r="M45" s="41">
        <v>13</v>
      </c>
      <c r="N45" s="41"/>
      <c r="O45" s="41"/>
      <c r="P45" s="41">
        <v>14</v>
      </c>
      <c r="Q45" s="41"/>
      <c r="R45" s="41"/>
      <c r="S45" s="41">
        <v>14</v>
      </c>
      <c r="T45" s="41"/>
      <c r="U45" s="41"/>
      <c r="V45" s="41">
        <v>14</v>
      </c>
      <c r="W45" s="41"/>
      <c r="X45" s="41"/>
      <c r="Y45" s="41">
        <v>14</v>
      </c>
      <c r="Z45" s="41"/>
      <c r="AA45" s="41"/>
      <c r="AB45" s="41">
        <v>10</v>
      </c>
      <c r="AC45" s="41"/>
      <c r="AD45" s="41"/>
      <c r="AE45" s="41">
        <v>8</v>
      </c>
      <c r="AF45" s="41"/>
      <c r="AG45" s="41"/>
      <c r="AH45" s="41">
        <v>7</v>
      </c>
      <c r="AI45" s="41"/>
      <c r="AJ45" s="41"/>
      <c r="AK45" s="41">
        <v>6</v>
      </c>
      <c r="AL45" s="41"/>
      <c r="AM45" s="41"/>
      <c r="AN45" s="61">
        <v>12</v>
      </c>
      <c r="AO45" s="41"/>
      <c r="AP45" s="41"/>
      <c r="AQ45" s="61">
        <v>16</v>
      </c>
      <c r="AR45" s="41"/>
      <c r="AS45" s="41"/>
      <c r="AT45" s="61">
        <v>18</v>
      </c>
      <c r="AU45" s="41"/>
      <c r="AV45" s="41"/>
      <c r="AW45" s="61">
        <v>19</v>
      </c>
      <c r="AX45" s="41"/>
      <c r="AY45" s="41"/>
      <c r="AZ45" s="61">
        <v>13</v>
      </c>
      <c r="BA45" s="41"/>
      <c r="BB45" s="41"/>
      <c r="BC45" s="61">
        <v>7</v>
      </c>
      <c r="BD45" s="41"/>
      <c r="BE45" s="41"/>
      <c r="BF45" s="62">
        <v>4</v>
      </c>
      <c r="BG45" s="20"/>
      <c r="BH45" s="20"/>
      <c r="BI45" s="62">
        <v>2</v>
      </c>
      <c r="BJ45" s="20"/>
      <c r="BK45" s="20"/>
      <c r="BL45" s="5"/>
    </row>
    <row r="46" spans="1:64" s="2" customFormat="1" ht="18.75" customHeight="1">
      <c r="A46" s="35" t="s">
        <v>5</v>
      </c>
      <c r="B46" s="36"/>
      <c r="C46" s="36"/>
      <c r="D46" s="41">
        <v>12</v>
      </c>
      <c r="E46" s="41"/>
      <c r="F46" s="41"/>
      <c r="G46" s="41">
        <v>16</v>
      </c>
      <c r="H46" s="41"/>
      <c r="I46" s="41"/>
      <c r="J46" s="41">
        <v>20</v>
      </c>
      <c r="K46" s="41"/>
      <c r="L46" s="41"/>
      <c r="M46" s="41">
        <v>24</v>
      </c>
      <c r="N46" s="41"/>
      <c r="O46" s="41"/>
      <c r="P46" s="41">
        <v>28</v>
      </c>
      <c r="Q46" s="41"/>
      <c r="R46" s="41"/>
      <c r="S46" s="41">
        <v>32</v>
      </c>
      <c r="T46" s="41"/>
      <c r="U46" s="41"/>
      <c r="V46" s="41">
        <v>40</v>
      </c>
      <c r="W46" s="41"/>
      <c r="X46" s="41"/>
      <c r="Y46" s="41">
        <v>50</v>
      </c>
      <c r="Z46" s="41"/>
      <c r="AA46" s="41"/>
      <c r="AB46" s="41">
        <v>60</v>
      </c>
      <c r="AC46" s="41"/>
      <c r="AD46" s="41"/>
      <c r="AE46" s="41">
        <v>80</v>
      </c>
      <c r="AF46" s="41"/>
      <c r="AG46" s="41"/>
      <c r="AH46" s="41">
        <v>100</v>
      </c>
      <c r="AI46" s="41"/>
      <c r="AJ46" s="41"/>
      <c r="AK46" s="41">
        <v>120</v>
      </c>
      <c r="AL46" s="41"/>
      <c r="AM46" s="41"/>
      <c r="AN46" s="37">
        <f>AN48*1000/AN51</f>
        <v>116.86893203883494</v>
      </c>
      <c r="AO46" s="41"/>
      <c r="AP46" s="41"/>
      <c r="AQ46" s="37">
        <f>AQ48*1000/AQ51</f>
        <v>139.97271487039563</v>
      </c>
      <c r="AR46" s="41"/>
      <c r="AS46" s="41"/>
      <c r="AT46" s="37">
        <f>AT48*1000/AT51</f>
        <v>164.22018348623857</v>
      </c>
      <c r="AU46" s="41"/>
      <c r="AV46" s="41"/>
      <c r="AW46" s="37">
        <f>AW48*1000/AW51</f>
        <v>64.909090909090921</v>
      </c>
      <c r="AX46" s="41"/>
      <c r="AY46" s="41"/>
      <c r="AZ46" s="37">
        <f>AZ48*1000/AZ51</f>
        <v>243.0927835051547</v>
      </c>
      <c r="BA46" s="41"/>
      <c r="BB46" s="41"/>
      <c r="BC46" s="37">
        <f>BC48*1000/BC51</f>
        <v>264.97461928934013</v>
      </c>
      <c r="BD46" s="41"/>
      <c r="BE46" s="41"/>
      <c r="BF46" s="42">
        <f>BF48*1000/BF51</f>
        <v>298.2507288629738</v>
      </c>
      <c r="BG46" s="41"/>
      <c r="BH46" s="41"/>
      <c r="BI46" s="42">
        <f>BI48*1000/BI51</f>
        <v>570.21791767554487</v>
      </c>
      <c r="BJ46" s="41"/>
      <c r="BK46" s="41"/>
      <c r="BL46" s="5"/>
    </row>
    <row r="47" spans="1:64" s="2" customFormat="1" ht="18.75" customHeight="1">
      <c r="A47" s="35" t="s">
        <v>31</v>
      </c>
      <c r="B47" s="36"/>
      <c r="C47" s="36"/>
      <c r="D47" s="17">
        <f>3.435+3.25</f>
        <v>6.6850000000000005</v>
      </c>
      <c r="E47" s="17"/>
      <c r="F47" s="17"/>
      <c r="G47" s="17">
        <f>3.665+3.565</f>
        <v>7.23</v>
      </c>
      <c r="H47" s="17"/>
      <c r="I47" s="17"/>
      <c r="J47" s="17">
        <f>3.88+3.5</f>
        <v>7.38</v>
      </c>
      <c r="K47" s="17"/>
      <c r="L47" s="17"/>
      <c r="M47" s="17">
        <v>5.6150000000000002</v>
      </c>
      <c r="N47" s="17"/>
      <c r="O47" s="17"/>
      <c r="P47" s="17">
        <v>4.7549999999999999</v>
      </c>
      <c r="Q47" s="17"/>
      <c r="R47" s="17"/>
      <c r="S47" s="17">
        <v>3.585</v>
      </c>
      <c r="T47" s="17"/>
      <c r="U47" s="17"/>
      <c r="V47" s="17">
        <v>4.51</v>
      </c>
      <c r="W47" s="17"/>
      <c r="X47" s="17"/>
      <c r="Y47" s="17">
        <v>5.71</v>
      </c>
      <c r="Z47" s="17"/>
      <c r="AA47" s="17"/>
      <c r="AB47" s="17">
        <v>6.0949999999999998</v>
      </c>
      <c r="AC47" s="17"/>
      <c r="AD47" s="17"/>
      <c r="AE47" s="17">
        <v>5.5750000000000002</v>
      </c>
      <c r="AF47" s="17"/>
      <c r="AG47" s="17"/>
      <c r="AH47" s="17">
        <v>5.55</v>
      </c>
      <c r="AI47" s="17"/>
      <c r="AJ47" s="17"/>
      <c r="AK47" s="17">
        <v>4.7850000000000001</v>
      </c>
      <c r="AL47" s="17"/>
      <c r="AM47" s="17"/>
      <c r="AN47" s="17">
        <v>4.12</v>
      </c>
      <c r="AO47" s="17"/>
      <c r="AP47" s="17"/>
      <c r="AQ47" s="17">
        <v>3.665</v>
      </c>
      <c r="AR47" s="17"/>
      <c r="AS47" s="17"/>
      <c r="AT47" s="17">
        <v>3.27</v>
      </c>
      <c r="AU47" s="17"/>
      <c r="AV47" s="17"/>
      <c r="AW47" s="17">
        <v>2.75</v>
      </c>
      <c r="AX47" s="17"/>
      <c r="AY47" s="17"/>
      <c r="AZ47" s="17">
        <v>2.4249999999999998</v>
      </c>
      <c r="BA47" s="17"/>
      <c r="BB47" s="17"/>
      <c r="BC47" s="17">
        <v>1.97</v>
      </c>
      <c r="BD47" s="17"/>
      <c r="BE47" s="17"/>
      <c r="BF47" s="39">
        <v>1.7150000000000001</v>
      </c>
      <c r="BG47" s="17"/>
      <c r="BH47" s="17"/>
      <c r="BI47" s="39">
        <v>2.0649999999999999</v>
      </c>
      <c r="BJ47" s="17"/>
      <c r="BK47" s="17"/>
      <c r="BL47" s="5"/>
    </row>
    <row r="48" spans="1:64" s="2" customFormat="1" ht="18.75" customHeight="1">
      <c r="A48" s="35" t="s">
        <v>32</v>
      </c>
      <c r="B48" s="36"/>
      <c r="C48" s="36"/>
      <c r="D48" s="17">
        <f>+D47</f>
        <v>6.6850000000000005</v>
      </c>
      <c r="E48" s="20"/>
      <c r="F48" s="20"/>
      <c r="G48" s="17">
        <f>+G47</f>
        <v>7.23</v>
      </c>
      <c r="H48" s="20"/>
      <c r="I48" s="20"/>
      <c r="J48" s="17">
        <f>+J47*2</f>
        <v>14.76</v>
      </c>
      <c r="K48" s="17"/>
      <c r="L48" s="17"/>
      <c r="M48" s="17">
        <f>M46*M51/1000</f>
        <v>8.4224999999999994</v>
      </c>
      <c r="N48" s="17"/>
      <c r="O48" s="17"/>
      <c r="P48" s="17">
        <f>P46*P51/1000</f>
        <v>9.51</v>
      </c>
      <c r="Q48" s="17"/>
      <c r="R48" s="17"/>
      <c r="S48" s="17">
        <f>S46*S51/1000</f>
        <v>9.56</v>
      </c>
      <c r="T48" s="17"/>
      <c r="U48" s="17"/>
      <c r="V48" s="17">
        <f>V46*V51/1000</f>
        <v>8.1999999999999993</v>
      </c>
      <c r="W48" s="17"/>
      <c r="X48" s="17"/>
      <c r="Y48" s="17">
        <f>Y46*Y51/1000</f>
        <v>11.42</v>
      </c>
      <c r="Z48" s="17"/>
      <c r="AA48" s="17"/>
      <c r="AB48" s="17">
        <f>AB46*AB51/1000</f>
        <v>12.19</v>
      </c>
      <c r="AC48" s="20"/>
      <c r="AD48" s="20"/>
      <c r="AE48" s="17">
        <f>AE46*AE51/1000</f>
        <v>14.866666666666667</v>
      </c>
      <c r="AF48" s="20"/>
      <c r="AG48" s="20"/>
      <c r="AH48" s="17">
        <f>AH46*AH51/1000</f>
        <v>18.5</v>
      </c>
      <c r="AI48" s="20"/>
      <c r="AJ48" s="20"/>
      <c r="AK48" s="17">
        <f>AK46*AK51/1000</f>
        <v>19.14</v>
      </c>
      <c r="AL48" s="20"/>
      <c r="AM48" s="20"/>
      <c r="AN48" s="17">
        <f>AN49-3.8-2.65</f>
        <v>16.05</v>
      </c>
      <c r="AO48" s="17"/>
      <c r="AP48" s="17"/>
      <c r="AQ48" s="17">
        <f>AQ49-3.8-2.65</f>
        <v>17.100000000000001</v>
      </c>
      <c r="AR48" s="17"/>
      <c r="AS48" s="17"/>
      <c r="AT48" s="17">
        <f>AT49-3.8-2.65</f>
        <v>17.900000000000002</v>
      </c>
      <c r="AU48" s="17"/>
      <c r="AV48" s="17"/>
      <c r="AW48" s="17">
        <f>AW49-3.8-2.65</f>
        <v>5.9500000000000011</v>
      </c>
      <c r="AX48" s="17"/>
      <c r="AY48" s="17"/>
      <c r="AZ48" s="17">
        <f>AZ49-3.8-2.65</f>
        <v>19.650000000000002</v>
      </c>
      <c r="BA48" s="17"/>
      <c r="BB48" s="17"/>
      <c r="BC48" s="17">
        <f>BC49-3.8-2.65</f>
        <v>17.400000000000002</v>
      </c>
      <c r="BD48" s="17"/>
      <c r="BE48" s="17"/>
      <c r="BF48" s="17">
        <f>BF49-3.8-2.65</f>
        <v>17.05</v>
      </c>
      <c r="BG48" s="17"/>
      <c r="BH48" s="17"/>
      <c r="BI48" s="17">
        <f>BI49-3.8-2.65</f>
        <v>23.55</v>
      </c>
      <c r="BJ48" s="17"/>
      <c r="BK48" s="17"/>
      <c r="BL48" s="5"/>
    </row>
    <row r="49" spans="1:64" s="2" customFormat="1" ht="18.75" customHeight="1">
      <c r="A49" s="45" t="s">
        <v>33</v>
      </c>
      <c r="B49" s="46"/>
      <c r="C49" s="46"/>
      <c r="D49" s="47">
        <f>+D48+5</f>
        <v>11.685</v>
      </c>
      <c r="E49" s="47"/>
      <c r="F49" s="47"/>
      <c r="G49" s="47">
        <f>+G48+5</f>
        <v>12.23</v>
      </c>
      <c r="H49" s="47"/>
      <c r="I49" s="47"/>
      <c r="J49" s="47">
        <f>+J48+5</f>
        <v>19.759999999999998</v>
      </c>
      <c r="K49" s="47"/>
      <c r="L49" s="47"/>
      <c r="M49" s="47">
        <f>+M48+5</f>
        <v>13.422499999999999</v>
      </c>
      <c r="N49" s="47"/>
      <c r="O49" s="47"/>
      <c r="P49" s="47">
        <f>+P48+5</f>
        <v>14.51</v>
      </c>
      <c r="Q49" s="47"/>
      <c r="R49" s="47"/>
      <c r="S49" s="47">
        <f>+S48+5</f>
        <v>14.56</v>
      </c>
      <c r="T49" s="47"/>
      <c r="U49" s="47"/>
      <c r="V49" s="47">
        <f>V48+13</f>
        <v>21.2</v>
      </c>
      <c r="W49" s="47"/>
      <c r="X49" s="47"/>
      <c r="Y49" s="47">
        <f>Y48+13</f>
        <v>24.42</v>
      </c>
      <c r="Z49" s="47"/>
      <c r="AA49" s="47"/>
      <c r="AB49" s="47">
        <f>AB48+13</f>
        <v>25.189999999999998</v>
      </c>
      <c r="AC49" s="47"/>
      <c r="AD49" s="47"/>
      <c r="AE49" s="47">
        <f>AE48+13</f>
        <v>27.866666666666667</v>
      </c>
      <c r="AF49" s="47"/>
      <c r="AG49" s="47"/>
      <c r="AH49" s="47">
        <f>AH48+13</f>
        <v>31.5</v>
      </c>
      <c r="AI49" s="47"/>
      <c r="AJ49" s="47"/>
      <c r="AK49" s="47">
        <f>AK48+13</f>
        <v>32.14</v>
      </c>
      <c r="AL49" s="47"/>
      <c r="AM49" s="47"/>
      <c r="AN49" s="47">
        <v>22.5</v>
      </c>
      <c r="AO49" s="47"/>
      <c r="AP49" s="47"/>
      <c r="AQ49" s="47">
        <v>23.55</v>
      </c>
      <c r="AR49" s="47"/>
      <c r="AS49" s="47"/>
      <c r="AT49" s="47">
        <v>24.35</v>
      </c>
      <c r="AU49" s="47"/>
      <c r="AV49" s="47"/>
      <c r="AW49" s="47">
        <v>12.4</v>
      </c>
      <c r="AX49" s="47"/>
      <c r="AY49" s="47"/>
      <c r="AZ49" s="47">
        <v>26.1</v>
      </c>
      <c r="BA49" s="47"/>
      <c r="BB49" s="47"/>
      <c r="BC49" s="47">
        <v>23.85</v>
      </c>
      <c r="BD49" s="47"/>
      <c r="BE49" s="47"/>
      <c r="BF49" s="44">
        <v>23.5</v>
      </c>
      <c r="BG49" s="47"/>
      <c r="BH49" s="47"/>
      <c r="BI49" s="44">
        <v>30</v>
      </c>
      <c r="BJ49" s="47"/>
      <c r="BK49" s="47"/>
      <c r="BL49" s="5"/>
    </row>
    <row r="50" spans="1:64" s="2" customFormat="1" ht="18.75" customHeight="1">
      <c r="A50" s="48" t="s">
        <v>34</v>
      </c>
      <c r="B50" s="46"/>
      <c r="C50" s="46"/>
      <c r="D50" s="49" t="s">
        <v>64</v>
      </c>
      <c r="E50" s="49"/>
      <c r="F50" s="49"/>
      <c r="G50" s="49" t="s">
        <v>64</v>
      </c>
      <c r="H50" s="49"/>
      <c r="I50" s="49"/>
      <c r="J50" s="49" t="s">
        <v>64</v>
      </c>
      <c r="K50" s="49"/>
      <c r="L50" s="49"/>
      <c r="M50" s="49" t="s">
        <v>64</v>
      </c>
      <c r="N50" s="49"/>
      <c r="O50" s="49"/>
      <c r="P50" s="49" t="s">
        <v>64</v>
      </c>
      <c r="Q50" s="49"/>
      <c r="R50" s="49"/>
      <c r="S50" s="49" t="s">
        <v>64</v>
      </c>
      <c r="T50" s="49"/>
      <c r="U50" s="49"/>
      <c r="V50" s="49" t="s">
        <v>36</v>
      </c>
      <c r="W50" s="49"/>
      <c r="X50" s="49"/>
      <c r="Y50" s="49" t="s">
        <v>36</v>
      </c>
      <c r="Z50" s="49"/>
      <c r="AA50" s="49"/>
      <c r="AB50" s="49" t="s">
        <v>36</v>
      </c>
      <c r="AC50" s="49"/>
      <c r="AD50" s="49"/>
      <c r="AE50" s="49" t="s">
        <v>36</v>
      </c>
      <c r="AF50" s="49"/>
      <c r="AG50" s="49"/>
      <c r="AH50" s="49" t="s">
        <v>36</v>
      </c>
      <c r="AI50" s="49"/>
      <c r="AJ50" s="49"/>
      <c r="AK50" s="49" t="s">
        <v>36</v>
      </c>
      <c r="AL50" s="49"/>
      <c r="AM50" s="49"/>
      <c r="AN50" s="49" t="s">
        <v>36</v>
      </c>
      <c r="AO50" s="49"/>
      <c r="AP50" s="49"/>
      <c r="AQ50" s="49" t="s">
        <v>36</v>
      </c>
      <c r="AR50" s="49"/>
      <c r="AS50" s="49"/>
      <c r="AT50" s="49" t="s">
        <v>36</v>
      </c>
      <c r="AU50" s="49"/>
      <c r="AV50" s="49"/>
      <c r="AW50" s="49" t="s">
        <v>36</v>
      </c>
      <c r="AX50" s="49"/>
      <c r="AY50" s="49"/>
      <c r="AZ50" s="49" t="s">
        <v>36</v>
      </c>
      <c r="BA50" s="49"/>
      <c r="BB50" s="49"/>
      <c r="BC50" s="49" t="s">
        <v>36</v>
      </c>
      <c r="BD50" s="49"/>
      <c r="BE50" s="49"/>
      <c r="BF50" s="50" t="s">
        <v>36</v>
      </c>
      <c r="BG50" s="49"/>
      <c r="BH50" s="49"/>
      <c r="BI50" s="50" t="s">
        <v>36</v>
      </c>
      <c r="BJ50" s="49"/>
      <c r="BK50" s="49"/>
      <c r="BL50" s="5"/>
    </row>
    <row r="51" spans="1:64" s="2" customFormat="1" ht="18.75" customHeight="1">
      <c r="A51" s="52" t="s">
        <v>6</v>
      </c>
      <c r="B51" s="7"/>
      <c r="C51" s="7"/>
      <c r="D51" s="53">
        <f>+D47*1000/D43</f>
        <v>557.08333333333337</v>
      </c>
      <c r="E51" s="12"/>
      <c r="F51" s="12"/>
      <c r="G51" s="53">
        <f>+G47*1000/G43</f>
        <v>451.875</v>
      </c>
      <c r="H51" s="12"/>
      <c r="I51" s="12"/>
      <c r="J51" s="53">
        <f>+J47*1000/J43</f>
        <v>369</v>
      </c>
      <c r="K51" s="12"/>
      <c r="L51" s="12"/>
      <c r="M51" s="53">
        <f>+M47*1000/M43</f>
        <v>350.9375</v>
      </c>
      <c r="N51" s="12"/>
      <c r="O51" s="12"/>
      <c r="P51" s="53">
        <f>+P47*1000/P43</f>
        <v>339.64285714285717</v>
      </c>
      <c r="Q51" s="12"/>
      <c r="R51" s="12"/>
      <c r="S51" s="53">
        <f>+S47*1000/S43</f>
        <v>298.75</v>
      </c>
      <c r="T51" s="12"/>
      <c r="U51" s="12"/>
      <c r="V51" s="53">
        <f>+V47*1000/V43</f>
        <v>205</v>
      </c>
      <c r="W51" s="12"/>
      <c r="X51" s="12"/>
      <c r="Y51" s="53">
        <f>+Y47*1000/Y43</f>
        <v>228.4</v>
      </c>
      <c r="Z51" s="12"/>
      <c r="AA51" s="12"/>
      <c r="AB51" s="53">
        <f>+AB47*1000/AB43</f>
        <v>203.16666666666666</v>
      </c>
      <c r="AC51" s="12"/>
      <c r="AD51" s="12"/>
      <c r="AE51" s="53">
        <f>+AE47*1000/AE43</f>
        <v>185.83333333333334</v>
      </c>
      <c r="AF51" s="12"/>
      <c r="AG51" s="12"/>
      <c r="AH51" s="53">
        <f>+AH47*1000/AH43</f>
        <v>185</v>
      </c>
      <c r="AI51" s="12"/>
      <c r="AJ51" s="12"/>
      <c r="AK51" s="53">
        <f>+AK47*1000/AK43</f>
        <v>159.5</v>
      </c>
      <c r="AL51" s="12"/>
      <c r="AM51" s="12"/>
      <c r="AN51" s="53">
        <f>+AN47*1000/AN43</f>
        <v>137.33333333333334</v>
      </c>
      <c r="AO51" s="12"/>
      <c r="AP51" s="12"/>
      <c r="AQ51" s="53">
        <f>+AQ47*1000/AQ43</f>
        <v>122.16666666666667</v>
      </c>
      <c r="AR51" s="12"/>
      <c r="AS51" s="12"/>
      <c r="AT51" s="53">
        <f>+AT47*1000/AT43</f>
        <v>109</v>
      </c>
      <c r="AU51" s="12"/>
      <c r="AV51" s="12"/>
      <c r="AW51" s="53">
        <f>+AW47*1000/AW43</f>
        <v>91.666666666666671</v>
      </c>
      <c r="AX51" s="12"/>
      <c r="AY51" s="12"/>
      <c r="AZ51" s="53">
        <f>+AZ47*1000/AZ43</f>
        <v>80.833333333333329</v>
      </c>
      <c r="BA51" s="12"/>
      <c r="BB51" s="12"/>
      <c r="BC51" s="53">
        <f>+BC47*1000/BC43</f>
        <v>65.666666666666671</v>
      </c>
      <c r="BD51" s="12"/>
      <c r="BE51" s="12"/>
      <c r="BF51" s="54">
        <f>+BF47*1000/BF43</f>
        <v>57.166666666666664</v>
      </c>
      <c r="BG51" s="12"/>
      <c r="BH51" s="12"/>
      <c r="BI51" s="54">
        <f>+BI47*1000/BI43</f>
        <v>41.3</v>
      </c>
      <c r="BJ51" s="12"/>
      <c r="BK51" s="12"/>
      <c r="BL51" s="5"/>
    </row>
    <row r="52" spans="1:64" s="2" customFormat="1" ht="18.75" customHeight="1">
      <c r="A52" s="2" t="s">
        <v>65</v>
      </c>
      <c r="G52" s="1"/>
      <c r="K52" s="12"/>
      <c r="Q52" s="3"/>
      <c r="R52" s="3"/>
      <c r="BL52" s="5"/>
    </row>
    <row r="53" spans="1:64" ht="14.25">
      <c r="K53" s="2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I53"/>
    </row>
    <row r="54" spans="1:64">
      <c r="P54"/>
      <c r="Q54"/>
      <c r="R54"/>
      <c r="S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I54"/>
    </row>
    <row r="55" spans="1:64"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I55"/>
    </row>
    <row r="56" spans="1:64"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I56"/>
    </row>
    <row r="57" spans="1:64"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I57"/>
    </row>
    <row r="58" spans="1:64"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I58"/>
    </row>
    <row r="59" spans="1:64"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 s="63" t="e">
        <f>+(BG54*BG57)/BG56</f>
        <v>#DIV/0!</v>
      </c>
      <c r="BH59" s="63" t="e">
        <f>+(BH54*BH57)/BH56</f>
        <v>#DIV/0!</v>
      </c>
      <c r="BI59"/>
      <c r="BJ59" s="63" t="e">
        <f>+(BJ54*BJ57)/BJ56</f>
        <v>#DIV/0!</v>
      </c>
      <c r="BK59" s="63" t="e">
        <f>+(BK54*BK57)/BK56</f>
        <v>#DIV/0!</v>
      </c>
    </row>
    <row r="62" spans="1:64">
      <c r="B62" s="64" t="s">
        <v>40</v>
      </c>
      <c r="D62" s="55">
        <f>+D45*D46</f>
        <v>228</v>
      </c>
      <c r="G62" s="55">
        <f>+G45*G46</f>
        <v>192</v>
      </c>
      <c r="J62" s="55">
        <f>+J45*J46</f>
        <v>220</v>
      </c>
      <c r="M62" s="55">
        <f>+M45*M46</f>
        <v>312</v>
      </c>
      <c r="P62" s="55">
        <f>+P45*P46</f>
        <v>392</v>
      </c>
      <c r="S62" s="55">
        <f>+S45*S46</f>
        <v>448</v>
      </c>
      <c r="V62" s="55">
        <f>+V45*V46</f>
        <v>560</v>
      </c>
      <c r="Y62" s="55">
        <f>+Y45*Y46</f>
        <v>700</v>
      </c>
      <c r="AB62" s="55">
        <f>+AB45*AB46</f>
        <v>600</v>
      </c>
      <c r="AE62" s="55">
        <f>+AE45*AE46</f>
        <v>640</v>
      </c>
      <c r="AH62" s="55">
        <f>+AH45*AH46</f>
        <v>700</v>
      </c>
      <c r="AK62" s="55">
        <f>+AK45*AK46</f>
        <v>720</v>
      </c>
      <c r="AN62" s="65">
        <f>+AN45*AN46</f>
        <v>1402.4271844660193</v>
      </c>
      <c r="AO62" s="65"/>
      <c r="AP62" s="65"/>
      <c r="AQ62" s="65">
        <f>+AQ45*AQ46</f>
        <v>2239.5634379263302</v>
      </c>
      <c r="AR62" s="65"/>
      <c r="AS62" s="65"/>
      <c r="AT62" s="65">
        <f>+AT45*AT46</f>
        <v>2955.9633027522941</v>
      </c>
      <c r="AU62" s="65"/>
      <c r="AV62" s="65"/>
      <c r="AW62" s="65">
        <f>+AW45*AW46</f>
        <v>1233.2727272727275</v>
      </c>
      <c r="AX62" s="65"/>
      <c r="AY62" s="65"/>
      <c r="AZ62" s="65">
        <f>+AZ45*AZ46</f>
        <v>3160.2061855670113</v>
      </c>
      <c r="BA62" s="65"/>
      <c r="BB62" s="65"/>
      <c r="BC62" s="65">
        <f>+BC45*BC46</f>
        <v>1854.8223350253809</v>
      </c>
      <c r="BD62" s="65"/>
      <c r="BE62" s="65"/>
      <c r="BF62" s="65">
        <f>+BF45*BF46</f>
        <v>1193.0029154518952</v>
      </c>
      <c r="BI62" s="65">
        <f>+BI45*BI46</f>
        <v>1140.4358353510897</v>
      </c>
    </row>
  </sheetData>
  <mergeCells count="1">
    <mergeCell ref="A3:C3"/>
  </mergeCells>
  <phoneticPr fontId="2"/>
  <pageMargins left="0.9055118110236221" right="0.27559055118110237" top="0.55118110236220474" bottom="0.19685039370078741" header="0.51181102362204722" footer="0.2362204724409449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A2" workbookViewId="0">
      <pane ySplit="7" topLeftCell="A9" activePane="bottomLeft" state="frozen"/>
      <selection activeCell="A2" sqref="A2"/>
      <selection pane="bottomLeft" activeCell="D3" sqref="D3"/>
    </sheetView>
  </sheetViews>
  <sheetFormatPr defaultRowHeight="13.5"/>
  <cols>
    <col min="1" max="1" width="12.75" bestFit="1" customWidth="1"/>
    <col min="2" max="2" width="4.5" style="78" customWidth="1"/>
    <col min="7" max="7" width="8" customWidth="1"/>
    <col min="8" max="8" width="9.375" customWidth="1"/>
    <col min="9" max="9" width="6.25" customWidth="1"/>
    <col min="10" max="10" width="8.5" customWidth="1"/>
    <col min="11" max="11" width="16.375" customWidth="1"/>
    <col min="12" max="12" width="11.5" customWidth="1"/>
  </cols>
  <sheetData>
    <row r="1" spans="1:13">
      <c r="A1" s="74" t="s">
        <v>68</v>
      </c>
      <c r="B1" s="75"/>
      <c r="D1" s="76"/>
      <c r="E1" s="77"/>
      <c r="F1" s="77"/>
      <c r="G1" s="77"/>
      <c r="H1" s="77"/>
      <c r="I1" s="77"/>
      <c r="J1" s="77"/>
      <c r="K1" s="77"/>
    </row>
    <row r="2" spans="1:13">
      <c r="F2" s="79" t="s">
        <v>69</v>
      </c>
      <c r="G2" s="80" t="s">
        <v>70</v>
      </c>
      <c r="H2" s="80" t="s">
        <v>71</v>
      </c>
      <c r="I2" s="80" t="s">
        <v>72</v>
      </c>
      <c r="J2" s="77"/>
      <c r="K2" s="81"/>
      <c r="L2" s="82" t="s">
        <v>73</v>
      </c>
      <c r="M2" s="83"/>
    </row>
    <row r="3" spans="1:13">
      <c r="A3" t="s">
        <v>74</v>
      </c>
      <c r="D3" s="84"/>
      <c r="E3" s="84"/>
      <c r="F3" s="77"/>
      <c r="G3" s="85" t="s">
        <v>75</v>
      </c>
      <c r="H3" s="85" t="s">
        <v>76</v>
      </c>
      <c r="I3" s="85" t="s">
        <v>76</v>
      </c>
      <c r="J3" s="77"/>
      <c r="K3" s="81"/>
      <c r="L3" s="82" t="s">
        <v>77</v>
      </c>
      <c r="M3" s="83"/>
    </row>
    <row r="4" spans="1:13">
      <c r="A4" s="86" t="s">
        <v>78</v>
      </c>
      <c r="B4" s="87"/>
      <c r="C4" s="86"/>
      <c r="D4" s="88"/>
      <c r="E4" s="84"/>
      <c r="F4" s="77"/>
      <c r="G4" s="85" t="s">
        <v>79</v>
      </c>
      <c r="H4" s="85" t="s">
        <v>80</v>
      </c>
      <c r="I4" s="85" t="s">
        <v>80</v>
      </c>
      <c r="J4" s="77"/>
      <c r="K4" s="81"/>
      <c r="L4" s="82" t="s">
        <v>81</v>
      </c>
      <c r="M4" s="83"/>
    </row>
    <row r="5" spans="1:13">
      <c r="A5" t="s">
        <v>82</v>
      </c>
      <c r="D5" s="88"/>
      <c r="E5" s="84"/>
      <c r="F5" s="77"/>
      <c r="G5" s="80" t="s">
        <v>83</v>
      </c>
      <c r="H5" s="85" t="s">
        <v>84</v>
      </c>
      <c r="I5" s="85" t="s">
        <v>84</v>
      </c>
      <c r="J5" s="77"/>
      <c r="K5" s="81"/>
      <c r="L5" s="89" t="s">
        <v>85</v>
      </c>
      <c r="M5" s="83"/>
    </row>
    <row r="6" spans="1:13">
      <c r="D6" s="88"/>
      <c r="E6" s="84"/>
      <c r="F6" s="77"/>
      <c r="G6" s="77"/>
      <c r="H6" s="85" t="s">
        <v>86</v>
      </c>
      <c r="I6" s="85" t="s">
        <v>86</v>
      </c>
      <c r="J6" s="77"/>
    </row>
    <row r="7" spans="1:13">
      <c r="A7" s="86"/>
      <c r="B7" s="87"/>
      <c r="C7" s="86"/>
      <c r="D7" s="88"/>
      <c r="E7" s="84"/>
      <c r="F7" s="77"/>
      <c r="G7" s="77"/>
      <c r="H7" s="80" t="s">
        <v>87</v>
      </c>
      <c r="I7" s="80" t="s">
        <v>88</v>
      </c>
      <c r="J7" s="77"/>
      <c r="K7" s="77"/>
    </row>
    <row r="8" spans="1:13">
      <c r="A8" s="90" t="s">
        <v>89</v>
      </c>
      <c r="B8" s="91"/>
      <c r="C8" s="92" t="s">
        <v>90</v>
      </c>
      <c r="D8" s="93" t="s">
        <v>91</v>
      </c>
      <c r="E8" s="93" t="s">
        <v>92</v>
      </c>
      <c r="F8" s="93" t="s">
        <v>93</v>
      </c>
      <c r="G8" s="93" t="s">
        <v>94</v>
      </c>
      <c r="H8" s="93" t="s">
        <v>95</v>
      </c>
      <c r="I8" s="93" t="s">
        <v>96</v>
      </c>
      <c r="J8" s="93" t="s">
        <v>97</v>
      </c>
      <c r="K8" s="92" t="s">
        <v>98</v>
      </c>
      <c r="L8" s="94" t="s">
        <v>99</v>
      </c>
    </row>
    <row r="9" spans="1:13">
      <c r="A9" s="95">
        <v>1</v>
      </c>
      <c r="C9" s="78" t="s">
        <v>13</v>
      </c>
      <c r="D9">
        <v>316</v>
      </c>
      <c r="F9">
        <v>281.3</v>
      </c>
      <c r="G9">
        <v>2</v>
      </c>
      <c r="H9">
        <v>2.6</v>
      </c>
      <c r="I9">
        <v>1</v>
      </c>
      <c r="J9">
        <v>3</v>
      </c>
      <c r="K9" s="96" t="s">
        <v>100</v>
      </c>
      <c r="L9" s="95">
        <v>14</v>
      </c>
    </row>
    <row r="10" spans="1:13">
      <c r="A10">
        <v>2</v>
      </c>
      <c r="C10" s="78" t="s">
        <v>13</v>
      </c>
      <c r="D10">
        <v>339</v>
      </c>
      <c r="F10">
        <v>333</v>
      </c>
      <c r="G10">
        <v>2</v>
      </c>
      <c r="H10">
        <v>2.4</v>
      </c>
      <c r="I10">
        <v>1</v>
      </c>
      <c r="J10">
        <v>0</v>
      </c>
      <c r="K10" s="97"/>
      <c r="L10" s="95"/>
    </row>
    <row r="11" spans="1:13">
      <c r="A11">
        <v>3</v>
      </c>
      <c r="C11" s="78" t="s">
        <v>13</v>
      </c>
      <c r="D11">
        <v>332</v>
      </c>
      <c r="F11">
        <v>330.2</v>
      </c>
      <c r="G11">
        <v>2</v>
      </c>
      <c r="H11">
        <v>2.5</v>
      </c>
      <c r="I11">
        <v>1</v>
      </c>
      <c r="J11">
        <v>0</v>
      </c>
      <c r="K11" s="97"/>
      <c r="L11" s="95"/>
    </row>
    <row r="12" spans="1:13">
      <c r="A12">
        <v>4</v>
      </c>
      <c r="C12" s="78" t="s">
        <v>13</v>
      </c>
      <c r="D12">
        <v>333</v>
      </c>
      <c r="F12">
        <v>344.6</v>
      </c>
      <c r="G12">
        <v>2</v>
      </c>
      <c r="H12">
        <v>3</v>
      </c>
      <c r="I12">
        <v>1</v>
      </c>
      <c r="J12">
        <v>8.3000000000000007</v>
      </c>
      <c r="K12" s="97" t="s">
        <v>101</v>
      </c>
      <c r="L12" s="95" t="s">
        <v>102</v>
      </c>
    </row>
    <row r="13" spans="1:13">
      <c r="A13">
        <v>5</v>
      </c>
      <c r="C13" s="78" t="s">
        <v>13</v>
      </c>
      <c r="D13">
        <v>331</v>
      </c>
      <c r="F13">
        <v>349.6</v>
      </c>
      <c r="G13">
        <v>2</v>
      </c>
      <c r="H13">
        <v>0.4</v>
      </c>
      <c r="I13">
        <v>1</v>
      </c>
      <c r="J13">
        <v>17.399999999999999</v>
      </c>
      <c r="K13" s="97" t="s">
        <v>103</v>
      </c>
      <c r="L13" s="95" t="s">
        <v>104</v>
      </c>
    </row>
    <row r="14" spans="1:13">
      <c r="A14">
        <v>6</v>
      </c>
      <c r="C14" s="78" t="s">
        <v>13</v>
      </c>
      <c r="D14">
        <v>344</v>
      </c>
      <c r="F14">
        <v>339.5</v>
      </c>
      <c r="G14">
        <v>2</v>
      </c>
      <c r="H14">
        <v>3.2</v>
      </c>
      <c r="I14">
        <v>1</v>
      </c>
      <c r="J14">
        <v>9.4</v>
      </c>
      <c r="K14" s="97" t="s">
        <v>103</v>
      </c>
      <c r="L14" s="95" t="s">
        <v>104</v>
      </c>
    </row>
    <row r="15" spans="1:13">
      <c r="A15">
        <v>7</v>
      </c>
      <c r="C15" s="78" t="s">
        <v>13</v>
      </c>
      <c r="D15">
        <v>336</v>
      </c>
      <c r="F15">
        <v>329.4</v>
      </c>
      <c r="G15">
        <v>2</v>
      </c>
      <c r="H15">
        <v>2.6</v>
      </c>
      <c r="I15">
        <v>1</v>
      </c>
      <c r="J15">
        <v>11.8</v>
      </c>
      <c r="K15" s="97" t="s">
        <v>105</v>
      </c>
      <c r="L15" s="95" t="s">
        <v>106</v>
      </c>
    </row>
    <row r="16" spans="1:13">
      <c r="A16" s="98">
        <v>8</v>
      </c>
      <c r="B16" s="99"/>
      <c r="C16" s="78" t="s">
        <v>13</v>
      </c>
      <c r="D16" s="98">
        <v>331</v>
      </c>
      <c r="E16" s="98"/>
      <c r="F16" s="98">
        <v>330.5</v>
      </c>
      <c r="G16">
        <v>2</v>
      </c>
      <c r="H16" s="98">
        <v>2.6</v>
      </c>
      <c r="I16">
        <v>1</v>
      </c>
      <c r="J16" s="98">
        <v>4.0999999999999996</v>
      </c>
      <c r="K16" s="100" t="s">
        <v>107</v>
      </c>
      <c r="L16" s="95" t="s">
        <v>108</v>
      </c>
    </row>
    <row r="17" spans="1:14">
      <c r="A17">
        <v>9</v>
      </c>
      <c r="C17" s="78" t="s">
        <v>13</v>
      </c>
      <c r="D17" s="101">
        <v>332</v>
      </c>
      <c r="E17" s="101"/>
      <c r="F17" s="101">
        <v>417.9</v>
      </c>
      <c r="G17">
        <v>2</v>
      </c>
      <c r="H17" s="101">
        <v>2.2000000000000002</v>
      </c>
      <c r="I17">
        <v>1</v>
      </c>
      <c r="J17" s="101">
        <v>3.7</v>
      </c>
      <c r="K17" s="96" t="s">
        <v>109</v>
      </c>
      <c r="L17" s="95" t="s">
        <v>110</v>
      </c>
    </row>
    <row r="18" spans="1:14">
      <c r="A18">
        <v>10</v>
      </c>
      <c r="C18" s="78" t="s">
        <v>13</v>
      </c>
      <c r="D18" s="101">
        <v>331</v>
      </c>
      <c r="E18" s="101"/>
      <c r="F18" s="101">
        <v>388.2</v>
      </c>
      <c r="G18">
        <v>2</v>
      </c>
      <c r="H18" s="101">
        <v>4.4000000000000004</v>
      </c>
      <c r="I18">
        <v>1</v>
      </c>
      <c r="J18" s="101">
        <v>6.9</v>
      </c>
      <c r="K18" s="97" t="s">
        <v>111</v>
      </c>
      <c r="L18" s="95" t="s">
        <v>112</v>
      </c>
    </row>
    <row r="19" spans="1:14">
      <c r="A19">
        <v>11</v>
      </c>
      <c r="C19" s="78" t="s">
        <v>13</v>
      </c>
      <c r="D19" s="101">
        <v>332</v>
      </c>
      <c r="E19" s="101"/>
      <c r="F19" s="101">
        <v>333.6</v>
      </c>
      <c r="G19">
        <v>2</v>
      </c>
      <c r="H19" s="101">
        <v>2.1</v>
      </c>
      <c r="I19">
        <v>1</v>
      </c>
      <c r="J19" s="101">
        <v>0</v>
      </c>
      <c r="K19" s="102"/>
      <c r="L19" s="95"/>
    </row>
    <row r="20" spans="1:14">
      <c r="A20">
        <v>12</v>
      </c>
      <c r="C20" s="78" t="s">
        <v>13</v>
      </c>
      <c r="D20" s="101">
        <v>331</v>
      </c>
      <c r="E20" s="101"/>
      <c r="F20" s="101">
        <v>348</v>
      </c>
      <c r="G20">
        <v>2</v>
      </c>
      <c r="H20" s="101">
        <v>2.2999999999999998</v>
      </c>
      <c r="I20">
        <v>1</v>
      </c>
      <c r="J20" s="101">
        <v>4.5999999999999996</v>
      </c>
      <c r="K20" s="96" t="s">
        <v>105</v>
      </c>
      <c r="L20" s="95" t="s">
        <v>106</v>
      </c>
    </row>
    <row r="21" spans="1:14">
      <c r="A21">
        <v>13</v>
      </c>
      <c r="C21" s="78" t="s">
        <v>13</v>
      </c>
      <c r="D21" s="101">
        <v>335</v>
      </c>
      <c r="E21" s="101"/>
      <c r="F21" s="101">
        <v>356.9</v>
      </c>
      <c r="G21">
        <v>2</v>
      </c>
      <c r="H21" s="101">
        <v>3.2</v>
      </c>
      <c r="I21">
        <v>1</v>
      </c>
      <c r="J21" s="101">
        <v>0</v>
      </c>
      <c r="K21" s="96"/>
      <c r="L21" s="95"/>
    </row>
    <row r="22" spans="1:14">
      <c r="A22">
        <v>14</v>
      </c>
      <c r="C22" s="78" t="s">
        <v>13</v>
      </c>
      <c r="D22" s="101">
        <v>337</v>
      </c>
      <c r="E22" s="101"/>
      <c r="F22" s="101">
        <v>358.2</v>
      </c>
      <c r="G22">
        <v>2</v>
      </c>
      <c r="H22" s="101">
        <v>3.6</v>
      </c>
      <c r="I22">
        <v>1</v>
      </c>
      <c r="J22" s="101">
        <v>12.8</v>
      </c>
      <c r="K22" s="96" t="s">
        <v>105</v>
      </c>
      <c r="L22" s="95" t="s">
        <v>106</v>
      </c>
    </row>
    <row r="23" spans="1:14">
      <c r="A23">
        <v>15</v>
      </c>
      <c r="C23" s="78" t="s">
        <v>13</v>
      </c>
      <c r="D23" s="101">
        <v>340</v>
      </c>
      <c r="E23" s="101"/>
      <c r="F23" s="101">
        <v>363.2</v>
      </c>
      <c r="G23">
        <v>2</v>
      </c>
      <c r="H23" s="101">
        <v>3.2</v>
      </c>
      <c r="I23">
        <v>1</v>
      </c>
      <c r="J23" s="101">
        <v>3.1</v>
      </c>
      <c r="K23" s="96" t="s">
        <v>105</v>
      </c>
      <c r="L23" s="95" t="s">
        <v>106</v>
      </c>
    </row>
    <row r="24" spans="1:14">
      <c r="A24">
        <v>16</v>
      </c>
      <c r="C24" s="78" t="s">
        <v>13</v>
      </c>
      <c r="D24" s="101">
        <v>335</v>
      </c>
      <c r="E24" s="101"/>
      <c r="F24" s="101">
        <v>376.5</v>
      </c>
      <c r="G24">
        <v>2</v>
      </c>
      <c r="H24" s="101">
        <v>2.1</v>
      </c>
      <c r="I24">
        <v>1</v>
      </c>
      <c r="J24" s="101">
        <v>2.5</v>
      </c>
      <c r="K24" s="96" t="s">
        <v>105</v>
      </c>
      <c r="L24" s="95" t="s">
        <v>106</v>
      </c>
    </row>
    <row r="25" spans="1:14">
      <c r="A25">
        <v>17</v>
      </c>
      <c r="C25" s="78" t="s">
        <v>13</v>
      </c>
      <c r="D25" s="101">
        <v>330</v>
      </c>
      <c r="E25" s="101"/>
      <c r="F25" s="101">
        <v>346.1</v>
      </c>
      <c r="G25">
        <v>2</v>
      </c>
      <c r="H25" s="101">
        <v>2.6</v>
      </c>
      <c r="I25">
        <v>1</v>
      </c>
      <c r="J25" s="101">
        <v>3.3</v>
      </c>
      <c r="K25" s="96" t="s">
        <v>100</v>
      </c>
      <c r="L25" s="95">
        <v>14</v>
      </c>
      <c r="N25" s="102"/>
    </row>
    <row r="26" spans="1:14">
      <c r="A26">
        <v>18</v>
      </c>
      <c r="C26" s="78" t="s">
        <v>13</v>
      </c>
      <c r="D26" s="101">
        <v>337</v>
      </c>
      <c r="E26" s="101"/>
      <c r="F26" s="101">
        <v>353.3</v>
      </c>
      <c r="G26">
        <v>2</v>
      </c>
      <c r="H26" s="101">
        <v>2.9</v>
      </c>
      <c r="I26">
        <v>1</v>
      </c>
      <c r="J26" s="101">
        <v>0</v>
      </c>
      <c r="K26" s="96"/>
      <c r="L26" s="95"/>
    </row>
    <row r="27" spans="1:14">
      <c r="A27">
        <v>19</v>
      </c>
      <c r="C27" s="78" t="s">
        <v>13</v>
      </c>
      <c r="D27" s="101">
        <v>338</v>
      </c>
      <c r="E27" s="101"/>
      <c r="F27" s="101">
        <v>423.9</v>
      </c>
      <c r="G27">
        <v>2</v>
      </c>
      <c r="H27" s="101">
        <v>3.5</v>
      </c>
      <c r="I27">
        <v>1</v>
      </c>
      <c r="J27" s="101">
        <v>8.5</v>
      </c>
      <c r="K27" s="96" t="s">
        <v>109</v>
      </c>
      <c r="L27" s="95" t="s">
        <v>110</v>
      </c>
    </row>
    <row r="28" spans="1:14">
      <c r="A28" s="98">
        <v>20</v>
      </c>
      <c r="B28" s="99"/>
      <c r="C28" s="99" t="s">
        <v>13</v>
      </c>
      <c r="D28" s="101">
        <v>330</v>
      </c>
      <c r="E28" s="98"/>
      <c r="F28" s="101">
        <v>299.8</v>
      </c>
      <c r="G28">
        <v>2</v>
      </c>
      <c r="H28" s="101">
        <v>3.3</v>
      </c>
      <c r="I28">
        <v>1</v>
      </c>
      <c r="J28" s="101">
        <v>0</v>
      </c>
      <c r="K28" s="103"/>
      <c r="L28" s="104"/>
    </row>
    <row r="29" spans="1:14">
      <c r="A29" s="101">
        <v>21</v>
      </c>
      <c r="C29" s="78" t="s">
        <v>13</v>
      </c>
      <c r="D29" s="101">
        <v>335</v>
      </c>
      <c r="F29" s="101">
        <v>344.6</v>
      </c>
      <c r="G29">
        <v>2</v>
      </c>
      <c r="H29" s="101">
        <v>1.9</v>
      </c>
      <c r="I29">
        <v>1</v>
      </c>
      <c r="J29" s="101">
        <v>13.5</v>
      </c>
      <c r="K29" s="96" t="s">
        <v>105</v>
      </c>
      <c r="L29" s="95" t="s">
        <v>106</v>
      </c>
    </row>
    <row r="30" spans="1:14">
      <c r="A30" s="101">
        <v>22</v>
      </c>
      <c r="C30" s="78" t="s">
        <v>13</v>
      </c>
      <c r="D30" s="101">
        <v>332</v>
      </c>
      <c r="F30" s="101">
        <v>349.2</v>
      </c>
      <c r="G30">
        <v>2</v>
      </c>
      <c r="H30" s="101">
        <v>1.8</v>
      </c>
      <c r="I30">
        <v>1</v>
      </c>
      <c r="J30" s="101">
        <v>3.4</v>
      </c>
      <c r="K30" s="96" t="s">
        <v>100</v>
      </c>
      <c r="L30" s="101">
        <v>14</v>
      </c>
    </row>
    <row r="31" spans="1:14">
      <c r="A31" s="101">
        <v>23</v>
      </c>
      <c r="C31" s="78" t="s">
        <v>13</v>
      </c>
      <c r="D31" s="101">
        <v>333</v>
      </c>
      <c r="F31" s="101">
        <v>332.4</v>
      </c>
      <c r="G31">
        <v>2</v>
      </c>
      <c r="H31" s="101">
        <v>2.4</v>
      </c>
      <c r="I31">
        <v>1</v>
      </c>
      <c r="J31" s="101">
        <v>19.899999999999999</v>
      </c>
      <c r="K31" s="96" t="s">
        <v>113</v>
      </c>
      <c r="L31" s="101">
        <v>21</v>
      </c>
    </row>
    <row r="32" spans="1:14">
      <c r="A32" s="105">
        <v>24</v>
      </c>
      <c r="B32" s="91"/>
      <c r="C32" s="91" t="s">
        <v>13</v>
      </c>
      <c r="D32" s="105">
        <v>349</v>
      </c>
      <c r="E32" s="90"/>
      <c r="F32" s="105">
        <v>320.5</v>
      </c>
      <c r="G32" s="90">
        <v>2</v>
      </c>
      <c r="H32" s="105">
        <v>3.3</v>
      </c>
      <c r="I32" s="90">
        <v>1</v>
      </c>
      <c r="J32" s="105">
        <v>6.1</v>
      </c>
      <c r="K32" s="106" t="s">
        <v>113</v>
      </c>
      <c r="L32" s="105">
        <v>21</v>
      </c>
    </row>
    <row r="33" spans="1:12">
      <c r="A33" s="101"/>
      <c r="C33" s="78"/>
      <c r="K33" s="107"/>
    </row>
    <row r="34" spans="1:12">
      <c r="A34" s="101">
        <v>25</v>
      </c>
      <c r="C34" s="78" t="s">
        <v>14</v>
      </c>
      <c r="D34">
        <v>309</v>
      </c>
      <c r="F34">
        <v>265.5</v>
      </c>
      <c r="G34">
        <v>2</v>
      </c>
      <c r="H34">
        <v>1.5</v>
      </c>
      <c r="I34">
        <v>1</v>
      </c>
      <c r="J34">
        <v>1.2</v>
      </c>
      <c r="K34" s="96" t="s">
        <v>100</v>
      </c>
      <c r="L34">
        <v>14</v>
      </c>
    </row>
    <row r="35" spans="1:12">
      <c r="A35" s="101">
        <v>26</v>
      </c>
      <c r="C35" s="78" t="s">
        <v>14</v>
      </c>
      <c r="D35">
        <v>327</v>
      </c>
      <c r="F35">
        <v>305.3</v>
      </c>
      <c r="G35">
        <v>2</v>
      </c>
      <c r="H35">
        <v>2.2999999999999998</v>
      </c>
      <c r="I35">
        <v>1</v>
      </c>
      <c r="J35">
        <v>2</v>
      </c>
      <c r="K35" s="96" t="s">
        <v>105</v>
      </c>
      <c r="L35" s="95" t="s">
        <v>106</v>
      </c>
    </row>
    <row r="36" spans="1:12">
      <c r="A36" s="101">
        <v>27</v>
      </c>
      <c r="C36" s="78" t="s">
        <v>14</v>
      </c>
      <c r="D36">
        <v>326</v>
      </c>
      <c r="F36">
        <v>375.1</v>
      </c>
      <c r="G36">
        <v>2</v>
      </c>
      <c r="H36">
        <v>3.8</v>
      </c>
      <c r="I36">
        <v>1</v>
      </c>
      <c r="J36">
        <v>5.9</v>
      </c>
      <c r="K36" s="96" t="s">
        <v>100</v>
      </c>
      <c r="L36">
        <v>14</v>
      </c>
    </row>
    <row r="37" spans="1:12">
      <c r="A37" s="101">
        <v>28</v>
      </c>
      <c r="C37" s="78" t="s">
        <v>14</v>
      </c>
      <c r="D37">
        <v>328</v>
      </c>
      <c r="F37">
        <v>363.5</v>
      </c>
      <c r="G37">
        <v>2</v>
      </c>
      <c r="H37">
        <v>2</v>
      </c>
      <c r="I37">
        <v>1</v>
      </c>
      <c r="J37">
        <v>4</v>
      </c>
      <c r="K37" s="96" t="s">
        <v>100</v>
      </c>
      <c r="L37">
        <v>14</v>
      </c>
    </row>
    <row r="38" spans="1:12">
      <c r="A38" s="101">
        <v>29</v>
      </c>
      <c r="C38" s="78" t="s">
        <v>14</v>
      </c>
      <c r="D38">
        <v>327</v>
      </c>
      <c r="F38">
        <v>333.8</v>
      </c>
      <c r="G38">
        <v>2</v>
      </c>
      <c r="H38">
        <v>1.6</v>
      </c>
      <c r="I38">
        <v>1</v>
      </c>
      <c r="J38">
        <v>3.3</v>
      </c>
      <c r="K38" s="96" t="s">
        <v>114</v>
      </c>
      <c r="L38" s="95" t="s">
        <v>115</v>
      </c>
    </row>
    <row r="39" spans="1:12">
      <c r="A39" s="101">
        <v>30</v>
      </c>
      <c r="C39" s="78" t="s">
        <v>14</v>
      </c>
      <c r="D39">
        <v>324</v>
      </c>
      <c r="F39">
        <v>333.5</v>
      </c>
      <c r="G39">
        <v>2</v>
      </c>
      <c r="H39">
        <v>2.2000000000000002</v>
      </c>
      <c r="I39">
        <v>1</v>
      </c>
      <c r="J39">
        <v>7</v>
      </c>
      <c r="K39" s="96" t="s">
        <v>105</v>
      </c>
      <c r="L39" s="95" t="s">
        <v>106</v>
      </c>
    </row>
    <row r="40" spans="1:12">
      <c r="A40" s="101">
        <v>31</v>
      </c>
      <c r="C40" s="78" t="s">
        <v>14</v>
      </c>
      <c r="D40">
        <v>312</v>
      </c>
      <c r="F40">
        <v>314</v>
      </c>
      <c r="G40">
        <v>2</v>
      </c>
      <c r="H40">
        <v>1.9</v>
      </c>
      <c r="I40">
        <v>1</v>
      </c>
      <c r="J40">
        <v>3.2</v>
      </c>
      <c r="K40" s="96" t="s">
        <v>105</v>
      </c>
      <c r="L40" s="95" t="s">
        <v>106</v>
      </c>
    </row>
    <row r="41" spans="1:12">
      <c r="A41" s="101">
        <v>32</v>
      </c>
      <c r="C41" s="78" t="s">
        <v>14</v>
      </c>
      <c r="D41">
        <v>326</v>
      </c>
      <c r="F41">
        <v>367.2</v>
      </c>
      <c r="G41">
        <v>2</v>
      </c>
      <c r="H41">
        <v>2.2000000000000002</v>
      </c>
      <c r="I41">
        <v>1</v>
      </c>
      <c r="J41">
        <v>2</v>
      </c>
      <c r="K41" s="96" t="s">
        <v>100</v>
      </c>
      <c r="L41">
        <v>14</v>
      </c>
    </row>
    <row r="42" spans="1:12">
      <c r="A42" s="101">
        <v>33</v>
      </c>
      <c r="C42" s="78" t="s">
        <v>14</v>
      </c>
      <c r="D42">
        <v>327</v>
      </c>
      <c r="F42">
        <v>383.5</v>
      </c>
      <c r="G42">
        <v>2</v>
      </c>
      <c r="H42">
        <v>1.4</v>
      </c>
      <c r="I42">
        <v>1</v>
      </c>
      <c r="J42">
        <v>0.9</v>
      </c>
      <c r="K42" s="96" t="s">
        <v>100</v>
      </c>
      <c r="L42">
        <v>14</v>
      </c>
    </row>
    <row r="43" spans="1:12">
      <c r="A43" s="101">
        <v>34</v>
      </c>
      <c r="C43" s="78" t="s">
        <v>14</v>
      </c>
      <c r="D43">
        <v>315</v>
      </c>
      <c r="F43">
        <v>341.9</v>
      </c>
      <c r="G43">
        <v>2</v>
      </c>
      <c r="H43">
        <v>1.3</v>
      </c>
      <c r="I43">
        <v>1</v>
      </c>
      <c r="J43">
        <v>1.5</v>
      </c>
      <c r="K43" s="96" t="s">
        <v>105</v>
      </c>
      <c r="L43" s="95" t="s">
        <v>106</v>
      </c>
    </row>
    <row r="44" spans="1:12">
      <c r="A44" s="101">
        <v>35</v>
      </c>
      <c r="C44" s="78" t="s">
        <v>14</v>
      </c>
      <c r="D44">
        <v>327</v>
      </c>
      <c r="F44">
        <v>364.8</v>
      </c>
      <c r="G44">
        <v>2</v>
      </c>
      <c r="H44">
        <v>1.6</v>
      </c>
      <c r="I44">
        <v>1</v>
      </c>
      <c r="J44">
        <v>5.4</v>
      </c>
      <c r="K44" s="96" t="s">
        <v>116</v>
      </c>
      <c r="L44" s="95" t="s">
        <v>117</v>
      </c>
    </row>
    <row r="45" spans="1:12">
      <c r="A45" s="101">
        <v>36</v>
      </c>
      <c r="C45" s="78" t="s">
        <v>14</v>
      </c>
      <c r="D45">
        <v>326</v>
      </c>
      <c r="F45">
        <v>307</v>
      </c>
      <c r="G45">
        <v>2</v>
      </c>
      <c r="H45">
        <v>2.2999999999999998</v>
      </c>
      <c r="I45">
        <v>1</v>
      </c>
      <c r="J45">
        <v>0.6</v>
      </c>
      <c r="K45" s="96" t="s">
        <v>100</v>
      </c>
      <c r="L45">
        <v>14</v>
      </c>
    </row>
    <row r="46" spans="1:12">
      <c r="A46" s="101">
        <v>37</v>
      </c>
      <c r="C46" s="78" t="s">
        <v>14</v>
      </c>
      <c r="D46">
        <v>326</v>
      </c>
      <c r="F46">
        <v>371.6</v>
      </c>
      <c r="G46">
        <v>2</v>
      </c>
      <c r="H46">
        <v>1.7</v>
      </c>
      <c r="I46">
        <v>1</v>
      </c>
      <c r="J46">
        <v>5.2</v>
      </c>
      <c r="K46" s="96" t="s">
        <v>105</v>
      </c>
      <c r="L46" s="95" t="s">
        <v>106</v>
      </c>
    </row>
    <row r="47" spans="1:12">
      <c r="A47" s="101">
        <v>38</v>
      </c>
      <c r="C47" s="78" t="s">
        <v>14</v>
      </c>
      <c r="D47">
        <v>327</v>
      </c>
      <c r="F47">
        <v>320.8</v>
      </c>
      <c r="G47">
        <v>2</v>
      </c>
      <c r="H47">
        <v>2</v>
      </c>
      <c r="I47">
        <v>1</v>
      </c>
      <c r="J47">
        <v>3.5</v>
      </c>
      <c r="K47" s="96" t="s">
        <v>100</v>
      </c>
      <c r="L47">
        <v>14</v>
      </c>
    </row>
    <row r="48" spans="1:12">
      <c r="A48" s="101">
        <v>39</v>
      </c>
      <c r="C48" s="78" t="s">
        <v>14</v>
      </c>
      <c r="D48">
        <v>331</v>
      </c>
      <c r="F48">
        <v>329.7</v>
      </c>
      <c r="G48">
        <v>2</v>
      </c>
      <c r="H48">
        <v>2.4</v>
      </c>
      <c r="I48">
        <v>1</v>
      </c>
      <c r="J48">
        <v>10</v>
      </c>
      <c r="K48" s="96" t="s">
        <v>105</v>
      </c>
      <c r="L48" s="95" t="s">
        <v>106</v>
      </c>
    </row>
    <row r="49" spans="1:12">
      <c r="A49" s="101">
        <v>40</v>
      </c>
      <c r="C49" s="78" t="s">
        <v>14</v>
      </c>
      <c r="D49">
        <v>316</v>
      </c>
      <c r="F49">
        <v>293.10000000000002</v>
      </c>
      <c r="G49">
        <v>2</v>
      </c>
      <c r="H49">
        <v>2.2000000000000002</v>
      </c>
      <c r="I49">
        <v>1</v>
      </c>
      <c r="J49">
        <v>1.7</v>
      </c>
      <c r="K49" s="96" t="s">
        <v>100</v>
      </c>
      <c r="L49">
        <v>14</v>
      </c>
    </row>
    <row r="50" spans="1:12">
      <c r="A50" s="101">
        <v>41</v>
      </c>
      <c r="C50" s="78" t="s">
        <v>14</v>
      </c>
      <c r="D50">
        <v>325</v>
      </c>
      <c r="F50">
        <v>328</v>
      </c>
      <c r="G50">
        <v>2</v>
      </c>
      <c r="H50">
        <v>2.5</v>
      </c>
      <c r="I50">
        <v>1</v>
      </c>
      <c r="J50">
        <v>4.9000000000000004</v>
      </c>
      <c r="K50" s="96" t="s">
        <v>103</v>
      </c>
      <c r="L50" s="95" t="s">
        <v>104</v>
      </c>
    </row>
    <row r="51" spans="1:12">
      <c r="A51" s="101">
        <v>42</v>
      </c>
      <c r="C51" s="78" t="s">
        <v>14</v>
      </c>
      <c r="D51">
        <v>326</v>
      </c>
      <c r="F51">
        <v>346.7</v>
      </c>
      <c r="G51">
        <v>2</v>
      </c>
      <c r="H51">
        <v>1.9</v>
      </c>
      <c r="I51">
        <v>1</v>
      </c>
      <c r="J51">
        <v>5.0999999999999996</v>
      </c>
      <c r="K51" s="96" t="s">
        <v>113</v>
      </c>
      <c r="L51">
        <v>21</v>
      </c>
    </row>
    <row r="52" spans="1:12">
      <c r="A52" s="101">
        <v>43</v>
      </c>
      <c r="C52" s="78" t="s">
        <v>14</v>
      </c>
      <c r="D52">
        <v>325</v>
      </c>
      <c r="F52">
        <v>318.60000000000002</v>
      </c>
      <c r="G52">
        <v>2</v>
      </c>
      <c r="H52">
        <v>0.8</v>
      </c>
      <c r="I52">
        <v>1</v>
      </c>
      <c r="J52">
        <v>2.9</v>
      </c>
      <c r="K52" s="96" t="s">
        <v>109</v>
      </c>
      <c r="L52" s="95" t="s">
        <v>110</v>
      </c>
    </row>
    <row r="53" spans="1:12">
      <c r="A53" s="101">
        <v>44</v>
      </c>
      <c r="C53" s="78" t="s">
        <v>14</v>
      </c>
      <c r="D53">
        <v>329</v>
      </c>
      <c r="F53">
        <v>307.39999999999998</v>
      </c>
      <c r="G53">
        <v>2</v>
      </c>
      <c r="H53">
        <v>1.9</v>
      </c>
      <c r="I53">
        <v>1</v>
      </c>
      <c r="J53">
        <v>3.2</v>
      </c>
      <c r="K53" s="96" t="s">
        <v>100</v>
      </c>
      <c r="L53">
        <v>14</v>
      </c>
    </row>
    <row r="54" spans="1:12">
      <c r="A54" s="101">
        <v>45</v>
      </c>
      <c r="C54" s="78" t="s">
        <v>14</v>
      </c>
      <c r="D54">
        <v>320</v>
      </c>
      <c r="F54">
        <v>323.10000000000002</v>
      </c>
      <c r="G54">
        <v>2</v>
      </c>
      <c r="H54">
        <v>2.2000000000000002</v>
      </c>
      <c r="I54">
        <v>1</v>
      </c>
      <c r="J54">
        <v>3.3</v>
      </c>
      <c r="K54" s="96" t="s">
        <v>100</v>
      </c>
      <c r="L54">
        <v>14</v>
      </c>
    </row>
    <row r="55" spans="1:12">
      <c r="A55" s="101">
        <v>46</v>
      </c>
      <c r="C55" s="78" t="s">
        <v>14</v>
      </c>
      <c r="D55">
        <v>323</v>
      </c>
      <c r="F55">
        <v>356.7</v>
      </c>
      <c r="G55">
        <v>2</v>
      </c>
      <c r="H55">
        <v>1.8</v>
      </c>
      <c r="I55">
        <v>1</v>
      </c>
      <c r="J55">
        <v>1.2</v>
      </c>
      <c r="K55" s="96" t="s">
        <v>100</v>
      </c>
      <c r="L55">
        <v>14</v>
      </c>
    </row>
    <row r="56" spans="1:12">
      <c r="A56" s="101">
        <v>47</v>
      </c>
      <c r="C56" s="78" t="s">
        <v>14</v>
      </c>
      <c r="D56">
        <v>331</v>
      </c>
      <c r="F56">
        <v>374</v>
      </c>
      <c r="G56">
        <v>2</v>
      </c>
      <c r="H56">
        <v>1.7</v>
      </c>
      <c r="I56">
        <v>1</v>
      </c>
      <c r="J56">
        <v>0.9</v>
      </c>
      <c r="K56" s="96" t="s">
        <v>100</v>
      </c>
      <c r="L56">
        <v>14</v>
      </c>
    </row>
    <row r="57" spans="1:12">
      <c r="A57" s="101">
        <v>48</v>
      </c>
      <c r="C57" s="78" t="s">
        <v>14</v>
      </c>
      <c r="D57">
        <v>321</v>
      </c>
      <c r="F57">
        <v>306.60000000000002</v>
      </c>
      <c r="G57">
        <v>2</v>
      </c>
      <c r="H57">
        <v>16.7</v>
      </c>
      <c r="I57">
        <v>2</v>
      </c>
      <c r="J57">
        <v>1.5</v>
      </c>
      <c r="K57" s="96" t="s">
        <v>105</v>
      </c>
      <c r="L57" s="95" t="s">
        <v>106</v>
      </c>
    </row>
    <row r="58" spans="1:12">
      <c r="A58" s="101">
        <v>49</v>
      </c>
      <c r="C58" s="78" t="s">
        <v>14</v>
      </c>
      <c r="D58">
        <v>322</v>
      </c>
      <c r="F58">
        <v>327.2</v>
      </c>
      <c r="G58">
        <v>2</v>
      </c>
      <c r="H58">
        <v>2.5</v>
      </c>
      <c r="I58">
        <v>1</v>
      </c>
      <c r="J58">
        <v>3.4</v>
      </c>
      <c r="K58" s="96" t="s">
        <v>100</v>
      </c>
      <c r="L58">
        <v>14</v>
      </c>
    </row>
    <row r="59" spans="1:12">
      <c r="A59" s="101">
        <v>50</v>
      </c>
      <c r="C59" s="78" t="s">
        <v>14</v>
      </c>
      <c r="D59">
        <v>320</v>
      </c>
      <c r="F59">
        <v>343</v>
      </c>
      <c r="G59">
        <v>2</v>
      </c>
      <c r="H59">
        <v>2.2000000000000002</v>
      </c>
      <c r="I59">
        <v>1</v>
      </c>
      <c r="J59">
        <v>0.1</v>
      </c>
      <c r="K59" s="96" t="s">
        <v>100</v>
      </c>
      <c r="L59">
        <v>14</v>
      </c>
    </row>
    <row r="60" spans="1:12">
      <c r="A60" s="101">
        <v>51</v>
      </c>
      <c r="C60" s="78" t="s">
        <v>14</v>
      </c>
      <c r="D60">
        <v>328</v>
      </c>
      <c r="F60">
        <v>366.5</v>
      </c>
      <c r="G60">
        <v>2</v>
      </c>
      <c r="H60">
        <v>1.6</v>
      </c>
      <c r="I60">
        <v>1</v>
      </c>
      <c r="J60">
        <v>5.2</v>
      </c>
      <c r="K60" s="96" t="s">
        <v>105</v>
      </c>
      <c r="L60" s="95" t="s">
        <v>106</v>
      </c>
    </row>
    <row r="61" spans="1:12">
      <c r="A61" s="105">
        <v>52</v>
      </c>
      <c r="B61" s="91"/>
      <c r="C61" s="91" t="s">
        <v>14</v>
      </c>
      <c r="D61" s="90">
        <v>327</v>
      </c>
      <c r="E61" s="90"/>
      <c r="F61" s="90">
        <v>312.3</v>
      </c>
      <c r="G61" s="90">
        <v>2</v>
      </c>
      <c r="H61" s="90">
        <v>2.6</v>
      </c>
      <c r="I61" s="90">
        <v>1</v>
      </c>
      <c r="J61" s="90">
        <v>8.6</v>
      </c>
      <c r="K61" s="106" t="s">
        <v>116</v>
      </c>
      <c r="L61" s="108" t="s">
        <v>117</v>
      </c>
    </row>
    <row r="62" spans="1:12">
      <c r="K62" s="107"/>
    </row>
    <row r="63" spans="1:12">
      <c r="A63">
        <v>53</v>
      </c>
      <c r="C63" s="78" t="s">
        <v>18</v>
      </c>
      <c r="D63">
        <v>292</v>
      </c>
      <c r="F63">
        <v>263.8</v>
      </c>
      <c r="G63">
        <v>2</v>
      </c>
      <c r="H63">
        <v>1.2</v>
      </c>
      <c r="I63">
        <v>1</v>
      </c>
      <c r="J63">
        <v>1.9</v>
      </c>
      <c r="K63" s="96" t="s">
        <v>100</v>
      </c>
      <c r="L63">
        <v>14</v>
      </c>
    </row>
    <row r="64" spans="1:12">
      <c r="A64">
        <v>54</v>
      </c>
      <c r="C64" s="78" t="s">
        <v>18</v>
      </c>
      <c r="D64">
        <v>293</v>
      </c>
      <c r="F64">
        <v>266.10000000000002</v>
      </c>
      <c r="G64">
        <v>2</v>
      </c>
      <c r="H64">
        <v>1.3</v>
      </c>
      <c r="I64">
        <v>1</v>
      </c>
      <c r="J64">
        <v>6.7</v>
      </c>
      <c r="K64" s="96" t="s">
        <v>100</v>
      </c>
      <c r="L64">
        <v>14</v>
      </c>
    </row>
    <row r="65" spans="1:12">
      <c r="A65">
        <v>55</v>
      </c>
      <c r="C65" s="78" t="s">
        <v>18</v>
      </c>
      <c r="D65">
        <v>288</v>
      </c>
      <c r="F65">
        <v>217.1</v>
      </c>
      <c r="G65">
        <v>2</v>
      </c>
      <c r="H65">
        <v>0.7</v>
      </c>
      <c r="I65">
        <v>1</v>
      </c>
      <c r="J65">
        <v>4</v>
      </c>
      <c r="K65" s="96" t="s">
        <v>100</v>
      </c>
      <c r="L65">
        <v>14</v>
      </c>
    </row>
    <row r="66" spans="1:12">
      <c r="A66">
        <v>56</v>
      </c>
      <c r="C66" s="78" t="s">
        <v>18</v>
      </c>
      <c r="D66">
        <v>298</v>
      </c>
      <c r="F66">
        <v>275.39999999999998</v>
      </c>
      <c r="G66">
        <v>2</v>
      </c>
      <c r="H66">
        <v>2.1</v>
      </c>
      <c r="I66">
        <v>1</v>
      </c>
      <c r="J66">
        <v>7.3</v>
      </c>
      <c r="K66" s="96" t="s">
        <v>100</v>
      </c>
      <c r="L66">
        <v>14</v>
      </c>
    </row>
    <row r="67" spans="1:12">
      <c r="A67">
        <v>57</v>
      </c>
      <c r="C67" s="78" t="s">
        <v>18</v>
      </c>
      <c r="D67">
        <v>296</v>
      </c>
      <c r="F67">
        <v>289.39999999999998</v>
      </c>
      <c r="G67">
        <v>2</v>
      </c>
      <c r="H67">
        <v>1.6</v>
      </c>
      <c r="I67">
        <v>1</v>
      </c>
      <c r="J67">
        <v>1.8</v>
      </c>
      <c r="K67" s="96" t="s">
        <v>100</v>
      </c>
      <c r="L67">
        <v>14</v>
      </c>
    </row>
    <row r="68" spans="1:12">
      <c r="A68">
        <v>58</v>
      </c>
      <c r="C68" s="78" t="s">
        <v>18</v>
      </c>
      <c r="D68">
        <v>303</v>
      </c>
      <c r="F68">
        <v>246.6</v>
      </c>
      <c r="G68">
        <v>2</v>
      </c>
      <c r="H68">
        <v>1.9</v>
      </c>
      <c r="I68">
        <v>1</v>
      </c>
      <c r="J68">
        <v>8.5</v>
      </c>
      <c r="K68" s="96" t="s">
        <v>118</v>
      </c>
      <c r="L68" s="95" t="s">
        <v>106</v>
      </c>
    </row>
    <row r="69" spans="1:12">
      <c r="A69">
        <v>59</v>
      </c>
      <c r="C69" s="78" t="s">
        <v>18</v>
      </c>
      <c r="D69">
        <v>295</v>
      </c>
      <c r="F69">
        <v>246.9</v>
      </c>
      <c r="G69">
        <v>2</v>
      </c>
      <c r="H69">
        <v>0.9</v>
      </c>
      <c r="I69">
        <v>1</v>
      </c>
      <c r="J69">
        <v>4.5999999999999996</v>
      </c>
      <c r="K69" s="96" t="s">
        <v>100</v>
      </c>
      <c r="L69">
        <v>14</v>
      </c>
    </row>
    <row r="70" spans="1:12">
      <c r="A70">
        <v>60</v>
      </c>
      <c r="C70" s="78" t="s">
        <v>18</v>
      </c>
      <c r="D70">
        <v>304</v>
      </c>
      <c r="F70">
        <v>276.7</v>
      </c>
      <c r="G70">
        <v>2</v>
      </c>
      <c r="H70">
        <v>1.5</v>
      </c>
      <c r="I70">
        <v>1</v>
      </c>
      <c r="J70">
        <v>4.7</v>
      </c>
      <c r="K70" s="96" t="s">
        <v>100</v>
      </c>
      <c r="L70">
        <v>14</v>
      </c>
    </row>
    <row r="71" spans="1:12">
      <c r="A71">
        <v>61</v>
      </c>
      <c r="C71" s="78" t="s">
        <v>18</v>
      </c>
      <c r="D71">
        <v>297</v>
      </c>
      <c r="F71">
        <v>232.7</v>
      </c>
      <c r="G71">
        <v>2</v>
      </c>
      <c r="H71">
        <v>0.7</v>
      </c>
      <c r="I71">
        <v>1</v>
      </c>
      <c r="J71">
        <v>5.5</v>
      </c>
      <c r="K71" s="96" t="s">
        <v>100</v>
      </c>
      <c r="L71">
        <v>14</v>
      </c>
    </row>
    <row r="72" spans="1:12">
      <c r="A72">
        <v>62</v>
      </c>
      <c r="C72" s="78" t="s">
        <v>18</v>
      </c>
      <c r="D72">
        <v>291</v>
      </c>
      <c r="F72">
        <v>228.3</v>
      </c>
      <c r="G72">
        <v>2</v>
      </c>
      <c r="H72">
        <v>1.5</v>
      </c>
      <c r="I72">
        <v>1</v>
      </c>
      <c r="J72">
        <v>3.2</v>
      </c>
      <c r="K72" s="96" t="s">
        <v>100</v>
      </c>
      <c r="L72">
        <v>14</v>
      </c>
    </row>
    <row r="73" spans="1:12">
      <c r="A73">
        <v>63</v>
      </c>
      <c r="C73" s="78" t="s">
        <v>18</v>
      </c>
      <c r="D73">
        <v>292</v>
      </c>
      <c r="F73">
        <v>212.5</v>
      </c>
      <c r="G73">
        <v>2</v>
      </c>
      <c r="H73">
        <v>1.7</v>
      </c>
      <c r="I73">
        <v>1</v>
      </c>
      <c r="J73">
        <v>4.5</v>
      </c>
      <c r="K73" s="96" t="s">
        <v>105</v>
      </c>
      <c r="L73" s="95" t="s">
        <v>106</v>
      </c>
    </row>
    <row r="74" spans="1:12">
      <c r="A74">
        <v>64</v>
      </c>
      <c r="C74" s="78" t="s">
        <v>18</v>
      </c>
      <c r="D74">
        <v>296</v>
      </c>
      <c r="F74">
        <v>205</v>
      </c>
      <c r="G74">
        <v>2</v>
      </c>
      <c r="H74">
        <v>1.2</v>
      </c>
      <c r="I74">
        <v>1</v>
      </c>
      <c r="J74">
        <v>1.9</v>
      </c>
      <c r="K74" s="96" t="s">
        <v>100</v>
      </c>
      <c r="L74">
        <v>14</v>
      </c>
    </row>
    <row r="75" spans="1:12">
      <c r="A75">
        <v>65</v>
      </c>
      <c r="C75" s="78" t="s">
        <v>18</v>
      </c>
      <c r="D75">
        <v>297</v>
      </c>
      <c r="F75">
        <v>272</v>
      </c>
      <c r="G75">
        <v>2</v>
      </c>
      <c r="H75">
        <v>1.2</v>
      </c>
      <c r="I75">
        <v>1</v>
      </c>
      <c r="J75">
        <v>6.1</v>
      </c>
      <c r="K75" s="96" t="s">
        <v>100</v>
      </c>
      <c r="L75">
        <v>14</v>
      </c>
    </row>
    <row r="76" spans="1:12">
      <c r="A76">
        <v>66</v>
      </c>
      <c r="C76" s="78" t="s">
        <v>18</v>
      </c>
      <c r="D76">
        <v>298</v>
      </c>
      <c r="F76">
        <v>249.1</v>
      </c>
      <c r="G76">
        <v>2</v>
      </c>
      <c r="H76">
        <v>1.3</v>
      </c>
      <c r="I76">
        <v>1</v>
      </c>
      <c r="J76">
        <v>4</v>
      </c>
      <c r="K76" s="96" t="s">
        <v>105</v>
      </c>
      <c r="L76" s="95" t="s">
        <v>106</v>
      </c>
    </row>
    <row r="77" spans="1:12">
      <c r="A77">
        <v>67</v>
      </c>
      <c r="C77" s="78" t="s">
        <v>18</v>
      </c>
      <c r="D77">
        <v>293</v>
      </c>
      <c r="F77">
        <v>252.3</v>
      </c>
      <c r="G77">
        <v>2</v>
      </c>
      <c r="H77">
        <v>1.1000000000000001</v>
      </c>
      <c r="I77">
        <v>1</v>
      </c>
      <c r="J77">
        <v>4.9000000000000004</v>
      </c>
      <c r="K77" s="96" t="s">
        <v>100</v>
      </c>
      <c r="L77">
        <v>14</v>
      </c>
    </row>
    <row r="78" spans="1:12">
      <c r="A78">
        <v>68</v>
      </c>
      <c r="C78" s="78" t="s">
        <v>18</v>
      </c>
      <c r="D78">
        <v>297</v>
      </c>
      <c r="F78">
        <v>273.10000000000002</v>
      </c>
      <c r="G78">
        <v>2</v>
      </c>
      <c r="H78">
        <v>1.2</v>
      </c>
      <c r="I78">
        <v>1</v>
      </c>
      <c r="J78">
        <v>4.3</v>
      </c>
      <c r="K78" s="96" t="s">
        <v>105</v>
      </c>
      <c r="L78" s="95" t="s">
        <v>106</v>
      </c>
    </row>
    <row r="79" spans="1:12">
      <c r="A79">
        <v>69</v>
      </c>
      <c r="C79" s="78" t="s">
        <v>18</v>
      </c>
      <c r="D79">
        <v>295</v>
      </c>
      <c r="F79">
        <v>219</v>
      </c>
      <c r="G79">
        <v>2</v>
      </c>
      <c r="H79">
        <v>1.6</v>
      </c>
      <c r="I79">
        <v>1</v>
      </c>
      <c r="J79">
        <v>4.3</v>
      </c>
      <c r="K79" s="96" t="s">
        <v>100</v>
      </c>
      <c r="L79">
        <v>14</v>
      </c>
    </row>
    <row r="80" spans="1:12">
      <c r="A80">
        <v>70</v>
      </c>
      <c r="C80" s="78" t="s">
        <v>18</v>
      </c>
      <c r="D80">
        <v>302</v>
      </c>
      <c r="F80">
        <v>239.6</v>
      </c>
      <c r="G80">
        <v>2</v>
      </c>
      <c r="H80">
        <v>1.1000000000000001</v>
      </c>
      <c r="I80">
        <v>1</v>
      </c>
      <c r="J80">
        <v>7.3</v>
      </c>
      <c r="K80" s="96" t="s">
        <v>105</v>
      </c>
      <c r="L80" s="95" t="s">
        <v>106</v>
      </c>
    </row>
    <row r="81" spans="1:12">
      <c r="A81">
        <v>71</v>
      </c>
      <c r="C81" s="78" t="s">
        <v>18</v>
      </c>
      <c r="D81">
        <v>296</v>
      </c>
      <c r="F81">
        <v>269</v>
      </c>
      <c r="G81">
        <v>2</v>
      </c>
      <c r="H81">
        <v>1.1000000000000001</v>
      </c>
      <c r="I81">
        <v>1</v>
      </c>
      <c r="J81">
        <v>6.8</v>
      </c>
      <c r="K81" s="96" t="s">
        <v>100</v>
      </c>
      <c r="L81">
        <v>14</v>
      </c>
    </row>
    <row r="82" spans="1:12">
      <c r="A82">
        <v>72</v>
      </c>
      <c r="C82" s="78" t="s">
        <v>18</v>
      </c>
      <c r="D82">
        <v>307</v>
      </c>
      <c r="F82">
        <v>281.39999999999998</v>
      </c>
      <c r="G82">
        <v>2</v>
      </c>
      <c r="H82">
        <v>1.3</v>
      </c>
      <c r="I82">
        <v>1</v>
      </c>
      <c r="J82">
        <v>2.6</v>
      </c>
      <c r="K82" s="96" t="s">
        <v>119</v>
      </c>
      <c r="L82" s="95" t="s">
        <v>120</v>
      </c>
    </row>
    <row r="83" spans="1:12">
      <c r="A83">
        <v>73</v>
      </c>
      <c r="C83" s="78" t="s">
        <v>18</v>
      </c>
      <c r="D83">
        <v>300</v>
      </c>
      <c r="F83">
        <v>253.3</v>
      </c>
      <c r="G83">
        <v>2</v>
      </c>
      <c r="H83">
        <v>1.9</v>
      </c>
      <c r="I83">
        <v>1</v>
      </c>
      <c r="J83">
        <v>2.1</v>
      </c>
      <c r="K83" s="96" t="s">
        <v>100</v>
      </c>
      <c r="L83">
        <v>14</v>
      </c>
    </row>
    <row r="84" spans="1:12">
      <c r="A84">
        <v>74</v>
      </c>
      <c r="C84" s="78" t="s">
        <v>18</v>
      </c>
      <c r="D84">
        <v>298</v>
      </c>
      <c r="F84">
        <v>248.5</v>
      </c>
      <c r="G84">
        <v>2</v>
      </c>
      <c r="H84">
        <v>1.2</v>
      </c>
      <c r="I84">
        <v>1</v>
      </c>
      <c r="J84">
        <v>3</v>
      </c>
      <c r="K84" s="96" t="s">
        <v>121</v>
      </c>
      <c r="L84" s="95" t="s">
        <v>122</v>
      </c>
    </row>
    <row r="85" spans="1:12">
      <c r="A85">
        <v>75</v>
      </c>
      <c r="C85" s="78" t="s">
        <v>18</v>
      </c>
      <c r="D85">
        <v>301</v>
      </c>
      <c r="F85">
        <v>261.5</v>
      </c>
      <c r="G85">
        <v>2</v>
      </c>
      <c r="H85">
        <v>1.1000000000000001</v>
      </c>
      <c r="I85">
        <v>1</v>
      </c>
      <c r="J85">
        <v>1.2</v>
      </c>
      <c r="K85" s="96" t="s">
        <v>105</v>
      </c>
      <c r="L85" s="95" t="s">
        <v>106</v>
      </c>
    </row>
    <row r="86" spans="1:12">
      <c r="A86">
        <v>76</v>
      </c>
      <c r="C86" s="78" t="s">
        <v>18</v>
      </c>
      <c r="D86">
        <v>296</v>
      </c>
      <c r="F86">
        <v>285</v>
      </c>
      <c r="G86">
        <v>2</v>
      </c>
      <c r="H86">
        <v>1.5</v>
      </c>
      <c r="I86">
        <v>1</v>
      </c>
      <c r="J86">
        <v>2.2999999999999998</v>
      </c>
      <c r="K86" s="96" t="s">
        <v>100</v>
      </c>
      <c r="L86">
        <v>14</v>
      </c>
    </row>
    <row r="87" spans="1:12">
      <c r="A87">
        <v>77</v>
      </c>
      <c r="C87" s="78" t="s">
        <v>18</v>
      </c>
      <c r="D87">
        <v>294</v>
      </c>
      <c r="F87">
        <v>222.1</v>
      </c>
      <c r="G87">
        <v>2</v>
      </c>
      <c r="H87">
        <v>0.9</v>
      </c>
      <c r="I87">
        <v>1</v>
      </c>
      <c r="J87">
        <v>2.7</v>
      </c>
      <c r="K87" s="96" t="s">
        <v>100</v>
      </c>
      <c r="L87">
        <v>14</v>
      </c>
    </row>
    <row r="88" spans="1:12">
      <c r="A88">
        <v>78</v>
      </c>
      <c r="C88" s="78" t="s">
        <v>18</v>
      </c>
      <c r="D88">
        <v>300</v>
      </c>
      <c r="F88">
        <v>228.5</v>
      </c>
      <c r="G88">
        <v>2</v>
      </c>
      <c r="H88">
        <v>2.2000000000000002</v>
      </c>
      <c r="I88">
        <v>1</v>
      </c>
      <c r="J88">
        <v>2</v>
      </c>
      <c r="K88" s="96" t="s">
        <v>109</v>
      </c>
      <c r="L88" s="95" t="s">
        <v>110</v>
      </c>
    </row>
    <row r="89" spans="1:12">
      <c r="A89">
        <v>79</v>
      </c>
      <c r="C89" s="78" t="s">
        <v>18</v>
      </c>
      <c r="D89">
        <v>302</v>
      </c>
      <c r="F89">
        <v>266.39999999999998</v>
      </c>
      <c r="G89">
        <v>2</v>
      </c>
      <c r="H89">
        <v>0.7</v>
      </c>
      <c r="I89">
        <v>1</v>
      </c>
      <c r="J89">
        <v>1.8</v>
      </c>
      <c r="K89" s="96" t="s">
        <v>100</v>
      </c>
      <c r="L89">
        <v>14</v>
      </c>
    </row>
    <row r="90" spans="1:12">
      <c r="A90">
        <v>80</v>
      </c>
      <c r="C90" s="78" t="s">
        <v>18</v>
      </c>
      <c r="D90">
        <v>296</v>
      </c>
      <c r="F90">
        <v>259.5</v>
      </c>
      <c r="G90">
        <v>2</v>
      </c>
      <c r="H90">
        <v>1.4</v>
      </c>
      <c r="I90">
        <v>1</v>
      </c>
      <c r="J90">
        <v>1.1000000000000001</v>
      </c>
      <c r="K90" s="96" t="s">
        <v>100</v>
      </c>
      <c r="L90">
        <v>14</v>
      </c>
    </row>
    <row r="91" spans="1:12">
      <c r="A91">
        <v>81</v>
      </c>
      <c r="C91" s="78" t="s">
        <v>18</v>
      </c>
      <c r="D91">
        <v>300</v>
      </c>
      <c r="F91">
        <v>273.2</v>
      </c>
      <c r="G91">
        <v>2</v>
      </c>
      <c r="H91">
        <v>1.4</v>
      </c>
      <c r="I91">
        <v>1</v>
      </c>
      <c r="J91">
        <v>4</v>
      </c>
      <c r="K91" s="96" t="s">
        <v>100</v>
      </c>
      <c r="L91">
        <v>14</v>
      </c>
    </row>
    <row r="92" spans="1:12">
      <c r="A92" s="90">
        <v>82</v>
      </c>
      <c r="B92" s="91"/>
      <c r="C92" s="91" t="s">
        <v>18</v>
      </c>
      <c r="D92" s="90">
        <v>296</v>
      </c>
      <c r="E92" s="90"/>
      <c r="F92" s="90">
        <v>234.5</v>
      </c>
      <c r="G92" s="90">
        <v>1</v>
      </c>
      <c r="H92" s="90">
        <v>0.1</v>
      </c>
      <c r="I92" s="90">
        <v>1</v>
      </c>
      <c r="J92" s="90">
        <v>1.8</v>
      </c>
      <c r="K92" s="106" t="s">
        <v>100</v>
      </c>
      <c r="L92" s="90">
        <v>14</v>
      </c>
    </row>
    <row r="94" spans="1:12">
      <c r="A94">
        <v>83</v>
      </c>
      <c r="C94" t="s">
        <v>123</v>
      </c>
      <c r="D94">
        <v>222</v>
      </c>
      <c r="F94">
        <v>105.1</v>
      </c>
      <c r="G94">
        <v>2</v>
      </c>
      <c r="H94">
        <v>0.3</v>
      </c>
      <c r="I94">
        <v>1</v>
      </c>
      <c r="J94">
        <v>0.7</v>
      </c>
      <c r="K94" s="96" t="s">
        <v>100</v>
      </c>
      <c r="L94">
        <v>14</v>
      </c>
    </row>
    <row r="95" spans="1:12">
      <c r="A95">
        <v>84</v>
      </c>
      <c r="C95" t="s">
        <v>123</v>
      </c>
      <c r="D95">
        <v>233</v>
      </c>
      <c r="F95">
        <v>109.7</v>
      </c>
      <c r="G95">
        <v>2</v>
      </c>
      <c r="H95">
        <v>0.3</v>
      </c>
      <c r="I95">
        <v>1</v>
      </c>
      <c r="J95">
        <v>2.1</v>
      </c>
      <c r="K95" s="96" t="s">
        <v>100</v>
      </c>
      <c r="L95">
        <v>14</v>
      </c>
    </row>
    <row r="96" spans="1:12">
      <c r="A96">
        <v>85</v>
      </c>
      <c r="C96" t="s">
        <v>123</v>
      </c>
      <c r="D96">
        <v>227</v>
      </c>
      <c r="F96">
        <v>107.7</v>
      </c>
      <c r="G96">
        <v>2</v>
      </c>
      <c r="H96">
        <v>0.1</v>
      </c>
      <c r="I96">
        <v>1</v>
      </c>
      <c r="J96">
        <v>3</v>
      </c>
      <c r="K96" s="96" t="s">
        <v>100</v>
      </c>
      <c r="L96">
        <v>14</v>
      </c>
    </row>
    <row r="97" spans="1:12">
      <c r="A97">
        <v>86</v>
      </c>
      <c r="C97" t="s">
        <v>123</v>
      </c>
      <c r="D97">
        <v>222</v>
      </c>
      <c r="F97">
        <v>94</v>
      </c>
      <c r="G97">
        <v>1</v>
      </c>
      <c r="H97">
        <v>0</v>
      </c>
      <c r="I97">
        <v>1</v>
      </c>
      <c r="J97">
        <v>1.8</v>
      </c>
      <c r="K97" s="96" t="s">
        <v>109</v>
      </c>
      <c r="L97" s="95" t="s">
        <v>110</v>
      </c>
    </row>
    <row r="98" spans="1:12">
      <c r="A98">
        <v>87</v>
      </c>
      <c r="C98" t="s">
        <v>123</v>
      </c>
      <c r="D98">
        <v>220</v>
      </c>
      <c r="F98">
        <v>100.1</v>
      </c>
      <c r="G98">
        <v>2</v>
      </c>
      <c r="H98">
        <v>0.3</v>
      </c>
      <c r="I98">
        <v>1</v>
      </c>
      <c r="J98">
        <v>0.4</v>
      </c>
      <c r="K98" s="96" t="s">
        <v>100</v>
      </c>
      <c r="L98">
        <v>14</v>
      </c>
    </row>
    <row r="99" spans="1:12">
      <c r="A99">
        <v>88</v>
      </c>
      <c r="C99" t="s">
        <v>123</v>
      </c>
      <c r="D99">
        <v>232</v>
      </c>
      <c r="F99">
        <v>112.4</v>
      </c>
      <c r="G99">
        <v>2</v>
      </c>
      <c r="H99">
        <v>0.4</v>
      </c>
      <c r="I99">
        <v>1</v>
      </c>
      <c r="J99">
        <v>1.3</v>
      </c>
      <c r="K99" s="96" t="s">
        <v>100</v>
      </c>
      <c r="L99">
        <v>14</v>
      </c>
    </row>
    <row r="100" spans="1:12">
      <c r="A100">
        <v>89</v>
      </c>
      <c r="C100" t="s">
        <v>123</v>
      </c>
      <c r="D100">
        <v>224</v>
      </c>
      <c r="F100">
        <v>105.5</v>
      </c>
      <c r="G100">
        <v>2</v>
      </c>
      <c r="H100">
        <v>0.1</v>
      </c>
      <c r="I100">
        <v>1</v>
      </c>
      <c r="J100">
        <v>0.4</v>
      </c>
      <c r="K100" s="96" t="s">
        <v>100</v>
      </c>
      <c r="L100">
        <v>14</v>
      </c>
    </row>
    <row r="101" spans="1:12">
      <c r="A101">
        <v>90</v>
      </c>
      <c r="C101" t="s">
        <v>123</v>
      </c>
      <c r="D101">
        <v>228</v>
      </c>
      <c r="F101">
        <v>110.8</v>
      </c>
      <c r="G101">
        <v>2</v>
      </c>
      <c r="H101">
        <v>0.3</v>
      </c>
      <c r="I101">
        <v>1</v>
      </c>
      <c r="J101">
        <v>2</v>
      </c>
      <c r="K101" s="96" t="s">
        <v>124</v>
      </c>
      <c r="L101" s="95" t="s">
        <v>125</v>
      </c>
    </row>
    <row r="102" spans="1:12">
      <c r="A102">
        <v>91</v>
      </c>
      <c r="C102" t="s">
        <v>123</v>
      </c>
      <c r="D102">
        <v>225</v>
      </c>
      <c r="F102">
        <v>108</v>
      </c>
      <c r="G102">
        <v>2</v>
      </c>
      <c r="H102">
        <v>0.3</v>
      </c>
      <c r="I102">
        <v>1</v>
      </c>
      <c r="J102">
        <v>0.2</v>
      </c>
      <c r="K102" s="96" t="s">
        <v>113</v>
      </c>
      <c r="L102">
        <v>21</v>
      </c>
    </row>
    <row r="103" spans="1:12">
      <c r="A103">
        <v>92</v>
      </c>
      <c r="C103" t="s">
        <v>123</v>
      </c>
      <c r="D103">
        <v>230</v>
      </c>
      <c r="F103">
        <v>117.2</v>
      </c>
      <c r="G103">
        <v>2</v>
      </c>
      <c r="H103">
        <v>0.4</v>
      </c>
      <c r="I103">
        <v>1</v>
      </c>
      <c r="J103">
        <v>1.4</v>
      </c>
      <c r="K103" s="96" t="s">
        <v>100</v>
      </c>
      <c r="L103">
        <v>14</v>
      </c>
    </row>
    <row r="104" spans="1:12">
      <c r="A104">
        <v>93</v>
      </c>
      <c r="C104" t="s">
        <v>123</v>
      </c>
      <c r="D104">
        <v>222</v>
      </c>
      <c r="F104">
        <v>98</v>
      </c>
      <c r="G104">
        <v>2</v>
      </c>
      <c r="H104">
        <v>0.3</v>
      </c>
      <c r="I104">
        <v>1</v>
      </c>
      <c r="J104">
        <v>0.6</v>
      </c>
      <c r="K104" s="96" t="s">
        <v>100</v>
      </c>
      <c r="L104">
        <v>14</v>
      </c>
    </row>
    <row r="105" spans="1:12">
      <c r="A105">
        <v>94</v>
      </c>
      <c r="C105" t="s">
        <v>123</v>
      </c>
      <c r="D105">
        <v>220</v>
      </c>
      <c r="F105">
        <v>98.6</v>
      </c>
      <c r="G105">
        <v>1</v>
      </c>
      <c r="H105">
        <v>0.1</v>
      </c>
      <c r="I105">
        <v>1</v>
      </c>
      <c r="J105">
        <v>0.6</v>
      </c>
      <c r="K105" s="96" t="s">
        <v>100</v>
      </c>
      <c r="L105">
        <v>14</v>
      </c>
    </row>
    <row r="106" spans="1:12">
      <c r="A106">
        <v>95</v>
      </c>
      <c r="C106" t="s">
        <v>123</v>
      </c>
      <c r="D106">
        <v>221</v>
      </c>
      <c r="F106">
        <v>109.2</v>
      </c>
      <c r="G106">
        <v>1</v>
      </c>
      <c r="H106">
        <v>0</v>
      </c>
      <c r="I106">
        <v>1</v>
      </c>
      <c r="J106">
        <v>0.9</v>
      </c>
      <c r="K106" s="96" t="s">
        <v>100</v>
      </c>
      <c r="L106">
        <v>14</v>
      </c>
    </row>
    <row r="107" spans="1:12">
      <c r="A107">
        <v>96</v>
      </c>
      <c r="C107" t="s">
        <v>123</v>
      </c>
      <c r="D107">
        <v>225</v>
      </c>
      <c r="F107">
        <v>104.7</v>
      </c>
      <c r="G107">
        <v>2</v>
      </c>
      <c r="H107">
        <v>0.3</v>
      </c>
      <c r="I107">
        <v>1</v>
      </c>
      <c r="J107">
        <v>0.7</v>
      </c>
      <c r="K107" s="96" t="s">
        <v>100</v>
      </c>
      <c r="L107">
        <v>14</v>
      </c>
    </row>
    <row r="108" spans="1:12">
      <c r="A108">
        <v>97</v>
      </c>
      <c r="C108" t="s">
        <v>123</v>
      </c>
      <c r="D108">
        <v>220</v>
      </c>
      <c r="F108">
        <v>90.4</v>
      </c>
      <c r="G108">
        <v>2</v>
      </c>
      <c r="H108">
        <v>0.2</v>
      </c>
      <c r="I108">
        <v>1</v>
      </c>
      <c r="J108">
        <v>0.6</v>
      </c>
      <c r="K108" s="96" t="s">
        <v>100</v>
      </c>
      <c r="L108">
        <v>14</v>
      </c>
    </row>
    <row r="109" spans="1:12">
      <c r="A109">
        <v>98</v>
      </c>
      <c r="C109" t="s">
        <v>123</v>
      </c>
      <c r="D109">
        <v>236</v>
      </c>
      <c r="F109">
        <v>114.1</v>
      </c>
      <c r="G109">
        <v>2</v>
      </c>
      <c r="H109">
        <v>0.4</v>
      </c>
      <c r="I109">
        <v>1</v>
      </c>
      <c r="J109">
        <v>1.3</v>
      </c>
      <c r="K109" s="96" t="s">
        <v>105</v>
      </c>
      <c r="L109" s="95" t="s">
        <v>106</v>
      </c>
    </row>
    <row r="110" spans="1:12">
      <c r="A110">
        <v>99</v>
      </c>
      <c r="C110" t="s">
        <v>123</v>
      </c>
      <c r="D110">
        <v>225</v>
      </c>
      <c r="F110">
        <v>102.5</v>
      </c>
      <c r="G110">
        <v>2</v>
      </c>
      <c r="H110">
        <v>0.3</v>
      </c>
      <c r="I110">
        <v>1</v>
      </c>
      <c r="J110">
        <v>0</v>
      </c>
    </row>
    <row r="111" spans="1:12">
      <c r="A111">
        <v>100</v>
      </c>
      <c r="C111" t="s">
        <v>123</v>
      </c>
      <c r="D111">
        <v>230</v>
      </c>
      <c r="F111">
        <v>121.6</v>
      </c>
      <c r="G111">
        <v>2</v>
      </c>
      <c r="H111">
        <v>0.4</v>
      </c>
      <c r="I111">
        <v>1</v>
      </c>
      <c r="J111">
        <v>1.9</v>
      </c>
      <c r="K111" s="96" t="s">
        <v>100</v>
      </c>
      <c r="L111">
        <v>14</v>
      </c>
    </row>
    <row r="112" spans="1:12">
      <c r="A112">
        <v>101</v>
      </c>
      <c r="C112" t="s">
        <v>123</v>
      </c>
      <c r="D112">
        <v>228</v>
      </c>
      <c r="F112">
        <v>101.3</v>
      </c>
      <c r="G112">
        <v>2</v>
      </c>
      <c r="H112">
        <v>0.3</v>
      </c>
      <c r="I112">
        <v>1</v>
      </c>
      <c r="J112">
        <v>0.1</v>
      </c>
      <c r="K112" s="96" t="s">
        <v>100</v>
      </c>
      <c r="L112">
        <v>14</v>
      </c>
    </row>
    <row r="113" spans="1:12">
      <c r="A113">
        <v>102</v>
      </c>
      <c r="C113" t="s">
        <v>123</v>
      </c>
      <c r="D113">
        <v>233</v>
      </c>
      <c r="F113">
        <v>120.6</v>
      </c>
      <c r="G113">
        <v>2</v>
      </c>
      <c r="H113">
        <v>0.3</v>
      </c>
      <c r="I113">
        <v>1</v>
      </c>
      <c r="J113">
        <v>1.1000000000000001</v>
      </c>
      <c r="K113" s="96" t="s">
        <v>105</v>
      </c>
      <c r="L113" s="95" t="s">
        <v>106</v>
      </c>
    </row>
    <row r="114" spans="1:12">
      <c r="A114">
        <v>103</v>
      </c>
      <c r="C114" t="s">
        <v>123</v>
      </c>
      <c r="D114">
        <v>225</v>
      </c>
      <c r="F114">
        <v>108.7</v>
      </c>
      <c r="G114">
        <v>1</v>
      </c>
      <c r="H114">
        <v>0.1</v>
      </c>
      <c r="I114">
        <v>1</v>
      </c>
      <c r="J114">
        <v>0.3</v>
      </c>
      <c r="K114" s="96" t="s">
        <v>100</v>
      </c>
      <c r="L114">
        <v>14</v>
      </c>
    </row>
    <row r="115" spans="1:12">
      <c r="A115">
        <v>104</v>
      </c>
      <c r="C115" t="s">
        <v>123</v>
      </c>
      <c r="D115">
        <v>218</v>
      </c>
      <c r="F115">
        <v>99.7</v>
      </c>
      <c r="G115">
        <v>2</v>
      </c>
      <c r="H115">
        <v>0.3</v>
      </c>
      <c r="I115">
        <v>1</v>
      </c>
      <c r="J115">
        <v>0.7</v>
      </c>
      <c r="K115" s="96" t="s">
        <v>113</v>
      </c>
      <c r="L115">
        <v>21</v>
      </c>
    </row>
    <row r="116" spans="1:12">
      <c r="A116">
        <v>105</v>
      </c>
      <c r="C116" t="s">
        <v>123</v>
      </c>
      <c r="D116">
        <v>223</v>
      </c>
      <c r="F116">
        <v>104.1</v>
      </c>
      <c r="G116">
        <v>2</v>
      </c>
      <c r="H116">
        <v>0.3</v>
      </c>
      <c r="I116">
        <v>1</v>
      </c>
      <c r="J116">
        <v>0.6</v>
      </c>
      <c r="K116" s="96" t="s">
        <v>100</v>
      </c>
      <c r="L116">
        <v>14</v>
      </c>
    </row>
    <row r="117" spans="1:12">
      <c r="A117">
        <v>106</v>
      </c>
      <c r="C117" t="s">
        <v>123</v>
      </c>
      <c r="D117">
        <v>222</v>
      </c>
      <c r="F117">
        <v>97</v>
      </c>
      <c r="G117">
        <v>2</v>
      </c>
      <c r="H117">
        <v>0.2</v>
      </c>
      <c r="I117">
        <v>1</v>
      </c>
      <c r="J117">
        <v>0.4</v>
      </c>
      <c r="K117" s="96" t="s">
        <v>100</v>
      </c>
      <c r="L117">
        <v>14</v>
      </c>
    </row>
    <row r="118" spans="1:12">
      <c r="A118">
        <v>107</v>
      </c>
      <c r="C118" t="s">
        <v>123</v>
      </c>
      <c r="D118">
        <v>225</v>
      </c>
      <c r="F118">
        <v>114</v>
      </c>
      <c r="G118">
        <v>1</v>
      </c>
      <c r="H118">
        <v>0</v>
      </c>
      <c r="I118">
        <v>1</v>
      </c>
      <c r="J118">
        <v>1.5</v>
      </c>
      <c r="K118" s="96" t="s">
        <v>109</v>
      </c>
      <c r="L118" s="95" t="s">
        <v>110</v>
      </c>
    </row>
    <row r="119" spans="1:12">
      <c r="A119">
        <v>108</v>
      </c>
      <c r="C119" t="s">
        <v>123</v>
      </c>
      <c r="D119">
        <v>226</v>
      </c>
      <c r="F119">
        <v>111.8</v>
      </c>
      <c r="G119">
        <v>2</v>
      </c>
      <c r="H119">
        <v>0.2</v>
      </c>
      <c r="I119">
        <v>1</v>
      </c>
      <c r="J119">
        <v>0.2</v>
      </c>
      <c r="K119" s="96" t="s">
        <v>100</v>
      </c>
      <c r="L119">
        <v>14</v>
      </c>
    </row>
    <row r="120" spans="1:12">
      <c r="A120">
        <v>109</v>
      </c>
      <c r="C120" t="s">
        <v>123</v>
      </c>
      <c r="D120">
        <v>229</v>
      </c>
      <c r="F120">
        <v>108.7</v>
      </c>
      <c r="G120">
        <v>2</v>
      </c>
      <c r="H120">
        <v>0.3</v>
      </c>
      <c r="I120">
        <v>1</v>
      </c>
      <c r="J120">
        <v>1.1000000000000001</v>
      </c>
      <c r="K120" s="96" t="s">
        <v>100</v>
      </c>
      <c r="L120">
        <v>14</v>
      </c>
    </row>
    <row r="121" spans="1:12">
      <c r="A121">
        <v>110</v>
      </c>
      <c r="C121" t="s">
        <v>123</v>
      </c>
      <c r="D121">
        <v>227</v>
      </c>
      <c r="F121">
        <v>108.2</v>
      </c>
      <c r="G121">
        <v>2</v>
      </c>
      <c r="H121">
        <v>0.2</v>
      </c>
      <c r="I121">
        <v>1</v>
      </c>
      <c r="J121">
        <v>0.4</v>
      </c>
      <c r="K121" s="96" t="s">
        <v>100</v>
      </c>
      <c r="L121">
        <v>14</v>
      </c>
    </row>
    <row r="122" spans="1:12">
      <c r="A122">
        <v>111</v>
      </c>
      <c r="C122" t="s">
        <v>123</v>
      </c>
      <c r="D122">
        <v>225</v>
      </c>
      <c r="F122">
        <v>107.6</v>
      </c>
      <c r="G122">
        <v>1</v>
      </c>
      <c r="H122">
        <v>0</v>
      </c>
      <c r="I122">
        <v>1</v>
      </c>
      <c r="J122">
        <v>0.4</v>
      </c>
      <c r="K122" s="96" t="s">
        <v>100</v>
      </c>
      <c r="L122">
        <v>14</v>
      </c>
    </row>
    <row r="123" spans="1:12">
      <c r="A123" s="90">
        <v>112</v>
      </c>
      <c r="B123" s="91"/>
      <c r="C123" s="90" t="s">
        <v>123</v>
      </c>
      <c r="D123" s="90">
        <v>220</v>
      </c>
      <c r="E123" s="90"/>
      <c r="F123" s="90">
        <v>100.6</v>
      </c>
      <c r="G123" s="90">
        <v>2</v>
      </c>
      <c r="H123" s="90">
        <v>0.2</v>
      </c>
      <c r="I123" s="90">
        <v>1</v>
      </c>
      <c r="J123" s="90">
        <v>0.4</v>
      </c>
      <c r="K123" s="106" t="s">
        <v>100</v>
      </c>
      <c r="L123" s="90">
        <v>14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54"/>
  <sheetViews>
    <sheetView zoomScale="80" zoomScaleNormal="80" workbookViewId="0">
      <pane xSplit="4" ySplit="3" topLeftCell="E4" activePane="bottomRight" state="frozen"/>
      <selection activeCell="CG4" sqref="CG4:CG42"/>
      <selection pane="topRight" activeCell="CG4" sqref="CG4:CG42"/>
      <selection pane="bottomLeft" activeCell="CG4" sqref="CG4:CG42"/>
      <selection pane="bottomRight" activeCell="BS18" sqref="BS18"/>
    </sheetView>
  </sheetViews>
  <sheetFormatPr defaultRowHeight="13.5"/>
  <cols>
    <col min="1" max="1" width="4.75" style="55" customWidth="1"/>
    <col min="2" max="2" width="6.75" style="55" customWidth="1"/>
    <col min="3" max="3" width="3.25" style="55" customWidth="1"/>
    <col min="4" max="4" width="6.75" style="55" customWidth="1"/>
    <col min="5" max="5" width="11.875" style="55" customWidth="1"/>
    <col min="6" max="7" width="11.875" style="55" hidden="1" customWidth="1"/>
    <col min="8" max="8" width="11.875" style="55" customWidth="1"/>
    <col min="9" max="10" width="11.875" style="55" hidden="1" customWidth="1"/>
    <col min="11" max="11" width="11.875" style="55" customWidth="1"/>
    <col min="12" max="13" width="11.875" style="55" hidden="1" customWidth="1"/>
    <col min="14" max="14" width="11.875" style="55" customWidth="1"/>
    <col min="15" max="16" width="11.875" style="55" hidden="1" customWidth="1"/>
    <col min="17" max="17" width="11.875" style="55" customWidth="1"/>
    <col min="18" max="19" width="11.875" style="56" hidden="1" customWidth="1"/>
    <col min="20" max="20" width="11.875" style="55" customWidth="1"/>
    <col min="21" max="22" width="11.875" style="55" hidden="1" customWidth="1"/>
    <col min="23" max="23" width="12.25" style="55" customWidth="1"/>
    <col min="24" max="25" width="12.25" style="55" hidden="1" customWidth="1"/>
    <col min="26" max="26" width="11" style="55" customWidth="1"/>
    <col min="27" max="28" width="11" style="55" hidden="1" customWidth="1"/>
    <col min="29" max="29" width="11" style="55" customWidth="1"/>
    <col min="30" max="31" width="11" style="55" hidden="1" customWidth="1"/>
    <col min="32" max="32" width="11" style="55" customWidth="1"/>
    <col min="33" max="34" width="11" style="55" hidden="1" customWidth="1"/>
    <col min="35" max="35" width="11" style="55" customWidth="1"/>
    <col min="36" max="37" width="11" style="55" hidden="1" customWidth="1"/>
    <col min="38" max="38" width="11" style="55" customWidth="1"/>
    <col min="39" max="40" width="11" style="55" hidden="1" customWidth="1"/>
    <col min="41" max="41" width="11" style="55" customWidth="1"/>
    <col min="42" max="43" width="11" style="55" hidden="1" customWidth="1"/>
    <col min="44" max="44" width="11" style="55" customWidth="1"/>
    <col min="45" max="46" width="11" style="55" hidden="1" customWidth="1"/>
    <col min="47" max="47" width="11" style="55" customWidth="1"/>
    <col min="48" max="49" width="11" style="55" hidden="1" customWidth="1"/>
    <col min="50" max="50" width="11" style="55" customWidth="1"/>
    <col min="51" max="52" width="11" style="55" hidden="1" customWidth="1"/>
    <col min="53" max="53" width="11" style="55" customWidth="1"/>
    <col min="54" max="55" width="11" style="55" hidden="1" customWidth="1"/>
    <col min="56" max="56" width="11" style="55" customWidth="1"/>
    <col min="57" max="68" width="9" style="57"/>
    <col min="69" max="16384" width="9" style="55"/>
  </cols>
  <sheetData>
    <row r="1" spans="2:68" s="2" customFormat="1" ht="16.5" customHeight="1">
      <c r="B1" s="1" t="s">
        <v>48</v>
      </c>
      <c r="R1" s="3"/>
      <c r="S1" s="3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</row>
    <row r="2" spans="2:68" s="2" customFormat="1" ht="16.5" customHeight="1">
      <c r="B2" s="6" t="s">
        <v>8</v>
      </c>
      <c r="C2" s="7"/>
      <c r="D2" s="7"/>
      <c r="E2" s="7" t="s">
        <v>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9"/>
      <c r="BF2" s="9"/>
      <c r="BG2" s="9"/>
      <c r="BH2" s="9"/>
      <c r="BI2" s="9"/>
      <c r="BJ2" s="9"/>
      <c r="BK2" s="9"/>
      <c r="BL2" s="9"/>
      <c r="BM2" s="5"/>
      <c r="BN2" s="5"/>
      <c r="BO2" s="5"/>
      <c r="BP2" s="5"/>
    </row>
    <row r="3" spans="2:68" s="2" customFormat="1" ht="28.5" customHeight="1">
      <c r="B3" s="71" t="s">
        <v>0</v>
      </c>
      <c r="C3" s="72"/>
      <c r="D3" s="73"/>
      <c r="E3" s="10" t="s">
        <v>16</v>
      </c>
      <c r="F3" s="11"/>
      <c r="G3" s="12" t="s">
        <v>1</v>
      </c>
      <c r="H3" s="10" t="s">
        <v>12</v>
      </c>
      <c r="I3" s="11"/>
      <c r="J3" s="12" t="s">
        <v>1</v>
      </c>
      <c r="K3" s="10" t="s">
        <v>13</v>
      </c>
      <c r="L3" s="11"/>
      <c r="M3" s="12" t="s">
        <v>1</v>
      </c>
      <c r="N3" s="10" t="s">
        <v>15</v>
      </c>
      <c r="O3" s="11"/>
      <c r="P3" s="12" t="s">
        <v>1</v>
      </c>
      <c r="Q3" s="10" t="s">
        <v>41</v>
      </c>
      <c r="R3" s="11"/>
      <c r="S3" s="12" t="s">
        <v>1</v>
      </c>
      <c r="T3" s="10" t="s">
        <v>17</v>
      </c>
      <c r="U3" s="11"/>
      <c r="V3" s="12" t="s">
        <v>1</v>
      </c>
      <c r="W3" s="10" t="s">
        <v>18</v>
      </c>
      <c r="X3" s="11"/>
      <c r="Y3" s="12" t="s">
        <v>1</v>
      </c>
      <c r="Z3" s="10" t="s">
        <v>19</v>
      </c>
      <c r="AA3" s="11"/>
      <c r="AB3" s="12" t="s">
        <v>1</v>
      </c>
      <c r="AC3" s="10" t="s">
        <v>20</v>
      </c>
      <c r="AD3" s="11"/>
      <c r="AE3" s="12" t="s">
        <v>1</v>
      </c>
      <c r="AF3" s="10" t="s">
        <v>21</v>
      </c>
      <c r="AG3" s="11"/>
      <c r="AH3" s="12" t="s">
        <v>1</v>
      </c>
      <c r="AI3" s="10" t="s">
        <v>22</v>
      </c>
      <c r="AJ3" s="11"/>
      <c r="AK3" s="12" t="s">
        <v>1</v>
      </c>
      <c r="AL3" s="14" t="s">
        <v>42</v>
      </c>
      <c r="AM3" s="11"/>
      <c r="AN3" s="12" t="s">
        <v>1</v>
      </c>
      <c r="AO3" s="14" t="s">
        <v>43</v>
      </c>
      <c r="AP3" s="11"/>
      <c r="AQ3" s="12" t="s">
        <v>1</v>
      </c>
      <c r="AR3" s="14" t="s">
        <v>44</v>
      </c>
      <c r="AS3" s="11"/>
      <c r="AT3" s="12" t="s">
        <v>1</v>
      </c>
      <c r="AU3" s="14" t="s">
        <v>45</v>
      </c>
      <c r="AV3" s="11"/>
      <c r="AW3" s="12" t="s">
        <v>1</v>
      </c>
      <c r="AX3" s="14" t="s">
        <v>46</v>
      </c>
      <c r="AY3" s="11"/>
      <c r="AZ3" s="12" t="s">
        <v>1</v>
      </c>
      <c r="BA3" s="15" t="s">
        <v>29</v>
      </c>
      <c r="BB3" s="11"/>
      <c r="BC3" s="12" t="s">
        <v>1</v>
      </c>
      <c r="BD3" s="9"/>
    </row>
    <row r="4" spans="2:68" s="2" customFormat="1" ht="18.75" customHeight="1">
      <c r="B4" s="17">
        <v>10</v>
      </c>
      <c r="C4" s="18" t="s">
        <v>2</v>
      </c>
      <c r="D4" s="19">
        <v>10.9</v>
      </c>
      <c r="E4" s="20"/>
      <c r="F4" s="21">
        <f t="shared" ref="F4:F42" si="0">($B4+0.5)*E4</f>
        <v>0</v>
      </c>
      <c r="G4" s="22">
        <f t="shared" ref="G4:G42" si="1">0.0027*(POWER($B4+0.5,3.3919))*E4</f>
        <v>0</v>
      </c>
      <c r="H4" s="20"/>
      <c r="I4" s="21">
        <f t="shared" ref="I4:I42" si="2">($B4+0.5)*H4</f>
        <v>0</v>
      </c>
      <c r="J4" s="22">
        <f t="shared" ref="J4:J42" si="3">0.0027*(POWER($B4+0.5,3.3919))*H4</f>
        <v>0</v>
      </c>
      <c r="K4" s="20"/>
      <c r="L4" s="21">
        <f t="shared" ref="L4:L42" si="4">($B4+0.5)*K4</f>
        <v>0</v>
      </c>
      <c r="M4" s="22">
        <f t="shared" ref="M4:M42" si="5">0.0027*(POWER($B4+0.5,3.3919))*K4</f>
        <v>0</v>
      </c>
      <c r="N4" s="20"/>
      <c r="O4" s="21">
        <f t="shared" ref="O4:O42" si="6">($B4+0.5)*N4</f>
        <v>0</v>
      </c>
      <c r="P4" s="22">
        <f t="shared" ref="P4:P42" si="7">0.0027*(POWER($B4+0.5,3.3919))*N4</f>
        <v>0</v>
      </c>
      <c r="Q4" s="20"/>
      <c r="R4" s="21">
        <f t="shared" ref="R4:R42" si="8">($B4+0.5)*Q4</f>
        <v>0</v>
      </c>
      <c r="S4" s="22">
        <f t="shared" ref="S4:S42" si="9">0.0027*(POWER($B4+0.5,3.3919))*Q4</f>
        <v>0</v>
      </c>
      <c r="T4" s="20"/>
      <c r="U4" s="21">
        <f t="shared" ref="U4:U42" si="10">($B4+0.5)*T4</f>
        <v>0</v>
      </c>
      <c r="V4" s="22">
        <f t="shared" ref="V4:V42" si="11">0.0027*(POWER($B4+0.5,3.3919))*T4</f>
        <v>0</v>
      </c>
      <c r="W4" s="20"/>
      <c r="X4" s="21">
        <f t="shared" ref="X4:X42" si="12">($B4+0.5)*W4</f>
        <v>0</v>
      </c>
      <c r="Y4" s="22">
        <f t="shared" ref="Y4:Y42" si="13">0.0027*(POWER($B4+0.5,3.3919))*W4</f>
        <v>0</v>
      </c>
      <c r="Z4" s="20"/>
      <c r="AA4" s="21">
        <f t="shared" ref="AA4:AA42" si="14">($B4+0.5)*Z4</f>
        <v>0</v>
      </c>
      <c r="AB4" s="22">
        <f t="shared" ref="AB4:AB42" si="15">0.0027*(POWER($B4+0.5,3.3919))*Z4</f>
        <v>0</v>
      </c>
      <c r="AC4" s="20"/>
      <c r="AD4" s="21">
        <f t="shared" ref="AD4:AD42" si="16">($B4+0.5)*AC4</f>
        <v>0</v>
      </c>
      <c r="AE4" s="22">
        <f t="shared" ref="AE4:AE42" si="17">0.0027*(POWER($B4+0.5,3.3919))*AC4</f>
        <v>0</v>
      </c>
      <c r="AF4" s="20"/>
      <c r="AG4" s="21">
        <f t="shared" ref="AG4:AG42" si="18">($B4+0.5)*AF4</f>
        <v>0</v>
      </c>
      <c r="AH4" s="22">
        <f t="shared" ref="AH4:AH42" si="19">0.0027*(POWER($B4+0.5,3.3919))*AF4</f>
        <v>0</v>
      </c>
      <c r="AI4" s="20"/>
      <c r="AJ4" s="21">
        <f t="shared" ref="AJ4:AJ42" si="20">($B4+0.5)*AI4</f>
        <v>0</v>
      </c>
      <c r="AK4" s="22">
        <f t="shared" ref="AK4:AK42" si="21">0.0027*(POWER($B4+0.5,3.3919))*AI4</f>
        <v>0</v>
      </c>
      <c r="AL4" s="20"/>
      <c r="AM4" s="21">
        <f t="shared" ref="AM4:AM42" si="22">($B4+0.5)*AL4</f>
        <v>0</v>
      </c>
      <c r="AN4" s="22">
        <f t="shared" ref="AN4:AN42" si="23">0.0027*(POWER($B4+0.5,3.3919))*AL4</f>
        <v>0</v>
      </c>
      <c r="AO4" s="20"/>
      <c r="AP4" s="21">
        <f t="shared" ref="AP4:AP42" si="24">($B4+0.5)*AO4</f>
        <v>0</v>
      </c>
      <c r="AQ4" s="22">
        <f t="shared" ref="AQ4:AQ42" si="25">0.0027*(POWER($B4+0.5,3.3919))*AO4</f>
        <v>0</v>
      </c>
      <c r="AR4" s="20"/>
      <c r="AS4" s="21">
        <f t="shared" ref="AS4:AS42" si="26">($B4+0.5)*AR4</f>
        <v>0</v>
      </c>
      <c r="AT4" s="22">
        <f t="shared" ref="AT4:AT42" si="27">0.0027*(POWER($B4+0.5,3.3919))*AR4</f>
        <v>0</v>
      </c>
      <c r="AU4" s="20"/>
      <c r="AV4" s="21">
        <f t="shared" ref="AV4:AV42" si="28">($B4+0.5)*AU4</f>
        <v>0</v>
      </c>
      <c r="AW4" s="22">
        <f t="shared" ref="AW4:AW42" si="29">0.0027*(POWER($B4+0.5,3.3919))*AU4</f>
        <v>0</v>
      </c>
      <c r="AX4" s="20"/>
      <c r="AY4" s="21">
        <f t="shared" ref="AY4:AY42" si="30">($B4+0.5)*AX4</f>
        <v>0</v>
      </c>
      <c r="AZ4" s="22">
        <f t="shared" ref="AZ4:AZ42" si="31">0.0027*(POWER($B4+0.5,3.3919))*AX4</f>
        <v>0</v>
      </c>
      <c r="BA4" s="23"/>
      <c r="BB4" s="21">
        <f t="shared" ref="BB4:BB42" si="32">($B4+0.5)*BA4</f>
        <v>0</v>
      </c>
      <c r="BC4" s="22">
        <f t="shared" ref="BC4:BC42" si="33">0.0027*(POWER($B4+0.5,3.3919))*BA4</f>
        <v>0</v>
      </c>
      <c r="BD4" s="9"/>
    </row>
    <row r="5" spans="2:68" s="2" customFormat="1" ht="18.75" customHeight="1">
      <c r="B5" s="17">
        <f t="shared" ref="B5:B42" si="34">B4+1</f>
        <v>11</v>
      </c>
      <c r="C5" s="18" t="s">
        <v>2</v>
      </c>
      <c r="D5" s="19">
        <f t="shared" ref="D5:D42" si="35">D4+1</f>
        <v>11.9</v>
      </c>
      <c r="E5" s="24"/>
      <c r="F5" s="22">
        <f t="shared" si="0"/>
        <v>0</v>
      </c>
      <c r="G5" s="22">
        <f t="shared" si="1"/>
        <v>0</v>
      </c>
      <c r="H5" s="24"/>
      <c r="I5" s="22">
        <f t="shared" si="2"/>
        <v>0</v>
      </c>
      <c r="J5" s="22">
        <f t="shared" si="3"/>
        <v>0</v>
      </c>
      <c r="K5" s="24"/>
      <c r="L5" s="22">
        <f t="shared" si="4"/>
        <v>0</v>
      </c>
      <c r="M5" s="22">
        <f t="shared" si="5"/>
        <v>0</v>
      </c>
      <c r="N5" s="24"/>
      <c r="O5" s="22">
        <f t="shared" si="6"/>
        <v>0</v>
      </c>
      <c r="P5" s="22">
        <f t="shared" si="7"/>
        <v>0</v>
      </c>
      <c r="Q5" s="24"/>
      <c r="R5" s="22">
        <f t="shared" si="8"/>
        <v>0</v>
      </c>
      <c r="S5" s="22">
        <f t="shared" si="9"/>
        <v>0</v>
      </c>
      <c r="T5" s="24"/>
      <c r="U5" s="22">
        <f t="shared" si="10"/>
        <v>0</v>
      </c>
      <c r="V5" s="22">
        <f t="shared" si="11"/>
        <v>0</v>
      </c>
      <c r="W5" s="24"/>
      <c r="X5" s="22">
        <f t="shared" si="12"/>
        <v>0</v>
      </c>
      <c r="Y5" s="22">
        <f t="shared" si="13"/>
        <v>0</v>
      </c>
      <c r="Z5" s="24"/>
      <c r="AA5" s="22">
        <f t="shared" si="14"/>
        <v>0</v>
      </c>
      <c r="AB5" s="22">
        <f t="shared" si="15"/>
        <v>0</v>
      </c>
      <c r="AC5" s="24"/>
      <c r="AD5" s="22">
        <f t="shared" si="16"/>
        <v>0</v>
      </c>
      <c r="AE5" s="22">
        <f t="shared" si="17"/>
        <v>0</v>
      </c>
      <c r="AF5" s="24"/>
      <c r="AG5" s="22">
        <f t="shared" si="18"/>
        <v>0</v>
      </c>
      <c r="AH5" s="22">
        <f t="shared" si="19"/>
        <v>0</v>
      </c>
      <c r="AI5" s="24"/>
      <c r="AJ5" s="22">
        <f t="shared" si="20"/>
        <v>0</v>
      </c>
      <c r="AK5" s="22">
        <f t="shared" si="21"/>
        <v>0</v>
      </c>
      <c r="AL5" s="24"/>
      <c r="AM5" s="22">
        <f t="shared" si="22"/>
        <v>0</v>
      </c>
      <c r="AN5" s="22">
        <f t="shared" si="23"/>
        <v>0</v>
      </c>
      <c r="AO5" s="24"/>
      <c r="AP5" s="22">
        <f t="shared" si="24"/>
        <v>0</v>
      </c>
      <c r="AQ5" s="22">
        <f t="shared" si="25"/>
        <v>0</v>
      </c>
      <c r="AR5" s="24"/>
      <c r="AS5" s="22">
        <f t="shared" si="26"/>
        <v>0</v>
      </c>
      <c r="AT5" s="22">
        <f t="shared" si="27"/>
        <v>0</v>
      </c>
      <c r="AU5" s="24"/>
      <c r="AV5" s="22">
        <f t="shared" si="28"/>
        <v>0</v>
      </c>
      <c r="AW5" s="22">
        <f t="shared" si="29"/>
        <v>0</v>
      </c>
      <c r="AX5" s="24"/>
      <c r="AY5" s="22">
        <f t="shared" si="30"/>
        <v>0</v>
      </c>
      <c r="AZ5" s="22">
        <f t="shared" si="31"/>
        <v>0</v>
      </c>
      <c r="BA5" s="24"/>
      <c r="BB5" s="22">
        <f t="shared" si="32"/>
        <v>0</v>
      </c>
      <c r="BC5" s="22">
        <f t="shared" si="33"/>
        <v>0</v>
      </c>
      <c r="BD5" s="9"/>
    </row>
    <row r="6" spans="2:68" s="2" customFormat="1" ht="18.75" customHeight="1">
      <c r="B6" s="17">
        <f t="shared" si="34"/>
        <v>12</v>
      </c>
      <c r="C6" s="18" t="s">
        <v>2</v>
      </c>
      <c r="D6" s="19">
        <f t="shared" si="35"/>
        <v>12.9</v>
      </c>
      <c r="E6" s="24"/>
      <c r="F6" s="22">
        <f t="shared" si="0"/>
        <v>0</v>
      </c>
      <c r="G6" s="22">
        <f t="shared" si="1"/>
        <v>0</v>
      </c>
      <c r="H6" s="24"/>
      <c r="I6" s="22">
        <f t="shared" si="2"/>
        <v>0</v>
      </c>
      <c r="J6" s="22">
        <f t="shared" si="3"/>
        <v>0</v>
      </c>
      <c r="K6" s="24"/>
      <c r="L6" s="22">
        <f t="shared" si="4"/>
        <v>0</v>
      </c>
      <c r="M6" s="22">
        <f t="shared" si="5"/>
        <v>0</v>
      </c>
      <c r="N6" s="24"/>
      <c r="O6" s="22">
        <f t="shared" si="6"/>
        <v>0</v>
      </c>
      <c r="P6" s="22">
        <f t="shared" si="7"/>
        <v>0</v>
      </c>
      <c r="Q6" s="24"/>
      <c r="R6" s="22">
        <f t="shared" si="8"/>
        <v>0</v>
      </c>
      <c r="S6" s="22">
        <f t="shared" si="9"/>
        <v>0</v>
      </c>
      <c r="T6" s="24"/>
      <c r="U6" s="22">
        <f t="shared" si="10"/>
        <v>0</v>
      </c>
      <c r="V6" s="22">
        <f t="shared" si="11"/>
        <v>0</v>
      </c>
      <c r="W6" s="24"/>
      <c r="X6" s="22">
        <f t="shared" si="12"/>
        <v>0</v>
      </c>
      <c r="Y6" s="22">
        <f t="shared" si="13"/>
        <v>0</v>
      </c>
      <c r="Z6" s="24"/>
      <c r="AA6" s="22">
        <f t="shared" si="14"/>
        <v>0</v>
      </c>
      <c r="AB6" s="22">
        <f t="shared" si="15"/>
        <v>0</v>
      </c>
      <c r="AC6" s="24"/>
      <c r="AD6" s="22">
        <f t="shared" si="16"/>
        <v>0</v>
      </c>
      <c r="AE6" s="22">
        <f t="shared" si="17"/>
        <v>0</v>
      </c>
      <c r="AF6" s="24"/>
      <c r="AG6" s="22">
        <f t="shared" si="18"/>
        <v>0</v>
      </c>
      <c r="AH6" s="22">
        <f t="shared" si="19"/>
        <v>0</v>
      </c>
      <c r="AI6" s="24"/>
      <c r="AJ6" s="22">
        <f t="shared" si="20"/>
        <v>0</v>
      </c>
      <c r="AK6" s="22">
        <f t="shared" si="21"/>
        <v>0</v>
      </c>
      <c r="AL6" s="24"/>
      <c r="AM6" s="22">
        <f t="shared" si="22"/>
        <v>0</v>
      </c>
      <c r="AN6" s="22">
        <f t="shared" si="23"/>
        <v>0</v>
      </c>
      <c r="AO6" s="24"/>
      <c r="AP6" s="22">
        <f t="shared" si="24"/>
        <v>0</v>
      </c>
      <c r="AQ6" s="22">
        <f t="shared" si="25"/>
        <v>0</v>
      </c>
      <c r="AR6" s="24"/>
      <c r="AS6" s="22">
        <f t="shared" si="26"/>
        <v>0</v>
      </c>
      <c r="AT6" s="22">
        <f t="shared" si="27"/>
        <v>0</v>
      </c>
      <c r="AU6" s="24"/>
      <c r="AV6" s="22">
        <f t="shared" si="28"/>
        <v>0</v>
      </c>
      <c r="AW6" s="22">
        <f t="shared" si="29"/>
        <v>0</v>
      </c>
      <c r="AX6" s="24"/>
      <c r="AY6" s="22">
        <f t="shared" si="30"/>
        <v>0</v>
      </c>
      <c r="AZ6" s="22">
        <f t="shared" si="31"/>
        <v>0</v>
      </c>
      <c r="BA6" s="24"/>
      <c r="BB6" s="22">
        <f t="shared" si="32"/>
        <v>0</v>
      </c>
      <c r="BC6" s="22">
        <f t="shared" si="33"/>
        <v>0</v>
      </c>
      <c r="BD6" s="9"/>
    </row>
    <row r="7" spans="2:68" s="2" customFormat="1" ht="18.75" customHeight="1">
      <c r="B7" s="17">
        <f t="shared" si="34"/>
        <v>13</v>
      </c>
      <c r="C7" s="18" t="s">
        <v>2</v>
      </c>
      <c r="D7" s="19">
        <f t="shared" si="35"/>
        <v>13.9</v>
      </c>
      <c r="E7" s="24"/>
      <c r="F7" s="22">
        <f t="shared" si="0"/>
        <v>0</v>
      </c>
      <c r="G7" s="22">
        <f t="shared" si="1"/>
        <v>0</v>
      </c>
      <c r="H7" s="24"/>
      <c r="I7" s="22">
        <f t="shared" si="2"/>
        <v>0</v>
      </c>
      <c r="J7" s="22">
        <f t="shared" si="3"/>
        <v>0</v>
      </c>
      <c r="K7" s="24"/>
      <c r="L7" s="22">
        <f t="shared" si="4"/>
        <v>0</v>
      </c>
      <c r="M7" s="22">
        <f t="shared" si="5"/>
        <v>0</v>
      </c>
      <c r="N7" s="24"/>
      <c r="O7" s="22">
        <f t="shared" si="6"/>
        <v>0</v>
      </c>
      <c r="P7" s="22">
        <f t="shared" si="7"/>
        <v>0</v>
      </c>
      <c r="Q7" s="24"/>
      <c r="R7" s="22">
        <f t="shared" si="8"/>
        <v>0</v>
      </c>
      <c r="S7" s="22">
        <f t="shared" si="9"/>
        <v>0</v>
      </c>
      <c r="T7" s="24"/>
      <c r="U7" s="22">
        <f t="shared" si="10"/>
        <v>0</v>
      </c>
      <c r="V7" s="22">
        <f t="shared" si="11"/>
        <v>0</v>
      </c>
      <c r="W7" s="24"/>
      <c r="X7" s="22">
        <f t="shared" si="12"/>
        <v>0</v>
      </c>
      <c r="Y7" s="22">
        <f t="shared" si="13"/>
        <v>0</v>
      </c>
      <c r="Z7" s="24"/>
      <c r="AA7" s="22">
        <f t="shared" si="14"/>
        <v>0</v>
      </c>
      <c r="AB7" s="22">
        <f t="shared" si="15"/>
        <v>0</v>
      </c>
      <c r="AC7" s="24"/>
      <c r="AD7" s="22">
        <f t="shared" si="16"/>
        <v>0</v>
      </c>
      <c r="AE7" s="22">
        <f t="shared" si="17"/>
        <v>0</v>
      </c>
      <c r="AF7" s="24"/>
      <c r="AG7" s="22">
        <f t="shared" si="18"/>
        <v>0</v>
      </c>
      <c r="AH7" s="22">
        <f t="shared" si="19"/>
        <v>0</v>
      </c>
      <c r="AI7" s="24"/>
      <c r="AJ7" s="22">
        <f t="shared" si="20"/>
        <v>0</v>
      </c>
      <c r="AK7" s="22">
        <f t="shared" si="21"/>
        <v>0</v>
      </c>
      <c r="AL7" s="24"/>
      <c r="AM7" s="22">
        <f t="shared" si="22"/>
        <v>0</v>
      </c>
      <c r="AN7" s="22">
        <f t="shared" si="23"/>
        <v>0</v>
      </c>
      <c r="AO7" s="24"/>
      <c r="AP7" s="22">
        <f t="shared" si="24"/>
        <v>0</v>
      </c>
      <c r="AQ7" s="22">
        <f t="shared" si="25"/>
        <v>0</v>
      </c>
      <c r="AR7" s="24"/>
      <c r="AS7" s="22">
        <f t="shared" si="26"/>
        <v>0</v>
      </c>
      <c r="AT7" s="22">
        <f t="shared" si="27"/>
        <v>0</v>
      </c>
      <c r="AU7" s="24"/>
      <c r="AV7" s="22">
        <f t="shared" si="28"/>
        <v>0</v>
      </c>
      <c r="AW7" s="22">
        <f t="shared" si="29"/>
        <v>0</v>
      </c>
      <c r="AX7" s="24"/>
      <c r="AY7" s="22">
        <f t="shared" si="30"/>
        <v>0</v>
      </c>
      <c r="AZ7" s="22">
        <f t="shared" si="31"/>
        <v>0</v>
      </c>
      <c r="BA7" s="24">
        <v>1</v>
      </c>
      <c r="BB7" s="22">
        <f t="shared" si="32"/>
        <v>13.5</v>
      </c>
      <c r="BC7" s="22">
        <f t="shared" si="33"/>
        <v>18.422258564180716</v>
      </c>
      <c r="BD7" s="9"/>
    </row>
    <row r="8" spans="2:68" s="2" customFormat="1" ht="18.75" customHeight="1">
      <c r="B8" s="17">
        <f t="shared" si="34"/>
        <v>14</v>
      </c>
      <c r="C8" s="18" t="s">
        <v>2</v>
      </c>
      <c r="D8" s="19">
        <f t="shared" si="35"/>
        <v>14.9</v>
      </c>
      <c r="E8" s="24"/>
      <c r="F8" s="22">
        <f t="shared" si="0"/>
        <v>0</v>
      </c>
      <c r="G8" s="22">
        <f t="shared" si="1"/>
        <v>0</v>
      </c>
      <c r="H8" s="24"/>
      <c r="I8" s="22">
        <f t="shared" si="2"/>
        <v>0</v>
      </c>
      <c r="J8" s="22">
        <f t="shared" si="3"/>
        <v>0</v>
      </c>
      <c r="K8" s="24"/>
      <c r="L8" s="22">
        <f t="shared" si="4"/>
        <v>0</v>
      </c>
      <c r="M8" s="22">
        <f t="shared" si="5"/>
        <v>0</v>
      </c>
      <c r="N8" s="24"/>
      <c r="O8" s="22">
        <f t="shared" si="6"/>
        <v>0</v>
      </c>
      <c r="P8" s="22">
        <f t="shared" si="7"/>
        <v>0</v>
      </c>
      <c r="Q8" s="24"/>
      <c r="R8" s="22">
        <f t="shared" si="8"/>
        <v>0</v>
      </c>
      <c r="S8" s="22">
        <f t="shared" si="9"/>
        <v>0</v>
      </c>
      <c r="T8" s="24"/>
      <c r="U8" s="22">
        <f t="shared" si="10"/>
        <v>0</v>
      </c>
      <c r="V8" s="22">
        <f t="shared" si="11"/>
        <v>0</v>
      </c>
      <c r="W8" s="24"/>
      <c r="X8" s="22">
        <f t="shared" si="12"/>
        <v>0</v>
      </c>
      <c r="Y8" s="22">
        <f t="shared" si="13"/>
        <v>0</v>
      </c>
      <c r="Z8" s="24"/>
      <c r="AA8" s="22">
        <f t="shared" si="14"/>
        <v>0</v>
      </c>
      <c r="AB8" s="22">
        <f t="shared" si="15"/>
        <v>0</v>
      </c>
      <c r="AC8" s="24"/>
      <c r="AD8" s="22">
        <f t="shared" si="16"/>
        <v>0</v>
      </c>
      <c r="AE8" s="22">
        <f t="shared" si="17"/>
        <v>0</v>
      </c>
      <c r="AF8" s="24"/>
      <c r="AG8" s="22">
        <f t="shared" si="18"/>
        <v>0</v>
      </c>
      <c r="AH8" s="22">
        <f t="shared" si="19"/>
        <v>0</v>
      </c>
      <c r="AI8" s="24"/>
      <c r="AJ8" s="22">
        <f t="shared" si="20"/>
        <v>0</v>
      </c>
      <c r="AK8" s="22">
        <f t="shared" si="21"/>
        <v>0</v>
      </c>
      <c r="AL8" s="24"/>
      <c r="AM8" s="22">
        <f t="shared" si="22"/>
        <v>0</v>
      </c>
      <c r="AN8" s="22">
        <f t="shared" si="23"/>
        <v>0</v>
      </c>
      <c r="AO8" s="24"/>
      <c r="AP8" s="22">
        <f t="shared" si="24"/>
        <v>0</v>
      </c>
      <c r="AQ8" s="22">
        <f t="shared" si="25"/>
        <v>0</v>
      </c>
      <c r="AR8" s="24"/>
      <c r="AS8" s="22">
        <f t="shared" si="26"/>
        <v>0</v>
      </c>
      <c r="AT8" s="22">
        <f t="shared" si="27"/>
        <v>0</v>
      </c>
      <c r="AU8" s="24"/>
      <c r="AV8" s="22">
        <f t="shared" si="28"/>
        <v>0</v>
      </c>
      <c r="AW8" s="22">
        <f t="shared" si="29"/>
        <v>0</v>
      </c>
      <c r="AX8" s="24"/>
      <c r="AY8" s="22">
        <f t="shared" si="30"/>
        <v>0</v>
      </c>
      <c r="AZ8" s="22">
        <f t="shared" si="31"/>
        <v>0</v>
      </c>
      <c r="BA8" s="24">
        <v>8</v>
      </c>
      <c r="BB8" s="22">
        <f t="shared" si="32"/>
        <v>116</v>
      </c>
      <c r="BC8" s="22">
        <f t="shared" si="33"/>
        <v>187.80099025767478</v>
      </c>
      <c r="BD8" s="9"/>
    </row>
    <row r="9" spans="2:68" s="2" customFormat="1" ht="18.75" customHeight="1">
      <c r="B9" s="17">
        <f t="shared" si="34"/>
        <v>15</v>
      </c>
      <c r="C9" s="18" t="s">
        <v>2</v>
      </c>
      <c r="D9" s="19">
        <f t="shared" si="35"/>
        <v>15.9</v>
      </c>
      <c r="E9" s="24"/>
      <c r="F9" s="22">
        <f t="shared" si="0"/>
        <v>0</v>
      </c>
      <c r="G9" s="22">
        <f t="shared" si="1"/>
        <v>0</v>
      </c>
      <c r="H9" s="24"/>
      <c r="I9" s="22">
        <f t="shared" si="2"/>
        <v>0</v>
      </c>
      <c r="J9" s="22">
        <f t="shared" si="3"/>
        <v>0</v>
      </c>
      <c r="K9" s="24"/>
      <c r="L9" s="22">
        <f t="shared" si="4"/>
        <v>0</v>
      </c>
      <c r="M9" s="22">
        <f t="shared" si="5"/>
        <v>0</v>
      </c>
      <c r="N9" s="24"/>
      <c r="O9" s="22">
        <f t="shared" si="6"/>
        <v>0</v>
      </c>
      <c r="P9" s="22">
        <f t="shared" si="7"/>
        <v>0</v>
      </c>
      <c r="Q9" s="24"/>
      <c r="R9" s="22">
        <f t="shared" si="8"/>
        <v>0</v>
      </c>
      <c r="S9" s="22">
        <f t="shared" si="9"/>
        <v>0</v>
      </c>
      <c r="T9" s="24"/>
      <c r="U9" s="22">
        <f t="shared" si="10"/>
        <v>0</v>
      </c>
      <c r="V9" s="22">
        <f t="shared" si="11"/>
        <v>0</v>
      </c>
      <c r="W9" s="24"/>
      <c r="X9" s="22">
        <f t="shared" si="12"/>
        <v>0</v>
      </c>
      <c r="Y9" s="22">
        <f t="shared" si="13"/>
        <v>0</v>
      </c>
      <c r="Z9" s="24"/>
      <c r="AA9" s="22">
        <f t="shared" si="14"/>
        <v>0</v>
      </c>
      <c r="AB9" s="22">
        <f t="shared" si="15"/>
        <v>0</v>
      </c>
      <c r="AC9" s="24"/>
      <c r="AD9" s="22">
        <f t="shared" si="16"/>
        <v>0</v>
      </c>
      <c r="AE9" s="22">
        <f t="shared" si="17"/>
        <v>0</v>
      </c>
      <c r="AF9" s="24"/>
      <c r="AG9" s="22">
        <f t="shared" si="18"/>
        <v>0</v>
      </c>
      <c r="AH9" s="22">
        <f t="shared" si="19"/>
        <v>0</v>
      </c>
      <c r="AI9" s="24"/>
      <c r="AJ9" s="22">
        <f t="shared" si="20"/>
        <v>0</v>
      </c>
      <c r="AK9" s="22">
        <f t="shared" si="21"/>
        <v>0</v>
      </c>
      <c r="AL9" s="24"/>
      <c r="AM9" s="22">
        <f t="shared" si="22"/>
        <v>0</v>
      </c>
      <c r="AN9" s="22">
        <f t="shared" si="23"/>
        <v>0</v>
      </c>
      <c r="AO9" s="24"/>
      <c r="AP9" s="22">
        <f t="shared" si="24"/>
        <v>0</v>
      </c>
      <c r="AQ9" s="22">
        <f t="shared" si="25"/>
        <v>0</v>
      </c>
      <c r="AR9" s="24"/>
      <c r="AS9" s="22">
        <f t="shared" si="26"/>
        <v>0</v>
      </c>
      <c r="AT9" s="22">
        <f t="shared" si="27"/>
        <v>0</v>
      </c>
      <c r="AU9" s="24"/>
      <c r="AV9" s="22">
        <f t="shared" si="28"/>
        <v>0</v>
      </c>
      <c r="AW9" s="22">
        <f t="shared" si="29"/>
        <v>0</v>
      </c>
      <c r="AX9" s="24"/>
      <c r="AY9" s="22">
        <f t="shared" si="30"/>
        <v>0</v>
      </c>
      <c r="AZ9" s="22">
        <f t="shared" si="31"/>
        <v>0</v>
      </c>
      <c r="BA9" s="24">
        <v>19</v>
      </c>
      <c r="BB9" s="22">
        <f t="shared" si="32"/>
        <v>294.5</v>
      </c>
      <c r="BC9" s="22">
        <f t="shared" si="33"/>
        <v>559.24672838377967</v>
      </c>
      <c r="BD9" s="9"/>
    </row>
    <row r="10" spans="2:68" s="2" customFormat="1" ht="18.75" customHeight="1">
      <c r="B10" s="17">
        <f t="shared" si="34"/>
        <v>16</v>
      </c>
      <c r="C10" s="18" t="s">
        <v>2</v>
      </c>
      <c r="D10" s="19">
        <f t="shared" si="35"/>
        <v>16.899999999999999</v>
      </c>
      <c r="E10" s="24"/>
      <c r="F10" s="22">
        <f t="shared" si="0"/>
        <v>0</v>
      </c>
      <c r="G10" s="22">
        <f t="shared" si="1"/>
        <v>0</v>
      </c>
      <c r="H10" s="24"/>
      <c r="I10" s="22">
        <f t="shared" si="2"/>
        <v>0</v>
      </c>
      <c r="J10" s="22">
        <f t="shared" si="3"/>
        <v>0</v>
      </c>
      <c r="K10" s="24"/>
      <c r="L10" s="22">
        <f t="shared" si="4"/>
        <v>0</v>
      </c>
      <c r="M10" s="22">
        <f t="shared" si="5"/>
        <v>0</v>
      </c>
      <c r="N10" s="24"/>
      <c r="O10" s="22">
        <f t="shared" si="6"/>
        <v>0</v>
      </c>
      <c r="P10" s="22">
        <f t="shared" si="7"/>
        <v>0</v>
      </c>
      <c r="Q10" s="24"/>
      <c r="R10" s="22">
        <f t="shared" si="8"/>
        <v>0</v>
      </c>
      <c r="S10" s="22">
        <f t="shared" si="9"/>
        <v>0</v>
      </c>
      <c r="T10" s="24"/>
      <c r="U10" s="22">
        <f t="shared" si="10"/>
        <v>0</v>
      </c>
      <c r="V10" s="22">
        <f t="shared" si="11"/>
        <v>0</v>
      </c>
      <c r="W10" s="24"/>
      <c r="X10" s="22">
        <f t="shared" si="12"/>
        <v>0</v>
      </c>
      <c r="Y10" s="22">
        <f t="shared" si="13"/>
        <v>0</v>
      </c>
      <c r="Z10" s="24"/>
      <c r="AA10" s="22">
        <f t="shared" si="14"/>
        <v>0</v>
      </c>
      <c r="AB10" s="22">
        <f t="shared" si="15"/>
        <v>0</v>
      </c>
      <c r="AC10" s="24"/>
      <c r="AD10" s="22">
        <f t="shared" si="16"/>
        <v>0</v>
      </c>
      <c r="AE10" s="22">
        <f t="shared" si="17"/>
        <v>0</v>
      </c>
      <c r="AF10" s="24"/>
      <c r="AG10" s="22">
        <f t="shared" si="18"/>
        <v>0</v>
      </c>
      <c r="AH10" s="22">
        <f t="shared" si="19"/>
        <v>0</v>
      </c>
      <c r="AI10" s="24"/>
      <c r="AJ10" s="22">
        <f t="shared" si="20"/>
        <v>0</v>
      </c>
      <c r="AK10" s="22">
        <f t="shared" si="21"/>
        <v>0</v>
      </c>
      <c r="AL10" s="24"/>
      <c r="AM10" s="22">
        <f t="shared" si="22"/>
        <v>0</v>
      </c>
      <c r="AN10" s="22">
        <f t="shared" si="23"/>
        <v>0</v>
      </c>
      <c r="AO10" s="24"/>
      <c r="AP10" s="22">
        <f t="shared" si="24"/>
        <v>0</v>
      </c>
      <c r="AQ10" s="22">
        <f t="shared" si="25"/>
        <v>0</v>
      </c>
      <c r="AR10" s="24"/>
      <c r="AS10" s="22">
        <f t="shared" si="26"/>
        <v>0</v>
      </c>
      <c r="AT10" s="22">
        <f t="shared" si="27"/>
        <v>0</v>
      </c>
      <c r="AU10" s="24">
        <v>1</v>
      </c>
      <c r="AV10" s="22">
        <f t="shared" si="28"/>
        <v>16.5</v>
      </c>
      <c r="AW10" s="22">
        <f t="shared" si="29"/>
        <v>36.387109235035744</v>
      </c>
      <c r="AX10" s="24"/>
      <c r="AY10" s="22">
        <f t="shared" si="30"/>
        <v>0</v>
      </c>
      <c r="AZ10" s="22">
        <f t="shared" si="31"/>
        <v>0</v>
      </c>
      <c r="BA10" s="24">
        <v>17</v>
      </c>
      <c r="BB10" s="22">
        <f t="shared" si="32"/>
        <v>280.5</v>
      </c>
      <c r="BC10" s="22">
        <f t="shared" si="33"/>
        <v>618.58085699560763</v>
      </c>
      <c r="BD10" s="9"/>
    </row>
    <row r="11" spans="2:68" s="2" customFormat="1" ht="18.75" customHeight="1">
      <c r="B11" s="17">
        <f t="shared" si="34"/>
        <v>17</v>
      </c>
      <c r="C11" s="18" t="s">
        <v>2</v>
      </c>
      <c r="D11" s="19">
        <f t="shared" si="35"/>
        <v>17.899999999999999</v>
      </c>
      <c r="E11" s="24"/>
      <c r="F11" s="22">
        <f t="shared" si="0"/>
        <v>0</v>
      </c>
      <c r="G11" s="22">
        <f t="shared" si="1"/>
        <v>0</v>
      </c>
      <c r="H11" s="24"/>
      <c r="I11" s="22">
        <f t="shared" si="2"/>
        <v>0</v>
      </c>
      <c r="J11" s="22">
        <f t="shared" si="3"/>
        <v>0</v>
      </c>
      <c r="K11" s="24"/>
      <c r="L11" s="22">
        <f t="shared" si="4"/>
        <v>0</v>
      </c>
      <c r="M11" s="22">
        <f t="shared" si="5"/>
        <v>0</v>
      </c>
      <c r="N11" s="24"/>
      <c r="O11" s="22">
        <f t="shared" si="6"/>
        <v>0</v>
      </c>
      <c r="P11" s="22">
        <f t="shared" si="7"/>
        <v>0</v>
      </c>
      <c r="Q11" s="24"/>
      <c r="R11" s="22">
        <f t="shared" si="8"/>
        <v>0</v>
      </c>
      <c r="S11" s="22">
        <f t="shared" si="9"/>
        <v>0</v>
      </c>
      <c r="T11" s="24"/>
      <c r="U11" s="22">
        <f t="shared" si="10"/>
        <v>0</v>
      </c>
      <c r="V11" s="22">
        <f t="shared" si="11"/>
        <v>0</v>
      </c>
      <c r="W11" s="24"/>
      <c r="X11" s="22">
        <f t="shared" si="12"/>
        <v>0</v>
      </c>
      <c r="Y11" s="22">
        <f t="shared" si="13"/>
        <v>0</v>
      </c>
      <c r="Z11" s="24"/>
      <c r="AA11" s="22">
        <f t="shared" si="14"/>
        <v>0</v>
      </c>
      <c r="AB11" s="22">
        <f t="shared" si="15"/>
        <v>0</v>
      </c>
      <c r="AC11" s="24"/>
      <c r="AD11" s="22">
        <f t="shared" si="16"/>
        <v>0</v>
      </c>
      <c r="AE11" s="22">
        <f t="shared" si="17"/>
        <v>0</v>
      </c>
      <c r="AF11" s="24"/>
      <c r="AG11" s="22">
        <f t="shared" si="18"/>
        <v>0</v>
      </c>
      <c r="AH11" s="22">
        <f t="shared" si="19"/>
        <v>0</v>
      </c>
      <c r="AI11" s="24"/>
      <c r="AJ11" s="22">
        <f t="shared" si="20"/>
        <v>0</v>
      </c>
      <c r="AK11" s="22">
        <f t="shared" si="21"/>
        <v>0</v>
      </c>
      <c r="AL11" s="24"/>
      <c r="AM11" s="22">
        <f t="shared" si="22"/>
        <v>0</v>
      </c>
      <c r="AN11" s="22">
        <f t="shared" si="23"/>
        <v>0</v>
      </c>
      <c r="AO11" s="24"/>
      <c r="AP11" s="22">
        <f t="shared" si="24"/>
        <v>0</v>
      </c>
      <c r="AQ11" s="22">
        <f t="shared" si="25"/>
        <v>0</v>
      </c>
      <c r="AR11" s="24"/>
      <c r="AS11" s="22">
        <f t="shared" si="26"/>
        <v>0</v>
      </c>
      <c r="AT11" s="22">
        <f t="shared" si="27"/>
        <v>0</v>
      </c>
      <c r="AU11" s="24">
        <v>4</v>
      </c>
      <c r="AV11" s="22">
        <f t="shared" si="28"/>
        <v>70</v>
      </c>
      <c r="AW11" s="22">
        <f t="shared" si="29"/>
        <v>177.69880728375222</v>
      </c>
      <c r="AX11" s="24">
        <v>1</v>
      </c>
      <c r="AY11" s="22">
        <f t="shared" si="30"/>
        <v>17.5</v>
      </c>
      <c r="AZ11" s="22">
        <f t="shared" si="31"/>
        <v>44.424701820938054</v>
      </c>
      <c r="BA11" s="24">
        <v>4</v>
      </c>
      <c r="BB11" s="22">
        <f t="shared" si="32"/>
        <v>70</v>
      </c>
      <c r="BC11" s="22">
        <f t="shared" si="33"/>
        <v>177.69880728375222</v>
      </c>
      <c r="BD11" s="9"/>
    </row>
    <row r="12" spans="2:68" s="2" customFormat="1" ht="18.75" customHeight="1">
      <c r="B12" s="17">
        <f t="shared" si="34"/>
        <v>18</v>
      </c>
      <c r="C12" s="18" t="s">
        <v>2</v>
      </c>
      <c r="D12" s="19">
        <f t="shared" si="35"/>
        <v>18.899999999999999</v>
      </c>
      <c r="E12" s="24"/>
      <c r="F12" s="22">
        <f t="shared" si="0"/>
        <v>0</v>
      </c>
      <c r="G12" s="22">
        <f t="shared" si="1"/>
        <v>0</v>
      </c>
      <c r="H12" s="24"/>
      <c r="I12" s="22">
        <f t="shared" si="2"/>
        <v>0</v>
      </c>
      <c r="J12" s="22">
        <f t="shared" si="3"/>
        <v>0</v>
      </c>
      <c r="K12" s="24"/>
      <c r="L12" s="22">
        <f t="shared" si="4"/>
        <v>0</v>
      </c>
      <c r="M12" s="22">
        <f t="shared" si="5"/>
        <v>0</v>
      </c>
      <c r="N12" s="24"/>
      <c r="O12" s="22">
        <f t="shared" si="6"/>
        <v>0</v>
      </c>
      <c r="P12" s="22">
        <f t="shared" si="7"/>
        <v>0</v>
      </c>
      <c r="Q12" s="24"/>
      <c r="R12" s="22">
        <f t="shared" si="8"/>
        <v>0</v>
      </c>
      <c r="S12" s="22">
        <f t="shared" si="9"/>
        <v>0</v>
      </c>
      <c r="T12" s="24"/>
      <c r="U12" s="22">
        <f t="shared" si="10"/>
        <v>0</v>
      </c>
      <c r="V12" s="22">
        <f t="shared" si="11"/>
        <v>0</v>
      </c>
      <c r="W12" s="24"/>
      <c r="X12" s="22">
        <f t="shared" si="12"/>
        <v>0</v>
      </c>
      <c r="Y12" s="22">
        <f t="shared" si="13"/>
        <v>0</v>
      </c>
      <c r="Z12" s="24"/>
      <c r="AA12" s="22">
        <f t="shared" si="14"/>
        <v>0</v>
      </c>
      <c r="AB12" s="22">
        <f t="shared" si="15"/>
        <v>0</v>
      </c>
      <c r="AC12" s="24"/>
      <c r="AD12" s="22">
        <f t="shared" si="16"/>
        <v>0</v>
      </c>
      <c r="AE12" s="22">
        <f t="shared" si="17"/>
        <v>0</v>
      </c>
      <c r="AF12" s="24"/>
      <c r="AG12" s="22">
        <f t="shared" si="18"/>
        <v>0</v>
      </c>
      <c r="AH12" s="22">
        <f t="shared" si="19"/>
        <v>0</v>
      </c>
      <c r="AI12" s="24"/>
      <c r="AJ12" s="22">
        <f t="shared" si="20"/>
        <v>0</v>
      </c>
      <c r="AK12" s="22">
        <f t="shared" si="21"/>
        <v>0</v>
      </c>
      <c r="AL12" s="24"/>
      <c r="AM12" s="22">
        <f t="shared" si="22"/>
        <v>0</v>
      </c>
      <c r="AN12" s="22">
        <f t="shared" si="23"/>
        <v>0</v>
      </c>
      <c r="AO12" s="24"/>
      <c r="AP12" s="22">
        <f t="shared" si="24"/>
        <v>0</v>
      </c>
      <c r="AQ12" s="22">
        <f t="shared" si="25"/>
        <v>0</v>
      </c>
      <c r="AR12" s="24"/>
      <c r="AS12" s="22">
        <f t="shared" si="26"/>
        <v>0</v>
      </c>
      <c r="AT12" s="22">
        <f t="shared" si="27"/>
        <v>0</v>
      </c>
      <c r="AU12" s="24">
        <v>10</v>
      </c>
      <c r="AV12" s="22">
        <f t="shared" si="28"/>
        <v>185</v>
      </c>
      <c r="AW12" s="22">
        <f t="shared" si="29"/>
        <v>536.39355346088155</v>
      </c>
      <c r="AX12" s="24">
        <v>11</v>
      </c>
      <c r="AY12" s="22">
        <f t="shared" si="30"/>
        <v>203.5</v>
      </c>
      <c r="AZ12" s="22">
        <f t="shared" si="31"/>
        <v>590.03290880696977</v>
      </c>
      <c r="BA12" s="24">
        <v>1</v>
      </c>
      <c r="BB12" s="22">
        <f t="shared" si="32"/>
        <v>18.5</v>
      </c>
      <c r="BC12" s="22">
        <f t="shared" si="33"/>
        <v>53.639355346088159</v>
      </c>
      <c r="BD12" s="9"/>
    </row>
    <row r="13" spans="2:68" s="2" customFormat="1" ht="18.75" customHeight="1">
      <c r="B13" s="17">
        <f t="shared" si="34"/>
        <v>19</v>
      </c>
      <c r="C13" s="18" t="s">
        <v>2</v>
      </c>
      <c r="D13" s="19">
        <f t="shared" si="35"/>
        <v>19.899999999999999</v>
      </c>
      <c r="E13" s="24"/>
      <c r="F13" s="22">
        <f t="shared" si="0"/>
        <v>0</v>
      </c>
      <c r="G13" s="22">
        <f t="shared" si="1"/>
        <v>0</v>
      </c>
      <c r="H13" s="24"/>
      <c r="I13" s="22">
        <f t="shared" si="2"/>
        <v>0</v>
      </c>
      <c r="J13" s="22">
        <f t="shared" si="3"/>
        <v>0</v>
      </c>
      <c r="K13" s="24"/>
      <c r="L13" s="22">
        <f t="shared" si="4"/>
        <v>0</v>
      </c>
      <c r="M13" s="22">
        <f t="shared" si="5"/>
        <v>0</v>
      </c>
      <c r="N13" s="24"/>
      <c r="O13" s="22">
        <f t="shared" si="6"/>
        <v>0</v>
      </c>
      <c r="P13" s="22">
        <f t="shared" si="7"/>
        <v>0</v>
      </c>
      <c r="Q13" s="24"/>
      <c r="R13" s="22">
        <f t="shared" si="8"/>
        <v>0</v>
      </c>
      <c r="S13" s="22">
        <f t="shared" si="9"/>
        <v>0</v>
      </c>
      <c r="T13" s="24"/>
      <c r="U13" s="22">
        <f t="shared" si="10"/>
        <v>0</v>
      </c>
      <c r="V13" s="22">
        <f t="shared" si="11"/>
        <v>0</v>
      </c>
      <c r="W13" s="24"/>
      <c r="X13" s="22">
        <f t="shared" si="12"/>
        <v>0</v>
      </c>
      <c r="Y13" s="22">
        <f t="shared" si="13"/>
        <v>0</v>
      </c>
      <c r="Z13" s="24"/>
      <c r="AA13" s="22">
        <f t="shared" si="14"/>
        <v>0</v>
      </c>
      <c r="AB13" s="22">
        <f t="shared" si="15"/>
        <v>0</v>
      </c>
      <c r="AC13" s="24"/>
      <c r="AD13" s="22">
        <f t="shared" si="16"/>
        <v>0</v>
      </c>
      <c r="AE13" s="22">
        <f t="shared" si="17"/>
        <v>0</v>
      </c>
      <c r="AF13" s="24"/>
      <c r="AG13" s="22">
        <f t="shared" si="18"/>
        <v>0</v>
      </c>
      <c r="AH13" s="22">
        <f t="shared" si="19"/>
        <v>0</v>
      </c>
      <c r="AI13" s="24"/>
      <c r="AJ13" s="22">
        <f t="shared" si="20"/>
        <v>0</v>
      </c>
      <c r="AK13" s="22">
        <f t="shared" si="21"/>
        <v>0</v>
      </c>
      <c r="AL13" s="24"/>
      <c r="AM13" s="22">
        <f t="shared" si="22"/>
        <v>0</v>
      </c>
      <c r="AN13" s="22">
        <f t="shared" si="23"/>
        <v>0</v>
      </c>
      <c r="AO13" s="24"/>
      <c r="AP13" s="22">
        <f t="shared" si="24"/>
        <v>0</v>
      </c>
      <c r="AQ13" s="22">
        <f t="shared" si="25"/>
        <v>0</v>
      </c>
      <c r="AR13" s="24"/>
      <c r="AS13" s="22">
        <f t="shared" si="26"/>
        <v>0</v>
      </c>
      <c r="AT13" s="22">
        <f t="shared" si="27"/>
        <v>0</v>
      </c>
      <c r="AU13" s="24">
        <v>11</v>
      </c>
      <c r="AV13" s="22">
        <f t="shared" si="28"/>
        <v>214.5</v>
      </c>
      <c r="AW13" s="22">
        <f t="shared" si="29"/>
        <v>705.38277066758769</v>
      </c>
      <c r="AX13" s="24">
        <v>14</v>
      </c>
      <c r="AY13" s="22">
        <f t="shared" si="30"/>
        <v>273</v>
      </c>
      <c r="AZ13" s="22">
        <f t="shared" si="31"/>
        <v>897.75988994056615</v>
      </c>
      <c r="BA13" s="24"/>
      <c r="BB13" s="22">
        <f t="shared" si="32"/>
        <v>0</v>
      </c>
      <c r="BC13" s="22">
        <f t="shared" si="33"/>
        <v>0</v>
      </c>
      <c r="BD13" s="9"/>
    </row>
    <row r="14" spans="2:68" s="2" customFormat="1" ht="18.75" customHeight="1">
      <c r="B14" s="17">
        <f t="shared" si="34"/>
        <v>20</v>
      </c>
      <c r="C14" s="18" t="s">
        <v>2</v>
      </c>
      <c r="D14" s="19">
        <f t="shared" si="35"/>
        <v>20.9</v>
      </c>
      <c r="E14" s="24"/>
      <c r="F14" s="22">
        <f t="shared" si="0"/>
        <v>0</v>
      </c>
      <c r="G14" s="22">
        <f t="shared" si="1"/>
        <v>0</v>
      </c>
      <c r="H14" s="24"/>
      <c r="I14" s="22">
        <f t="shared" si="2"/>
        <v>0</v>
      </c>
      <c r="J14" s="22">
        <f t="shared" si="3"/>
        <v>0</v>
      </c>
      <c r="K14" s="24"/>
      <c r="L14" s="22">
        <f t="shared" si="4"/>
        <v>0</v>
      </c>
      <c r="M14" s="22">
        <f t="shared" si="5"/>
        <v>0</v>
      </c>
      <c r="N14" s="24"/>
      <c r="O14" s="22">
        <f t="shared" si="6"/>
        <v>0</v>
      </c>
      <c r="P14" s="22">
        <f t="shared" si="7"/>
        <v>0</v>
      </c>
      <c r="Q14" s="24"/>
      <c r="R14" s="22">
        <f t="shared" si="8"/>
        <v>0</v>
      </c>
      <c r="S14" s="22">
        <f t="shared" si="9"/>
        <v>0</v>
      </c>
      <c r="T14" s="24"/>
      <c r="U14" s="22">
        <f t="shared" si="10"/>
        <v>0</v>
      </c>
      <c r="V14" s="22">
        <f t="shared" si="11"/>
        <v>0</v>
      </c>
      <c r="W14" s="24"/>
      <c r="X14" s="22">
        <f t="shared" si="12"/>
        <v>0</v>
      </c>
      <c r="Y14" s="22">
        <f t="shared" si="13"/>
        <v>0</v>
      </c>
      <c r="Z14" s="24"/>
      <c r="AA14" s="22">
        <f t="shared" si="14"/>
        <v>0</v>
      </c>
      <c r="AB14" s="22">
        <f t="shared" si="15"/>
        <v>0</v>
      </c>
      <c r="AC14" s="24"/>
      <c r="AD14" s="22">
        <f t="shared" si="16"/>
        <v>0</v>
      </c>
      <c r="AE14" s="22">
        <f t="shared" si="17"/>
        <v>0</v>
      </c>
      <c r="AF14" s="24"/>
      <c r="AG14" s="22">
        <f t="shared" si="18"/>
        <v>0</v>
      </c>
      <c r="AH14" s="22">
        <f t="shared" si="19"/>
        <v>0</v>
      </c>
      <c r="AI14" s="24"/>
      <c r="AJ14" s="22">
        <f t="shared" si="20"/>
        <v>0</v>
      </c>
      <c r="AK14" s="22">
        <f t="shared" si="21"/>
        <v>0</v>
      </c>
      <c r="AL14" s="24"/>
      <c r="AM14" s="22">
        <f t="shared" si="22"/>
        <v>0</v>
      </c>
      <c r="AN14" s="22">
        <f t="shared" si="23"/>
        <v>0</v>
      </c>
      <c r="AO14" s="24"/>
      <c r="AP14" s="22">
        <f t="shared" si="24"/>
        <v>0</v>
      </c>
      <c r="AQ14" s="22">
        <f t="shared" si="25"/>
        <v>0</v>
      </c>
      <c r="AR14" s="24">
        <v>12</v>
      </c>
      <c r="AS14" s="22">
        <f t="shared" si="26"/>
        <v>246</v>
      </c>
      <c r="AT14" s="22">
        <f t="shared" si="27"/>
        <v>911.76503072419769</v>
      </c>
      <c r="AU14" s="24">
        <v>2</v>
      </c>
      <c r="AV14" s="22">
        <f t="shared" si="28"/>
        <v>41</v>
      </c>
      <c r="AW14" s="22">
        <f t="shared" si="29"/>
        <v>151.96083845403294</v>
      </c>
      <c r="AX14" s="24">
        <v>3</v>
      </c>
      <c r="AY14" s="22">
        <f t="shared" si="30"/>
        <v>61.5</v>
      </c>
      <c r="AZ14" s="22">
        <f t="shared" si="31"/>
        <v>227.94125768104942</v>
      </c>
      <c r="BA14" s="24"/>
      <c r="BB14" s="22">
        <f t="shared" si="32"/>
        <v>0</v>
      </c>
      <c r="BC14" s="22">
        <f t="shared" si="33"/>
        <v>0</v>
      </c>
      <c r="BD14" s="9"/>
    </row>
    <row r="15" spans="2:68" s="2" customFormat="1" ht="18.75" customHeight="1">
      <c r="B15" s="17">
        <f t="shared" si="34"/>
        <v>21</v>
      </c>
      <c r="C15" s="18" t="s">
        <v>2</v>
      </c>
      <c r="D15" s="19">
        <f t="shared" si="35"/>
        <v>21.9</v>
      </c>
      <c r="E15" s="24"/>
      <c r="F15" s="22">
        <f t="shared" si="0"/>
        <v>0</v>
      </c>
      <c r="G15" s="22">
        <f t="shared" si="1"/>
        <v>0</v>
      </c>
      <c r="H15" s="24"/>
      <c r="I15" s="22">
        <f t="shared" si="2"/>
        <v>0</v>
      </c>
      <c r="J15" s="22">
        <f t="shared" si="3"/>
        <v>0</v>
      </c>
      <c r="K15" s="24"/>
      <c r="L15" s="22">
        <f t="shared" si="4"/>
        <v>0</v>
      </c>
      <c r="M15" s="22">
        <f t="shared" si="5"/>
        <v>0</v>
      </c>
      <c r="N15" s="24"/>
      <c r="O15" s="22">
        <f t="shared" si="6"/>
        <v>0</v>
      </c>
      <c r="P15" s="22">
        <f t="shared" si="7"/>
        <v>0</v>
      </c>
      <c r="Q15" s="24"/>
      <c r="R15" s="22">
        <f t="shared" si="8"/>
        <v>0</v>
      </c>
      <c r="S15" s="22">
        <f t="shared" si="9"/>
        <v>0</v>
      </c>
      <c r="T15" s="24"/>
      <c r="U15" s="22">
        <f t="shared" si="10"/>
        <v>0</v>
      </c>
      <c r="V15" s="22">
        <f t="shared" si="11"/>
        <v>0</v>
      </c>
      <c r="W15" s="24"/>
      <c r="X15" s="22">
        <f t="shared" si="12"/>
        <v>0</v>
      </c>
      <c r="Y15" s="22">
        <f t="shared" si="13"/>
        <v>0</v>
      </c>
      <c r="Z15" s="24"/>
      <c r="AA15" s="22">
        <f t="shared" si="14"/>
        <v>0</v>
      </c>
      <c r="AB15" s="22">
        <f t="shared" si="15"/>
        <v>0</v>
      </c>
      <c r="AC15" s="24"/>
      <c r="AD15" s="22">
        <f t="shared" si="16"/>
        <v>0</v>
      </c>
      <c r="AE15" s="22">
        <f t="shared" si="17"/>
        <v>0</v>
      </c>
      <c r="AF15" s="24"/>
      <c r="AG15" s="22">
        <f t="shared" si="18"/>
        <v>0</v>
      </c>
      <c r="AH15" s="22">
        <f t="shared" si="19"/>
        <v>0</v>
      </c>
      <c r="AI15" s="24"/>
      <c r="AJ15" s="22">
        <f t="shared" si="20"/>
        <v>0</v>
      </c>
      <c r="AK15" s="22">
        <f t="shared" si="21"/>
        <v>0</v>
      </c>
      <c r="AL15" s="24"/>
      <c r="AM15" s="22">
        <f t="shared" si="22"/>
        <v>0</v>
      </c>
      <c r="AN15" s="22">
        <f t="shared" si="23"/>
        <v>0</v>
      </c>
      <c r="AO15" s="24">
        <v>6</v>
      </c>
      <c r="AP15" s="22">
        <f t="shared" si="24"/>
        <v>129</v>
      </c>
      <c r="AQ15" s="22">
        <f t="shared" si="25"/>
        <v>535.81272905825426</v>
      </c>
      <c r="AR15" s="24">
        <v>18</v>
      </c>
      <c r="AS15" s="22">
        <f t="shared" si="26"/>
        <v>387</v>
      </c>
      <c r="AT15" s="22">
        <f t="shared" si="27"/>
        <v>1607.4381871747628</v>
      </c>
      <c r="AU15" s="24">
        <v>2</v>
      </c>
      <c r="AV15" s="22">
        <f t="shared" si="28"/>
        <v>43</v>
      </c>
      <c r="AW15" s="22">
        <f t="shared" si="29"/>
        <v>178.60424301941808</v>
      </c>
      <c r="AX15" s="24">
        <v>1</v>
      </c>
      <c r="AY15" s="22">
        <f t="shared" si="30"/>
        <v>21.5</v>
      </c>
      <c r="AZ15" s="22">
        <f t="shared" si="31"/>
        <v>89.302121509709039</v>
      </c>
      <c r="BA15" s="24"/>
      <c r="BB15" s="22">
        <f t="shared" si="32"/>
        <v>0</v>
      </c>
      <c r="BC15" s="22">
        <f t="shared" si="33"/>
        <v>0</v>
      </c>
      <c r="BD15" s="9"/>
    </row>
    <row r="16" spans="2:68" s="2" customFormat="1" ht="18.75" customHeight="1">
      <c r="B16" s="17">
        <f t="shared" si="34"/>
        <v>22</v>
      </c>
      <c r="C16" s="18" t="s">
        <v>2</v>
      </c>
      <c r="D16" s="19">
        <f t="shared" si="35"/>
        <v>22.9</v>
      </c>
      <c r="E16" s="24"/>
      <c r="F16" s="22">
        <f t="shared" si="0"/>
        <v>0</v>
      </c>
      <c r="G16" s="22">
        <f t="shared" si="1"/>
        <v>0</v>
      </c>
      <c r="H16" s="24"/>
      <c r="I16" s="22">
        <f t="shared" si="2"/>
        <v>0</v>
      </c>
      <c r="J16" s="22">
        <f t="shared" si="3"/>
        <v>0</v>
      </c>
      <c r="K16" s="24"/>
      <c r="L16" s="22">
        <f t="shared" si="4"/>
        <v>0</v>
      </c>
      <c r="M16" s="22">
        <f t="shared" si="5"/>
        <v>0</v>
      </c>
      <c r="N16" s="24"/>
      <c r="O16" s="22">
        <f t="shared" si="6"/>
        <v>0</v>
      </c>
      <c r="P16" s="22">
        <f t="shared" si="7"/>
        <v>0</v>
      </c>
      <c r="Q16" s="24"/>
      <c r="R16" s="22">
        <f t="shared" si="8"/>
        <v>0</v>
      </c>
      <c r="S16" s="22">
        <f t="shared" si="9"/>
        <v>0</v>
      </c>
      <c r="T16" s="24"/>
      <c r="U16" s="22">
        <f t="shared" si="10"/>
        <v>0</v>
      </c>
      <c r="V16" s="22">
        <f t="shared" si="11"/>
        <v>0</v>
      </c>
      <c r="W16" s="25"/>
      <c r="X16" s="22">
        <f t="shared" si="12"/>
        <v>0</v>
      </c>
      <c r="Y16" s="22">
        <f t="shared" si="13"/>
        <v>0</v>
      </c>
      <c r="Z16" s="24"/>
      <c r="AA16" s="22">
        <f t="shared" si="14"/>
        <v>0</v>
      </c>
      <c r="AB16" s="22">
        <f t="shared" si="15"/>
        <v>0</v>
      </c>
      <c r="AC16" s="24"/>
      <c r="AD16" s="22">
        <f t="shared" si="16"/>
        <v>0</v>
      </c>
      <c r="AE16" s="22">
        <f t="shared" si="17"/>
        <v>0</v>
      </c>
      <c r="AF16" s="24"/>
      <c r="AG16" s="22">
        <f t="shared" si="18"/>
        <v>0</v>
      </c>
      <c r="AH16" s="22">
        <f t="shared" si="19"/>
        <v>0</v>
      </c>
      <c r="AI16" s="24"/>
      <c r="AJ16" s="22">
        <f t="shared" si="20"/>
        <v>0</v>
      </c>
      <c r="AK16" s="22">
        <f t="shared" si="21"/>
        <v>0</v>
      </c>
      <c r="AL16" s="24">
        <v>14</v>
      </c>
      <c r="AM16" s="22">
        <f t="shared" si="22"/>
        <v>315</v>
      </c>
      <c r="AN16" s="22">
        <f t="shared" si="23"/>
        <v>1458.6788400498369</v>
      </c>
      <c r="AO16" s="24">
        <v>19</v>
      </c>
      <c r="AP16" s="22">
        <f t="shared" si="24"/>
        <v>427.5</v>
      </c>
      <c r="AQ16" s="22">
        <f t="shared" si="25"/>
        <v>1979.6355686390643</v>
      </c>
      <c r="AR16" s="24"/>
      <c r="AS16" s="22">
        <f t="shared" si="26"/>
        <v>0</v>
      </c>
      <c r="AT16" s="22">
        <f t="shared" si="27"/>
        <v>0</v>
      </c>
      <c r="AU16" s="24"/>
      <c r="AV16" s="22">
        <f t="shared" si="28"/>
        <v>0</v>
      </c>
      <c r="AW16" s="22">
        <f t="shared" si="29"/>
        <v>0</v>
      </c>
      <c r="AX16" s="24"/>
      <c r="AY16" s="22">
        <f t="shared" si="30"/>
        <v>0</v>
      </c>
      <c r="AZ16" s="22">
        <f t="shared" si="31"/>
        <v>0</v>
      </c>
      <c r="BA16" s="24"/>
      <c r="BB16" s="22">
        <f t="shared" si="32"/>
        <v>0</v>
      </c>
      <c r="BC16" s="22">
        <f t="shared" si="33"/>
        <v>0</v>
      </c>
      <c r="BD16" s="9"/>
    </row>
    <row r="17" spans="2:56" s="2" customFormat="1" ht="18.75" customHeight="1">
      <c r="B17" s="17">
        <f t="shared" si="34"/>
        <v>23</v>
      </c>
      <c r="C17" s="18" t="s">
        <v>2</v>
      </c>
      <c r="D17" s="19">
        <f t="shared" si="35"/>
        <v>23.9</v>
      </c>
      <c r="E17" s="24"/>
      <c r="F17" s="22">
        <f t="shared" si="0"/>
        <v>0</v>
      </c>
      <c r="G17" s="22">
        <f t="shared" si="1"/>
        <v>0</v>
      </c>
      <c r="H17" s="24"/>
      <c r="I17" s="22">
        <f t="shared" si="2"/>
        <v>0</v>
      </c>
      <c r="J17" s="22">
        <f t="shared" si="3"/>
        <v>0</v>
      </c>
      <c r="K17" s="24"/>
      <c r="L17" s="22">
        <f t="shared" si="4"/>
        <v>0</v>
      </c>
      <c r="M17" s="22">
        <f t="shared" si="5"/>
        <v>0</v>
      </c>
      <c r="N17" s="24"/>
      <c r="O17" s="22">
        <f t="shared" si="6"/>
        <v>0</v>
      </c>
      <c r="P17" s="22">
        <f t="shared" si="7"/>
        <v>0</v>
      </c>
      <c r="Q17" s="24"/>
      <c r="R17" s="22">
        <f t="shared" si="8"/>
        <v>0</v>
      </c>
      <c r="S17" s="22">
        <f t="shared" si="9"/>
        <v>0</v>
      </c>
      <c r="T17" s="24"/>
      <c r="U17" s="22">
        <f t="shared" si="10"/>
        <v>0</v>
      </c>
      <c r="V17" s="22">
        <f t="shared" si="11"/>
        <v>0</v>
      </c>
      <c r="W17" s="25"/>
      <c r="X17" s="22">
        <f t="shared" si="12"/>
        <v>0</v>
      </c>
      <c r="Y17" s="22">
        <f t="shared" si="13"/>
        <v>0</v>
      </c>
      <c r="Z17" s="24"/>
      <c r="AA17" s="22">
        <f t="shared" si="14"/>
        <v>0</v>
      </c>
      <c r="AB17" s="22">
        <f t="shared" si="15"/>
        <v>0</v>
      </c>
      <c r="AC17" s="24"/>
      <c r="AD17" s="22">
        <f t="shared" si="16"/>
        <v>0</v>
      </c>
      <c r="AE17" s="22">
        <f t="shared" si="17"/>
        <v>0</v>
      </c>
      <c r="AF17" s="24"/>
      <c r="AG17" s="22">
        <f t="shared" si="18"/>
        <v>0</v>
      </c>
      <c r="AH17" s="22">
        <f t="shared" si="19"/>
        <v>0</v>
      </c>
      <c r="AI17" s="24"/>
      <c r="AJ17" s="22">
        <f t="shared" si="20"/>
        <v>0</v>
      </c>
      <c r="AK17" s="22">
        <f t="shared" si="21"/>
        <v>0</v>
      </c>
      <c r="AL17" s="24">
        <v>15</v>
      </c>
      <c r="AM17" s="22">
        <f t="shared" si="22"/>
        <v>352.5</v>
      </c>
      <c r="AN17" s="22">
        <f t="shared" si="23"/>
        <v>1811.257118216588</v>
      </c>
      <c r="AO17" s="24">
        <v>5</v>
      </c>
      <c r="AP17" s="22">
        <f t="shared" si="24"/>
        <v>117.5</v>
      </c>
      <c r="AQ17" s="22">
        <f t="shared" si="25"/>
        <v>603.75237273886262</v>
      </c>
      <c r="AR17" s="24"/>
      <c r="AS17" s="22">
        <f t="shared" si="26"/>
        <v>0</v>
      </c>
      <c r="AT17" s="22">
        <f t="shared" si="27"/>
        <v>0</v>
      </c>
      <c r="AU17" s="24"/>
      <c r="AV17" s="22">
        <f t="shared" si="28"/>
        <v>0</v>
      </c>
      <c r="AW17" s="22">
        <f t="shared" si="29"/>
        <v>0</v>
      </c>
      <c r="AX17" s="24"/>
      <c r="AY17" s="22">
        <f t="shared" si="30"/>
        <v>0</v>
      </c>
      <c r="AZ17" s="22">
        <f t="shared" si="31"/>
        <v>0</v>
      </c>
      <c r="BA17" s="24"/>
      <c r="BB17" s="22">
        <f t="shared" si="32"/>
        <v>0</v>
      </c>
      <c r="BC17" s="22">
        <f t="shared" si="33"/>
        <v>0</v>
      </c>
      <c r="BD17" s="9"/>
    </row>
    <row r="18" spans="2:56" s="2" customFormat="1" ht="18.75" customHeight="1">
      <c r="B18" s="17">
        <f t="shared" si="34"/>
        <v>24</v>
      </c>
      <c r="C18" s="18" t="s">
        <v>2</v>
      </c>
      <c r="D18" s="19">
        <f t="shared" si="35"/>
        <v>24.9</v>
      </c>
      <c r="E18" s="24"/>
      <c r="F18" s="22">
        <f t="shared" si="0"/>
        <v>0</v>
      </c>
      <c r="G18" s="22">
        <f t="shared" si="1"/>
        <v>0</v>
      </c>
      <c r="H18" s="24"/>
      <c r="I18" s="22">
        <f t="shared" si="2"/>
        <v>0</v>
      </c>
      <c r="J18" s="22">
        <f t="shared" si="3"/>
        <v>0</v>
      </c>
      <c r="K18" s="24"/>
      <c r="L18" s="22">
        <f t="shared" si="4"/>
        <v>0</v>
      </c>
      <c r="M18" s="22">
        <f t="shared" si="5"/>
        <v>0</v>
      </c>
      <c r="N18" s="24"/>
      <c r="O18" s="22">
        <f t="shared" si="6"/>
        <v>0</v>
      </c>
      <c r="P18" s="22">
        <f t="shared" si="7"/>
        <v>0</v>
      </c>
      <c r="Q18" s="24"/>
      <c r="R18" s="22">
        <f t="shared" si="8"/>
        <v>0</v>
      </c>
      <c r="S18" s="22">
        <f t="shared" si="9"/>
        <v>0</v>
      </c>
      <c r="T18" s="24"/>
      <c r="U18" s="22">
        <f t="shared" si="10"/>
        <v>0</v>
      </c>
      <c r="V18" s="22">
        <f t="shared" si="11"/>
        <v>0</v>
      </c>
      <c r="W18" s="25"/>
      <c r="X18" s="22">
        <f t="shared" si="12"/>
        <v>0</v>
      </c>
      <c r="Y18" s="22">
        <f t="shared" si="13"/>
        <v>0</v>
      </c>
      <c r="Z18" s="24"/>
      <c r="AA18" s="22">
        <f t="shared" si="14"/>
        <v>0</v>
      </c>
      <c r="AB18" s="22">
        <f t="shared" si="15"/>
        <v>0</v>
      </c>
      <c r="AC18" s="24">
        <v>2</v>
      </c>
      <c r="AD18" s="22">
        <f t="shared" si="16"/>
        <v>49</v>
      </c>
      <c r="AE18" s="22">
        <f t="shared" si="17"/>
        <v>278.16738088121491</v>
      </c>
      <c r="AF18" s="24"/>
      <c r="AG18" s="22">
        <f t="shared" si="18"/>
        <v>0</v>
      </c>
      <c r="AH18" s="22">
        <f t="shared" si="19"/>
        <v>0</v>
      </c>
      <c r="AI18" s="24">
        <v>4</v>
      </c>
      <c r="AJ18" s="22">
        <f t="shared" si="20"/>
        <v>98</v>
      </c>
      <c r="AK18" s="22">
        <f t="shared" si="21"/>
        <v>556.33476176242982</v>
      </c>
      <c r="AL18" s="24">
        <v>1</v>
      </c>
      <c r="AM18" s="22">
        <f t="shared" si="22"/>
        <v>24.5</v>
      </c>
      <c r="AN18" s="22">
        <f t="shared" si="23"/>
        <v>139.08369044060746</v>
      </c>
      <c r="AO18" s="24"/>
      <c r="AP18" s="22">
        <f t="shared" si="24"/>
        <v>0</v>
      </c>
      <c r="AQ18" s="22">
        <f t="shared" si="25"/>
        <v>0</v>
      </c>
      <c r="AR18" s="24"/>
      <c r="AS18" s="22">
        <f t="shared" si="26"/>
        <v>0</v>
      </c>
      <c r="AT18" s="22">
        <f t="shared" si="27"/>
        <v>0</v>
      </c>
      <c r="AU18" s="24"/>
      <c r="AV18" s="22">
        <f t="shared" si="28"/>
        <v>0</v>
      </c>
      <c r="AW18" s="22">
        <f t="shared" si="29"/>
        <v>0</v>
      </c>
      <c r="AX18" s="24"/>
      <c r="AY18" s="22">
        <f t="shared" si="30"/>
        <v>0</v>
      </c>
      <c r="AZ18" s="22">
        <f t="shared" si="31"/>
        <v>0</v>
      </c>
      <c r="BA18" s="24"/>
      <c r="BB18" s="22">
        <f t="shared" si="32"/>
        <v>0</v>
      </c>
      <c r="BC18" s="22">
        <f t="shared" si="33"/>
        <v>0</v>
      </c>
      <c r="BD18" s="9"/>
    </row>
    <row r="19" spans="2:56" s="2" customFormat="1" ht="18.75" customHeight="1">
      <c r="B19" s="17">
        <f t="shared" si="34"/>
        <v>25</v>
      </c>
      <c r="C19" s="18" t="s">
        <v>2</v>
      </c>
      <c r="D19" s="19">
        <f t="shared" si="35"/>
        <v>25.9</v>
      </c>
      <c r="E19" s="24"/>
      <c r="F19" s="22">
        <f t="shared" si="0"/>
        <v>0</v>
      </c>
      <c r="G19" s="22">
        <f t="shared" si="1"/>
        <v>0</v>
      </c>
      <c r="H19" s="24"/>
      <c r="I19" s="22">
        <f t="shared" si="2"/>
        <v>0</v>
      </c>
      <c r="J19" s="22">
        <f t="shared" si="3"/>
        <v>0</v>
      </c>
      <c r="K19" s="24"/>
      <c r="L19" s="22">
        <f t="shared" si="4"/>
        <v>0</v>
      </c>
      <c r="M19" s="22">
        <f t="shared" si="5"/>
        <v>0</v>
      </c>
      <c r="N19" s="24"/>
      <c r="O19" s="22">
        <f t="shared" si="6"/>
        <v>0</v>
      </c>
      <c r="P19" s="22">
        <f t="shared" si="7"/>
        <v>0</v>
      </c>
      <c r="Q19" s="24"/>
      <c r="R19" s="22">
        <f t="shared" si="8"/>
        <v>0</v>
      </c>
      <c r="S19" s="22">
        <f t="shared" si="9"/>
        <v>0</v>
      </c>
      <c r="T19" s="24"/>
      <c r="U19" s="22">
        <f t="shared" si="10"/>
        <v>0</v>
      </c>
      <c r="V19" s="22">
        <f t="shared" si="11"/>
        <v>0</v>
      </c>
      <c r="W19" s="25"/>
      <c r="X19" s="22">
        <f t="shared" si="12"/>
        <v>0</v>
      </c>
      <c r="Y19" s="22">
        <f t="shared" si="13"/>
        <v>0</v>
      </c>
      <c r="Z19" s="24"/>
      <c r="AA19" s="22">
        <f t="shared" si="14"/>
        <v>0</v>
      </c>
      <c r="AB19" s="22">
        <f t="shared" si="15"/>
        <v>0</v>
      </c>
      <c r="AC19" s="24">
        <v>15</v>
      </c>
      <c r="AD19" s="22">
        <f t="shared" si="16"/>
        <v>382.5</v>
      </c>
      <c r="AE19" s="22">
        <f t="shared" si="17"/>
        <v>2389.4539285149785</v>
      </c>
      <c r="AF19" s="24">
        <v>8</v>
      </c>
      <c r="AG19" s="22">
        <f t="shared" si="18"/>
        <v>204</v>
      </c>
      <c r="AH19" s="22">
        <f t="shared" si="19"/>
        <v>1274.375428541322</v>
      </c>
      <c r="AI19" s="24">
        <v>10</v>
      </c>
      <c r="AJ19" s="22">
        <f t="shared" si="20"/>
        <v>255</v>
      </c>
      <c r="AK19" s="22">
        <f t="shared" si="21"/>
        <v>1592.9692856766524</v>
      </c>
      <c r="AL19" s="24"/>
      <c r="AM19" s="22">
        <f t="shared" si="22"/>
        <v>0</v>
      </c>
      <c r="AN19" s="22">
        <f t="shared" si="23"/>
        <v>0</v>
      </c>
      <c r="AO19" s="24"/>
      <c r="AP19" s="22">
        <f t="shared" si="24"/>
        <v>0</v>
      </c>
      <c r="AQ19" s="22">
        <f t="shared" si="25"/>
        <v>0</v>
      </c>
      <c r="AR19" s="24"/>
      <c r="AS19" s="22">
        <f t="shared" si="26"/>
        <v>0</v>
      </c>
      <c r="AT19" s="22">
        <f t="shared" si="27"/>
        <v>0</v>
      </c>
      <c r="AU19" s="24"/>
      <c r="AV19" s="22">
        <f t="shared" si="28"/>
        <v>0</v>
      </c>
      <c r="AW19" s="22">
        <f t="shared" si="29"/>
        <v>0</v>
      </c>
      <c r="AX19" s="24"/>
      <c r="AY19" s="22">
        <f t="shared" si="30"/>
        <v>0</v>
      </c>
      <c r="AZ19" s="22">
        <f t="shared" si="31"/>
        <v>0</v>
      </c>
      <c r="BA19" s="24"/>
      <c r="BB19" s="22">
        <f t="shared" si="32"/>
        <v>0</v>
      </c>
      <c r="BC19" s="22">
        <f t="shared" si="33"/>
        <v>0</v>
      </c>
      <c r="BD19" s="9"/>
    </row>
    <row r="20" spans="2:56" s="2" customFormat="1" ht="18.75" customHeight="1">
      <c r="B20" s="17">
        <f t="shared" si="34"/>
        <v>26</v>
      </c>
      <c r="C20" s="18" t="s">
        <v>2</v>
      </c>
      <c r="D20" s="19">
        <f t="shared" si="35"/>
        <v>26.9</v>
      </c>
      <c r="E20" s="24"/>
      <c r="F20" s="22">
        <f t="shared" si="0"/>
        <v>0</v>
      </c>
      <c r="G20" s="22">
        <f t="shared" si="1"/>
        <v>0</v>
      </c>
      <c r="H20" s="24"/>
      <c r="I20" s="22">
        <f t="shared" si="2"/>
        <v>0</v>
      </c>
      <c r="J20" s="22">
        <f t="shared" si="3"/>
        <v>0</v>
      </c>
      <c r="K20" s="24"/>
      <c r="L20" s="22">
        <f t="shared" si="4"/>
        <v>0</v>
      </c>
      <c r="M20" s="22">
        <f t="shared" si="5"/>
        <v>0</v>
      </c>
      <c r="N20" s="24"/>
      <c r="O20" s="22">
        <f t="shared" si="6"/>
        <v>0</v>
      </c>
      <c r="P20" s="22">
        <f t="shared" si="7"/>
        <v>0</v>
      </c>
      <c r="Q20" s="24"/>
      <c r="R20" s="22">
        <f t="shared" si="8"/>
        <v>0</v>
      </c>
      <c r="S20" s="22">
        <f t="shared" si="9"/>
        <v>0</v>
      </c>
      <c r="T20" s="24"/>
      <c r="U20" s="22">
        <f t="shared" si="10"/>
        <v>0</v>
      </c>
      <c r="V20" s="22">
        <f t="shared" si="11"/>
        <v>0</v>
      </c>
      <c r="W20" s="25"/>
      <c r="X20" s="22">
        <f t="shared" si="12"/>
        <v>0</v>
      </c>
      <c r="Y20" s="22">
        <f t="shared" si="13"/>
        <v>0</v>
      </c>
      <c r="Z20" s="24">
        <v>11</v>
      </c>
      <c r="AA20" s="22">
        <f t="shared" si="14"/>
        <v>291.5</v>
      </c>
      <c r="AB20" s="22">
        <f t="shared" si="15"/>
        <v>1996.4761622505621</v>
      </c>
      <c r="AC20" s="24">
        <v>12</v>
      </c>
      <c r="AD20" s="22">
        <f t="shared" si="16"/>
        <v>318</v>
      </c>
      <c r="AE20" s="22">
        <f t="shared" si="17"/>
        <v>2177.9739951824313</v>
      </c>
      <c r="AF20" s="24">
        <v>9</v>
      </c>
      <c r="AG20" s="22">
        <f t="shared" si="18"/>
        <v>238.5</v>
      </c>
      <c r="AH20" s="22">
        <f t="shared" si="19"/>
        <v>1633.4804963868235</v>
      </c>
      <c r="AI20" s="24">
        <v>15</v>
      </c>
      <c r="AJ20" s="22">
        <f t="shared" si="20"/>
        <v>397.5</v>
      </c>
      <c r="AK20" s="22">
        <f t="shared" si="21"/>
        <v>2722.4674939780393</v>
      </c>
      <c r="AL20" s="24"/>
      <c r="AM20" s="22">
        <f t="shared" si="22"/>
        <v>0</v>
      </c>
      <c r="AN20" s="22">
        <f t="shared" si="23"/>
        <v>0</v>
      </c>
      <c r="AO20" s="24"/>
      <c r="AP20" s="22">
        <f t="shared" si="24"/>
        <v>0</v>
      </c>
      <c r="AQ20" s="22">
        <f t="shared" si="25"/>
        <v>0</v>
      </c>
      <c r="AR20" s="24"/>
      <c r="AS20" s="22">
        <f t="shared" si="26"/>
        <v>0</v>
      </c>
      <c r="AT20" s="22">
        <f t="shared" si="27"/>
        <v>0</v>
      </c>
      <c r="AU20" s="24"/>
      <c r="AV20" s="22">
        <f t="shared" si="28"/>
        <v>0</v>
      </c>
      <c r="AW20" s="22">
        <f t="shared" si="29"/>
        <v>0</v>
      </c>
      <c r="AX20" s="24"/>
      <c r="AY20" s="22">
        <f t="shared" si="30"/>
        <v>0</v>
      </c>
      <c r="AZ20" s="22">
        <f t="shared" si="31"/>
        <v>0</v>
      </c>
      <c r="BA20" s="24"/>
      <c r="BB20" s="22">
        <f t="shared" si="32"/>
        <v>0</v>
      </c>
      <c r="BC20" s="22">
        <f t="shared" si="33"/>
        <v>0</v>
      </c>
      <c r="BD20" s="9"/>
    </row>
    <row r="21" spans="2:56" s="2" customFormat="1" ht="18.75" customHeight="1">
      <c r="B21" s="17">
        <f t="shared" si="34"/>
        <v>27</v>
      </c>
      <c r="C21" s="18" t="s">
        <v>2</v>
      </c>
      <c r="D21" s="19">
        <f t="shared" si="35"/>
        <v>27.9</v>
      </c>
      <c r="E21" s="24"/>
      <c r="F21" s="22">
        <f t="shared" si="0"/>
        <v>0</v>
      </c>
      <c r="G21" s="22">
        <f t="shared" si="1"/>
        <v>0</v>
      </c>
      <c r="H21" s="24"/>
      <c r="I21" s="22">
        <f t="shared" si="2"/>
        <v>0</v>
      </c>
      <c r="J21" s="22">
        <f t="shared" si="3"/>
        <v>0</v>
      </c>
      <c r="K21" s="24"/>
      <c r="L21" s="22">
        <f t="shared" si="4"/>
        <v>0</v>
      </c>
      <c r="M21" s="22">
        <f t="shared" si="5"/>
        <v>0</v>
      </c>
      <c r="N21" s="24"/>
      <c r="O21" s="22">
        <f t="shared" si="6"/>
        <v>0</v>
      </c>
      <c r="P21" s="22">
        <f t="shared" si="7"/>
        <v>0</v>
      </c>
      <c r="Q21" s="24"/>
      <c r="R21" s="22">
        <f t="shared" si="8"/>
        <v>0</v>
      </c>
      <c r="S21" s="22">
        <f t="shared" si="9"/>
        <v>0</v>
      </c>
      <c r="T21" s="24">
        <v>1</v>
      </c>
      <c r="U21" s="22">
        <f t="shared" si="10"/>
        <v>27.5</v>
      </c>
      <c r="V21" s="22">
        <f t="shared" si="11"/>
        <v>205.79571526327828</v>
      </c>
      <c r="W21" s="25">
        <v>12</v>
      </c>
      <c r="X21" s="22">
        <f t="shared" si="12"/>
        <v>330</v>
      </c>
      <c r="Y21" s="22">
        <f t="shared" si="13"/>
        <v>2469.5485831593396</v>
      </c>
      <c r="Z21" s="24">
        <v>14</v>
      </c>
      <c r="AA21" s="22">
        <f t="shared" si="14"/>
        <v>385</v>
      </c>
      <c r="AB21" s="22">
        <f t="shared" si="15"/>
        <v>2881.1400136858961</v>
      </c>
      <c r="AC21" s="24">
        <v>1</v>
      </c>
      <c r="AD21" s="22">
        <f t="shared" si="16"/>
        <v>27.5</v>
      </c>
      <c r="AE21" s="22">
        <f t="shared" si="17"/>
        <v>205.79571526327828</v>
      </c>
      <c r="AF21" s="24">
        <v>6</v>
      </c>
      <c r="AG21" s="22">
        <f t="shared" si="18"/>
        <v>165</v>
      </c>
      <c r="AH21" s="22">
        <f t="shared" si="19"/>
        <v>1234.7742915796698</v>
      </c>
      <c r="AI21" s="24">
        <v>1</v>
      </c>
      <c r="AJ21" s="22">
        <f t="shared" si="20"/>
        <v>27.5</v>
      </c>
      <c r="AK21" s="22">
        <f t="shared" si="21"/>
        <v>205.79571526327828</v>
      </c>
      <c r="AL21" s="24"/>
      <c r="AM21" s="22">
        <f t="shared" si="22"/>
        <v>0</v>
      </c>
      <c r="AN21" s="22">
        <f t="shared" si="23"/>
        <v>0</v>
      </c>
      <c r="AO21" s="24"/>
      <c r="AP21" s="22">
        <f t="shared" si="24"/>
        <v>0</v>
      </c>
      <c r="AQ21" s="22">
        <f t="shared" si="25"/>
        <v>0</v>
      </c>
      <c r="AR21" s="20"/>
      <c r="AS21" s="22">
        <f t="shared" si="26"/>
        <v>0</v>
      </c>
      <c r="AT21" s="22">
        <f t="shared" si="27"/>
        <v>0</v>
      </c>
      <c r="AU21" s="20"/>
      <c r="AV21" s="22">
        <f t="shared" si="28"/>
        <v>0</v>
      </c>
      <c r="AW21" s="22">
        <f t="shared" si="29"/>
        <v>0</v>
      </c>
      <c r="AX21" s="20"/>
      <c r="AY21" s="22">
        <f t="shared" si="30"/>
        <v>0</v>
      </c>
      <c r="AZ21" s="22">
        <f t="shared" si="31"/>
        <v>0</v>
      </c>
      <c r="BA21" s="23"/>
      <c r="BB21" s="22">
        <f t="shared" si="32"/>
        <v>0</v>
      </c>
      <c r="BC21" s="22">
        <f t="shared" si="33"/>
        <v>0</v>
      </c>
      <c r="BD21" s="9"/>
    </row>
    <row r="22" spans="2:56" s="2" customFormat="1" ht="18.75" customHeight="1">
      <c r="B22" s="17">
        <f t="shared" si="34"/>
        <v>28</v>
      </c>
      <c r="C22" s="18" t="s">
        <v>2</v>
      </c>
      <c r="D22" s="19">
        <f t="shared" si="35"/>
        <v>28.9</v>
      </c>
      <c r="E22" s="24"/>
      <c r="F22" s="22">
        <f t="shared" si="0"/>
        <v>0</v>
      </c>
      <c r="G22" s="22">
        <f t="shared" si="1"/>
        <v>0</v>
      </c>
      <c r="H22" s="24"/>
      <c r="I22" s="22">
        <f t="shared" si="2"/>
        <v>0</v>
      </c>
      <c r="J22" s="22">
        <f t="shared" si="3"/>
        <v>0</v>
      </c>
      <c r="K22" s="24"/>
      <c r="L22" s="22">
        <f t="shared" si="4"/>
        <v>0</v>
      </c>
      <c r="M22" s="22">
        <f t="shared" si="5"/>
        <v>0</v>
      </c>
      <c r="N22" s="24"/>
      <c r="O22" s="22">
        <f t="shared" si="6"/>
        <v>0</v>
      </c>
      <c r="P22" s="22">
        <f t="shared" si="7"/>
        <v>0</v>
      </c>
      <c r="Q22" s="24"/>
      <c r="R22" s="22">
        <f t="shared" si="8"/>
        <v>0</v>
      </c>
      <c r="S22" s="22">
        <f t="shared" si="9"/>
        <v>0</v>
      </c>
      <c r="T22" s="24">
        <v>14</v>
      </c>
      <c r="U22" s="22">
        <f t="shared" si="10"/>
        <v>399</v>
      </c>
      <c r="V22" s="22">
        <f t="shared" si="11"/>
        <v>3252.2212300358033</v>
      </c>
      <c r="W22" s="25">
        <v>15</v>
      </c>
      <c r="X22" s="22">
        <f t="shared" si="12"/>
        <v>427.5</v>
      </c>
      <c r="Y22" s="22">
        <f t="shared" si="13"/>
        <v>3484.5227464669324</v>
      </c>
      <c r="Z22" s="24">
        <v>4</v>
      </c>
      <c r="AA22" s="22">
        <f t="shared" si="14"/>
        <v>114</v>
      </c>
      <c r="AB22" s="22">
        <f t="shared" si="15"/>
        <v>929.20606572451527</v>
      </c>
      <c r="AC22" s="24"/>
      <c r="AD22" s="22">
        <f t="shared" si="16"/>
        <v>0</v>
      </c>
      <c r="AE22" s="22">
        <f t="shared" si="17"/>
        <v>0</v>
      </c>
      <c r="AF22" s="24">
        <v>2</v>
      </c>
      <c r="AG22" s="22">
        <f t="shared" si="18"/>
        <v>57</v>
      </c>
      <c r="AH22" s="22">
        <f t="shared" si="19"/>
        <v>464.60303286225763</v>
      </c>
      <c r="AI22" s="24"/>
      <c r="AJ22" s="22">
        <f t="shared" si="20"/>
        <v>0</v>
      </c>
      <c r="AK22" s="22">
        <f t="shared" si="21"/>
        <v>0</v>
      </c>
      <c r="AL22" s="24"/>
      <c r="AM22" s="22">
        <f t="shared" si="22"/>
        <v>0</v>
      </c>
      <c r="AN22" s="22">
        <f t="shared" si="23"/>
        <v>0</v>
      </c>
      <c r="AO22" s="26"/>
      <c r="AP22" s="22">
        <f t="shared" si="24"/>
        <v>0</v>
      </c>
      <c r="AQ22" s="22">
        <f t="shared" si="25"/>
        <v>0</v>
      </c>
      <c r="AR22" s="26"/>
      <c r="AS22" s="22">
        <f t="shared" si="26"/>
        <v>0</v>
      </c>
      <c r="AT22" s="22">
        <f t="shared" si="27"/>
        <v>0</v>
      </c>
      <c r="AU22" s="26"/>
      <c r="AV22" s="22">
        <f t="shared" si="28"/>
        <v>0</v>
      </c>
      <c r="AW22" s="22">
        <f t="shared" si="29"/>
        <v>0</v>
      </c>
      <c r="AX22" s="26"/>
      <c r="AY22" s="22">
        <f t="shared" si="30"/>
        <v>0</v>
      </c>
      <c r="AZ22" s="22">
        <f t="shared" si="31"/>
        <v>0</v>
      </c>
      <c r="BA22" s="24"/>
      <c r="BB22" s="22">
        <f t="shared" si="32"/>
        <v>0</v>
      </c>
      <c r="BC22" s="22">
        <f t="shared" si="33"/>
        <v>0</v>
      </c>
      <c r="BD22" s="9"/>
    </row>
    <row r="23" spans="2:56" s="2" customFormat="1" ht="18.75" customHeight="1">
      <c r="B23" s="17">
        <f t="shared" si="34"/>
        <v>29</v>
      </c>
      <c r="C23" s="18" t="s">
        <v>2</v>
      </c>
      <c r="D23" s="19">
        <f t="shared" si="35"/>
        <v>29.9</v>
      </c>
      <c r="E23" s="24"/>
      <c r="F23" s="22">
        <f t="shared" si="0"/>
        <v>0</v>
      </c>
      <c r="G23" s="22">
        <f t="shared" si="1"/>
        <v>0</v>
      </c>
      <c r="H23" s="24"/>
      <c r="I23" s="22">
        <f t="shared" si="2"/>
        <v>0</v>
      </c>
      <c r="J23" s="22">
        <f t="shared" si="3"/>
        <v>0</v>
      </c>
      <c r="K23" s="24"/>
      <c r="L23" s="22">
        <f t="shared" si="4"/>
        <v>0</v>
      </c>
      <c r="M23" s="22">
        <f t="shared" si="5"/>
        <v>0</v>
      </c>
      <c r="N23" s="24"/>
      <c r="O23" s="22">
        <f t="shared" si="6"/>
        <v>0</v>
      </c>
      <c r="P23" s="22">
        <f t="shared" si="7"/>
        <v>0</v>
      </c>
      <c r="Q23" s="24">
        <v>5</v>
      </c>
      <c r="R23" s="22">
        <f t="shared" si="8"/>
        <v>147.5</v>
      </c>
      <c r="S23" s="22">
        <f t="shared" si="9"/>
        <v>1305.6388506578169</v>
      </c>
      <c r="T23" s="24">
        <v>14</v>
      </c>
      <c r="U23" s="22">
        <f t="shared" si="10"/>
        <v>413</v>
      </c>
      <c r="V23" s="22">
        <f t="shared" si="11"/>
        <v>3655.7887818418867</v>
      </c>
      <c r="W23" s="25">
        <v>2</v>
      </c>
      <c r="X23" s="22">
        <f t="shared" si="12"/>
        <v>59</v>
      </c>
      <c r="Y23" s="22">
        <f t="shared" si="13"/>
        <v>522.2555402631267</v>
      </c>
      <c r="Z23" s="24"/>
      <c r="AA23" s="22">
        <f t="shared" si="14"/>
        <v>0</v>
      </c>
      <c r="AB23" s="22">
        <f t="shared" si="15"/>
        <v>0</v>
      </c>
      <c r="AC23" s="24"/>
      <c r="AD23" s="22">
        <f t="shared" si="16"/>
        <v>0</v>
      </c>
      <c r="AE23" s="22">
        <f t="shared" si="17"/>
        <v>0</v>
      </c>
      <c r="AF23" s="24"/>
      <c r="AG23" s="22">
        <f t="shared" si="18"/>
        <v>0</v>
      </c>
      <c r="AH23" s="22">
        <f t="shared" si="19"/>
        <v>0</v>
      </c>
      <c r="AI23" s="24"/>
      <c r="AJ23" s="22">
        <f t="shared" si="20"/>
        <v>0</v>
      </c>
      <c r="AK23" s="22">
        <f t="shared" si="21"/>
        <v>0</v>
      </c>
      <c r="AL23" s="24"/>
      <c r="AM23" s="22">
        <f t="shared" si="22"/>
        <v>0</v>
      </c>
      <c r="AN23" s="22">
        <f t="shared" si="23"/>
        <v>0</v>
      </c>
      <c r="AO23" s="26"/>
      <c r="AP23" s="22">
        <f t="shared" si="24"/>
        <v>0</v>
      </c>
      <c r="AQ23" s="22">
        <f t="shared" si="25"/>
        <v>0</v>
      </c>
      <c r="AR23" s="26"/>
      <c r="AS23" s="22">
        <f t="shared" si="26"/>
        <v>0</v>
      </c>
      <c r="AT23" s="22">
        <f t="shared" si="27"/>
        <v>0</v>
      </c>
      <c r="AU23" s="26"/>
      <c r="AV23" s="22">
        <f t="shared" si="28"/>
        <v>0</v>
      </c>
      <c r="AW23" s="22">
        <f t="shared" si="29"/>
        <v>0</v>
      </c>
      <c r="AX23" s="26"/>
      <c r="AY23" s="22">
        <f t="shared" si="30"/>
        <v>0</v>
      </c>
      <c r="AZ23" s="22">
        <f t="shared" si="31"/>
        <v>0</v>
      </c>
      <c r="BA23" s="24"/>
      <c r="BB23" s="22">
        <f t="shared" si="32"/>
        <v>0</v>
      </c>
      <c r="BC23" s="22">
        <f t="shared" si="33"/>
        <v>0</v>
      </c>
      <c r="BD23" s="9"/>
    </row>
    <row r="24" spans="2:56" s="2" customFormat="1" ht="18.75" customHeight="1">
      <c r="B24" s="17">
        <f t="shared" si="34"/>
        <v>30</v>
      </c>
      <c r="C24" s="18" t="s">
        <v>2</v>
      </c>
      <c r="D24" s="19">
        <f t="shared" si="35"/>
        <v>30.9</v>
      </c>
      <c r="E24" s="24"/>
      <c r="F24" s="22">
        <f t="shared" si="0"/>
        <v>0</v>
      </c>
      <c r="G24" s="22">
        <f t="shared" si="1"/>
        <v>0</v>
      </c>
      <c r="H24" s="24"/>
      <c r="I24" s="22">
        <f t="shared" si="2"/>
        <v>0</v>
      </c>
      <c r="J24" s="22">
        <f t="shared" si="3"/>
        <v>0</v>
      </c>
      <c r="K24" s="24"/>
      <c r="L24" s="22">
        <f t="shared" si="4"/>
        <v>0</v>
      </c>
      <c r="M24" s="22">
        <f t="shared" si="5"/>
        <v>0</v>
      </c>
      <c r="N24" s="24">
        <v>2</v>
      </c>
      <c r="O24" s="22">
        <f t="shared" si="6"/>
        <v>61</v>
      </c>
      <c r="P24" s="22">
        <f t="shared" si="7"/>
        <v>584.77713728196943</v>
      </c>
      <c r="Q24" s="24">
        <v>10</v>
      </c>
      <c r="R24" s="22">
        <f t="shared" si="8"/>
        <v>305</v>
      </c>
      <c r="S24" s="22">
        <f t="shared" si="9"/>
        <v>2923.885686409847</v>
      </c>
      <c r="T24" s="24"/>
      <c r="U24" s="22">
        <f t="shared" si="10"/>
        <v>0</v>
      </c>
      <c r="V24" s="22">
        <f t="shared" si="11"/>
        <v>0</v>
      </c>
      <c r="W24" s="25"/>
      <c r="X24" s="22">
        <f t="shared" si="12"/>
        <v>0</v>
      </c>
      <c r="Y24" s="22">
        <f t="shared" si="13"/>
        <v>0</v>
      </c>
      <c r="Z24" s="24"/>
      <c r="AA24" s="22">
        <f t="shared" si="14"/>
        <v>0</v>
      </c>
      <c r="AB24" s="22">
        <f t="shared" si="15"/>
        <v>0</v>
      </c>
      <c r="AC24" s="24"/>
      <c r="AD24" s="22">
        <f t="shared" si="16"/>
        <v>0</v>
      </c>
      <c r="AE24" s="22">
        <f t="shared" si="17"/>
        <v>0</v>
      </c>
      <c r="AF24" s="24"/>
      <c r="AG24" s="22">
        <f t="shared" si="18"/>
        <v>0</v>
      </c>
      <c r="AH24" s="22">
        <f t="shared" si="19"/>
        <v>0</v>
      </c>
      <c r="AI24" s="24"/>
      <c r="AJ24" s="22">
        <f t="shared" si="20"/>
        <v>0</v>
      </c>
      <c r="AK24" s="22">
        <f t="shared" si="21"/>
        <v>0</v>
      </c>
      <c r="AL24" s="26"/>
      <c r="AM24" s="22">
        <f t="shared" si="22"/>
        <v>0</v>
      </c>
      <c r="AN24" s="22">
        <f t="shared" si="23"/>
        <v>0</v>
      </c>
      <c r="AO24" s="26"/>
      <c r="AP24" s="22">
        <f t="shared" si="24"/>
        <v>0</v>
      </c>
      <c r="AQ24" s="22">
        <f t="shared" si="25"/>
        <v>0</v>
      </c>
      <c r="AR24" s="26"/>
      <c r="AS24" s="22">
        <f t="shared" si="26"/>
        <v>0</v>
      </c>
      <c r="AT24" s="22">
        <f t="shared" si="27"/>
        <v>0</v>
      </c>
      <c r="AU24" s="26"/>
      <c r="AV24" s="22">
        <f t="shared" si="28"/>
        <v>0</v>
      </c>
      <c r="AW24" s="22">
        <f t="shared" si="29"/>
        <v>0</v>
      </c>
      <c r="AX24" s="26"/>
      <c r="AY24" s="22">
        <f t="shared" si="30"/>
        <v>0</v>
      </c>
      <c r="AZ24" s="22">
        <f t="shared" si="31"/>
        <v>0</v>
      </c>
      <c r="BA24" s="24"/>
      <c r="BB24" s="22">
        <f t="shared" si="32"/>
        <v>0</v>
      </c>
      <c r="BC24" s="22">
        <f t="shared" si="33"/>
        <v>0</v>
      </c>
      <c r="BD24" s="9"/>
    </row>
    <row r="25" spans="2:56" s="2" customFormat="1" ht="18.75" customHeight="1">
      <c r="B25" s="17">
        <f t="shared" si="34"/>
        <v>31</v>
      </c>
      <c r="C25" s="18" t="s">
        <v>2</v>
      </c>
      <c r="D25" s="19">
        <f t="shared" si="35"/>
        <v>31.9</v>
      </c>
      <c r="E25" s="24"/>
      <c r="F25" s="22">
        <f t="shared" si="0"/>
        <v>0</v>
      </c>
      <c r="G25" s="22">
        <f t="shared" si="1"/>
        <v>0</v>
      </c>
      <c r="H25" s="24"/>
      <c r="I25" s="22">
        <f t="shared" si="2"/>
        <v>0</v>
      </c>
      <c r="J25" s="22">
        <f t="shared" si="3"/>
        <v>0</v>
      </c>
      <c r="K25" s="24">
        <v>4</v>
      </c>
      <c r="L25" s="22">
        <f t="shared" si="4"/>
        <v>126</v>
      </c>
      <c r="M25" s="22">
        <f t="shared" si="5"/>
        <v>1304.7981218035909</v>
      </c>
      <c r="N25" s="24">
        <v>8</v>
      </c>
      <c r="O25" s="22">
        <f t="shared" si="6"/>
        <v>252</v>
      </c>
      <c r="P25" s="22">
        <f t="shared" si="7"/>
        <v>2609.5962436071818</v>
      </c>
      <c r="Q25" s="24">
        <v>3</v>
      </c>
      <c r="R25" s="22">
        <f t="shared" si="8"/>
        <v>94.5</v>
      </c>
      <c r="S25" s="22">
        <f t="shared" si="9"/>
        <v>978.59859135269312</v>
      </c>
      <c r="T25" s="24"/>
      <c r="U25" s="22">
        <f t="shared" si="10"/>
        <v>0</v>
      </c>
      <c r="V25" s="22">
        <f t="shared" si="11"/>
        <v>0</v>
      </c>
      <c r="W25" s="25"/>
      <c r="X25" s="22">
        <f t="shared" si="12"/>
        <v>0</v>
      </c>
      <c r="Y25" s="22">
        <f t="shared" si="13"/>
        <v>0</v>
      </c>
      <c r="Z25" s="24"/>
      <c r="AA25" s="22">
        <f t="shared" si="14"/>
        <v>0</v>
      </c>
      <c r="AB25" s="22">
        <f t="shared" si="15"/>
        <v>0</v>
      </c>
      <c r="AC25" s="24"/>
      <c r="AD25" s="22">
        <f t="shared" si="16"/>
        <v>0</v>
      </c>
      <c r="AE25" s="22">
        <f t="shared" si="17"/>
        <v>0</v>
      </c>
      <c r="AF25" s="24"/>
      <c r="AG25" s="22">
        <f t="shared" si="18"/>
        <v>0</v>
      </c>
      <c r="AH25" s="22">
        <f t="shared" si="19"/>
        <v>0</v>
      </c>
      <c r="AI25" s="24"/>
      <c r="AJ25" s="22">
        <f t="shared" si="20"/>
        <v>0</v>
      </c>
      <c r="AK25" s="22">
        <f t="shared" si="21"/>
        <v>0</v>
      </c>
      <c r="AL25" s="26"/>
      <c r="AM25" s="22">
        <f t="shared" si="22"/>
        <v>0</v>
      </c>
      <c r="AN25" s="22">
        <f t="shared" si="23"/>
        <v>0</v>
      </c>
      <c r="AO25" s="26"/>
      <c r="AP25" s="22">
        <f t="shared" si="24"/>
        <v>0</v>
      </c>
      <c r="AQ25" s="22">
        <f t="shared" si="25"/>
        <v>0</v>
      </c>
      <c r="AR25" s="26"/>
      <c r="AS25" s="22">
        <f t="shared" si="26"/>
        <v>0</v>
      </c>
      <c r="AT25" s="22">
        <f t="shared" si="27"/>
        <v>0</v>
      </c>
      <c r="AU25" s="26"/>
      <c r="AV25" s="22">
        <f t="shared" si="28"/>
        <v>0</v>
      </c>
      <c r="AW25" s="22">
        <f t="shared" si="29"/>
        <v>0</v>
      </c>
      <c r="AX25" s="26"/>
      <c r="AY25" s="22">
        <f t="shared" si="30"/>
        <v>0</v>
      </c>
      <c r="AZ25" s="22">
        <f t="shared" si="31"/>
        <v>0</v>
      </c>
      <c r="BA25" s="24"/>
      <c r="BB25" s="22">
        <f t="shared" si="32"/>
        <v>0</v>
      </c>
      <c r="BC25" s="22">
        <f t="shared" si="33"/>
        <v>0</v>
      </c>
      <c r="BD25" s="9"/>
    </row>
    <row r="26" spans="2:56" s="2" customFormat="1" ht="18.75" customHeight="1">
      <c r="B26" s="17">
        <f t="shared" si="34"/>
        <v>32</v>
      </c>
      <c r="C26" s="18" t="s">
        <v>2</v>
      </c>
      <c r="D26" s="19">
        <f t="shared" si="35"/>
        <v>32.9</v>
      </c>
      <c r="E26" s="24"/>
      <c r="F26" s="22">
        <f t="shared" si="0"/>
        <v>0</v>
      </c>
      <c r="G26" s="22">
        <f t="shared" si="1"/>
        <v>0</v>
      </c>
      <c r="H26" s="24">
        <v>3</v>
      </c>
      <c r="I26" s="22">
        <f t="shared" si="2"/>
        <v>97.5</v>
      </c>
      <c r="J26" s="22">
        <f t="shared" si="3"/>
        <v>1088.0333088661964</v>
      </c>
      <c r="K26" s="24">
        <v>8</v>
      </c>
      <c r="L26" s="22">
        <f t="shared" si="4"/>
        <v>260</v>
      </c>
      <c r="M26" s="22">
        <f t="shared" si="5"/>
        <v>2901.4221569765236</v>
      </c>
      <c r="N26" s="24">
        <v>6</v>
      </c>
      <c r="O26" s="22">
        <f t="shared" si="6"/>
        <v>195</v>
      </c>
      <c r="P26" s="22">
        <f t="shared" si="7"/>
        <v>2176.0666177323928</v>
      </c>
      <c r="Q26" s="24"/>
      <c r="R26" s="22">
        <f t="shared" si="8"/>
        <v>0</v>
      </c>
      <c r="S26" s="22">
        <f t="shared" si="9"/>
        <v>0</v>
      </c>
      <c r="T26" s="24"/>
      <c r="U26" s="22">
        <f t="shared" si="10"/>
        <v>0</v>
      </c>
      <c r="V26" s="22">
        <f t="shared" si="11"/>
        <v>0</v>
      </c>
      <c r="W26" s="25"/>
      <c r="X26" s="27">
        <f t="shared" si="12"/>
        <v>0</v>
      </c>
      <c r="Y26" s="27">
        <f t="shared" si="13"/>
        <v>0</v>
      </c>
      <c r="Z26" s="24"/>
      <c r="AA26" s="27">
        <f t="shared" si="14"/>
        <v>0</v>
      </c>
      <c r="AB26" s="27">
        <f t="shared" si="15"/>
        <v>0</v>
      </c>
      <c r="AC26" s="28"/>
      <c r="AD26" s="27">
        <f t="shared" si="16"/>
        <v>0</v>
      </c>
      <c r="AE26" s="27">
        <f t="shared" si="17"/>
        <v>0</v>
      </c>
      <c r="AF26" s="24"/>
      <c r="AG26" s="27">
        <f t="shared" si="18"/>
        <v>0</v>
      </c>
      <c r="AH26" s="27">
        <f t="shared" si="19"/>
        <v>0</v>
      </c>
      <c r="AI26" s="27"/>
      <c r="AJ26" s="27">
        <f t="shared" si="20"/>
        <v>0</v>
      </c>
      <c r="AK26" s="27">
        <f t="shared" si="21"/>
        <v>0</v>
      </c>
      <c r="AL26" s="28"/>
      <c r="AM26" s="27">
        <f t="shared" si="22"/>
        <v>0</v>
      </c>
      <c r="AN26" s="27">
        <f t="shared" si="23"/>
        <v>0</v>
      </c>
      <c r="AO26" s="28"/>
      <c r="AP26" s="27">
        <f t="shared" si="24"/>
        <v>0</v>
      </c>
      <c r="AQ26" s="27">
        <f t="shared" si="25"/>
        <v>0</v>
      </c>
      <c r="AR26" s="28"/>
      <c r="AS26" s="27">
        <f t="shared" si="26"/>
        <v>0</v>
      </c>
      <c r="AT26" s="27">
        <f t="shared" si="27"/>
        <v>0</v>
      </c>
      <c r="AU26" s="28"/>
      <c r="AV26" s="27">
        <f t="shared" si="28"/>
        <v>0</v>
      </c>
      <c r="AW26" s="27">
        <f t="shared" si="29"/>
        <v>0</v>
      </c>
      <c r="AX26" s="26"/>
      <c r="AY26" s="27">
        <f t="shared" si="30"/>
        <v>0</v>
      </c>
      <c r="AZ26" s="27">
        <f t="shared" si="31"/>
        <v>0</v>
      </c>
      <c r="BA26" s="24"/>
      <c r="BB26" s="27">
        <f t="shared" si="32"/>
        <v>0</v>
      </c>
      <c r="BC26" s="27">
        <f t="shared" si="33"/>
        <v>0</v>
      </c>
      <c r="BD26" s="9"/>
    </row>
    <row r="27" spans="2:56" s="2" customFormat="1" ht="18.75" customHeight="1">
      <c r="B27" s="17">
        <f t="shared" si="34"/>
        <v>33</v>
      </c>
      <c r="C27" s="18" t="s">
        <v>2</v>
      </c>
      <c r="D27" s="19">
        <f t="shared" si="35"/>
        <v>33.9</v>
      </c>
      <c r="E27" s="24">
        <v>2</v>
      </c>
      <c r="F27" s="22">
        <f t="shared" si="0"/>
        <v>67</v>
      </c>
      <c r="G27" s="22">
        <f t="shared" si="1"/>
        <v>803.88373342904617</v>
      </c>
      <c r="H27" s="24">
        <v>6</v>
      </c>
      <c r="I27" s="22">
        <f t="shared" si="2"/>
        <v>201</v>
      </c>
      <c r="J27" s="22">
        <f t="shared" si="3"/>
        <v>2411.6512002871386</v>
      </c>
      <c r="K27" s="24">
        <v>4</v>
      </c>
      <c r="L27" s="22">
        <f t="shared" si="4"/>
        <v>134</v>
      </c>
      <c r="M27" s="22">
        <f t="shared" si="5"/>
        <v>1607.7674668580923</v>
      </c>
      <c r="N27" s="24"/>
      <c r="O27" s="22">
        <f t="shared" si="6"/>
        <v>0</v>
      </c>
      <c r="P27" s="22">
        <f t="shared" si="7"/>
        <v>0</v>
      </c>
      <c r="Q27" s="24"/>
      <c r="R27" s="22">
        <f t="shared" si="8"/>
        <v>0</v>
      </c>
      <c r="S27" s="22">
        <f t="shared" si="9"/>
        <v>0</v>
      </c>
      <c r="T27" s="24"/>
      <c r="U27" s="22">
        <f t="shared" si="10"/>
        <v>0</v>
      </c>
      <c r="V27" s="22">
        <f t="shared" si="11"/>
        <v>0</v>
      </c>
      <c r="W27" s="25"/>
      <c r="X27" s="22">
        <f t="shared" si="12"/>
        <v>0</v>
      </c>
      <c r="Y27" s="22">
        <f t="shared" si="13"/>
        <v>0</v>
      </c>
      <c r="Z27" s="24"/>
      <c r="AA27" s="22">
        <f t="shared" si="14"/>
        <v>0</v>
      </c>
      <c r="AB27" s="22">
        <f t="shared" si="15"/>
        <v>0</v>
      </c>
      <c r="AC27" s="26"/>
      <c r="AD27" s="22">
        <f t="shared" si="16"/>
        <v>0</v>
      </c>
      <c r="AE27" s="22">
        <f t="shared" si="17"/>
        <v>0</v>
      </c>
      <c r="AF27" s="26"/>
      <c r="AG27" s="22">
        <f t="shared" si="18"/>
        <v>0</v>
      </c>
      <c r="AH27" s="22">
        <f t="shared" si="19"/>
        <v>0</v>
      </c>
      <c r="AI27" s="29"/>
      <c r="AJ27" s="22">
        <f t="shared" si="20"/>
        <v>0</v>
      </c>
      <c r="AK27" s="22">
        <f t="shared" si="21"/>
        <v>0</v>
      </c>
      <c r="AL27" s="26"/>
      <c r="AM27" s="22">
        <f t="shared" si="22"/>
        <v>0</v>
      </c>
      <c r="AN27" s="22">
        <f t="shared" si="23"/>
        <v>0</v>
      </c>
      <c r="AO27" s="26"/>
      <c r="AP27" s="22">
        <f t="shared" si="24"/>
        <v>0</v>
      </c>
      <c r="AQ27" s="22">
        <f t="shared" si="25"/>
        <v>0</v>
      </c>
      <c r="AR27" s="26"/>
      <c r="AS27" s="22">
        <f t="shared" si="26"/>
        <v>0</v>
      </c>
      <c r="AT27" s="22">
        <f t="shared" si="27"/>
        <v>0</v>
      </c>
      <c r="AU27" s="26"/>
      <c r="AV27" s="22">
        <f t="shared" si="28"/>
        <v>0</v>
      </c>
      <c r="AW27" s="22">
        <f t="shared" si="29"/>
        <v>0</v>
      </c>
      <c r="AX27" s="26"/>
      <c r="AY27" s="22">
        <f t="shared" si="30"/>
        <v>0</v>
      </c>
      <c r="AZ27" s="22">
        <f t="shared" si="31"/>
        <v>0</v>
      </c>
      <c r="BA27" s="24"/>
      <c r="BB27" s="22">
        <f t="shared" si="32"/>
        <v>0</v>
      </c>
      <c r="BC27" s="22">
        <f t="shared" si="33"/>
        <v>0</v>
      </c>
      <c r="BD27" s="9"/>
    </row>
    <row r="28" spans="2:56" s="2" customFormat="1" ht="18.75" customHeight="1">
      <c r="B28" s="17">
        <f t="shared" si="34"/>
        <v>34</v>
      </c>
      <c r="C28" s="18" t="s">
        <v>2</v>
      </c>
      <c r="D28" s="19">
        <f t="shared" si="35"/>
        <v>34.9</v>
      </c>
      <c r="E28" s="24">
        <v>9</v>
      </c>
      <c r="F28" s="22">
        <f t="shared" si="0"/>
        <v>310.5</v>
      </c>
      <c r="G28" s="22">
        <f t="shared" si="1"/>
        <v>3997.0065704946674</v>
      </c>
      <c r="H28" s="24">
        <v>5</v>
      </c>
      <c r="I28" s="22">
        <f t="shared" si="2"/>
        <v>172.5</v>
      </c>
      <c r="J28" s="22">
        <f t="shared" si="3"/>
        <v>2220.559205830371</v>
      </c>
      <c r="K28" s="24"/>
      <c r="L28" s="22">
        <f t="shared" si="4"/>
        <v>0</v>
      </c>
      <c r="M28" s="22">
        <f t="shared" si="5"/>
        <v>0</v>
      </c>
      <c r="N28" s="24"/>
      <c r="O28" s="22">
        <f t="shared" si="6"/>
        <v>0</v>
      </c>
      <c r="P28" s="22">
        <f t="shared" si="7"/>
        <v>0</v>
      </c>
      <c r="Q28" s="24"/>
      <c r="R28" s="22">
        <f t="shared" si="8"/>
        <v>0</v>
      </c>
      <c r="S28" s="22">
        <f t="shared" si="9"/>
        <v>0</v>
      </c>
      <c r="T28" s="24"/>
      <c r="U28" s="22">
        <f t="shared" si="10"/>
        <v>0</v>
      </c>
      <c r="V28" s="22">
        <f t="shared" si="11"/>
        <v>0</v>
      </c>
      <c r="W28" s="25"/>
      <c r="X28" s="22">
        <f t="shared" si="12"/>
        <v>0</v>
      </c>
      <c r="Y28" s="22">
        <f t="shared" si="13"/>
        <v>0</v>
      </c>
      <c r="Z28" s="26"/>
      <c r="AA28" s="22">
        <f t="shared" si="14"/>
        <v>0</v>
      </c>
      <c r="AB28" s="22">
        <f t="shared" si="15"/>
        <v>0</v>
      </c>
      <c r="AC28" s="26"/>
      <c r="AD28" s="22">
        <f t="shared" si="16"/>
        <v>0</v>
      </c>
      <c r="AE28" s="22">
        <f t="shared" si="17"/>
        <v>0</v>
      </c>
      <c r="AF28" s="26"/>
      <c r="AG28" s="22">
        <f t="shared" si="18"/>
        <v>0</v>
      </c>
      <c r="AH28" s="22">
        <f t="shared" si="19"/>
        <v>0</v>
      </c>
      <c r="AI28" s="29"/>
      <c r="AJ28" s="22">
        <f t="shared" si="20"/>
        <v>0</v>
      </c>
      <c r="AK28" s="22">
        <f t="shared" si="21"/>
        <v>0</v>
      </c>
      <c r="AL28" s="26"/>
      <c r="AM28" s="22">
        <f t="shared" si="22"/>
        <v>0</v>
      </c>
      <c r="AN28" s="22">
        <f t="shared" si="23"/>
        <v>0</v>
      </c>
      <c r="AO28" s="26"/>
      <c r="AP28" s="22">
        <f t="shared" si="24"/>
        <v>0</v>
      </c>
      <c r="AQ28" s="22">
        <f t="shared" si="25"/>
        <v>0</v>
      </c>
      <c r="AR28" s="26"/>
      <c r="AS28" s="22">
        <f t="shared" si="26"/>
        <v>0</v>
      </c>
      <c r="AT28" s="22">
        <f t="shared" si="27"/>
        <v>0</v>
      </c>
      <c r="AU28" s="26"/>
      <c r="AV28" s="22">
        <f t="shared" si="28"/>
        <v>0</v>
      </c>
      <c r="AW28" s="22">
        <f t="shared" si="29"/>
        <v>0</v>
      </c>
      <c r="AX28" s="26"/>
      <c r="AY28" s="22">
        <f t="shared" si="30"/>
        <v>0</v>
      </c>
      <c r="AZ28" s="22">
        <f t="shared" si="31"/>
        <v>0</v>
      </c>
      <c r="BA28" s="24"/>
      <c r="BB28" s="22">
        <f t="shared" si="32"/>
        <v>0</v>
      </c>
      <c r="BC28" s="22">
        <f t="shared" si="33"/>
        <v>0</v>
      </c>
      <c r="BD28" s="9"/>
    </row>
    <row r="29" spans="2:56" s="2" customFormat="1" ht="18.75" customHeight="1">
      <c r="B29" s="17">
        <f t="shared" si="34"/>
        <v>35</v>
      </c>
      <c r="C29" s="18" t="s">
        <v>2</v>
      </c>
      <c r="D29" s="19">
        <f t="shared" si="35"/>
        <v>35.9</v>
      </c>
      <c r="E29" s="24">
        <v>2</v>
      </c>
      <c r="F29" s="22">
        <f t="shared" si="0"/>
        <v>71</v>
      </c>
      <c r="G29" s="22">
        <f t="shared" si="1"/>
        <v>978.61825001133423</v>
      </c>
      <c r="H29" s="24"/>
      <c r="I29" s="22">
        <f t="shared" si="2"/>
        <v>0</v>
      </c>
      <c r="J29" s="22">
        <f t="shared" si="3"/>
        <v>0</v>
      </c>
      <c r="K29" s="24"/>
      <c r="L29" s="22">
        <f t="shared" si="4"/>
        <v>0</v>
      </c>
      <c r="M29" s="22">
        <f t="shared" si="5"/>
        <v>0</v>
      </c>
      <c r="N29" s="24"/>
      <c r="O29" s="22">
        <f t="shared" si="6"/>
        <v>0</v>
      </c>
      <c r="P29" s="22">
        <f t="shared" si="7"/>
        <v>0</v>
      </c>
      <c r="Q29" s="24"/>
      <c r="R29" s="22">
        <f t="shared" si="8"/>
        <v>0</v>
      </c>
      <c r="S29" s="22">
        <f t="shared" si="9"/>
        <v>0</v>
      </c>
      <c r="T29" s="24"/>
      <c r="U29" s="22">
        <f t="shared" si="10"/>
        <v>0</v>
      </c>
      <c r="V29" s="22">
        <f t="shared" si="11"/>
        <v>0</v>
      </c>
      <c r="W29" s="25"/>
      <c r="X29" s="22">
        <f t="shared" si="12"/>
        <v>0</v>
      </c>
      <c r="Y29" s="22">
        <f t="shared" si="13"/>
        <v>0</v>
      </c>
      <c r="Z29" s="26"/>
      <c r="AA29" s="22">
        <f t="shared" si="14"/>
        <v>0</v>
      </c>
      <c r="AB29" s="22">
        <f t="shared" si="15"/>
        <v>0</v>
      </c>
      <c r="AC29" s="26"/>
      <c r="AD29" s="22">
        <f t="shared" si="16"/>
        <v>0</v>
      </c>
      <c r="AE29" s="22">
        <f t="shared" si="17"/>
        <v>0</v>
      </c>
      <c r="AF29" s="26"/>
      <c r="AG29" s="22">
        <f t="shared" si="18"/>
        <v>0</v>
      </c>
      <c r="AH29" s="22">
        <f t="shared" si="19"/>
        <v>0</v>
      </c>
      <c r="AI29" s="29"/>
      <c r="AJ29" s="22">
        <f t="shared" si="20"/>
        <v>0</v>
      </c>
      <c r="AK29" s="22">
        <f t="shared" si="21"/>
        <v>0</v>
      </c>
      <c r="AL29" s="26"/>
      <c r="AM29" s="22">
        <f t="shared" si="22"/>
        <v>0</v>
      </c>
      <c r="AN29" s="22">
        <f t="shared" si="23"/>
        <v>0</v>
      </c>
      <c r="AO29" s="26"/>
      <c r="AP29" s="22">
        <f t="shared" si="24"/>
        <v>0</v>
      </c>
      <c r="AQ29" s="22">
        <f t="shared" si="25"/>
        <v>0</v>
      </c>
      <c r="AR29" s="26"/>
      <c r="AS29" s="22">
        <f t="shared" si="26"/>
        <v>0</v>
      </c>
      <c r="AT29" s="22">
        <f t="shared" si="27"/>
        <v>0</v>
      </c>
      <c r="AU29" s="26"/>
      <c r="AV29" s="22">
        <f t="shared" si="28"/>
        <v>0</v>
      </c>
      <c r="AW29" s="22">
        <f t="shared" si="29"/>
        <v>0</v>
      </c>
      <c r="AX29" s="26"/>
      <c r="AY29" s="22">
        <f t="shared" si="30"/>
        <v>0</v>
      </c>
      <c r="AZ29" s="22">
        <f t="shared" si="31"/>
        <v>0</v>
      </c>
      <c r="BA29" s="24"/>
      <c r="BB29" s="22">
        <f t="shared" si="32"/>
        <v>0</v>
      </c>
      <c r="BC29" s="22">
        <f t="shared" si="33"/>
        <v>0</v>
      </c>
      <c r="BD29" s="9"/>
    </row>
    <row r="30" spans="2:56" s="2" customFormat="1" ht="18.75" customHeight="1">
      <c r="B30" s="17">
        <f t="shared" si="34"/>
        <v>36</v>
      </c>
      <c r="C30" s="18" t="s">
        <v>2</v>
      </c>
      <c r="D30" s="19">
        <f t="shared" si="35"/>
        <v>36.9</v>
      </c>
      <c r="E30" s="24">
        <v>2</v>
      </c>
      <c r="F30" s="22">
        <f t="shared" si="0"/>
        <v>73</v>
      </c>
      <c r="G30" s="22">
        <f t="shared" si="1"/>
        <v>1075.3130756001424</v>
      </c>
      <c r="H30" s="24">
        <v>2</v>
      </c>
      <c r="I30" s="22">
        <f t="shared" si="2"/>
        <v>73</v>
      </c>
      <c r="J30" s="22">
        <f t="shared" si="3"/>
        <v>1075.3130756001424</v>
      </c>
      <c r="K30" s="26"/>
      <c r="L30" s="22">
        <f t="shared" si="4"/>
        <v>0</v>
      </c>
      <c r="M30" s="22">
        <f t="shared" si="5"/>
        <v>0</v>
      </c>
      <c r="N30" s="26"/>
      <c r="O30" s="22">
        <f t="shared" si="6"/>
        <v>0</v>
      </c>
      <c r="P30" s="22">
        <f t="shared" si="7"/>
        <v>0</v>
      </c>
      <c r="Q30" s="24"/>
      <c r="R30" s="22">
        <f t="shared" si="8"/>
        <v>0</v>
      </c>
      <c r="S30" s="22">
        <f t="shared" si="9"/>
        <v>0</v>
      </c>
      <c r="T30" s="24"/>
      <c r="U30" s="22">
        <f t="shared" si="10"/>
        <v>0</v>
      </c>
      <c r="V30" s="22">
        <f t="shared" si="11"/>
        <v>0</v>
      </c>
      <c r="W30" s="25"/>
      <c r="X30" s="22">
        <f t="shared" si="12"/>
        <v>0</v>
      </c>
      <c r="Y30" s="22">
        <f t="shared" si="13"/>
        <v>0</v>
      </c>
      <c r="Z30" s="26"/>
      <c r="AA30" s="22">
        <f t="shared" si="14"/>
        <v>0</v>
      </c>
      <c r="AB30" s="22">
        <f t="shared" si="15"/>
        <v>0</v>
      </c>
      <c r="AC30" s="26"/>
      <c r="AD30" s="22">
        <f t="shared" si="16"/>
        <v>0</v>
      </c>
      <c r="AE30" s="22">
        <f t="shared" si="17"/>
        <v>0</v>
      </c>
      <c r="AF30" s="26"/>
      <c r="AG30" s="22">
        <f t="shared" si="18"/>
        <v>0</v>
      </c>
      <c r="AH30" s="22">
        <f t="shared" si="19"/>
        <v>0</v>
      </c>
      <c r="AI30" s="29"/>
      <c r="AJ30" s="22">
        <f t="shared" si="20"/>
        <v>0</v>
      </c>
      <c r="AK30" s="22">
        <f t="shared" si="21"/>
        <v>0</v>
      </c>
      <c r="AL30" s="26"/>
      <c r="AM30" s="22">
        <f t="shared" si="22"/>
        <v>0</v>
      </c>
      <c r="AN30" s="22">
        <f t="shared" si="23"/>
        <v>0</v>
      </c>
      <c r="AO30" s="26"/>
      <c r="AP30" s="22">
        <f t="shared" si="24"/>
        <v>0</v>
      </c>
      <c r="AQ30" s="22">
        <f t="shared" si="25"/>
        <v>0</v>
      </c>
      <c r="AR30" s="26"/>
      <c r="AS30" s="22">
        <f t="shared" si="26"/>
        <v>0</v>
      </c>
      <c r="AT30" s="22">
        <f t="shared" si="27"/>
        <v>0</v>
      </c>
      <c r="AU30" s="26"/>
      <c r="AV30" s="22">
        <f t="shared" si="28"/>
        <v>0</v>
      </c>
      <c r="AW30" s="22">
        <f t="shared" si="29"/>
        <v>0</v>
      </c>
      <c r="AX30" s="26"/>
      <c r="AY30" s="22">
        <f t="shared" si="30"/>
        <v>0</v>
      </c>
      <c r="AZ30" s="22">
        <f t="shared" si="31"/>
        <v>0</v>
      </c>
      <c r="BA30" s="24"/>
      <c r="BB30" s="22">
        <f t="shared" si="32"/>
        <v>0</v>
      </c>
      <c r="BC30" s="22">
        <f t="shared" si="33"/>
        <v>0</v>
      </c>
      <c r="BD30" s="9"/>
    </row>
    <row r="31" spans="2:56" s="2" customFormat="1" ht="18.75" customHeight="1">
      <c r="B31" s="17">
        <f t="shared" si="34"/>
        <v>37</v>
      </c>
      <c r="C31" s="18" t="s">
        <v>2</v>
      </c>
      <c r="D31" s="19">
        <f t="shared" si="35"/>
        <v>37.9</v>
      </c>
      <c r="E31" s="24"/>
      <c r="F31" s="22">
        <f t="shared" si="0"/>
        <v>0</v>
      </c>
      <c r="G31" s="22">
        <f t="shared" si="1"/>
        <v>0</v>
      </c>
      <c r="H31" s="29">
        <v>2</v>
      </c>
      <c r="I31" s="22">
        <f t="shared" si="2"/>
        <v>75</v>
      </c>
      <c r="J31" s="22">
        <f t="shared" si="3"/>
        <v>1178.5565254852265</v>
      </c>
      <c r="K31" s="26"/>
      <c r="L31" s="22">
        <f t="shared" si="4"/>
        <v>0</v>
      </c>
      <c r="M31" s="22">
        <f t="shared" si="5"/>
        <v>0</v>
      </c>
      <c r="N31" s="26"/>
      <c r="O31" s="22">
        <f t="shared" si="6"/>
        <v>0</v>
      </c>
      <c r="P31" s="22">
        <f t="shared" si="7"/>
        <v>0</v>
      </c>
      <c r="Q31" s="24"/>
      <c r="R31" s="22">
        <f t="shared" si="8"/>
        <v>0</v>
      </c>
      <c r="S31" s="22">
        <f t="shared" si="9"/>
        <v>0</v>
      </c>
      <c r="T31" s="24"/>
      <c r="U31" s="22">
        <f t="shared" si="10"/>
        <v>0</v>
      </c>
      <c r="V31" s="22">
        <f t="shared" si="11"/>
        <v>0</v>
      </c>
      <c r="W31" s="25"/>
      <c r="X31" s="22">
        <f t="shared" si="12"/>
        <v>0</v>
      </c>
      <c r="Y31" s="22">
        <f t="shared" si="13"/>
        <v>0</v>
      </c>
      <c r="Z31" s="26"/>
      <c r="AA31" s="22">
        <f t="shared" si="14"/>
        <v>0</v>
      </c>
      <c r="AB31" s="22">
        <f t="shared" si="15"/>
        <v>0</v>
      </c>
      <c r="AC31" s="26"/>
      <c r="AD31" s="22">
        <f t="shared" si="16"/>
        <v>0</v>
      </c>
      <c r="AE31" s="22">
        <f t="shared" si="17"/>
        <v>0</v>
      </c>
      <c r="AF31" s="26"/>
      <c r="AG31" s="22">
        <f t="shared" si="18"/>
        <v>0</v>
      </c>
      <c r="AH31" s="22">
        <f t="shared" si="19"/>
        <v>0</v>
      </c>
      <c r="AI31" s="26"/>
      <c r="AJ31" s="22">
        <f t="shared" si="20"/>
        <v>0</v>
      </c>
      <c r="AK31" s="22">
        <f t="shared" si="21"/>
        <v>0</v>
      </c>
      <c r="AL31" s="26"/>
      <c r="AM31" s="22">
        <f t="shared" si="22"/>
        <v>0</v>
      </c>
      <c r="AN31" s="22">
        <f t="shared" si="23"/>
        <v>0</v>
      </c>
      <c r="AO31" s="26"/>
      <c r="AP31" s="22">
        <f t="shared" si="24"/>
        <v>0</v>
      </c>
      <c r="AQ31" s="22">
        <f t="shared" si="25"/>
        <v>0</v>
      </c>
      <c r="AR31" s="26"/>
      <c r="AS31" s="22">
        <f t="shared" si="26"/>
        <v>0</v>
      </c>
      <c r="AT31" s="22">
        <f t="shared" si="27"/>
        <v>0</v>
      </c>
      <c r="AU31" s="26"/>
      <c r="AV31" s="22">
        <f t="shared" si="28"/>
        <v>0</v>
      </c>
      <c r="AW31" s="22">
        <f t="shared" si="29"/>
        <v>0</v>
      </c>
      <c r="AX31" s="26"/>
      <c r="AY31" s="22">
        <f t="shared" si="30"/>
        <v>0</v>
      </c>
      <c r="AZ31" s="22">
        <f t="shared" si="31"/>
        <v>0</v>
      </c>
      <c r="BA31" s="24"/>
      <c r="BB31" s="22">
        <f t="shared" si="32"/>
        <v>0</v>
      </c>
      <c r="BC31" s="22">
        <f t="shared" si="33"/>
        <v>0</v>
      </c>
      <c r="BD31" s="9"/>
    </row>
    <row r="32" spans="2:56" s="2" customFormat="1" ht="18.75" customHeight="1">
      <c r="B32" s="17">
        <f t="shared" si="34"/>
        <v>38</v>
      </c>
      <c r="C32" s="18" t="s">
        <v>2</v>
      </c>
      <c r="D32" s="19">
        <f t="shared" si="35"/>
        <v>38.9</v>
      </c>
      <c r="E32" s="24"/>
      <c r="F32" s="22">
        <f t="shared" si="0"/>
        <v>0</v>
      </c>
      <c r="G32" s="22">
        <f t="shared" si="1"/>
        <v>0</v>
      </c>
      <c r="H32" s="26">
        <v>2</v>
      </c>
      <c r="I32" s="22">
        <f t="shared" si="2"/>
        <v>77</v>
      </c>
      <c r="J32" s="22">
        <f t="shared" si="3"/>
        <v>1288.5996476037487</v>
      </c>
      <c r="K32" s="26"/>
      <c r="L32" s="22">
        <f t="shared" si="4"/>
        <v>0</v>
      </c>
      <c r="M32" s="22">
        <f t="shared" si="5"/>
        <v>0</v>
      </c>
      <c r="N32" s="26"/>
      <c r="O32" s="22">
        <f t="shared" si="6"/>
        <v>0</v>
      </c>
      <c r="P32" s="22">
        <f t="shared" si="7"/>
        <v>0</v>
      </c>
      <c r="Q32" s="26"/>
      <c r="R32" s="22">
        <f t="shared" si="8"/>
        <v>0</v>
      </c>
      <c r="S32" s="22">
        <f t="shared" si="9"/>
        <v>0</v>
      </c>
      <c r="T32" s="24"/>
      <c r="U32" s="22">
        <f t="shared" si="10"/>
        <v>0</v>
      </c>
      <c r="V32" s="22">
        <f t="shared" si="11"/>
        <v>0</v>
      </c>
      <c r="W32" s="25"/>
      <c r="X32" s="22">
        <f t="shared" si="12"/>
        <v>0</v>
      </c>
      <c r="Y32" s="22">
        <f t="shared" si="13"/>
        <v>0</v>
      </c>
      <c r="Z32" s="26"/>
      <c r="AA32" s="22">
        <f t="shared" si="14"/>
        <v>0</v>
      </c>
      <c r="AB32" s="22">
        <f t="shared" si="15"/>
        <v>0</v>
      </c>
      <c r="AC32" s="26"/>
      <c r="AD32" s="22">
        <f t="shared" si="16"/>
        <v>0</v>
      </c>
      <c r="AE32" s="22">
        <f t="shared" si="17"/>
        <v>0</v>
      </c>
      <c r="AF32" s="26"/>
      <c r="AG32" s="22">
        <f t="shared" si="18"/>
        <v>0</v>
      </c>
      <c r="AH32" s="22">
        <f t="shared" si="19"/>
        <v>0</v>
      </c>
      <c r="AI32" s="26"/>
      <c r="AJ32" s="22">
        <f t="shared" si="20"/>
        <v>0</v>
      </c>
      <c r="AK32" s="22">
        <f t="shared" si="21"/>
        <v>0</v>
      </c>
      <c r="AL32" s="26"/>
      <c r="AM32" s="22">
        <f t="shared" si="22"/>
        <v>0</v>
      </c>
      <c r="AN32" s="22">
        <f t="shared" si="23"/>
        <v>0</v>
      </c>
      <c r="AO32" s="26"/>
      <c r="AP32" s="22">
        <f t="shared" si="24"/>
        <v>0</v>
      </c>
      <c r="AQ32" s="22">
        <f t="shared" si="25"/>
        <v>0</v>
      </c>
      <c r="AR32" s="26"/>
      <c r="AS32" s="22">
        <f t="shared" si="26"/>
        <v>0</v>
      </c>
      <c r="AT32" s="22">
        <f t="shared" si="27"/>
        <v>0</v>
      </c>
      <c r="AU32" s="26"/>
      <c r="AV32" s="22">
        <f t="shared" si="28"/>
        <v>0</v>
      </c>
      <c r="AW32" s="22">
        <f t="shared" si="29"/>
        <v>0</v>
      </c>
      <c r="AX32" s="26"/>
      <c r="AY32" s="22">
        <f t="shared" si="30"/>
        <v>0</v>
      </c>
      <c r="AZ32" s="22">
        <f t="shared" si="31"/>
        <v>0</v>
      </c>
      <c r="BA32" s="24"/>
      <c r="BB32" s="22">
        <f t="shared" si="32"/>
        <v>0</v>
      </c>
      <c r="BC32" s="22">
        <f t="shared" si="33"/>
        <v>0</v>
      </c>
      <c r="BD32" s="9"/>
    </row>
    <row r="33" spans="2:56" s="2" customFormat="1" ht="18.75" customHeight="1">
      <c r="B33" s="17">
        <f t="shared" si="34"/>
        <v>39</v>
      </c>
      <c r="C33" s="18" t="s">
        <v>2</v>
      </c>
      <c r="D33" s="19">
        <f t="shared" si="35"/>
        <v>39.9</v>
      </c>
      <c r="E33" s="26"/>
      <c r="F33" s="22">
        <f t="shared" si="0"/>
        <v>0</v>
      </c>
      <c r="G33" s="22">
        <f t="shared" si="1"/>
        <v>0</v>
      </c>
      <c r="H33" s="26"/>
      <c r="I33" s="22">
        <f t="shared" si="2"/>
        <v>0</v>
      </c>
      <c r="J33" s="22">
        <f t="shared" si="3"/>
        <v>0</v>
      </c>
      <c r="K33" s="26"/>
      <c r="L33" s="22">
        <f t="shared" si="4"/>
        <v>0</v>
      </c>
      <c r="M33" s="22">
        <f t="shared" si="5"/>
        <v>0</v>
      </c>
      <c r="N33" s="26"/>
      <c r="O33" s="22">
        <f t="shared" si="6"/>
        <v>0</v>
      </c>
      <c r="P33" s="22">
        <f t="shared" si="7"/>
        <v>0</v>
      </c>
      <c r="Q33" s="26"/>
      <c r="R33" s="22">
        <f t="shared" si="8"/>
        <v>0</v>
      </c>
      <c r="S33" s="22">
        <f t="shared" si="9"/>
        <v>0</v>
      </c>
      <c r="T33" s="24"/>
      <c r="U33" s="22">
        <f t="shared" si="10"/>
        <v>0</v>
      </c>
      <c r="V33" s="22">
        <f t="shared" si="11"/>
        <v>0</v>
      </c>
      <c r="W33" s="26"/>
      <c r="X33" s="22">
        <f t="shared" si="12"/>
        <v>0</v>
      </c>
      <c r="Y33" s="22">
        <f t="shared" si="13"/>
        <v>0</v>
      </c>
      <c r="Z33" s="26"/>
      <c r="AA33" s="22">
        <f t="shared" si="14"/>
        <v>0</v>
      </c>
      <c r="AB33" s="22">
        <f t="shared" si="15"/>
        <v>0</v>
      </c>
      <c r="AC33" s="26"/>
      <c r="AD33" s="22">
        <f t="shared" si="16"/>
        <v>0</v>
      </c>
      <c r="AE33" s="22">
        <f t="shared" si="17"/>
        <v>0</v>
      </c>
      <c r="AF33" s="26"/>
      <c r="AG33" s="22">
        <f t="shared" si="18"/>
        <v>0</v>
      </c>
      <c r="AH33" s="22">
        <f t="shared" si="19"/>
        <v>0</v>
      </c>
      <c r="AI33" s="26"/>
      <c r="AJ33" s="22">
        <f t="shared" si="20"/>
        <v>0</v>
      </c>
      <c r="AK33" s="22">
        <f t="shared" si="21"/>
        <v>0</v>
      </c>
      <c r="AL33" s="26"/>
      <c r="AM33" s="22">
        <f t="shared" si="22"/>
        <v>0</v>
      </c>
      <c r="AN33" s="22">
        <f t="shared" si="23"/>
        <v>0</v>
      </c>
      <c r="AO33" s="26"/>
      <c r="AP33" s="22">
        <f t="shared" si="24"/>
        <v>0</v>
      </c>
      <c r="AQ33" s="22">
        <f t="shared" si="25"/>
        <v>0</v>
      </c>
      <c r="AR33" s="26"/>
      <c r="AS33" s="22">
        <f t="shared" si="26"/>
        <v>0</v>
      </c>
      <c r="AT33" s="22">
        <f t="shared" si="27"/>
        <v>0</v>
      </c>
      <c r="AU33" s="26"/>
      <c r="AV33" s="22">
        <f t="shared" si="28"/>
        <v>0</v>
      </c>
      <c r="AW33" s="22">
        <f t="shared" si="29"/>
        <v>0</v>
      </c>
      <c r="AX33" s="26"/>
      <c r="AY33" s="22">
        <f t="shared" si="30"/>
        <v>0</v>
      </c>
      <c r="AZ33" s="22">
        <f t="shared" si="31"/>
        <v>0</v>
      </c>
      <c r="BA33" s="24"/>
      <c r="BB33" s="22">
        <f t="shared" si="32"/>
        <v>0</v>
      </c>
      <c r="BC33" s="22">
        <f t="shared" si="33"/>
        <v>0</v>
      </c>
      <c r="BD33" s="9"/>
    </row>
    <row r="34" spans="2:56" s="2" customFormat="1" ht="18.75" customHeight="1">
      <c r="B34" s="17">
        <f t="shared" si="34"/>
        <v>40</v>
      </c>
      <c r="C34" s="18" t="s">
        <v>2</v>
      </c>
      <c r="D34" s="19">
        <f t="shared" si="35"/>
        <v>40.9</v>
      </c>
      <c r="E34" s="26"/>
      <c r="F34" s="22">
        <f t="shared" si="0"/>
        <v>0</v>
      </c>
      <c r="G34" s="22">
        <f t="shared" si="1"/>
        <v>0</v>
      </c>
      <c r="H34" s="26"/>
      <c r="I34" s="22">
        <f t="shared" si="2"/>
        <v>0</v>
      </c>
      <c r="J34" s="22">
        <f t="shared" si="3"/>
        <v>0</v>
      </c>
      <c r="K34" s="26"/>
      <c r="L34" s="22">
        <f t="shared" si="4"/>
        <v>0</v>
      </c>
      <c r="M34" s="22">
        <f t="shared" si="5"/>
        <v>0</v>
      </c>
      <c r="N34" s="26"/>
      <c r="O34" s="22">
        <f t="shared" si="6"/>
        <v>0</v>
      </c>
      <c r="P34" s="22">
        <f t="shared" si="7"/>
        <v>0</v>
      </c>
      <c r="Q34" s="26"/>
      <c r="R34" s="22">
        <f t="shared" si="8"/>
        <v>0</v>
      </c>
      <c r="S34" s="22">
        <f t="shared" si="9"/>
        <v>0</v>
      </c>
      <c r="T34" s="26"/>
      <c r="U34" s="22">
        <f t="shared" si="10"/>
        <v>0</v>
      </c>
      <c r="V34" s="22">
        <f t="shared" si="11"/>
        <v>0</v>
      </c>
      <c r="W34" s="26"/>
      <c r="X34" s="22">
        <f t="shared" si="12"/>
        <v>0</v>
      </c>
      <c r="Y34" s="22">
        <f t="shared" si="13"/>
        <v>0</v>
      </c>
      <c r="Z34" s="26"/>
      <c r="AA34" s="22">
        <f t="shared" si="14"/>
        <v>0</v>
      </c>
      <c r="AB34" s="22">
        <f t="shared" si="15"/>
        <v>0</v>
      </c>
      <c r="AC34" s="26"/>
      <c r="AD34" s="22">
        <f t="shared" si="16"/>
        <v>0</v>
      </c>
      <c r="AE34" s="22">
        <f t="shared" si="17"/>
        <v>0</v>
      </c>
      <c r="AF34" s="26"/>
      <c r="AG34" s="22">
        <f t="shared" si="18"/>
        <v>0</v>
      </c>
      <c r="AH34" s="22">
        <f t="shared" si="19"/>
        <v>0</v>
      </c>
      <c r="AI34" s="26"/>
      <c r="AJ34" s="22">
        <f t="shared" si="20"/>
        <v>0</v>
      </c>
      <c r="AK34" s="22">
        <f t="shared" si="21"/>
        <v>0</v>
      </c>
      <c r="AL34" s="26"/>
      <c r="AM34" s="22">
        <f t="shared" si="22"/>
        <v>0</v>
      </c>
      <c r="AN34" s="22">
        <f t="shared" si="23"/>
        <v>0</v>
      </c>
      <c r="AO34" s="26"/>
      <c r="AP34" s="22">
        <f t="shared" si="24"/>
        <v>0</v>
      </c>
      <c r="AQ34" s="22">
        <f t="shared" si="25"/>
        <v>0</v>
      </c>
      <c r="AR34" s="26"/>
      <c r="AS34" s="22">
        <f t="shared" si="26"/>
        <v>0</v>
      </c>
      <c r="AT34" s="22">
        <f t="shared" si="27"/>
        <v>0</v>
      </c>
      <c r="AU34" s="26"/>
      <c r="AV34" s="22">
        <f t="shared" si="28"/>
        <v>0</v>
      </c>
      <c r="AW34" s="22">
        <f t="shared" si="29"/>
        <v>0</v>
      </c>
      <c r="AX34" s="26"/>
      <c r="AY34" s="22">
        <f t="shared" si="30"/>
        <v>0</v>
      </c>
      <c r="AZ34" s="22">
        <f t="shared" si="31"/>
        <v>0</v>
      </c>
      <c r="BA34" s="24"/>
      <c r="BB34" s="22">
        <f t="shared" si="32"/>
        <v>0</v>
      </c>
      <c r="BC34" s="22">
        <f t="shared" si="33"/>
        <v>0</v>
      </c>
      <c r="BD34" s="9"/>
    </row>
    <row r="35" spans="2:56" s="2" customFormat="1" ht="18.75" customHeight="1">
      <c r="B35" s="17">
        <f t="shared" si="34"/>
        <v>41</v>
      </c>
      <c r="C35" s="18" t="s">
        <v>2</v>
      </c>
      <c r="D35" s="19">
        <f t="shared" si="35"/>
        <v>41.9</v>
      </c>
      <c r="E35" s="26"/>
      <c r="F35" s="22">
        <f t="shared" si="0"/>
        <v>0</v>
      </c>
      <c r="G35" s="22">
        <f t="shared" si="1"/>
        <v>0</v>
      </c>
      <c r="H35" s="26"/>
      <c r="I35" s="22">
        <f t="shared" si="2"/>
        <v>0</v>
      </c>
      <c r="J35" s="22">
        <f t="shared" si="3"/>
        <v>0</v>
      </c>
      <c r="K35" s="26"/>
      <c r="L35" s="22">
        <f t="shared" si="4"/>
        <v>0</v>
      </c>
      <c r="M35" s="22">
        <f t="shared" si="5"/>
        <v>0</v>
      </c>
      <c r="N35" s="26"/>
      <c r="O35" s="22">
        <f t="shared" si="6"/>
        <v>0</v>
      </c>
      <c r="P35" s="22">
        <f t="shared" si="7"/>
        <v>0</v>
      </c>
      <c r="Q35" s="26"/>
      <c r="R35" s="22">
        <f t="shared" si="8"/>
        <v>0</v>
      </c>
      <c r="S35" s="22">
        <f t="shared" si="9"/>
        <v>0</v>
      </c>
      <c r="T35" s="26"/>
      <c r="U35" s="22">
        <f t="shared" si="10"/>
        <v>0</v>
      </c>
      <c r="V35" s="22">
        <f t="shared" si="11"/>
        <v>0</v>
      </c>
      <c r="W35" s="26"/>
      <c r="X35" s="22">
        <f t="shared" si="12"/>
        <v>0</v>
      </c>
      <c r="Y35" s="22">
        <f t="shared" si="13"/>
        <v>0</v>
      </c>
      <c r="Z35" s="26"/>
      <c r="AA35" s="22">
        <f t="shared" si="14"/>
        <v>0</v>
      </c>
      <c r="AB35" s="22">
        <f t="shared" si="15"/>
        <v>0</v>
      </c>
      <c r="AC35" s="26"/>
      <c r="AD35" s="22">
        <f t="shared" si="16"/>
        <v>0</v>
      </c>
      <c r="AE35" s="22">
        <f t="shared" si="17"/>
        <v>0</v>
      </c>
      <c r="AF35" s="26"/>
      <c r="AG35" s="22">
        <f t="shared" si="18"/>
        <v>0</v>
      </c>
      <c r="AH35" s="22">
        <f t="shared" si="19"/>
        <v>0</v>
      </c>
      <c r="AI35" s="26"/>
      <c r="AJ35" s="22">
        <f t="shared" si="20"/>
        <v>0</v>
      </c>
      <c r="AK35" s="22">
        <f t="shared" si="21"/>
        <v>0</v>
      </c>
      <c r="AL35" s="26"/>
      <c r="AM35" s="22">
        <f t="shared" si="22"/>
        <v>0</v>
      </c>
      <c r="AN35" s="22">
        <f t="shared" si="23"/>
        <v>0</v>
      </c>
      <c r="AO35" s="26"/>
      <c r="AP35" s="22">
        <f t="shared" si="24"/>
        <v>0</v>
      </c>
      <c r="AQ35" s="22">
        <f t="shared" si="25"/>
        <v>0</v>
      </c>
      <c r="AR35" s="26"/>
      <c r="AS35" s="22">
        <f t="shared" si="26"/>
        <v>0</v>
      </c>
      <c r="AT35" s="22">
        <f t="shared" si="27"/>
        <v>0</v>
      </c>
      <c r="AU35" s="26"/>
      <c r="AV35" s="22">
        <f t="shared" si="28"/>
        <v>0</v>
      </c>
      <c r="AW35" s="22">
        <f t="shared" si="29"/>
        <v>0</v>
      </c>
      <c r="AX35" s="26"/>
      <c r="AY35" s="22">
        <f t="shared" si="30"/>
        <v>0</v>
      </c>
      <c r="AZ35" s="22">
        <f t="shared" si="31"/>
        <v>0</v>
      </c>
      <c r="BA35" s="24"/>
      <c r="BB35" s="22">
        <f t="shared" si="32"/>
        <v>0</v>
      </c>
      <c r="BC35" s="22">
        <f t="shared" si="33"/>
        <v>0</v>
      </c>
      <c r="BD35" s="9"/>
    </row>
    <row r="36" spans="2:56" s="2" customFormat="1" ht="18.75" customHeight="1">
      <c r="B36" s="17">
        <f t="shared" si="34"/>
        <v>42</v>
      </c>
      <c r="C36" s="18" t="s">
        <v>2</v>
      </c>
      <c r="D36" s="19">
        <f t="shared" si="35"/>
        <v>42.9</v>
      </c>
      <c r="E36" s="26"/>
      <c r="F36" s="22">
        <f t="shared" si="0"/>
        <v>0</v>
      </c>
      <c r="G36" s="22">
        <f t="shared" si="1"/>
        <v>0</v>
      </c>
      <c r="H36" s="26"/>
      <c r="I36" s="22">
        <f t="shared" si="2"/>
        <v>0</v>
      </c>
      <c r="J36" s="22">
        <f t="shared" si="3"/>
        <v>0</v>
      </c>
      <c r="K36" s="26"/>
      <c r="L36" s="22">
        <f t="shared" si="4"/>
        <v>0</v>
      </c>
      <c r="M36" s="22">
        <f t="shared" si="5"/>
        <v>0</v>
      </c>
      <c r="N36" s="26"/>
      <c r="O36" s="22">
        <f t="shared" si="6"/>
        <v>0</v>
      </c>
      <c r="P36" s="22">
        <f t="shared" si="7"/>
        <v>0</v>
      </c>
      <c r="Q36" s="26"/>
      <c r="R36" s="22">
        <f t="shared" si="8"/>
        <v>0</v>
      </c>
      <c r="S36" s="22">
        <f t="shared" si="9"/>
        <v>0</v>
      </c>
      <c r="T36" s="26"/>
      <c r="U36" s="22">
        <f t="shared" si="10"/>
        <v>0</v>
      </c>
      <c r="V36" s="22">
        <f t="shared" si="11"/>
        <v>0</v>
      </c>
      <c r="W36" s="26"/>
      <c r="X36" s="22">
        <f t="shared" si="12"/>
        <v>0</v>
      </c>
      <c r="Y36" s="22">
        <f t="shared" si="13"/>
        <v>0</v>
      </c>
      <c r="Z36" s="26"/>
      <c r="AA36" s="22">
        <f t="shared" si="14"/>
        <v>0</v>
      </c>
      <c r="AB36" s="22">
        <f t="shared" si="15"/>
        <v>0</v>
      </c>
      <c r="AC36" s="26"/>
      <c r="AD36" s="22">
        <f t="shared" si="16"/>
        <v>0</v>
      </c>
      <c r="AE36" s="22">
        <f t="shared" si="17"/>
        <v>0</v>
      </c>
      <c r="AF36" s="26"/>
      <c r="AG36" s="22">
        <f t="shared" si="18"/>
        <v>0</v>
      </c>
      <c r="AH36" s="22">
        <f t="shared" si="19"/>
        <v>0</v>
      </c>
      <c r="AI36" s="26"/>
      <c r="AJ36" s="22">
        <f t="shared" si="20"/>
        <v>0</v>
      </c>
      <c r="AK36" s="22">
        <f t="shared" si="21"/>
        <v>0</v>
      </c>
      <c r="AL36" s="26"/>
      <c r="AM36" s="22">
        <f t="shared" si="22"/>
        <v>0</v>
      </c>
      <c r="AN36" s="22">
        <f t="shared" si="23"/>
        <v>0</v>
      </c>
      <c r="AO36" s="26"/>
      <c r="AP36" s="22">
        <f t="shared" si="24"/>
        <v>0</v>
      </c>
      <c r="AQ36" s="22">
        <f t="shared" si="25"/>
        <v>0</v>
      </c>
      <c r="AR36" s="26"/>
      <c r="AS36" s="22">
        <f t="shared" si="26"/>
        <v>0</v>
      </c>
      <c r="AT36" s="22">
        <f t="shared" si="27"/>
        <v>0</v>
      </c>
      <c r="AU36" s="26"/>
      <c r="AV36" s="22">
        <f t="shared" si="28"/>
        <v>0</v>
      </c>
      <c r="AW36" s="22">
        <f t="shared" si="29"/>
        <v>0</v>
      </c>
      <c r="AX36" s="26"/>
      <c r="AY36" s="22">
        <f t="shared" si="30"/>
        <v>0</v>
      </c>
      <c r="AZ36" s="22">
        <f t="shared" si="31"/>
        <v>0</v>
      </c>
      <c r="BA36" s="24"/>
      <c r="BB36" s="22">
        <f t="shared" si="32"/>
        <v>0</v>
      </c>
      <c r="BC36" s="22">
        <f t="shared" si="33"/>
        <v>0</v>
      </c>
      <c r="BD36" s="9"/>
    </row>
    <row r="37" spans="2:56" s="2" customFormat="1" ht="18.75" customHeight="1">
      <c r="B37" s="17">
        <f t="shared" si="34"/>
        <v>43</v>
      </c>
      <c r="C37" s="18" t="s">
        <v>2</v>
      </c>
      <c r="D37" s="19">
        <f t="shared" si="35"/>
        <v>43.9</v>
      </c>
      <c r="E37" s="26"/>
      <c r="F37" s="22">
        <f t="shared" si="0"/>
        <v>0</v>
      </c>
      <c r="G37" s="22">
        <f t="shared" si="1"/>
        <v>0</v>
      </c>
      <c r="H37" s="26"/>
      <c r="I37" s="22">
        <f t="shared" si="2"/>
        <v>0</v>
      </c>
      <c r="J37" s="22">
        <f t="shared" si="3"/>
        <v>0</v>
      </c>
      <c r="K37" s="26"/>
      <c r="L37" s="22">
        <f t="shared" si="4"/>
        <v>0</v>
      </c>
      <c r="M37" s="22">
        <f t="shared" si="5"/>
        <v>0</v>
      </c>
      <c r="N37" s="26"/>
      <c r="O37" s="22">
        <f t="shared" si="6"/>
        <v>0</v>
      </c>
      <c r="P37" s="22">
        <f t="shared" si="7"/>
        <v>0</v>
      </c>
      <c r="Q37" s="26"/>
      <c r="R37" s="22">
        <f t="shared" si="8"/>
        <v>0</v>
      </c>
      <c r="S37" s="22">
        <f t="shared" si="9"/>
        <v>0</v>
      </c>
      <c r="T37" s="26"/>
      <c r="U37" s="22">
        <f t="shared" si="10"/>
        <v>0</v>
      </c>
      <c r="V37" s="22">
        <f t="shared" si="11"/>
        <v>0</v>
      </c>
      <c r="W37" s="26"/>
      <c r="X37" s="22">
        <f t="shared" si="12"/>
        <v>0</v>
      </c>
      <c r="Y37" s="22">
        <f t="shared" si="13"/>
        <v>0</v>
      </c>
      <c r="Z37" s="26"/>
      <c r="AA37" s="22">
        <f t="shared" si="14"/>
        <v>0</v>
      </c>
      <c r="AB37" s="22">
        <f t="shared" si="15"/>
        <v>0</v>
      </c>
      <c r="AC37" s="26"/>
      <c r="AD37" s="22">
        <f t="shared" si="16"/>
        <v>0</v>
      </c>
      <c r="AE37" s="22">
        <f t="shared" si="17"/>
        <v>0</v>
      </c>
      <c r="AF37" s="26"/>
      <c r="AG37" s="22">
        <f t="shared" si="18"/>
        <v>0</v>
      </c>
      <c r="AH37" s="22">
        <f t="shared" si="19"/>
        <v>0</v>
      </c>
      <c r="AI37" s="26"/>
      <c r="AJ37" s="22">
        <f t="shared" si="20"/>
        <v>0</v>
      </c>
      <c r="AK37" s="22">
        <f t="shared" si="21"/>
        <v>0</v>
      </c>
      <c r="AL37" s="26"/>
      <c r="AM37" s="22">
        <f t="shared" si="22"/>
        <v>0</v>
      </c>
      <c r="AN37" s="22">
        <f t="shared" si="23"/>
        <v>0</v>
      </c>
      <c r="AO37" s="26"/>
      <c r="AP37" s="22">
        <f t="shared" si="24"/>
        <v>0</v>
      </c>
      <c r="AQ37" s="22">
        <f t="shared" si="25"/>
        <v>0</v>
      </c>
      <c r="AR37" s="26"/>
      <c r="AS37" s="22">
        <f t="shared" si="26"/>
        <v>0</v>
      </c>
      <c r="AT37" s="22">
        <f t="shared" si="27"/>
        <v>0</v>
      </c>
      <c r="AU37" s="26"/>
      <c r="AV37" s="22">
        <f t="shared" si="28"/>
        <v>0</v>
      </c>
      <c r="AW37" s="22">
        <f t="shared" si="29"/>
        <v>0</v>
      </c>
      <c r="AX37" s="26"/>
      <c r="AY37" s="22">
        <f t="shared" si="30"/>
        <v>0</v>
      </c>
      <c r="AZ37" s="22">
        <f t="shared" si="31"/>
        <v>0</v>
      </c>
      <c r="BA37" s="24"/>
      <c r="BB37" s="22">
        <f t="shared" si="32"/>
        <v>0</v>
      </c>
      <c r="BC37" s="22">
        <f t="shared" si="33"/>
        <v>0</v>
      </c>
      <c r="BD37" s="9"/>
    </row>
    <row r="38" spans="2:56" s="2" customFormat="1" ht="18.75" customHeight="1">
      <c r="B38" s="17">
        <f t="shared" si="34"/>
        <v>44</v>
      </c>
      <c r="C38" s="18" t="s">
        <v>2</v>
      </c>
      <c r="D38" s="19">
        <f t="shared" si="35"/>
        <v>44.9</v>
      </c>
      <c r="E38" s="26"/>
      <c r="F38" s="22">
        <f t="shared" si="0"/>
        <v>0</v>
      </c>
      <c r="G38" s="22">
        <f t="shared" si="1"/>
        <v>0</v>
      </c>
      <c r="H38" s="26"/>
      <c r="I38" s="22">
        <f t="shared" si="2"/>
        <v>0</v>
      </c>
      <c r="J38" s="22">
        <f t="shared" si="3"/>
        <v>0</v>
      </c>
      <c r="K38" s="26"/>
      <c r="L38" s="22">
        <f t="shared" si="4"/>
        <v>0</v>
      </c>
      <c r="M38" s="22">
        <f t="shared" si="5"/>
        <v>0</v>
      </c>
      <c r="N38" s="26"/>
      <c r="O38" s="22">
        <f t="shared" si="6"/>
        <v>0</v>
      </c>
      <c r="P38" s="22">
        <f t="shared" si="7"/>
        <v>0</v>
      </c>
      <c r="Q38" s="26"/>
      <c r="R38" s="22">
        <f t="shared" si="8"/>
        <v>0</v>
      </c>
      <c r="S38" s="22">
        <f t="shared" si="9"/>
        <v>0</v>
      </c>
      <c r="T38" s="26"/>
      <c r="U38" s="22">
        <f t="shared" si="10"/>
        <v>0</v>
      </c>
      <c r="V38" s="22">
        <f t="shared" si="11"/>
        <v>0</v>
      </c>
      <c r="W38" s="26"/>
      <c r="X38" s="22">
        <f t="shared" si="12"/>
        <v>0</v>
      </c>
      <c r="Y38" s="22">
        <f t="shared" si="13"/>
        <v>0</v>
      </c>
      <c r="Z38" s="26"/>
      <c r="AA38" s="22">
        <f t="shared" si="14"/>
        <v>0</v>
      </c>
      <c r="AB38" s="22">
        <f t="shared" si="15"/>
        <v>0</v>
      </c>
      <c r="AC38" s="26"/>
      <c r="AD38" s="22">
        <f t="shared" si="16"/>
        <v>0</v>
      </c>
      <c r="AE38" s="22">
        <f t="shared" si="17"/>
        <v>0</v>
      </c>
      <c r="AF38" s="26"/>
      <c r="AG38" s="22">
        <f t="shared" si="18"/>
        <v>0</v>
      </c>
      <c r="AH38" s="22">
        <f t="shared" si="19"/>
        <v>0</v>
      </c>
      <c r="AI38" s="26"/>
      <c r="AJ38" s="22">
        <f t="shared" si="20"/>
        <v>0</v>
      </c>
      <c r="AK38" s="22">
        <f t="shared" si="21"/>
        <v>0</v>
      </c>
      <c r="AL38" s="26"/>
      <c r="AM38" s="22">
        <f t="shared" si="22"/>
        <v>0</v>
      </c>
      <c r="AN38" s="22">
        <f t="shared" si="23"/>
        <v>0</v>
      </c>
      <c r="AO38" s="26"/>
      <c r="AP38" s="22">
        <f t="shared" si="24"/>
        <v>0</v>
      </c>
      <c r="AQ38" s="22">
        <f t="shared" si="25"/>
        <v>0</v>
      </c>
      <c r="AR38" s="26"/>
      <c r="AS38" s="22">
        <f t="shared" si="26"/>
        <v>0</v>
      </c>
      <c r="AT38" s="22">
        <f t="shared" si="27"/>
        <v>0</v>
      </c>
      <c r="AU38" s="26"/>
      <c r="AV38" s="22">
        <f t="shared" si="28"/>
        <v>0</v>
      </c>
      <c r="AW38" s="22">
        <f t="shared" si="29"/>
        <v>0</v>
      </c>
      <c r="AX38" s="26"/>
      <c r="AY38" s="22">
        <f t="shared" si="30"/>
        <v>0</v>
      </c>
      <c r="AZ38" s="22">
        <f t="shared" si="31"/>
        <v>0</v>
      </c>
      <c r="BA38" s="24"/>
      <c r="BB38" s="22">
        <f t="shared" si="32"/>
        <v>0</v>
      </c>
      <c r="BC38" s="22">
        <f t="shared" si="33"/>
        <v>0</v>
      </c>
      <c r="BD38" s="9"/>
    </row>
    <row r="39" spans="2:56" s="2" customFormat="1" ht="18.75" customHeight="1">
      <c r="B39" s="17">
        <f t="shared" si="34"/>
        <v>45</v>
      </c>
      <c r="C39" s="18" t="s">
        <v>2</v>
      </c>
      <c r="D39" s="19">
        <f t="shared" si="35"/>
        <v>45.9</v>
      </c>
      <c r="E39" s="26"/>
      <c r="F39" s="22">
        <f t="shared" si="0"/>
        <v>0</v>
      </c>
      <c r="G39" s="22">
        <f t="shared" si="1"/>
        <v>0</v>
      </c>
      <c r="H39" s="26"/>
      <c r="I39" s="22">
        <f t="shared" si="2"/>
        <v>0</v>
      </c>
      <c r="J39" s="22">
        <f t="shared" si="3"/>
        <v>0</v>
      </c>
      <c r="K39" s="26"/>
      <c r="L39" s="22">
        <f t="shared" si="4"/>
        <v>0</v>
      </c>
      <c r="M39" s="22">
        <f t="shared" si="5"/>
        <v>0</v>
      </c>
      <c r="N39" s="26"/>
      <c r="O39" s="22">
        <f t="shared" si="6"/>
        <v>0</v>
      </c>
      <c r="P39" s="22">
        <f t="shared" si="7"/>
        <v>0</v>
      </c>
      <c r="Q39" s="26"/>
      <c r="R39" s="22">
        <f t="shared" si="8"/>
        <v>0</v>
      </c>
      <c r="S39" s="22">
        <f t="shared" si="9"/>
        <v>0</v>
      </c>
      <c r="T39" s="26"/>
      <c r="U39" s="22">
        <f t="shared" si="10"/>
        <v>0</v>
      </c>
      <c r="V39" s="22">
        <f t="shared" si="11"/>
        <v>0</v>
      </c>
      <c r="W39" s="26"/>
      <c r="X39" s="22">
        <f t="shared" si="12"/>
        <v>0</v>
      </c>
      <c r="Y39" s="22">
        <f t="shared" si="13"/>
        <v>0</v>
      </c>
      <c r="Z39" s="26"/>
      <c r="AA39" s="22">
        <f t="shared" si="14"/>
        <v>0</v>
      </c>
      <c r="AB39" s="22">
        <f t="shared" si="15"/>
        <v>0</v>
      </c>
      <c r="AC39" s="26"/>
      <c r="AD39" s="22">
        <f t="shared" si="16"/>
        <v>0</v>
      </c>
      <c r="AE39" s="22">
        <f t="shared" si="17"/>
        <v>0</v>
      </c>
      <c r="AF39" s="26"/>
      <c r="AG39" s="22">
        <f t="shared" si="18"/>
        <v>0</v>
      </c>
      <c r="AH39" s="22">
        <f t="shared" si="19"/>
        <v>0</v>
      </c>
      <c r="AI39" s="26"/>
      <c r="AJ39" s="22">
        <f t="shared" si="20"/>
        <v>0</v>
      </c>
      <c r="AK39" s="22">
        <f t="shared" si="21"/>
        <v>0</v>
      </c>
      <c r="AL39" s="26"/>
      <c r="AM39" s="22">
        <f t="shared" si="22"/>
        <v>0</v>
      </c>
      <c r="AN39" s="22">
        <f t="shared" si="23"/>
        <v>0</v>
      </c>
      <c r="AO39" s="26"/>
      <c r="AP39" s="22">
        <f t="shared" si="24"/>
        <v>0</v>
      </c>
      <c r="AQ39" s="22">
        <f t="shared" si="25"/>
        <v>0</v>
      </c>
      <c r="AR39" s="26"/>
      <c r="AS39" s="22">
        <f t="shared" si="26"/>
        <v>0</v>
      </c>
      <c r="AT39" s="22">
        <f t="shared" si="27"/>
        <v>0</v>
      </c>
      <c r="AU39" s="26"/>
      <c r="AV39" s="22">
        <f t="shared" si="28"/>
        <v>0</v>
      </c>
      <c r="AW39" s="22">
        <f t="shared" si="29"/>
        <v>0</v>
      </c>
      <c r="AX39" s="26"/>
      <c r="AY39" s="22">
        <f t="shared" si="30"/>
        <v>0</v>
      </c>
      <c r="AZ39" s="22">
        <f t="shared" si="31"/>
        <v>0</v>
      </c>
      <c r="BA39" s="24"/>
      <c r="BB39" s="22">
        <f t="shared" si="32"/>
        <v>0</v>
      </c>
      <c r="BC39" s="22">
        <f t="shared" si="33"/>
        <v>0</v>
      </c>
      <c r="BD39" s="9"/>
    </row>
    <row r="40" spans="2:56" s="2" customFormat="1" ht="18.75" customHeight="1">
      <c r="B40" s="17">
        <f t="shared" si="34"/>
        <v>46</v>
      </c>
      <c r="C40" s="18" t="s">
        <v>2</v>
      </c>
      <c r="D40" s="19">
        <f t="shared" si="35"/>
        <v>46.9</v>
      </c>
      <c r="E40" s="26"/>
      <c r="F40" s="22">
        <f t="shared" si="0"/>
        <v>0</v>
      </c>
      <c r="G40" s="22">
        <f t="shared" si="1"/>
        <v>0</v>
      </c>
      <c r="H40" s="26"/>
      <c r="I40" s="22">
        <f t="shared" si="2"/>
        <v>0</v>
      </c>
      <c r="J40" s="22">
        <f t="shared" si="3"/>
        <v>0</v>
      </c>
      <c r="K40" s="26"/>
      <c r="L40" s="22">
        <f t="shared" si="4"/>
        <v>0</v>
      </c>
      <c r="M40" s="22">
        <f t="shared" si="5"/>
        <v>0</v>
      </c>
      <c r="N40" s="26"/>
      <c r="O40" s="22">
        <f t="shared" si="6"/>
        <v>0</v>
      </c>
      <c r="P40" s="22">
        <f t="shared" si="7"/>
        <v>0</v>
      </c>
      <c r="Q40" s="26"/>
      <c r="R40" s="22">
        <f t="shared" si="8"/>
        <v>0</v>
      </c>
      <c r="S40" s="22">
        <f t="shared" si="9"/>
        <v>0</v>
      </c>
      <c r="T40" s="26"/>
      <c r="U40" s="22">
        <f t="shared" si="10"/>
        <v>0</v>
      </c>
      <c r="V40" s="22">
        <f t="shared" si="11"/>
        <v>0</v>
      </c>
      <c r="W40" s="26"/>
      <c r="X40" s="22">
        <f t="shared" si="12"/>
        <v>0</v>
      </c>
      <c r="Y40" s="22">
        <f t="shared" si="13"/>
        <v>0</v>
      </c>
      <c r="Z40" s="26"/>
      <c r="AA40" s="22">
        <f t="shared" si="14"/>
        <v>0</v>
      </c>
      <c r="AB40" s="22">
        <f t="shared" si="15"/>
        <v>0</v>
      </c>
      <c r="AC40" s="26"/>
      <c r="AD40" s="22">
        <f t="shared" si="16"/>
        <v>0</v>
      </c>
      <c r="AE40" s="22">
        <f t="shared" si="17"/>
        <v>0</v>
      </c>
      <c r="AF40" s="26"/>
      <c r="AG40" s="22">
        <f t="shared" si="18"/>
        <v>0</v>
      </c>
      <c r="AH40" s="22">
        <f t="shared" si="19"/>
        <v>0</v>
      </c>
      <c r="AI40" s="26"/>
      <c r="AJ40" s="22">
        <f t="shared" si="20"/>
        <v>0</v>
      </c>
      <c r="AK40" s="22">
        <f t="shared" si="21"/>
        <v>0</v>
      </c>
      <c r="AL40" s="26"/>
      <c r="AM40" s="22">
        <f t="shared" si="22"/>
        <v>0</v>
      </c>
      <c r="AN40" s="22">
        <f t="shared" si="23"/>
        <v>0</v>
      </c>
      <c r="AO40" s="26"/>
      <c r="AP40" s="22">
        <f t="shared" si="24"/>
        <v>0</v>
      </c>
      <c r="AQ40" s="22">
        <f t="shared" si="25"/>
        <v>0</v>
      </c>
      <c r="AR40" s="26"/>
      <c r="AS40" s="22">
        <f t="shared" si="26"/>
        <v>0</v>
      </c>
      <c r="AT40" s="22">
        <f t="shared" si="27"/>
        <v>0</v>
      </c>
      <c r="AU40" s="26"/>
      <c r="AV40" s="22">
        <f t="shared" si="28"/>
        <v>0</v>
      </c>
      <c r="AW40" s="22">
        <f t="shared" si="29"/>
        <v>0</v>
      </c>
      <c r="AX40" s="26"/>
      <c r="AY40" s="22">
        <f t="shared" si="30"/>
        <v>0</v>
      </c>
      <c r="AZ40" s="22">
        <f t="shared" si="31"/>
        <v>0</v>
      </c>
      <c r="BA40" s="24"/>
      <c r="BB40" s="22">
        <f t="shared" si="32"/>
        <v>0</v>
      </c>
      <c r="BC40" s="22">
        <f t="shared" si="33"/>
        <v>0</v>
      </c>
      <c r="BD40" s="9"/>
    </row>
    <row r="41" spans="2:56" s="2" customFormat="1" ht="18.75" customHeight="1">
      <c r="B41" s="17">
        <f t="shared" si="34"/>
        <v>47</v>
      </c>
      <c r="C41" s="18" t="s">
        <v>2</v>
      </c>
      <c r="D41" s="19">
        <f t="shared" si="35"/>
        <v>47.9</v>
      </c>
      <c r="E41" s="26"/>
      <c r="F41" s="22">
        <f t="shared" si="0"/>
        <v>0</v>
      </c>
      <c r="G41" s="22">
        <f t="shared" si="1"/>
        <v>0</v>
      </c>
      <c r="H41" s="26"/>
      <c r="I41" s="22">
        <f t="shared" si="2"/>
        <v>0</v>
      </c>
      <c r="J41" s="22">
        <f t="shared" si="3"/>
        <v>0</v>
      </c>
      <c r="K41" s="26"/>
      <c r="L41" s="22">
        <f t="shared" si="4"/>
        <v>0</v>
      </c>
      <c r="M41" s="22">
        <f t="shared" si="5"/>
        <v>0</v>
      </c>
      <c r="N41" s="26"/>
      <c r="O41" s="22">
        <f t="shared" si="6"/>
        <v>0</v>
      </c>
      <c r="P41" s="22">
        <f t="shared" si="7"/>
        <v>0</v>
      </c>
      <c r="Q41" s="26"/>
      <c r="R41" s="22">
        <f t="shared" si="8"/>
        <v>0</v>
      </c>
      <c r="S41" s="22">
        <f t="shared" si="9"/>
        <v>0</v>
      </c>
      <c r="T41" s="26"/>
      <c r="U41" s="22">
        <f t="shared" si="10"/>
        <v>0</v>
      </c>
      <c r="V41" s="22">
        <f t="shared" si="11"/>
        <v>0</v>
      </c>
      <c r="W41" s="26"/>
      <c r="X41" s="22">
        <f t="shared" si="12"/>
        <v>0</v>
      </c>
      <c r="Y41" s="22">
        <f t="shared" si="13"/>
        <v>0</v>
      </c>
      <c r="Z41" s="26"/>
      <c r="AA41" s="22">
        <f t="shared" si="14"/>
        <v>0</v>
      </c>
      <c r="AB41" s="22">
        <f t="shared" si="15"/>
        <v>0</v>
      </c>
      <c r="AC41" s="26"/>
      <c r="AD41" s="22">
        <f t="shared" si="16"/>
        <v>0</v>
      </c>
      <c r="AE41" s="22">
        <f t="shared" si="17"/>
        <v>0</v>
      </c>
      <c r="AF41" s="26"/>
      <c r="AG41" s="22">
        <f t="shared" si="18"/>
        <v>0</v>
      </c>
      <c r="AH41" s="22">
        <f t="shared" si="19"/>
        <v>0</v>
      </c>
      <c r="AI41" s="26"/>
      <c r="AJ41" s="22">
        <f t="shared" si="20"/>
        <v>0</v>
      </c>
      <c r="AK41" s="22">
        <f t="shared" si="21"/>
        <v>0</v>
      </c>
      <c r="AL41" s="26"/>
      <c r="AM41" s="22">
        <f t="shared" si="22"/>
        <v>0</v>
      </c>
      <c r="AN41" s="22">
        <f t="shared" si="23"/>
        <v>0</v>
      </c>
      <c r="AO41" s="26"/>
      <c r="AP41" s="22">
        <f t="shared" si="24"/>
        <v>0</v>
      </c>
      <c r="AQ41" s="22">
        <f t="shared" si="25"/>
        <v>0</v>
      </c>
      <c r="AR41" s="26"/>
      <c r="AS41" s="22">
        <f t="shared" si="26"/>
        <v>0</v>
      </c>
      <c r="AT41" s="22">
        <f t="shared" si="27"/>
        <v>0</v>
      </c>
      <c r="AU41" s="26"/>
      <c r="AV41" s="22">
        <f t="shared" si="28"/>
        <v>0</v>
      </c>
      <c r="AW41" s="22">
        <f t="shared" si="29"/>
        <v>0</v>
      </c>
      <c r="AX41" s="26"/>
      <c r="AY41" s="22">
        <f t="shared" si="30"/>
        <v>0</v>
      </c>
      <c r="AZ41" s="22">
        <f t="shared" si="31"/>
        <v>0</v>
      </c>
      <c r="BA41" s="24"/>
      <c r="BB41" s="22">
        <f t="shared" si="32"/>
        <v>0</v>
      </c>
      <c r="BC41" s="22">
        <f t="shared" si="33"/>
        <v>0</v>
      </c>
      <c r="BD41" s="9"/>
    </row>
    <row r="42" spans="2:56" s="2" customFormat="1" ht="18.75" customHeight="1">
      <c r="B42" s="30">
        <f t="shared" si="34"/>
        <v>48</v>
      </c>
      <c r="C42" s="6" t="s">
        <v>2</v>
      </c>
      <c r="D42" s="31">
        <f t="shared" si="35"/>
        <v>48.9</v>
      </c>
      <c r="E42" s="12"/>
      <c r="F42" s="32">
        <f t="shared" si="0"/>
        <v>0</v>
      </c>
      <c r="G42" s="33">
        <f t="shared" si="1"/>
        <v>0</v>
      </c>
      <c r="H42" s="12"/>
      <c r="I42" s="32">
        <f t="shared" si="2"/>
        <v>0</v>
      </c>
      <c r="J42" s="33">
        <f t="shared" si="3"/>
        <v>0</v>
      </c>
      <c r="K42" s="12"/>
      <c r="L42" s="32">
        <f t="shared" si="4"/>
        <v>0</v>
      </c>
      <c r="M42" s="33">
        <f t="shared" si="5"/>
        <v>0</v>
      </c>
      <c r="N42" s="12"/>
      <c r="O42" s="32">
        <f t="shared" si="6"/>
        <v>0</v>
      </c>
      <c r="P42" s="33">
        <f t="shared" si="7"/>
        <v>0</v>
      </c>
      <c r="Q42" s="12"/>
      <c r="R42" s="32">
        <f t="shared" si="8"/>
        <v>0</v>
      </c>
      <c r="S42" s="33">
        <f t="shared" si="9"/>
        <v>0</v>
      </c>
      <c r="T42" s="12"/>
      <c r="U42" s="32">
        <f t="shared" si="10"/>
        <v>0</v>
      </c>
      <c r="V42" s="33">
        <f t="shared" si="11"/>
        <v>0</v>
      </c>
      <c r="W42" s="12"/>
      <c r="X42" s="32">
        <f t="shared" si="12"/>
        <v>0</v>
      </c>
      <c r="Y42" s="33">
        <f t="shared" si="13"/>
        <v>0</v>
      </c>
      <c r="Z42" s="12"/>
      <c r="AA42" s="32">
        <f t="shared" si="14"/>
        <v>0</v>
      </c>
      <c r="AB42" s="33">
        <f t="shared" si="15"/>
        <v>0</v>
      </c>
      <c r="AC42" s="12"/>
      <c r="AD42" s="32">
        <f t="shared" si="16"/>
        <v>0</v>
      </c>
      <c r="AE42" s="33">
        <f t="shared" si="17"/>
        <v>0</v>
      </c>
      <c r="AF42" s="12"/>
      <c r="AG42" s="32">
        <f t="shared" si="18"/>
        <v>0</v>
      </c>
      <c r="AH42" s="33">
        <f t="shared" si="19"/>
        <v>0</v>
      </c>
      <c r="AI42" s="12"/>
      <c r="AJ42" s="32">
        <f t="shared" si="20"/>
        <v>0</v>
      </c>
      <c r="AK42" s="33">
        <f t="shared" si="21"/>
        <v>0</v>
      </c>
      <c r="AL42" s="12"/>
      <c r="AM42" s="32">
        <f t="shared" si="22"/>
        <v>0</v>
      </c>
      <c r="AN42" s="33">
        <f t="shared" si="23"/>
        <v>0</v>
      </c>
      <c r="AO42" s="12"/>
      <c r="AP42" s="32">
        <f t="shared" si="24"/>
        <v>0</v>
      </c>
      <c r="AQ42" s="33">
        <f t="shared" si="25"/>
        <v>0</v>
      </c>
      <c r="AR42" s="12"/>
      <c r="AS42" s="32">
        <f t="shared" si="26"/>
        <v>0</v>
      </c>
      <c r="AT42" s="33">
        <f t="shared" si="27"/>
        <v>0</v>
      </c>
      <c r="AU42" s="12"/>
      <c r="AV42" s="32">
        <f t="shared" si="28"/>
        <v>0</v>
      </c>
      <c r="AW42" s="33">
        <f t="shared" si="29"/>
        <v>0</v>
      </c>
      <c r="AX42" s="12"/>
      <c r="AY42" s="32">
        <f t="shared" si="30"/>
        <v>0</v>
      </c>
      <c r="AZ42" s="33">
        <f t="shared" si="31"/>
        <v>0</v>
      </c>
      <c r="BA42" s="34"/>
      <c r="BB42" s="32">
        <f t="shared" si="32"/>
        <v>0</v>
      </c>
      <c r="BC42" s="33">
        <f t="shared" si="33"/>
        <v>0</v>
      </c>
      <c r="BD42" s="9"/>
    </row>
    <row r="43" spans="2:56" s="2" customFormat="1" ht="18.75" customHeight="1">
      <c r="B43" s="35" t="s">
        <v>3</v>
      </c>
      <c r="C43" s="36"/>
      <c r="D43" s="36"/>
      <c r="E43" s="20">
        <f t="shared" ref="E43:BC43" si="36">SUM(E4:E42)</f>
        <v>15</v>
      </c>
      <c r="F43" s="20">
        <f t="shared" si="36"/>
        <v>521.5</v>
      </c>
      <c r="G43" s="37">
        <f t="shared" si="36"/>
        <v>6854.8216295351904</v>
      </c>
      <c r="H43" s="37">
        <f t="shared" si="36"/>
        <v>20</v>
      </c>
      <c r="I43" s="17">
        <f t="shared" si="36"/>
        <v>696</v>
      </c>
      <c r="J43" s="37">
        <f t="shared" si="36"/>
        <v>9262.7129636728241</v>
      </c>
      <c r="K43" s="20">
        <f t="shared" si="36"/>
        <v>16</v>
      </c>
      <c r="L43" s="20">
        <f t="shared" si="36"/>
        <v>520</v>
      </c>
      <c r="M43" s="37">
        <f t="shared" si="36"/>
        <v>5813.9877456382064</v>
      </c>
      <c r="N43" s="20">
        <f t="shared" si="36"/>
        <v>16</v>
      </c>
      <c r="O43" s="20">
        <f t="shared" si="36"/>
        <v>508</v>
      </c>
      <c r="P43" s="37">
        <f t="shared" si="36"/>
        <v>5370.439998621544</v>
      </c>
      <c r="Q43" s="20">
        <f t="shared" si="36"/>
        <v>18</v>
      </c>
      <c r="R43" s="20">
        <f t="shared" si="36"/>
        <v>547</v>
      </c>
      <c r="S43" s="37">
        <f t="shared" si="36"/>
        <v>5208.1231284203568</v>
      </c>
      <c r="T43" s="20">
        <f t="shared" si="36"/>
        <v>29</v>
      </c>
      <c r="U43" s="20">
        <f t="shared" si="36"/>
        <v>839.5</v>
      </c>
      <c r="V43" s="37">
        <f t="shared" si="36"/>
        <v>7113.8057271409689</v>
      </c>
      <c r="W43" s="20">
        <f t="shared" si="36"/>
        <v>29</v>
      </c>
      <c r="X43" s="20">
        <f t="shared" si="36"/>
        <v>816.5</v>
      </c>
      <c r="Y43" s="37">
        <f t="shared" si="36"/>
        <v>6476.3268698893989</v>
      </c>
      <c r="Z43" s="20">
        <f t="shared" si="36"/>
        <v>29</v>
      </c>
      <c r="AA43" s="37">
        <f t="shared" si="36"/>
        <v>790.5</v>
      </c>
      <c r="AB43" s="37">
        <f t="shared" si="36"/>
        <v>5806.8222416609742</v>
      </c>
      <c r="AC43" s="20">
        <f t="shared" si="36"/>
        <v>30</v>
      </c>
      <c r="AD43" s="37">
        <f t="shared" si="36"/>
        <v>777</v>
      </c>
      <c r="AE43" s="37">
        <f t="shared" si="36"/>
        <v>5051.3910198419026</v>
      </c>
      <c r="AF43" s="20">
        <f t="shared" si="36"/>
        <v>25</v>
      </c>
      <c r="AG43" s="37">
        <f t="shared" si="36"/>
        <v>664.5</v>
      </c>
      <c r="AH43" s="37">
        <f t="shared" si="36"/>
        <v>4607.2332493700724</v>
      </c>
      <c r="AI43" s="20">
        <f t="shared" si="36"/>
        <v>30</v>
      </c>
      <c r="AJ43" s="20">
        <f t="shared" si="36"/>
        <v>778</v>
      </c>
      <c r="AK43" s="37">
        <f t="shared" si="36"/>
        <v>5077.5672566803996</v>
      </c>
      <c r="AL43" s="20">
        <f t="shared" si="36"/>
        <v>30</v>
      </c>
      <c r="AM43" s="20">
        <f t="shared" si="36"/>
        <v>692</v>
      </c>
      <c r="AN43" s="37">
        <f t="shared" si="36"/>
        <v>3409.019648707032</v>
      </c>
      <c r="AO43" s="20">
        <f t="shared" si="36"/>
        <v>30</v>
      </c>
      <c r="AP43" s="20">
        <f t="shared" si="36"/>
        <v>674</v>
      </c>
      <c r="AQ43" s="37">
        <f t="shared" si="36"/>
        <v>3119.2006704361811</v>
      </c>
      <c r="AR43" s="20">
        <f t="shared" si="36"/>
        <v>30</v>
      </c>
      <c r="AS43" s="20">
        <f t="shared" si="36"/>
        <v>633</v>
      </c>
      <c r="AT43" s="37">
        <f t="shared" si="36"/>
        <v>2519.2032178989602</v>
      </c>
      <c r="AU43" s="20">
        <f t="shared" si="36"/>
        <v>30</v>
      </c>
      <c r="AV43" s="20">
        <f t="shared" si="36"/>
        <v>570</v>
      </c>
      <c r="AW43" s="37">
        <f t="shared" si="36"/>
        <v>1786.4273221207084</v>
      </c>
      <c r="AX43" s="20">
        <f t="shared" si="36"/>
        <v>30</v>
      </c>
      <c r="AY43" s="20">
        <f t="shared" si="36"/>
        <v>577</v>
      </c>
      <c r="AZ43" s="37">
        <f t="shared" si="36"/>
        <v>1849.4608797592323</v>
      </c>
      <c r="BA43" s="38">
        <f t="shared" si="36"/>
        <v>50</v>
      </c>
      <c r="BB43" s="20">
        <f t="shared" si="36"/>
        <v>793</v>
      </c>
      <c r="BC43" s="37">
        <f t="shared" si="36"/>
        <v>1615.388996831083</v>
      </c>
      <c r="BD43" s="9"/>
    </row>
    <row r="44" spans="2:56" s="2" customFormat="1" ht="18.75" customHeight="1">
      <c r="B44" s="35" t="s">
        <v>30</v>
      </c>
      <c r="C44" s="36"/>
      <c r="D44" s="36"/>
      <c r="E44" s="17">
        <f>F43/E43</f>
        <v>34.766666666666666</v>
      </c>
      <c r="F44" s="17"/>
      <c r="G44" s="17"/>
      <c r="H44" s="17">
        <f>I43/H43</f>
        <v>34.799999999999997</v>
      </c>
      <c r="I44" s="17"/>
      <c r="J44" s="17"/>
      <c r="K44" s="17">
        <f>L43/K43</f>
        <v>32.5</v>
      </c>
      <c r="L44" s="17"/>
      <c r="M44" s="17"/>
      <c r="N44" s="17">
        <f>O43/N43</f>
        <v>31.75</v>
      </c>
      <c r="O44" s="17"/>
      <c r="P44" s="17"/>
      <c r="Q44" s="17">
        <f>R43/Q43</f>
        <v>30.388888888888889</v>
      </c>
      <c r="R44" s="17"/>
      <c r="S44" s="17"/>
      <c r="T44" s="17">
        <f>U43/T43</f>
        <v>28.948275862068964</v>
      </c>
      <c r="U44" s="17"/>
      <c r="V44" s="17"/>
      <c r="W44" s="17">
        <f>X43/W43</f>
        <v>28.155172413793103</v>
      </c>
      <c r="X44" s="17"/>
      <c r="Y44" s="17"/>
      <c r="Z44" s="17">
        <f>AA43/Z43</f>
        <v>27.258620689655171</v>
      </c>
      <c r="AA44" s="17"/>
      <c r="AB44" s="17"/>
      <c r="AC44" s="17">
        <f>AD43/AC43</f>
        <v>25.9</v>
      </c>
      <c r="AD44" s="17"/>
      <c r="AE44" s="17"/>
      <c r="AF44" s="17">
        <f>AG43/AF43</f>
        <v>26.58</v>
      </c>
      <c r="AG44" s="17"/>
      <c r="AH44" s="17"/>
      <c r="AI44" s="17">
        <f>AJ43/AI43</f>
        <v>25.933333333333334</v>
      </c>
      <c r="AJ44" s="17"/>
      <c r="AK44" s="17"/>
      <c r="AL44" s="17">
        <f>AM43/AL43</f>
        <v>23.066666666666666</v>
      </c>
      <c r="AM44" s="17"/>
      <c r="AN44" s="17"/>
      <c r="AO44" s="17">
        <f>AP43/AO43</f>
        <v>22.466666666666665</v>
      </c>
      <c r="AP44" s="17"/>
      <c r="AQ44" s="17"/>
      <c r="AR44" s="17">
        <f>AS43/AR43</f>
        <v>21.1</v>
      </c>
      <c r="AS44" s="17"/>
      <c r="AT44" s="17"/>
      <c r="AU44" s="17">
        <f>AV43/AU43</f>
        <v>19</v>
      </c>
      <c r="AV44" s="17"/>
      <c r="AW44" s="17"/>
      <c r="AX44" s="17">
        <f>AY43/AX43</f>
        <v>19.233333333333334</v>
      </c>
      <c r="AY44" s="17"/>
      <c r="AZ44" s="17"/>
      <c r="BA44" s="39">
        <f>BB43/BA43</f>
        <v>15.86</v>
      </c>
      <c r="BB44" s="17"/>
      <c r="BC44" s="17"/>
      <c r="BD44" s="40"/>
    </row>
    <row r="45" spans="2:56" s="2" customFormat="1" ht="18.75" customHeight="1">
      <c r="B45" s="35" t="s">
        <v>4</v>
      </c>
      <c r="C45" s="36"/>
      <c r="D45" s="36"/>
      <c r="E45" s="20">
        <v>20</v>
      </c>
      <c r="F45" s="20"/>
      <c r="G45" s="20"/>
      <c r="H45" s="20">
        <v>12</v>
      </c>
      <c r="I45" s="20"/>
      <c r="J45" s="20"/>
      <c r="K45" s="20">
        <v>12</v>
      </c>
      <c r="L45" s="20"/>
      <c r="M45" s="20"/>
      <c r="N45" s="20">
        <v>7</v>
      </c>
      <c r="O45" s="20"/>
      <c r="P45" s="20"/>
      <c r="Q45" s="20">
        <v>7</v>
      </c>
      <c r="R45" s="20"/>
      <c r="S45" s="20"/>
      <c r="T45" s="20">
        <v>8</v>
      </c>
      <c r="U45" s="20"/>
      <c r="V45" s="20"/>
      <c r="W45" s="20">
        <v>7</v>
      </c>
      <c r="X45" s="20"/>
      <c r="Y45" s="20"/>
      <c r="Z45" s="20">
        <v>5</v>
      </c>
      <c r="AA45" s="20"/>
      <c r="AB45" s="20"/>
      <c r="AC45" s="20">
        <v>3</v>
      </c>
      <c r="AD45" s="20"/>
      <c r="AE45" s="20"/>
      <c r="AF45" s="20">
        <v>1</v>
      </c>
      <c r="AG45" s="20"/>
      <c r="AH45" s="20"/>
      <c r="AI45" s="20">
        <v>5</v>
      </c>
      <c r="AJ45" s="20"/>
      <c r="AK45" s="20"/>
      <c r="AL45" s="20">
        <v>5</v>
      </c>
      <c r="AM45" s="20"/>
      <c r="AN45" s="20"/>
      <c r="AO45" s="20">
        <v>4</v>
      </c>
      <c r="AP45" s="20"/>
      <c r="AQ45" s="20"/>
      <c r="AR45" s="20">
        <v>3</v>
      </c>
      <c r="AS45" s="20"/>
      <c r="AT45" s="20"/>
      <c r="AU45" s="20">
        <v>1</v>
      </c>
      <c r="AV45" s="20"/>
      <c r="AW45" s="20"/>
      <c r="AX45" s="20">
        <v>1</v>
      </c>
      <c r="AY45" s="20"/>
      <c r="AZ45" s="20"/>
      <c r="BA45" s="23">
        <v>3</v>
      </c>
      <c r="BB45" s="20"/>
      <c r="BC45" s="20"/>
      <c r="BD45" s="9"/>
    </row>
    <row r="46" spans="2:56" s="2" customFormat="1" ht="18.75" customHeight="1">
      <c r="B46" s="35" t="s">
        <v>5</v>
      </c>
      <c r="C46" s="36"/>
      <c r="D46" s="36"/>
      <c r="E46" s="41">
        <v>15</v>
      </c>
      <c r="F46" s="41"/>
      <c r="G46" s="41"/>
      <c r="H46" s="41">
        <v>20</v>
      </c>
      <c r="I46" s="41"/>
      <c r="J46" s="41"/>
      <c r="K46" s="41">
        <v>24</v>
      </c>
      <c r="L46" s="41"/>
      <c r="M46" s="41"/>
      <c r="N46" s="41">
        <v>32</v>
      </c>
      <c r="O46" s="41"/>
      <c r="P46" s="41"/>
      <c r="Q46" s="41">
        <v>36</v>
      </c>
      <c r="R46" s="41"/>
      <c r="S46" s="41"/>
      <c r="T46" s="41">
        <v>40</v>
      </c>
      <c r="U46" s="41"/>
      <c r="V46" s="41"/>
      <c r="W46" s="41">
        <v>50</v>
      </c>
      <c r="X46" s="41"/>
      <c r="Y46" s="41"/>
      <c r="Z46" s="41">
        <v>60</v>
      </c>
      <c r="AA46" s="41"/>
      <c r="AB46" s="41"/>
      <c r="AC46" s="41">
        <v>80</v>
      </c>
      <c r="AD46" s="41"/>
      <c r="AE46" s="41"/>
      <c r="AF46" s="41">
        <v>100</v>
      </c>
      <c r="AG46" s="41"/>
      <c r="AH46" s="41"/>
      <c r="AI46" s="41">
        <v>120</v>
      </c>
      <c r="AJ46" s="41"/>
      <c r="AK46" s="41"/>
      <c r="AL46" s="66">
        <f>AL48*1000/AL51</f>
        <v>161.57142857142856</v>
      </c>
      <c r="AM46" s="67"/>
      <c r="AN46" s="67"/>
      <c r="AO46" s="66">
        <f>AO48*1000/AO51</f>
        <v>163.55421686746988</v>
      </c>
      <c r="AP46" s="67"/>
      <c r="AQ46" s="67"/>
      <c r="AR46" s="66">
        <f>AR48*1000/AR51</f>
        <v>184.15300546448088</v>
      </c>
      <c r="AS46" s="67"/>
      <c r="AT46" s="67"/>
      <c r="AU46" s="66">
        <f>AU48*1000/AU51</f>
        <v>292.8</v>
      </c>
      <c r="AV46" s="67"/>
      <c r="AW46" s="67"/>
      <c r="AX46" s="66">
        <f>AX48*1000/AX51</f>
        <v>275.87939698492465</v>
      </c>
      <c r="AY46" s="67"/>
      <c r="AZ46" s="67"/>
      <c r="BA46" s="68">
        <f>BA48*1000/BA51</f>
        <v>565.7534246575342</v>
      </c>
      <c r="BB46" s="41"/>
      <c r="BC46" s="41"/>
      <c r="BD46" s="43"/>
    </row>
    <row r="47" spans="2:56" s="2" customFormat="1" ht="18.75" customHeight="1">
      <c r="B47" s="35" t="s">
        <v>66</v>
      </c>
      <c r="C47" s="36"/>
      <c r="D47" s="36"/>
      <c r="E47" s="17">
        <f>3.135+3.745</f>
        <v>6.88</v>
      </c>
      <c r="F47" s="17"/>
      <c r="G47" s="17"/>
      <c r="H47" s="17">
        <f>3.98+4.98</f>
        <v>8.9600000000000009</v>
      </c>
      <c r="I47" s="17"/>
      <c r="J47" s="17"/>
      <c r="K47" s="17">
        <v>5.81</v>
      </c>
      <c r="L47" s="17"/>
      <c r="M47" s="17"/>
      <c r="N47" s="17">
        <v>5.335</v>
      </c>
      <c r="O47" s="17"/>
      <c r="P47" s="17"/>
      <c r="Q47" s="17">
        <v>4.8849999999999998</v>
      </c>
      <c r="R47" s="17"/>
      <c r="S47" s="17"/>
      <c r="T47" s="17">
        <v>7.38</v>
      </c>
      <c r="U47" s="17"/>
      <c r="V47" s="17"/>
      <c r="W47" s="17">
        <v>6.57</v>
      </c>
      <c r="X47" s="17"/>
      <c r="Y47" s="17"/>
      <c r="Z47" s="17">
        <v>5.87</v>
      </c>
      <c r="AA47" s="17"/>
      <c r="AB47" s="17"/>
      <c r="AC47" s="17">
        <v>4.9400000000000004</v>
      </c>
      <c r="AD47" s="17"/>
      <c r="AE47" s="17"/>
      <c r="AF47" s="17">
        <v>4.585</v>
      </c>
      <c r="AG47" s="17"/>
      <c r="AH47" s="17"/>
      <c r="AI47" s="17">
        <v>4.8449999999999998</v>
      </c>
      <c r="AJ47" s="17"/>
      <c r="AK47" s="17"/>
      <c r="AL47" s="17">
        <v>3.5</v>
      </c>
      <c r="AM47" s="17"/>
      <c r="AN47" s="17"/>
      <c r="AO47" s="17">
        <v>3.32</v>
      </c>
      <c r="AP47" s="17"/>
      <c r="AQ47" s="17"/>
      <c r="AR47" s="17">
        <v>2.7450000000000001</v>
      </c>
      <c r="AS47" s="17"/>
      <c r="AT47" s="17"/>
      <c r="AU47" s="17">
        <v>1.875</v>
      </c>
      <c r="AV47" s="17"/>
      <c r="AW47" s="17"/>
      <c r="AX47" s="17">
        <v>1.99</v>
      </c>
      <c r="AY47" s="17"/>
      <c r="AZ47" s="17"/>
      <c r="BA47" s="39">
        <v>1.825</v>
      </c>
      <c r="BB47" s="17"/>
      <c r="BC47" s="17"/>
      <c r="BD47" s="40"/>
    </row>
    <row r="48" spans="2:56" s="2" customFormat="1" ht="18.75" customHeight="1">
      <c r="B48" s="35" t="s">
        <v>67</v>
      </c>
      <c r="C48" s="36"/>
      <c r="D48" s="36"/>
      <c r="E48" s="17">
        <f>+E47</f>
        <v>6.88</v>
      </c>
      <c r="F48" s="20"/>
      <c r="G48" s="20"/>
      <c r="H48" s="17">
        <f>+(H51*20)/1000</f>
        <v>8.9600000000000009</v>
      </c>
      <c r="I48" s="20"/>
      <c r="J48" s="20"/>
      <c r="K48" s="17">
        <f>+K47</f>
        <v>5.81</v>
      </c>
      <c r="L48" s="17"/>
      <c r="M48" s="17"/>
      <c r="N48" s="17">
        <f>+(N51*32)/1000</f>
        <v>10.67</v>
      </c>
      <c r="O48" s="17"/>
      <c r="P48" s="17"/>
      <c r="Q48" s="17">
        <f>+(Q51*36)/1000</f>
        <v>9.77</v>
      </c>
      <c r="R48" s="17"/>
      <c r="S48" s="17"/>
      <c r="T48" s="17">
        <f>+(T51*40)/1000</f>
        <v>10.179310344827586</v>
      </c>
      <c r="U48" s="17"/>
      <c r="V48" s="17"/>
      <c r="W48" s="17">
        <f>+(W51*48)/1000</f>
        <v>10.87448275862069</v>
      </c>
      <c r="X48" s="17"/>
      <c r="Y48" s="17"/>
      <c r="Z48" s="17">
        <f>Z46*Z51/1000</f>
        <v>12.144827586206898</v>
      </c>
      <c r="AA48" s="20"/>
      <c r="AB48" s="20"/>
      <c r="AC48" s="17">
        <f>AC46*AC51/1000</f>
        <v>13.173333333333332</v>
      </c>
      <c r="AD48" s="20"/>
      <c r="AE48" s="20"/>
      <c r="AF48" s="17">
        <f>AF46*AF51/1000</f>
        <v>18.34</v>
      </c>
      <c r="AG48" s="20"/>
      <c r="AH48" s="20"/>
      <c r="AI48" s="17">
        <f>AI46*AI51/1000</f>
        <v>19.38</v>
      </c>
      <c r="AJ48" s="20"/>
      <c r="AK48" s="20"/>
      <c r="AL48" s="17">
        <f>AL49-2.7</f>
        <v>18.850000000000001</v>
      </c>
      <c r="AM48" s="17"/>
      <c r="AN48" s="17"/>
      <c r="AO48" s="17">
        <f>AO49-2.7</f>
        <v>18.100000000000001</v>
      </c>
      <c r="AP48" s="17"/>
      <c r="AQ48" s="17"/>
      <c r="AR48" s="17">
        <f>AR49-2.7</f>
        <v>16.850000000000001</v>
      </c>
      <c r="AS48" s="17"/>
      <c r="AT48" s="17"/>
      <c r="AU48" s="17">
        <f>AU49-2.7</f>
        <v>18.3</v>
      </c>
      <c r="AV48" s="17"/>
      <c r="AW48" s="17"/>
      <c r="AX48" s="17">
        <f>AX49-2.7</f>
        <v>18.3</v>
      </c>
      <c r="AY48" s="17"/>
      <c r="AZ48" s="17"/>
      <c r="BA48" s="44">
        <f>BA49-3.8</f>
        <v>20.65</v>
      </c>
      <c r="BB48" s="17"/>
      <c r="BC48" s="17"/>
      <c r="BD48" s="9"/>
    </row>
    <row r="49" spans="2:68" s="2" customFormat="1" ht="18.75" customHeight="1">
      <c r="B49" s="45" t="s">
        <v>33</v>
      </c>
      <c r="C49" s="46"/>
      <c r="D49" s="46"/>
      <c r="E49" s="47">
        <f>+E48+5</f>
        <v>11.879999999999999</v>
      </c>
      <c r="F49" s="47"/>
      <c r="G49" s="47"/>
      <c r="H49" s="47">
        <f>+H48+5</f>
        <v>13.96</v>
      </c>
      <c r="I49" s="47"/>
      <c r="J49" s="47"/>
      <c r="K49" s="47">
        <f>+K48+5</f>
        <v>10.809999999999999</v>
      </c>
      <c r="L49" s="47"/>
      <c r="M49" s="47"/>
      <c r="N49" s="47">
        <f>+N48+5</f>
        <v>15.67</v>
      </c>
      <c r="O49" s="47"/>
      <c r="P49" s="47"/>
      <c r="Q49" s="47">
        <f>+Q48+5</f>
        <v>14.77</v>
      </c>
      <c r="R49" s="47"/>
      <c r="S49" s="47"/>
      <c r="T49" s="47">
        <f>+T48+13</f>
        <v>23.179310344827584</v>
      </c>
      <c r="U49" s="47"/>
      <c r="V49" s="47"/>
      <c r="W49" s="47">
        <f>+W48+13</f>
        <v>23.87448275862069</v>
      </c>
      <c r="X49" s="47"/>
      <c r="Y49" s="47"/>
      <c r="Z49" s="47">
        <f>Z48+13</f>
        <v>25.144827586206898</v>
      </c>
      <c r="AA49" s="47"/>
      <c r="AB49" s="47"/>
      <c r="AC49" s="47">
        <f>AC48+13</f>
        <v>26.173333333333332</v>
      </c>
      <c r="AD49" s="47"/>
      <c r="AE49" s="47"/>
      <c r="AF49" s="47">
        <f>AF48+13</f>
        <v>31.34</v>
      </c>
      <c r="AG49" s="47"/>
      <c r="AH49" s="47"/>
      <c r="AI49" s="47">
        <f>AI48+13</f>
        <v>32.379999999999995</v>
      </c>
      <c r="AJ49" s="47"/>
      <c r="AK49" s="47"/>
      <c r="AL49" s="47">
        <v>21.55</v>
      </c>
      <c r="AM49" s="47"/>
      <c r="AN49" s="47"/>
      <c r="AO49" s="47">
        <v>20.8</v>
      </c>
      <c r="AP49" s="47"/>
      <c r="AQ49" s="47"/>
      <c r="AR49" s="47">
        <v>19.55</v>
      </c>
      <c r="AS49" s="47"/>
      <c r="AT49" s="47"/>
      <c r="AU49" s="47">
        <v>21</v>
      </c>
      <c r="AV49" s="47"/>
      <c r="AW49" s="47"/>
      <c r="AX49" s="47">
        <v>21</v>
      </c>
      <c r="AY49" s="47"/>
      <c r="AZ49" s="47"/>
      <c r="BA49" s="44">
        <v>24.45</v>
      </c>
      <c r="BB49" s="47"/>
      <c r="BC49" s="47"/>
      <c r="BD49" s="40"/>
    </row>
    <row r="50" spans="2:68" s="2" customFormat="1" ht="18.75" customHeight="1">
      <c r="B50" s="48" t="s">
        <v>34</v>
      </c>
      <c r="C50" s="46"/>
      <c r="D50" s="46"/>
      <c r="E50" s="49" t="s">
        <v>35</v>
      </c>
      <c r="F50" s="49"/>
      <c r="G50" s="49"/>
      <c r="H50" s="49" t="s">
        <v>35</v>
      </c>
      <c r="I50" s="49"/>
      <c r="J50" s="49"/>
      <c r="K50" s="49" t="s">
        <v>35</v>
      </c>
      <c r="L50" s="49"/>
      <c r="M50" s="49"/>
      <c r="N50" s="49" t="s">
        <v>35</v>
      </c>
      <c r="O50" s="49"/>
      <c r="P50" s="49"/>
      <c r="Q50" s="49" t="s">
        <v>35</v>
      </c>
      <c r="R50" s="49"/>
      <c r="S50" s="49"/>
      <c r="T50" s="49" t="s">
        <v>36</v>
      </c>
      <c r="U50" s="49"/>
      <c r="V50" s="49"/>
      <c r="W50" s="49" t="s">
        <v>36</v>
      </c>
      <c r="X50" s="49"/>
      <c r="Y50" s="49"/>
      <c r="Z50" s="49" t="s">
        <v>36</v>
      </c>
      <c r="AA50" s="49"/>
      <c r="AB50" s="49"/>
      <c r="AC50" s="49" t="s">
        <v>36</v>
      </c>
      <c r="AD50" s="49"/>
      <c r="AE50" s="49"/>
      <c r="AF50" s="49" t="s">
        <v>36</v>
      </c>
      <c r="AG50" s="49"/>
      <c r="AH50" s="49"/>
      <c r="AI50" s="49" t="s">
        <v>36</v>
      </c>
      <c r="AJ50" s="49"/>
      <c r="AK50" s="49"/>
      <c r="AL50" s="49" t="s">
        <v>37</v>
      </c>
      <c r="AM50" s="49"/>
      <c r="AN50" s="49"/>
      <c r="AO50" s="49" t="s">
        <v>37</v>
      </c>
      <c r="AP50" s="49"/>
      <c r="AQ50" s="49"/>
      <c r="AR50" s="49" t="s">
        <v>37</v>
      </c>
      <c r="AS50" s="49"/>
      <c r="AT50" s="49"/>
      <c r="AU50" s="49" t="s">
        <v>37</v>
      </c>
      <c r="AV50" s="49"/>
      <c r="AW50" s="49"/>
      <c r="AX50" s="49" t="s">
        <v>37</v>
      </c>
      <c r="AY50" s="49"/>
      <c r="AZ50" s="49"/>
      <c r="BA50" s="50" t="s">
        <v>36</v>
      </c>
      <c r="BB50" s="49"/>
      <c r="BC50" s="49"/>
      <c r="BD50" s="40"/>
    </row>
    <row r="51" spans="2:68" s="2" customFormat="1" ht="18.75" customHeight="1">
      <c r="B51" s="52" t="s">
        <v>6</v>
      </c>
      <c r="C51" s="7"/>
      <c r="D51" s="7"/>
      <c r="E51" s="53">
        <f>+(E47*1000)/E43</f>
        <v>458.66666666666669</v>
      </c>
      <c r="F51" s="12"/>
      <c r="G51" s="12"/>
      <c r="H51" s="53">
        <f>+(H47*1000)/H43</f>
        <v>448</v>
      </c>
      <c r="I51" s="12"/>
      <c r="J51" s="12"/>
      <c r="K51" s="53">
        <f>+(K47*1000)/K43</f>
        <v>363.125</v>
      </c>
      <c r="L51" s="12"/>
      <c r="M51" s="12"/>
      <c r="N51" s="53">
        <f>+(N47*1000)/N43</f>
        <v>333.4375</v>
      </c>
      <c r="O51" s="12"/>
      <c r="P51" s="12"/>
      <c r="Q51" s="53">
        <f>+(Q47*1000)/Q43</f>
        <v>271.38888888888891</v>
      </c>
      <c r="R51" s="12"/>
      <c r="S51" s="12"/>
      <c r="T51" s="53">
        <f>+(T47*1000)/T43</f>
        <v>254.48275862068965</v>
      </c>
      <c r="U51" s="12"/>
      <c r="V51" s="12"/>
      <c r="W51" s="53">
        <f>+(W47*1000)/W43</f>
        <v>226.55172413793105</v>
      </c>
      <c r="X51" s="12"/>
      <c r="Y51" s="12"/>
      <c r="Z51" s="53">
        <f>+Z47*1000/Z43</f>
        <v>202.41379310344828</v>
      </c>
      <c r="AA51" s="12"/>
      <c r="AB51" s="12"/>
      <c r="AC51" s="53">
        <f>+AC47*1000/AC43</f>
        <v>164.66666666666666</v>
      </c>
      <c r="AD51" s="12"/>
      <c r="AE51" s="12"/>
      <c r="AF51" s="53">
        <f>+AF47*1000/AF43</f>
        <v>183.4</v>
      </c>
      <c r="AG51" s="12"/>
      <c r="AH51" s="12"/>
      <c r="AI51" s="53">
        <f>+AI47*1000/AI43</f>
        <v>161.5</v>
      </c>
      <c r="AJ51" s="12"/>
      <c r="AK51" s="12"/>
      <c r="AL51" s="53">
        <f>+AL47*1000/AL43</f>
        <v>116.66666666666667</v>
      </c>
      <c r="AM51" s="12"/>
      <c r="AN51" s="12"/>
      <c r="AO51" s="53">
        <f>+AO47*1000/AO43</f>
        <v>110.66666666666667</v>
      </c>
      <c r="AP51" s="12"/>
      <c r="AQ51" s="12"/>
      <c r="AR51" s="53">
        <f>+AR47*1000/AR43</f>
        <v>91.5</v>
      </c>
      <c r="AS51" s="12"/>
      <c r="AT51" s="12"/>
      <c r="AU51" s="53">
        <f>+AU47*1000/AU43</f>
        <v>62.5</v>
      </c>
      <c r="AV51" s="12"/>
      <c r="AW51" s="12"/>
      <c r="AX51" s="53">
        <f>+AX47*1000/AX43</f>
        <v>66.333333333333329</v>
      </c>
      <c r="AY51" s="12"/>
      <c r="AZ51" s="12"/>
      <c r="BA51" s="54">
        <f>+BA47*1000/BA43</f>
        <v>36.5</v>
      </c>
      <c r="BB51" s="12"/>
      <c r="BC51" s="12"/>
      <c r="BD51" s="9"/>
    </row>
    <row r="52" spans="2:68" s="2" customFormat="1" ht="18.75" customHeight="1">
      <c r="B52" s="2" t="s">
        <v>7</v>
      </c>
      <c r="H52" s="1"/>
      <c r="L52" s="12"/>
      <c r="R52" s="3"/>
      <c r="S52" s="3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2:68" ht="18.75" customHeight="1">
      <c r="L53" s="2"/>
    </row>
    <row r="54" spans="2:68">
      <c r="B54" s="69" t="s">
        <v>40</v>
      </c>
      <c r="E54" s="55">
        <f>+E45*E46</f>
        <v>300</v>
      </c>
      <c r="H54" s="65">
        <f>+H45*H46</f>
        <v>240</v>
      </c>
      <c r="K54" s="65">
        <f>+K45*K46</f>
        <v>288</v>
      </c>
      <c r="N54" s="65">
        <f>+N45*N46</f>
        <v>224</v>
      </c>
      <c r="Q54" s="65">
        <f>+Q45*Q46</f>
        <v>252</v>
      </c>
      <c r="R54"/>
      <c r="S54"/>
      <c r="T54" s="65">
        <f>+T45*T46</f>
        <v>320</v>
      </c>
      <c r="W54" s="65">
        <f>+W45*W46</f>
        <v>350</v>
      </c>
      <c r="Z54" s="65">
        <f>+Z45*Z46</f>
        <v>300</v>
      </c>
      <c r="AC54" s="65">
        <f>+AC45*AC46</f>
        <v>240</v>
      </c>
      <c r="AF54" s="65">
        <f>+AF45*AF46</f>
        <v>100</v>
      </c>
      <c r="AI54" s="65">
        <f>+AI45*AI46</f>
        <v>600</v>
      </c>
      <c r="AL54" s="65">
        <f>+AL45*AL46</f>
        <v>807.85714285714278</v>
      </c>
      <c r="AO54" s="65">
        <f>+AO45*AO46</f>
        <v>654.2168674698795</v>
      </c>
      <c r="AR54" s="65">
        <f>+AR45*AR46</f>
        <v>552.45901639344265</v>
      </c>
      <c r="AU54" s="65">
        <f>+AU45*AU46</f>
        <v>292.8</v>
      </c>
      <c r="AX54" s="65">
        <f>+AX45*AX46</f>
        <v>275.87939698492465</v>
      </c>
      <c r="BA54" s="65">
        <f>+BA45*BA46</f>
        <v>1697.2602739726026</v>
      </c>
    </row>
  </sheetData>
  <mergeCells count="1">
    <mergeCell ref="B3:D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5"/>
  <sheetViews>
    <sheetView zoomScale="85" zoomScaleNormal="85" workbookViewId="0">
      <selection activeCell="L46" sqref="L46"/>
    </sheetView>
  </sheetViews>
  <sheetFormatPr defaultRowHeight="13.5"/>
  <cols>
    <col min="1" max="1" width="4.625" style="83" customWidth="1"/>
    <col min="2" max="2" width="9" style="83"/>
    <col min="3" max="3" width="10.5" style="110" bestFit="1" customWidth="1"/>
    <col min="4" max="5" width="9" style="111"/>
    <col min="6" max="6" width="9" style="112"/>
    <col min="7" max="7" width="9" style="113"/>
    <col min="8" max="8" width="10" style="115" customWidth="1"/>
    <col min="9" max="9" width="10" style="113" customWidth="1"/>
    <col min="10" max="10" width="10" style="115" customWidth="1"/>
    <col min="11" max="11" width="9" style="83"/>
    <col min="12" max="12" width="12.875" style="110" customWidth="1"/>
    <col min="13" max="13" width="7.125" style="83" customWidth="1"/>
    <col min="14" max="16384" width="9" style="83"/>
  </cols>
  <sheetData>
    <row r="3" spans="2:13">
      <c r="B3" s="109" t="s">
        <v>126</v>
      </c>
      <c r="H3" s="114"/>
      <c r="K3" s="83" t="s">
        <v>127</v>
      </c>
      <c r="L3" s="116"/>
    </row>
    <row r="4" spans="2:13">
      <c r="F4" s="117" t="s">
        <v>69</v>
      </c>
      <c r="G4" s="118" t="s">
        <v>70</v>
      </c>
      <c r="H4" s="118" t="s">
        <v>71</v>
      </c>
      <c r="I4" s="118" t="s">
        <v>72</v>
      </c>
      <c r="K4" s="119" t="s">
        <v>128</v>
      </c>
      <c r="L4" s="120" t="s">
        <v>129</v>
      </c>
    </row>
    <row r="5" spans="2:13">
      <c r="B5" s="83" t="s">
        <v>130</v>
      </c>
      <c r="C5" s="121">
        <v>42145</v>
      </c>
      <c r="F5" s="122"/>
      <c r="G5" s="123" t="s">
        <v>75</v>
      </c>
      <c r="H5" s="124" t="s">
        <v>76</v>
      </c>
      <c r="I5" s="124" t="s">
        <v>76</v>
      </c>
      <c r="J5" s="125"/>
      <c r="K5" s="126" t="s">
        <v>131</v>
      </c>
      <c r="L5" s="127" t="s">
        <v>132</v>
      </c>
    </row>
    <row r="6" spans="2:13">
      <c r="B6" s="83" t="s">
        <v>133</v>
      </c>
      <c r="C6" s="128" t="s">
        <v>134</v>
      </c>
      <c r="F6" s="122"/>
      <c r="G6" s="123" t="s">
        <v>79</v>
      </c>
      <c r="H6" s="129" t="s">
        <v>80</v>
      </c>
      <c r="I6" s="129" t="s">
        <v>80</v>
      </c>
      <c r="J6" s="125"/>
      <c r="K6" s="130" t="s">
        <v>135</v>
      </c>
      <c r="L6" s="127" t="s">
        <v>132</v>
      </c>
    </row>
    <row r="7" spans="2:13">
      <c r="F7" s="122"/>
      <c r="G7" s="131" t="s">
        <v>83</v>
      </c>
      <c r="H7" s="129" t="s">
        <v>84</v>
      </c>
      <c r="I7" s="129" t="s">
        <v>84</v>
      </c>
      <c r="J7" s="125"/>
      <c r="K7" s="130"/>
      <c r="L7" s="127"/>
    </row>
    <row r="8" spans="2:13">
      <c r="F8" s="122"/>
      <c r="G8" s="132"/>
      <c r="H8" s="133" t="s">
        <v>86</v>
      </c>
      <c r="I8" s="133" t="s">
        <v>86</v>
      </c>
      <c r="J8" s="125"/>
      <c r="K8" s="134"/>
      <c r="L8" s="135"/>
    </row>
    <row r="9" spans="2:13">
      <c r="F9" s="122"/>
      <c r="G9" s="132"/>
      <c r="H9" s="136" t="s">
        <v>87</v>
      </c>
      <c r="I9" s="136" t="s">
        <v>88</v>
      </c>
      <c r="J9" s="125"/>
      <c r="L9" s="116"/>
    </row>
    <row r="10" spans="2:13">
      <c r="G10" s="122"/>
      <c r="H10" s="132"/>
      <c r="I10" s="122"/>
      <c r="J10" s="132"/>
      <c r="K10" s="137"/>
      <c r="L10" s="116"/>
    </row>
    <row r="11" spans="2:13">
      <c r="B11" s="138" t="s">
        <v>136</v>
      </c>
      <c r="C11" s="139" t="s">
        <v>90</v>
      </c>
      <c r="D11" s="139" t="s">
        <v>91</v>
      </c>
      <c r="E11" s="139" t="s">
        <v>92</v>
      </c>
      <c r="F11" s="139" t="s">
        <v>93</v>
      </c>
      <c r="G11" s="140" t="s">
        <v>94</v>
      </c>
      <c r="H11" s="141" t="s">
        <v>95</v>
      </c>
      <c r="I11" s="140" t="s">
        <v>96</v>
      </c>
      <c r="J11" s="141" t="s">
        <v>97</v>
      </c>
      <c r="K11" s="139" t="s">
        <v>98</v>
      </c>
      <c r="L11" s="139" t="s">
        <v>137</v>
      </c>
      <c r="M11" s="142"/>
    </row>
    <row r="12" spans="2:13">
      <c r="B12" s="110">
        <v>1</v>
      </c>
      <c r="C12" s="116" t="s">
        <v>128</v>
      </c>
      <c r="D12" s="143">
        <v>322</v>
      </c>
      <c r="E12" s="143"/>
      <c r="F12" s="112">
        <v>386</v>
      </c>
      <c r="G12" s="122">
        <v>2</v>
      </c>
      <c r="H12" s="132">
        <v>2.5</v>
      </c>
      <c r="I12" s="122">
        <v>1</v>
      </c>
      <c r="J12" s="132">
        <v>0</v>
      </c>
      <c r="K12" s="83" t="s">
        <v>138</v>
      </c>
      <c r="L12" s="116">
        <v>0</v>
      </c>
    </row>
    <row r="13" spans="2:13">
      <c r="B13" s="110">
        <v>2</v>
      </c>
      <c r="C13" s="116" t="s">
        <v>128</v>
      </c>
      <c r="D13" s="143">
        <v>325</v>
      </c>
      <c r="E13" s="143"/>
      <c r="F13" s="112">
        <v>392.3</v>
      </c>
      <c r="G13" s="122">
        <v>2</v>
      </c>
      <c r="H13" s="132">
        <v>2.1</v>
      </c>
      <c r="I13" s="122">
        <v>1</v>
      </c>
      <c r="J13" s="132">
        <v>6.3</v>
      </c>
      <c r="K13" s="83" t="s">
        <v>109</v>
      </c>
      <c r="L13" s="116" t="s">
        <v>110</v>
      </c>
    </row>
    <row r="14" spans="2:13">
      <c r="B14" s="110">
        <v>3</v>
      </c>
      <c r="C14" s="116" t="s">
        <v>128</v>
      </c>
      <c r="D14" s="111">
        <v>315</v>
      </c>
      <c r="F14" s="112">
        <v>358</v>
      </c>
      <c r="G14" s="113">
        <v>2</v>
      </c>
      <c r="H14" s="115">
        <v>2.4</v>
      </c>
      <c r="I14" s="122">
        <v>1</v>
      </c>
      <c r="J14" s="115">
        <v>1.7</v>
      </c>
      <c r="K14" s="83" t="s">
        <v>109</v>
      </c>
      <c r="L14" s="110" t="s">
        <v>110</v>
      </c>
    </row>
    <row r="15" spans="2:13">
      <c r="B15" s="110">
        <v>4</v>
      </c>
      <c r="C15" s="116" t="s">
        <v>128</v>
      </c>
      <c r="D15" s="111">
        <v>318</v>
      </c>
      <c r="F15" s="112">
        <v>405.9</v>
      </c>
      <c r="G15" s="144">
        <v>2</v>
      </c>
      <c r="H15" s="145">
        <v>2.6</v>
      </c>
      <c r="I15" s="122">
        <v>1</v>
      </c>
      <c r="J15" s="145">
        <v>1</v>
      </c>
      <c r="K15" s="146" t="s">
        <v>100</v>
      </c>
      <c r="L15" s="110">
        <v>14</v>
      </c>
    </row>
    <row r="16" spans="2:13">
      <c r="B16" s="110">
        <v>5</v>
      </c>
      <c r="C16" s="116" t="s">
        <v>128</v>
      </c>
      <c r="D16" s="111">
        <v>313</v>
      </c>
      <c r="F16" s="112">
        <v>301.60000000000002</v>
      </c>
      <c r="G16" s="144">
        <v>2</v>
      </c>
      <c r="H16" s="145">
        <v>1.5</v>
      </c>
      <c r="I16" s="122">
        <v>1</v>
      </c>
      <c r="J16" s="145">
        <v>5.0999999999999996</v>
      </c>
      <c r="K16" s="83" t="s">
        <v>109</v>
      </c>
      <c r="L16" s="110" t="s">
        <v>110</v>
      </c>
    </row>
    <row r="17" spans="2:12">
      <c r="B17" s="110">
        <v>6</v>
      </c>
      <c r="C17" s="116" t="s">
        <v>128</v>
      </c>
      <c r="D17" s="111">
        <v>315</v>
      </c>
      <c r="F17" s="112">
        <v>355.9</v>
      </c>
      <c r="G17" s="144">
        <v>2</v>
      </c>
      <c r="H17" s="145">
        <v>1.8</v>
      </c>
      <c r="I17" s="122">
        <v>1</v>
      </c>
      <c r="J17" s="145">
        <v>0.2</v>
      </c>
      <c r="K17" s="146" t="s">
        <v>100</v>
      </c>
      <c r="L17" s="110">
        <v>14</v>
      </c>
    </row>
    <row r="18" spans="2:12">
      <c r="B18" s="110">
        <v>7</v>
      </c>
      <c r="C18" s="116" t="s">
        <v>128</v>
      </c>
      <c r="D18" s="111">
        <v>320</v>
      </c>
      <c r="F18" s="112">
        <v>304.89999999999998</v>
      </c>
      <c r="G18" s="144">
        <v>1</v>
      </c>
      <c r="H18" s="145">
        <v>0.5</v>
      </c>
      <c r="I18" s="122">
        <v>1</v>
      </c>
      <c r="J18" s="145">
        <v>0.6</v>
      </c>
      <c r="K18" s="146" t="s">
        <v>100</v>
      </c>
      <c r="L18" s="110">
        <v>14</v>
      </c>
    </row>
    <row r="19" spans="2:12">
      <c r="B19" s="110">
        <v>8</v>
      </c>
      <c r="C19" s="116" t="s">
        <v>128</v>
      </c>
      <c r="D19" s="111">
        <v>322</v>
      </c>
      <c r="F19" s="112">
        <v>325.3</v>
      </c>
      <c r="G19" s="144">
        <v>2</v>
      </c>
      <c r="H19" s="145">
        <v>1.3</v>
      </c>
      <c r="I19" s="122">
        <v>1</v>
      </c>
      <c r="J19" s="145">
        <v>1.2</v>
      </c>
      <c r="K19" s="146" t="s">
        <v>139</v>
      </c>
      <c r="L19" s="110">
        <v>20</v>
      </c>
    </row>
    <row r="20" spans="2:12">
      <c r="B20" s="110">
        <v>9</v>
      </c>
      <c r="C20" s="116" t="s">
        <v>128</v>
      </c>
      <c r="D20" s="111">
        <v>332</v>
      </c>
      <c r="F20" s="112">
        <v>424.2</v>
      </c>
      <c r="G20" s="144">
        <v>2</v>
      </c>
      <c r="H20" s="145">
        <v>2.2000000000000002</v>
      </c>
      <c r="I20" s="122">
        <v>1</v>
      </c>
      <c r="J20" s="145">
        <v>0</v>
      </c>
      <c r="K20" s="146" t="s">
        <v>138</v>
      </c>
      <c r="L20" s="110">
        <v>0</v>
      </c>
    </row>
    <row r="21" spans="2:12">
      <c r="B21" s="110">
        <v>10</v>
      </c>
      <c r="C21" s="116" t="s">
        <v>128</v>
      </c>
      <c r="D21" s="111">
        <v>321</v>
      </c>
      <c r="F21" s="112">
        <v>310.60000000000002</v>
      </c>
      <c r="G21" s="144">
        <v>2</v>
      </c>
      <c r="H21" s="145">
        <v>2.2000000000000002</v>
      </c>
      <c r="I21" s="122">
        <v>1</v>
      </c>
      <c r="J21" s="145">
        <v>1</v>
      </c>
      <c r="K21" s="146" t="s">
        <v>139</v>
      </c>
      <c r="L21" s="110">
        <v>20</v>
      </c>
    </row>
    <row r="22" spans="2:12">
      <c r="B22" s="110">
        <v>11</v>
      </c>
      <c r="C22" s="116" t="s">
        <v>128</v>
      </c>
      <c r="D22" s="111">
        <v>324</v>
      </c>
      <c r="F22" s="112">
        <v>356.9</v>
      </c>
      <c r="G22" s="144">
        <v>2</v>
      </c>
      <c r="H22" s="145">
        <v>1.8</v>
      </c>
      <c r="I22" s="122">
        <v>1</v>
      </c>
      <c r="J22" s="145">
        <v>3.4</v>
      </c>
      <c r="K22" s="146" t="s">
        <v>105</v>
      </c>
      <c r="L22" s="110" t="s">
        <v>106</v>
      </c>
    </row>
    <row r="23" spans="2:12">
      <c r="B23" s="110">
        <v>12</v>
      </c>
      <c r="C23" s="116" t="s">
        <v>128</v>
      </c>
      <c r="D23" s="111">
        <v>336</v>
      </c>
      <c r="F23" s="112">
        <v>386.6</v>
      </c>
      <c r="G23" s="144">
        <v>2</v>
      </c>
      <c r="H23" s="145">
        <v>1.5</v>
      </c>
      <c r="I23" s="122">
        <v>1</v>
      </c>
      <c r="J23" s="145">
        <v>5.7</v>
      </c>
      <c r="K23" s="146" t="s">
        <v>140</v>
      </c>
      <c r="L23" s="110" t="s">
        <v>141</v>
      </c>
    </row>
    <row r="24" spans="2:12">
      <c r="B24" s="110">
        <v>13</v>
      </c>
      <c r="C24" s="116" t="s">
        <v>128</v>
      </c>
      <c r="D24" s="111">
        <v>332</v>
      </c>
      <c r="F24" s="112">
        <v>387.8</v>
      </c>
      <c r="G24" s="144">
        <v>2</v>
      </c>
      <c r="H24" s="145">
        <v>3.5</v>
      </c>
      <c r="I24" s="122">
        <v>1</v>
      </c>
      <c r="J24" s="145">
        <v>1.9</v>
      </c>
      <c r="K24" s="146" t="s">
        <v>113</v>
      </c>
      <c r="L24" s="110">
        <v>21</v>
      </c>
    </row>
    <row r="25" spans="2:12">
      <c r="B25" s="110">
        <v>14</v>
      </c>
      <c r="C25" s="116" t="s">
        <v>128</v>
      </c>
      <c r="D25" s="111">
        <v>335</v>
      </c>
      <c r="F25" s="112">
        <v>373.7</v>
      </c>
      <c r="G25" s="144">
        <v>2</v>
      </c>
      <c r="H25" s="145">
        <v>2.2000000000000002</v>
      </c>
      <c r="I25" s="122">
        <v>1</v>
      </c>
      <c r="J25" s="145">
        <v>2.4</v>
      </c>
      <c r="K25" s="83" t="s">
        <v>109</v>
      </c>
      <c r="L25" s="110" t="s">
        <v>110</v>
      </c>
    </row>
    <row r="26" spans="2:12">
      <c r="B26" s="110">
        <v>15</v>
      </c>
      <c r="C26" s="116" t="s">
        <v>128</v>
      </c>
      <c r="D26" s="111">
        <v>330</v>
      </c>
      <c r="F26" s="112">
        <v>326</v>
      </c>
      <c r="G26" s="144">
        <v>2</v>
      </c>
      <c r="H26" s="145">
        <v>0.5</v>
      </c>
      <c r="I26" s="122">
        <v>1</v>
      </c>
      <c r="J26" s="145">
        <v>0.9</v>
      </c>
      <c r="K26" s="146" t="s">
        <v>139</v>
      </c>
      <c r="L26" s="110">
        <v>20</v>
      </c>
    </row>
    <row r="27" spans="2:12">
      <c r="B27" s="110">
        <v>16</v>
      </c>
      <c r="C27" s="116" t="s">
        <v>128</v>
      </c>
      <c r="D27" s="111">
        <v>337</v>
      </c>
      <c r="F27" s="112">
        <v>411</v>
      </c>
      <c r="G27" s="144">
        <v>2</v>
      </c>
      <c r="H27" s="145">
        <v>2.2000000000000002</v>
      </c>
      <c r="I27" s="122">
        <v>1</v>
      </c>
      <c r="J27" s="145">
        <v>1.7</v>
      </c>
      <c r="K27" s="146" t="s">
        <v>105</v>
      </c>
      <c r="L27" s="110" t="s">
        <v>106</v>
      </c>
    </row>
    <row r="28" spans="2:12">
      <c r="B28" s="110">
        <v>17</v>
      </c>
      <c r="C28" s="116" t="s">
        <v>128</v>
      </c>
      <c r="D28" s="111">
        <v>335</v>
      </c>
      <c r="F28" s="112">
        <v>386.1</v>
      </c>
      <c r="G28" s="144">
        <v>2</v>
      </c>
      <c r="H28" s="145">
        <v>2.8</v>
      </c>
      <c r="I28" s="122">
        <v>1</v>
      </c>
      <c r="J28" s="145">
        <v>4.5999999999999996</v>
      </c>
      <c r="K28" s="146" t="s">
        <v>105</v>
      </c>
      <c r="L28" s="110" t="s">
        <v>106</v>
      </c>
    </row>
    <row r="29" spans="2:12">
      <c r="B29" s="110">
        <v>18</v>
      </c>
      <c r="C29" s="116" t="s">
        <v>128</v>
      </c>
      <c r="D29" s="111">
        <v>335</v>
      </c>
      <c r="F29" s="112">
        <v>412.2</v>
      </c>
      <c r="G29" s="144">
        <v>2</v>
      </c>
      <c r="H29" s="145">
        <v>1.9</v>
      </c>
      <c r="I29" s="122">
        <v>1</v>
      </c>
      <c r="J29" s="145">
        <v>1.2</v>
      </c>
      <c r="K29" s="146" t="s">
        <v>100</v>
      </c>
      <c r="L29" s="110">
        <v>14</v>
      </c>
    </row>
    <row r="30" spans="2:12">
      <c r="B30" s="110">
        <v>19</v>
      </c>
      <c r="C30" s="116" t="s">
        <v>128</v>
      </c>
      <c r="D30" s="111">
        <v>327</v>
      </c>
      <c r="F30" s="112">
        <v>370</v>
      </c>
      <c r="G30" s="144">
        <v>2</v>
      </c>
      <c r="H30" s="145">
        <v>3.1</v>
      </c>
      <c r="I30" s="122">
        <v>1</v>
      </c>
      <c r="J30" s="145">
        <v>0.4</v>
      </c>
      <c r="K30" s="146" t="s">
        <v>113</v>
      </c>
      <c r="L30" s="110">
        <v>21</v>
      </c>
    </row>
    <row r="31" spans="2:12">
      <c r="B31" s="110">
        <v>20</v>
      </c>
      <c r="C31" s="116" t="s">
        <v>128</v>
      </c>
      <c r="D31" s="111">
        <v>326</v>
      </c>
      <c r="F31" s="112">
        <v>324.8</v>
      </c>
      <c r="G31" s="144">
        <v>2</v>
      </c>
      <c r="H31" s="145">
        <v>2.2999999999999998</v>
      </c>
      <c r="I31" s="122">
        <v>1</v>
      </c>
      <c r="J31" s="145">
        <v>2.8</v>
      </c>
      <c r="K31" s="83" t="s">
        <v>124</v>
      </c>
      <c r="L31" s="110" t="s">
        <v>125</v>
      </c>
    </row>
    <row r="32" spans="2:12">
      <c r="B32" s="110">
        <v>21</v>
      </c>
      <c r="C32" s="116" t="s">
        <v>128</v>
      </c>
      <c r="D32" s="111">
        <v>328</v>
      </c>
      <c r="F32" s="112">
        <v>394.8</v>
      </c>
      <c r="G32" s="144">
        <v>2</v>
      </c>
      <c r="H32" s="115">
        <v>2.7</v>
      </c>
      <c r="I32" s="122">
        <v>1</v>
      </c>
      <c r="J32" s="115">
        <v>1</v>
      </c>
      <c r="K32" s="146" t="s">
        <v>100</v>
      </c>
      <c r="L32" s="110">
        <v>14</v>
      </c>
    </row>
    <row r="33" spans="2:12">
      <c r="B33" s="110">
        <v>22</v>
      </c>
      <c r="C33" s="116" t="s">
        <v>128</v>
      </c>
      <c r="D33" s="111">
        <v>328</v>
      </c>
      <c r="F33" s="112">
        <v>396.4</v>
      </c>
      <c r="G33" s="144">
        <v>2</v>
      </c>
      <c r="H33" s="115">
        <v>3.6</v>
      </c>
      <c r="I33" s="122">
        <v>1</v>
      </c>
      <c r="J33" s="115">
        <v>0</v>
      </c>
      <c r="K33" s="146" t="s">
        <v>138</v>
      </c>
      <c r="L33" s="110">
        <v>0</v>
      </c>
    </row>
    <row r="34" spans="2:12">
      <c r="B34" s="110">
        <v>23</v>
      </c>
      <c r="C34" s="116" t="s">
        <v>128</v>
      </c>
      <c r="D34" s="111">
        <v>330</v>
      </c>
      <c r="F34" s="112">
        <v>345</v>
      </c>
      <c r="G34" s="144">
        <v>2</v>
      </c>
      <c r="H34" s="115">
        <v>2.8</v>
      </c>
      <c r="I34" s="122">
        <v>1</v>
      </c>
      <c r="J34" s="115">
        <v>2</v>
      </c>
      <c r="K34" s="146" t="s">
        <v>105</v>
      </c>
      <c r="L34" s="110" t="s">
        <v>106</v>
      </c>
    </row>
    <row r="35" spans="2:12">
      <c r="B35" s="110">
        <v>24</v>
      </c>
      <c r="C35" s="116" t="s">
        <v>128</v>
      </c>
      <c r="D35" s="111">
        <v>335</v>
      </c>
      <c r="F35" s="112">
        <v>390.3</v>
      </c>
      <c r="G35" s="113">
        <v>1</v>
      </c>
      <c r="H35" s="115">
        <v>0.6</v>
      </c>
      <c r="I35" s="122">
        <v>1</v>
      </c>
      <c r="J35" s="115">
        <v>0.5</v>
      </c>
      <c r="K35" s="146" t="s">
        <v>139</v>
      </c>
      <c r="L35" s="110">
        <v>20</v>
      </c>
    </row>
    <row r="36" spans="2:12">
      <c r="B36" s="147"/>
      <c r="C36" s="148"/>
      <c r="D36" s="149"/>
      <c r="E36" s="149"/>
      <c r="F36" s="150"/>
      <c r="G36" s="151"/>
      <c r="H36" s="152"/>
      <c r="I36" s="151"/>
      <c r="J36" s="152"/>
      <c r="K36" s="153"/>
      <c r="L36" s="154"/>
    </row>
    <row r="37" spans="2:12">
      <c r="B37" s="110">
        <v>25</v>
      </c>
      <c r="C37" s="116" t="s">
        <v>131</v>
      </c>
      <c r="D37" s="111">
        <v>288</v>
      </c>
      <c r="F37" s="112">
        <v>228</v>
      </c>
      <c r="G37" s="144">
        <v>1</v>
      </c>
      <c r="H37" s="115">
        <v>0.2</v>
      </c>
      <c r="I37" s="113">
        <v>1</v>
      </c>
      <c r="J37" s="115">
        <v>0.9</v>
      </c>
      <c r="K37" s="146" t="s">
        <v>100</v>
      </c>
      <c r="L37" s="110">
        <v>14</v>
      </c>
    </row>
    <row r="38" spans="2:12">
      <c r="B38" s="110">
        <v>26</v>
      </c>
      <c r="C38" s="116" t="s">
        <v>131</v>
      </c>
      <c r="D38" s="111">
        <v>270</v>
      </c>
      <c r="F38" s="112">
        <v>181.6</v>
      </c>
      <c r="G38" s="144">
        <v>2</v>
      </c>
      <c r="H38" s="115">
        <v>0.6</v>
      </c>
      <c r="I38" s="113">
        <v>1</v>
      </c>
      <c r="J38" s="115">
        <v>0</v>
      </c>
      <c r="K38" s="146" t="s">
        <v>138</v>
      </c>
      <c r="L38" s="110">
        <v>0</v>
      </c>
    </row>
    <row r="39" spans="2:12">
      <c r="B39" s="110">
        <v>27</v>
      </c>
      <c r="C39" s="116" t="s">
        <v>131</v>
      </c>
      <c r="D39" s="111">
        <v>283</v>
      </c>
      <c r="F39" s="112">
        <v>206.5</v>
      </c>
      <c r="G39" s="144">
        <v>1</v>
      </c>
      <c r="H39" s="115">
        <v>0.6</v>
      </c>
      <c r="I39" s="113">
        <v>1</v>
      </c>
      <c r="J39" s="115">
        <v>2.8</v>
      </c>
      <c r="K39" s="146" t="s">
        <v>113</v>
      </c>
      <c r="L39" s="110">
        <v>21</v>
      </c>
    </row>
    <row r="40" spans="2:12">
      <c r="B40" s="110">
        <v>28</v>
      </c>
      <c r="C40" s="116" t="s">
        <v>131</v>
      </c>
      <c r="D40" s="111">
        <v>277</v>
      </c>
      <c r="F40" s="112">
        <v>190.3</v>
      </c>
      <c r="G40" s="144">
        <v>2</v>
      </c>
      <c r="H40" s="115">
        <v>1.2</v>
      </c>
      <c r="I40" s="113">
        <v>1</v>
      </c>
      <c r="J40" s="115">
        <v>2.1</v>
      </c>
      <c r="K40" s="146" t="s">
        <v>105</v>
      </c>
      <c r="L40" s="110" t="s">
        <v>106</v>
      </c>
    </row>
    <row r="41" spans="2:12">
      <c r="B41" s="110">
        <v>29</v>
      </c>
      <c r="C41" s="116" t="s">
        <v>131</v>
      </c>
      <c r="D41" s="155">
        <v>280</v>
      </c>
      <c r="E41" s="155"/>
      <c r="F41" s="156">
        <v>225.5</v>
      </c>
      <c r="G41" s="144">
        <v>2</v>
      </c>
      <c r="H41" s="115">
        <v>1.3</v>
      </c>
      <c r="I41" s="113">
        <v>1</v>
      </c>
      <c r="J41" s="157">
        <v>0.4</v>
      </c>
      <c r="K41" s="146" t="s">
        <v>113</v>
      </c>
      <c r="L41" s="158">
        <v>21</v>
      </c>
    </row>
    <row r="42" spans="2:12">
      <c r="B42" s="158">
        <v>30</v>
      </c>
      <c r="C42" s="116" t="s">
        <v>131</v>
      </c>
      <c r="D42" s="155">
        <v>283</v>
      </c>
      <c r="E42" s="155"/>
      <c r="F42" s="156">
        <v>230</v>
      </c>
      <c r="G42" s="144">
        <v>1</v>
      </c>
      <c r="H42" s="115">
        <v>0.2</v>
      </c>
      <c r="I42" s="113">
        <v>1</v>
      </c>
      <c r="J42" s="157">
        <v>0.9</v>
      </c>
      <c r="K42" s="146" t="s">
        <v>100</v>
      </c>
      <c r="L42" s="158">
        <v>14</v>
      </c>
    </row>
    <row r="43" spans="2:12">
      <c r="B43" s="110">
        <v>31</v>
      </c>
      <c r="C43" s="116" t="s">
        <v>131</v>
      </c>
      <c r="D43" s="111">
        <v>283</v>
      </c>
      <c r="F43" s="112">
        <v>228.7</v>
      </c>
      <c r="G43" s="144">
        <v>2</v>
      </c>
      <c r="H43" s="115">
        <v>0.6</v>
      </c>
      <c r="I43" s="113">
        <v>1</v>
      </c>
      <c r="J43" s="115">
        <v>2.1</v>
      </c>
      <c r="K43" s="146" t="s">
        <v>113</v>
      </c>
      <c r="L43" s="110">
        <v>21</v>
      </c>
    </row>
    <row r="44" spans="2:12">
      <c r="B44" s="110">
        <v>32</v>
      </c>
      <c r="C44" s="116" t="s">
        <v>131</v>
      </c>
      <c r="D44" s="111">
        <v>285</v>
      </c>
      <c r="F44" s="112">
        <v>228.6</v>
      </c>
      <c r="G44" s="144">
        <v>1</v>
      </c>
      <c r="H44" s="115">
        <v>0.3</v>
      </c>
      <c r="I44" s="113">
        <v>1</v>
      </c>
      <c r="J44" s="115">
        <v>1.5</v>
      </c>
      <c r="K44" s="146" t="s">
        <v>100</v>
      </c>
      <c r="L44" s="110">
        <v>14</v>
      </c>
    </row>
    <row r="45" spans="2:12">
      <c r="B45" s="110">
        <v>33</v>
      </c>
      <c r="C45" s="116" t="s">
        <v>131</v>
      </c>
      <c r="D45" s="111">
        <v>287</v>
      </c>
      <c r="F45" s="112">
        <v>234.2</v>
      </c>
      <c r="G45" s="144">
        <v>2</v>
      </c>
      <c r="H45" s="115">
        <v>1.1000000000000001</v>
      </c>
      <c r="I45" s="113">
        <v>1</v>
      </c>
      <c r="J45" s="115">
        <v>0.5</v>
      </c>
      <c r="K45" s="146" t="s">
        <v>113</v>
      </c>
      <c r="L45" s="110">
        <v>21</v>
      </c>
    </row>
    <row r="46" spans="2:12">
      <c r="B46" s="110">
        <v>34</v>
      </c>
      <c r="C46" s="116" t="s">
        <v>131</v>
      </c>
      <c r="D46" s="111">
        <v>286</v>
      </c>
      <c r="F46" s="112">
        <v>258.2</v>
      </c>
      <c r="G46" s="144">
        <v>2</v>
      </c>
      <c r="H46" s="115">
        <v>1.9</v>
      </c>
      <c r="I46" s="113">
        <v>1</v>
      </c>
      <c r="J46" s="115">
        <v>2.1</v>
      </c>
      <c r="K46" s="146" t="s">
        <v>100</v>
      </c>
      <c r="L46" s="110">
        <v>14</v>
      </c>
    </row>
    <row r="47" spans="2:12">
      <c r="B47" s="110">
        <v>35</v>
      </c>
      <c r="C47" s="116" t="s">
        <v>131</v>
      </c>
      <c r="D47" s="111">
        <v>280</v>
      </c>
      <c r="F47" s="112">
        <v>216.1</v>
      </c>
      <c r="G47" s="144">
        <v>2</v>
      </c>
      <c r="H47" s="115">
        <v>1.8</v>
      </c>
      <c r="I47" s="113">
        <v>1</v>
      </c>
      <c r="J47" s="115">
        <v>3.5</v>
      </c>
      <c r="K47" s="146" t="s">
        <v>113</v>
      </c>
      <c r="L47" s="110">
        <v>21</v>
      </c>
    </row>
    <row r="48" spans="2:12">
      <c r="B48" s="110">
        <v>36</v>
      </c>
      <c r="C48" s="116" t="s">
        <v>131</v>
      </c>
      <c r="D48" s="111">
        <v>281</v>
      </c>
      <c r="F48" s="112">
        <v>233.1</v>
      </c>
      <c r="G48" s="144">
        <v>2</v>
      </c>
      <c r="H48" s="115">
        <v>1</v>
      </c>
      <c r="I48" s="113">
        <v>1</v>
      </c>
      <c r="J48" s="115">
        <v>0.4</v>
      </c>
      <c r="K48" s="146" t="s">
        <v>142</v>
      </c>
      <c r="L48" s="110">
        <v>99</v>
      </c>
    </row>
    <row r="49" spans="2:12">
      <c r="B49" s="110">
        <v>37</v>
      </c>
      <c r="C49" s="116" t="s">
        <v>131</v>
      </c>
      <c r="D49" s="111">
        <v>271</v>
      </c>
      <c r="F49" s="112">
        <v>182.9</v>
      </c>
      <c r="G49" s="144">
        <v>1</v>
      </c>
      <c r="H49" s="115">
        <v>0.4</v>
      </c>
      <c r="I49" s="113">
        <v>1</v>
      </c>
      <c r="J49" s="115">
        <v>1.1000000000000001</v>
      </c>
      <c r="K49" s="146" t="s">
        <v>143</v>
      </c>
      <c r="L49" s="110" t="s">
        <v>144</v>
      </c>
    </row>
    <row r="50" spans="2:12">
      <c r="B50" s="110">
        <v>38</v>
      </c>
      <c r="C50" s="116" t="s">
        <v>131</v>
      </c>
      <c r="D50" s="111">
        <v>291</v>
      </c>
      <c r="F50" s="112">
        <v>260.60000000000002</v>
      </c>
      <c r="G50" s="144">
        <v>2</v>
      </c>
      <c r="H50" s="115">
        <v>1.2</v>
      </c>
      <c r="I50" s="113">
        <v>1</v>
      </c>
      <c r="J50" s="115">
        <v>1.7</v>
      </c>
      <c r="K50" s="146" t="s">
        <v>145</v>
      </c>
      <c r="L50" s="110" t="s">
        <v>146</v>
      </c>
    </row>
    <row r="51" spans="2:12">
      <c r="B51" s="110">
        <v>39</v>
      </c>
      <c r="C51" s="116" t="s">
        <v>131</v>
      </c>
      <c r="D51" s="111">
        <v>285</v>
      </c>
      <c r="F51" s="112">
        <v>222.3</v>
      </c>
      <c r="G51" s="144">
        <v>1</v>
      </c>
      <c r="H51" s="115">
        <v>0.2</v>
      </c>
      <c r="I51" s="113">
        <v>1</v>
      </c>
      <c r="J51" s="115">
        <v>1.5</v>
      </c>
      <c r="K51" s="146" t="s">
        <v>147</v>
      </c>
      <c r="L51" s="110" t="s">
        <v>148</v>
      </c>
    </row>
    <row r="52" spans="2:12">
      <c r="B52" s="110">
        <v>40</v>
      </c>
      <c r="C52" s="116" t="s">
        <v>131</v>
      </c>
      <c r="D52" s="111">
        <v>280</v>
      </c>
      <c r="F52" s="112">
        <v>216.9</v>
      </c>
      <c r="G52" s="144">
        <v>1</v>
      </c>
      <c r="H52" s="115">
        <v>0.5</v>
      </c>
      <c r="I52" s="113">
        <v>1</v>
      </c>
      <c r="J52" s="115">
        <v>0.6</v>
      </c>
      <c r="K52" s="146" t="s">
        <v>149</v>
      </c>
      <c r="L52" s="110">
        <v>14</v>
      </c>
    </row>
    <row r="53" spans="2:12">
      <c r="B53" s="110">
        <v>41</v>
      </c>
      <c r="C53" s="116" t="s">
        <v>131</v>
      </c>
      <c r="D53" s="111">
        <v>281</v>
      </c>
      <c r="F53" s="112">
        <v>251.8</v>
      </c>
      <c r="G53" s="144">
        <v>1</v>
      </c>
      <c r="H53" s="115">
        <v>0.1</v>
      </c>
      <c r="I53" s="113">
        <v>1</v>
      </c>
      <c r="J53" s="115">
        <v>1</v>
      </c>
      <c r="K53" s="146" t="s">
        <v>147</v>
      </c>
      <c r="L53" s="110" t="s">
        <v>148</v>
      </c>
    </row>
    <row r="54" spans="2:12">
      <c r="B54" s="110">
        <v>42</v>
      </c>
      <c r="C54" s="116" t="s">
        <v>131</v>
      </c>
      <c r="D54" s="111">
        <v>287</v>
      </c>
      <c r="F54" s="112">
        <v>233.2</v>
      </c>
      <c r="G54" s="144">
        <v>1</v>
      </c>
      <c r="H54" s="115">
        <v>0.2</v>
      </c>
      <c r="I54" s="113">
        <v>1</v>
      </c>
      <c r="J54" s="115">
        <v>1.2</v>
      </c>
      <c r="K54" s="146" t="s">
        <v>147</v>
      </c>
      <c r="L54" s="110" t="s">
        <v>148</v>
      </c>
    </row>
    <row r="55" spans="2:12">
      <c r="B55" s="110">
        <v>43</v>
      </c>
      <c r="C55" s="116" t="s">
        <v>131</v>
      </c>
      <c r="D55" s="111">
        <v>282</v>
      </c>
      <c r="F55" s="112">
        <v>208.5</v>
      </c>
      <c r="G55" s="144">
        <v>2</v>
      </c>
      <c r="H55" s="115">
        <v>0.7</v>
      </c>
      <c r="I55" s="113">
        <v>1</v>
      </c>
      <c r="J55" s="115">
        <v>3.3</v>
      </c>
      <c r="K55" s="146" t="s">
        <v>150</v>
      </c>
      <c r="L55" s="110">
        <v>21</v>
      </c>
    </row>
    <row r="56" spans="2:12">
      <c r="B56" s="110">
        <v>44</v>
      </c>
      <c r="C56" s="116" t="s">
        <v>131</v>
      </c>
      <c r="D56" s="111">
        <v>285</v>
      </c>
      <c r="F56" s="112">
        <v>234.8</v>
      </c>
      <c r="G56" s="144">
        <v>2</v>
      </c>
      <c r="H56" s="115">
        <v>1</v>
      </c>
      <c r="I56" s="113">
        <v>1</v>
      </c>
      <c r="J56" s="115">
        <v>0.4</v>
      </c>
      <c r="K56" s="146" t="s">
        <v>149</v>
      </c>
      <c r="L56" s="110">
        <v>14</v>
      </c>
    </row>
    <row r="57" spans="2:12">
      <c r="B57" s="110">
        <v>45</v>
      </c>
      <c r="C57" s="116" t="s">
        <v>131</v>
      </c>
      <c r="D57" s="111">
        <v>280</v>
      </c>
      <c r="F57" s="112">
        <v>235.4</v>
      </c>
      <c r="G57" s="144">
        <v>2</v>
      </c>
      <c r="H57" s="115">
        <v>1</v>
      </c>
      <c r="I57" s="113">
        <v>1</v>
      </c>
      <c r="J57" s="115">
        <v>1.4</v>
      </c>
      <c r="K57" s="146" t="s">
        <v>151</v>
      </c>
      <c r="L57" s="110" t="s">
        <v>152</v>
      </c>
    </row>
    <row r="58" spans="2:12">
      <c r="B58" s="110">
        <v>46</v>
      </c>
      <c r="C58" s="116" t="s">
        <v>131</v>
      </c>
      <c r="D58" s="111">
        <v>277</v>
      </c>
      <c r="F58" s="112">
        <v>204</v>
      </c>
      <c r="G58" s="144">
        <v>2</v>
      </c>
      <c r="H58" s="115">
        <v>1.2</v>
      </c>
      <c r="I58" s="113">
        <v>1</v>
      </c>
      <c r="J58" s="115">
        <v>0</v>
      </c>
      <c r="K58" s="146" t="s">
        <v>138</v>
      </c>
      <c r="L58" s="110">
        <v>0</v>
      </c>
    </row>
    <row r="59" spans="2:12">
      <c r="B59" s="110">
        <v>47</v>
      </c>
      <c r="C59" s="116" t="s">
        <v>131</v>
      </c>
      <c r="D59" s="111">
        <v>276</v>
      </c>
      <c r="F59" s="112">
        <v>197.6</v>
      </c>
      <c r="G59" s="144">
        <v>1</v>
      </c>
      <c r="H59" s="115">
        <v>0.3</v>
      </c>
      <c r="I59" s="113">
        <v>1</v>
      </c>
      <c r="J59" s="115">
        <v>1.9</v>
      </c>
      <c r="K59" s="146" t="s">
        <v>147</v>
      </c>
      <c r="L59" s="110" t="s">
        <v>148</v>
      </c>
    </row>
    <row r="60" spans="2:12">
      <c r="B60" s="110">
        <v>48</v>
      </c>
      <c r="C60" s="116" t="s">
        <v>131</v>
      </c>
      <c r="D60" s="111">
        <v>278</v>
      </c>
      <c r="F60" s="112">
        <v>196.3</v>
      </c>
      <c r="G60" s="144">
        <v>1</v>
      </c>
      <c r="H60" s="115">
        <v>0.4</v>
      </c>
      <c r="I60" s="113">
        <v>1</v>
      </c>
      <c r="J60" s="115">
        <v>1.6</v>
      </c>
      <c r="K60" s="146" t="s">
        <v>150</v>
      </c>
      <c r="L60" s="110">
        <v>21</v>
      </c>
    </row>
    <row r="61" spans="2:12">
      <c r="B61" s="110">
        <v>49</v>
      </c>
      <c r="C61" s="116" t="s">
        <v>131</v>
      </c>
      <c r="D61" s="111">
        <v>286</v>
      </c>
      <c r="F61" s="112">
        <v>239.8</v>
      </c>
      <c r="G61" s="144">
        <v>2</v>
      </c>
      <c r="H61" s="115">
        <v>1.2</v>
      </c>
      <c r="I61" s="113">
        <v>1</v>
      </c>
      <c r="J61" s="115">
        <v>1.4</v>
      </c>
      <c r="K61" s="146" t="s">
        <v>150</v>
      </c>
      <c r="L61" s="110">
        <v>21</v>
      </c>
    </row>
    <row r="62" spans="2:12">
      <c r="B62" s="110">
        <v>50</v>
      </c>
      <c r="C62" s="116" t="s">
        <v>131</v>
      </c>
      <c r="D62" s="111">
        <v>285</v>
      </c>
      <c r="F62" s="112">
        <v>240.2</v>
      </c>
      <c r="G62" s="144">
        <v>2</v>
      </c>
      <c r="H62" s="115">
        <v>1.1000000000000001</v>
      </c>
      <c r="I62" s="113">
        <v>1</v>
      </c>
      <c r="J62" s="115">
        <v>1.1000000000000001</v>
      </c>
      <c r="K62" s="146" t="s">
        <v>149</v>
      </c>
      <c r="L62" s="110">
        <v>14</v>
      </c>
    </row>
    <row r="63" spans="2:12">
      <c r="B63" s="110">
        <v>51</v>
      </c>
      <c r="C63" s="116" t="s">
        <v>131</v>
      </c>
      <c r="D63" s="111">
        <v>276</v>
      </c>
      <c r="F63" s="112">
        <v>189.4</v>
      </c>
      <c r="G63" s="144">
        <v>2</v>
      </c>
      <c r="H63" s="115">
        <v>0.7</v>
      </c>
      <c r="I63" s="113">
        <v>1</v>
      </c>
      <c r="J63" s="115">
        <v>3</v>
      </c>
      <c r="K63" s="146" t="s">
        <v>150</v>
      </c>
      <c r="L63" s="110">
        <v>21</v>
      </c>
    </row>
    <row r="64" spans="2:12">
      <c r="B64" s="110">
        <v>52</v>
      </c>
      <c r="C64" s="116" t="s">
        <v>131</v>
      </c>
      <c r="D64" s="111">
        <v>281</v>
      </c>
      <c r="F64" s="112">
        <v>200.9</v>
      </c>
      <c r="G64" s="144">
        <v>1</v>
      </c>
      <c r="H64" s="115">
        <v>0.4</v>
      </c>
      <c r="I64" s="113">
        <v>1</v>
      </c>
      <c r="J64" s="115">
        <v>1.1000000000000001</v>
      </c>
      <c r="K64" s="146" t="s">
        <v>147</v>
      </c>
      <c r="L64" s="110" t="s">
        <v>148</v>
      </c>
    </row>
    <row r="65" spans="2:12">
      <c r="B65" s="110">
        <v>53</v>
      </c>
      <c r="C65" s="116" t="s">
        <v>131</v>
      </c>
      <c r="D65" s="111">
        <v>280</v>
      </c>
      <c r="F65" s="112">
        <v>201</v>
      </c>
      <c r="G65" s="144">
        <v>1</v>
      </c>
      <c r="H65" s="115">
        <v>0.3</v>
      </c>
      <c r="I65" s="113">
        <v>1</v>
      </c>
      <c r="J65" s="115">
        <v>1.4</v>
      </c>
      <c r="K65" s="146" t="s">
        <v>147</v>
      </c>
      <c r="L65" s="110" t="s">
        <v>148</v>
      </c>
    </row>
    <row r="66" spans="2:12">
      <c r="B66" s="159">
        <v>54</v>
      </c>
      <c r="C66" s="116" t="s">
        <v>131</v>
      </c>
      <c r="D66" s="160">
        <v>284</v>
      </c>
      <c r="E66" s="160"/>
      <c r="F66" s="161">
        <v>188.5</v>
      </c>
      <c r="G66" s="162">
        <v>1</v>
      </c>
      <c r="H66" s="163">
        <v>0.4</v>
      </c>
      <c r="I66" s="164">
        <v>1</v>
      </c>
      <c r="J66" s="163">
        <v>0.5</v>
      </c>
      <c r="K66" s="165" t="s">
        <v>149</v>
      </c>
      <c r="L66" s="159">
        <v>14</v>
      </c>
    </row>
    <row r="67" spans="2:12">
      <c r="C67" s="148"/>
    </row>
    <row r="68" spans="2:12">
      <c r="B68" s="110">
        <v>55</v>
      </c>
      <c r="C68" s="166" t="s">
        <v>153</v>
      </c>
      <c r="D68" s="111">
        <v>224</v>
      </c>
      <c r="F68" s="112">
        <v>103.2</v>
      </c>
      <c r="G68" s="113">
        <v>2</v>
      </c>
      <c r="H68" s="115">
        <v>0.3</v>
      </c>
      <c r="I68" s="113">
        <v>1</v>
      </c>
      <c r="J68" s="115">
        <v>1.2</v>
      </c>
      <c r="K68" s="146" t="s">
        <v>145</v>
      </c>
      <c r="L68" s="110" t="s">
        <v>146</v>
      </c>
    </row>
    <row r="69" spans="2:12">
      <c r="B69" s="110">
        <v>56</v>
      </c>
      <c r="C69" s="166" t="s">
        <v>153</v>
      </c>
      <c r="D69" s="111">
        <v>220</v>
      </c>
      <c r="F69" s="112">
        <v>97.7</v>
      </c>
      <c r="G69" s="113">
        <v>1</v>
      </c>
      <c r="H69" s="115">
        <v>0</v>
      </c>
      <c r="I69" s="113">
        <v>1</v>
      </c>
      <c r="J69" s="115">
        <v>0.9</v>
      </c>
      <c r="K69" s="146" t="s">
        <v>149</v>
      </c>
      <c r="L69" s="110">
        <v>14</v>
      </c>
    </row>
    <row r="70" spans="2:12">
      <c r="B70" s="110">
        <v>57</v>
      </c>
      <c r="C70" s="166" t="s">
        <v>153</v>
      </c>
      <c r="D70" s="111">
        <v>214</v>
      </c>
      <c r="F70" s="112">
        <v>81.5</v>
      </c>
      <c r="G70" s="113">
        <v>1</v>
      </c>
      <c r="H70" s="115">
        <v>0.1</v>
      </c>
      <c r="I70" s="113">
        <v>1</v>
      </c>
      <c r="J70" s="115">
        <v>0</v>
      </c>
      <c r="K70" s="146" t="s">
        <v>138</v>
      </c>
      <c r="L70" s="110">
        <v>0</v>
      </c>
    </row>
    <row r="71" spans="2:12">
      <c r="B71" s="110">
        <v>58</v>
      </c>
      <c r="C71" s="166" t="s">
        <v>153</v>
      </c>
      <c r="D71" s="155">
        <v>203</v>
      </c>
      <c r="E71" s="155"/>
      <c r="F71" s="156">
        <v>76</v>
      </c>
      <c r="G71" s="167">
        <v>1</v>
      </c>
      <c r="H71" s="157">
        <v>0</v>
      </c>
      <c r="I71" s="113">
        <v>1</v>
      </c>
      <c r="J71" s="157">
        <v>0</v>
      </c>
      <c r="K71" s="146" t="s">
        <v>138</v>
      </c>
      <c r="L71" s="110">
        <v>0</v>
      </c>
    </row>
    <row r="72" spans="2:12">
      <c r="B72" s="158">
        <v>59</v>
      </c>
      <c r="C72" s="166" t="s">
        <v>153</v>
      </c>
      <c r="D72" s="155">
        <v>205</v>
      </c>
      <c r="E72" s="155"/>
      <c r="F72" s="156">
        <v>81</v>
      </c>
      <c r="G72" s="167">
        <v>1</v>
      </c>
      <c r="H72" s="157">
        <v>0</v>
      </c>
      <c r="I72" s="113">
        <v>1</v>
      </c>
      <c r="J72" s="157">
        <v>0.3</v>
      </c>
      <c r="K72" s="146" t="s">
        <v>145</v>
      </c>
      <c r="L72" s="110" t="s">
        <v>146</v>
      </c>
    </row>
    <row r="73" spans="2:12">
      <c r="B73" s="158">
        <v>60</v>
      </c>
      <c r="C73" s="166" t="s">
        <v>153</v>
      </c>
      <c r="D73" s="155">
        <v>208</v>
      </c>
      <c r="E73" s="155"/>
      <c r="F73" s="156">
        <v>90.5</v>
      </c>
      <c r="G73" s="167">
        <v>1</v>
      </c>
      <c r="H73" s="157">
        <v>0.1</v>
      </c>
      <c r="I73" s="113">
        <v>1</v>
      </c>
      <c r="J73" s="157">
        <v>0.2</v>
      </c>
      <c r="K73" s="146" t="s">
        <v>154</v>
      </c>
      <c r="L73" s="110">
        <v>20</v>
      </c>
    </row>
    <row r="74" spans="2:12">
      <c r="B74" s="110">
        <v>61</v>
      </c>
      <c r="C74" s="166" t="s">
        <v>153</v>
      </c>
      <c r="D74" s="111">
        <v>204</v>
      </c>
      <c r="F74" s="112">
        <v>94.8</v>
      </c>
      <c r="G74" s="113">
        <v>1</v>
      </c>
      <c r="H74" s="115">
        <v>0.1</v>
      </c>
      <c r="I74" s="113">
        <v>1</v>
      </c>
      <c r="J74" s="115">
        <v>0.3</v>
      </c>
      <c r="K74" s="146" t="s">
        <v>149</v>
      </c>
      <c r="L74" s="110">
        <v>14</v>
      </c>
    </row>
    <row r="75" spans="2:12">
      <c r="B75" s="110">
        <v>62</v>
      </c>
      <c r="C75" s="166" t="s">
        <v>153</v>
      </c>
      <c r="D75" s="111">
        <v>215</v>
      </c>
      <c r="F75" s="112">
        <v>89.3</v>
      </c>
      <c r="G75" s="113">
        <v>2</v>
      </c>
      <c r="H75" s="115">
        <v>0.1</v>
      </c>
      <c r="I75" s="113">
        <v>1</v>
      </c>
      <c r="J75" s="115">
        <v>0.4</v>
      </c>
      <c r="K75" s="146" t="s">
        <v>149</v>
      </c>
      <c r="L75" s="110">
        <v>14</v>
      </c>
    </row>
    <row r="76" spans="2:12">
      <c r="B76" s="110">
        <v>63</v>
      </c>
      <c r="C76" s="166" t="s">
        <v>153</v>
      </c>
      <c r="D76" s="111">
        <v>201</v>
      </c>
      <c r="F76" s="112">
        <v>77.400000000000006</v>
      </c>
      <c r="G76" s="113">
        <v>1</v>
      </c>
      <c r="H76" s="115">
        <v>0</v>
      </c>
      <c r="I76" s="113">
        <v>1</v>
      </c>
      <c r="J76" s="115">
        <v>0.3</v>
      </c>
      <c r="K76" s="146" t="s">
        <v>154</v>
      </c>
      <c r="L76" s="110">
        <v>20</v>
      </c>
    </row>
    <row r="77" spans="2:12">
      <c r="B77" s="110">
        <v>64</v>
      </c>
      <c r="C77" s="166" t="s">
        <v>153</v>
      </c>
      <c r="D77" s="111">
        <v>210</v>
      </c>
      <c r="F77" s="112">
        <v>85.2</v>
      </c>
      <c r="G77" s="113">
        <v>1</v>
      </c>
      <c r="H77" s="115">
        <v>0.1</v>
      </c>
      <c r="I77" s="113">
        <v>1</v>
      </c>
      <c r="J77" s="115">
        <v>0.3</v>
      </c>
      <c r="K77" s="146" t="s">
        <v>149</v>
      </c>
      <c r="L77" s="110">
        <v>14</v>
      </c>
    </row>
    <row r="78" spans="2:12">
      <c r="B78" s="110">
        <v>65</v>
      </c>
      <c r="C78" s="166" t="s">
        <v>153</v>
      </c>
      <c r="D78" s="111">
        <v>206</v>
      </c>
      <c r="F78" s="112">
        <v>87.8</v>
      </c>
      <c r="G78" s="113">
        <v>1</v>
      </c>
      <c r="H78" s="115">
        <v>0.1</v>
      </c>
      <c r="I78" s="113">
        <v>1</v>
      </c>
      <c r="J78" s="115">
        <v>0</v>
      </c>
      <c r="K78" s="146" t="s">
        <v>138</v>
      </c>
      <c r="L78" s="110">
        <v>0</v>
      </c>
    </row>
    <row r="79" spans="2:12">
      <c r="B79" s="110">
        <v>66</v>
      </c>
      <c r="C79" s="166" t="s">
        <v>153</v>
      </c>
      <c r="D79" s="111">
        <v>215</v>
      </c>
      <c r="F79" s="112">
        <v>92.2</v>
      </c>
      <c r="G79" s="113">
        <v>1</v>
      </c>
      <c r="H79" s="115">
        <v>0.1</v>
      </c>
      <c r="I79" s="113">
        <v>1</v>
      </c>
      <c r="J79" s="115">
        <v>0.6</v>
      </c>
      <c r="K79" s="146" t="s">
        <v>149</v>
      </c>
      <c r="L79" s="110">
        <v>14</v>
      </c>
    </row>
    <row r="80" spans="2:12">
      <c r="B80" s="110">
        <v>67</v>
      </c>
      <c r="C80" s="166" t="s">
        <v>153</v>
      </c>
      <c r="D80" s="111">
        <v>225</v>
      </c>
      <c r="F80" s="112">
        <v>115.1</v>
      </c>
      <c r="G80" s="113">
        <v>2</v>
      </c>
      <c r="H80" s="115">
        <v>0.2</v>
      </c>
      <c r="I80" s="113">
        <v>1</v>
      </c>
      <c r="J80" s="115">
        <v>1</v>
      </c>
      <c r="K80" s="146" t="s">
        <v>149</v>
      </c>
      <c r="L80" s="110">
        <v>14</v>
      </c>
    </row>
    <row r="81" spans="2:12">
      <c r="B81" s="110">
        <v>68</v>
      </c>
      <c r="C81" s="166" t="s">
        <v>153</v>
      </c>
      <c r="D81" s="111">
        <v>195</v>
      </c>
      <c r="F81" s="112">
        <v>69.7</v>
      </c>
      <c r="G81" s="113">
        <v>1</v>
      </c>
      <c r="H81" s="115">
        <v>0</v>
      </c>
      <c r="I81" s="113">
        <v>1</v>
      </c>
      <c r="J81" s="115">
        <v>0.7</v>
      </c>
      <c r="K81" s="146" t="s">
        <v>149</v>
      </c>
      <c r="L81" s="110">
        <v>14</v>
      </c>
    </row>
    <row r="82" spans="2:12">
      <c r="B82" s="110">
        <v>69</v>
      </c>
      <c r="C82" s="166" t="s">
        <v>153</v>
      </c>
      <c r="D82" s="111">
        <v>219</v>
      </c>
      <c r="F82" s="112">
        <v>80.400000000000006</v>
      </c>
      <c r="G82" s="113">
        <v>1</v>
      </c>
      <c r="H82" s="115">
        <v>0</v>
      </c>
      <c r="I82" s="113">
        <v>1</v>
      </c>
      <c r="J82" s="115">
        <v>0</v>
      </c>
      <c r="K82" s="146" t="s">
        <v>138</v>
      </c>
      <c r="L82" s="110">
        <v>0</v>
      </c>
    </row>
    <row r="83" spans="2:12">
      <c r="B83" s="110">
        <v>70</v>
      </c>
      <c r="C83" s="166" t="s">
        <v>153</v>
      </c>
      <c r="D83" s="111">
        <v>203</v>
      </c>
      <c r="F83" s="112">
        <v>85.7</v>
      </c>
      <c r="G83" s="113">
        <v>1</v>
      </c>
      <c r="H83" s="115">
        <v>0</v>
      </c>
      <c r="I83" s="113">
        <v>1</v>
      </c>
      <c r="J83" s="115">
        <v>0.7</v>
      </c>
      <c r="K83" s="146" t="s">
        <v>149</v>
      </c>
      <c r="L83" s="110">
        <v>14</v>
      </c>
    </row>
    <row r="84" spans="2:12">
      <c r="B84" s="110">
        <v>71</v>
      </c>
      <c r="C84" s="166" t="s">
        <v>153</v>
      </c>
      <c r="D84" s="111">
        <v>215</v>
      </c>
      <c r="F84" s="112">
        <v>95.5</v>
      </c>
      <c r="G84" s="113">
        <v>2</v>
      </c>
      <c r="H84" s="115">
        <v>0.2</v>
      </c>
      <c r="I84" s="113">
        <v>1</v>
      </c>
      <c r="J84" s="115">
        <v>0</v>
      </c>
      <c r="K84" s="146" t="s">
        <v>138</v>
      </c>
      <c r="L84" s="110">
        <v>0</v>
      </c>
    </row>
    <row r="85" spans="2:12">
      <c r="B85" s="110">
        <v>72</v>
      </c>
      <c r="C85" s="166" t="s">
        <v>153</v>
      </c>
      <c r="D85" s="111">
        <v>225</v>
      </c>
      <c r="F85" s="112">
        <v>111.6</v>
      </c>
      <c r="G85" s="113">
        <v>2</v>
      </c>
      <c r="H85" s="115">
        <v>0.2</v>
      </c>
      <c r="I85" s="113">
        <v>1</v>
      </c>
      <c r="J85" s="115">
        <v>0.4</v>
      </c>
      <c r="K85" s="146" t="s">
        <v>149</v>
      </c>
      <c r="L85" s="110">
        <v>14</v>
      </c>
    </row>
    <row r="86" spans="2:12">
      <c r="B86" s="110">
        <v>73</v>
      </c>
      <c r="C86" s="166" t="s">
        <v>153</v>
      </c>
      <c r="D86" s="111">
        <v>217</v>
      </c>
      <c r="F86" s="112">
        <v>94.7</v>
      </c>
      <c r="G86" s="113">
        <v>2</v>
      </c>
      <c r="H86" s="115">
        <v>0.2</v>
      </c>
      <c r="I86" s="113">
        <v>1</v>
      </c>
      <c r="J86" s="115">
        <v>0</v>
      </c>
      <c r="K86" s="146" t="s">
        <v>138</v>
      </c>
      <c r="L86" s="110">
        <v>0</v>
      </c>
    </row>
    <row r="87" spans="2:12">
      <c r="B87" s="110">
        <v>74</v>
      </c>
      <c r="C87" s="166" t="s">
        <v>153</v>
      </c>
      <c r="D87" s="111">
        <v>213</v>
      </c>
      <c r="F87" s="112">
        <v>96.3</v>
      </c>
      <c r="G87" s="113">
        <v>1</v>
      </c>
      <c r="H87" s="115">
        <v>0</v>
      </c>
      <c r="I87" s="113">
        <v>1</v>
      </c>
      <c r="J87" s="115">
        <v>0.2</v>
      </c>
      <c r="K87" s="146" t="s">
        <v>149</v>
      </c>
      <c r="L87" s="110">
        <v>14</v>
      </c>
    </row>
    <row r="88" spans="2:12">
      <c r="B88" s="110">
        <v>75</v>
      </c>
      <c r="C88" s="166" t="s">
        <v>153</v>
      </c>
      <c r="D88" s="111">
        <v>208</v>
      </c>
      <c r="F88" s="112">
        <v>93.6</v>
      </c>
      <c r="G88" s="113">
        <v>2</v>
      </c>
      <c r="H88" s="115">
        <v>0.1</v>
      </c>
      <c r="I88" s="113">
        <v>1</v>
      </c>
      <c r="J88" s="115">
        <v>0</v>
      </c>
      <c r="K88" s="146" t="s">
        <v>138</v>
      </c>
      <c r="L88" s="110">
        <v>0</v>
      </c>
    </row>
    <row r="89" spans="2:12">
      <c r="B89" s="110">
        <v>76</v>
      </c>
      <c r="C89" s="166" t="s">
        <v>153</v>
      </c>
      <c r="D89" s="111">
        <v>204</v>
      </c>
      <c r="F89" s="112">
        <v>84.7</v>
      </c>
      <c r="G89" s="113">
        <v>2</v>
      </c>
      <c r="H89" s="115">
        <v>0.2</v>
      </c>
      <c r="I89" s="113">
        <v>1</v>
      </c>
      <c r="J89" s="115">
        <v>0</v>
      </c>
      <c r="K89" s="146" t="s">
        <v>138</v>
      </c>
      <c r="L89" s="110">
        <v>0</v>
      </c>
    </row>
    <row r="90" spans="2:12">
      <c r="B90" s="110">
        <v>77</v>
      </c>
      <c r="C90" s="166" t="s">
        <v>153</v>
      </c>
      <c r="D90" s="111">
        <v>227</v>
      </c>
      <c r="F90" s="112">
        <v>120.1</v>
      </c>
      <c r="G90" s="113">
        <v>2</v>
      </c>
      <c r="H90" s="115">
        <v>0.4</v>
      </c>
      <c r="I90" s="113">
        <v>1</v>
      </c>
      <c r="J90" s="115">
        <v>0</v>
      </c>
      <c r="K90" s="146" t="s">
        <v>138</v>
      </c>
      <c r="L90" s="110">
        <v>0</v>
      </c>
    </row>
    <row r="91" spans="2:12">
      <c r="B91" s="110">
        <v>78</v>
      </c>
      <c r="C91" s="166" t="s">
        <v>153</v>
      </c>
      <c r="D91" s="111">
        <v>212</v>
      </c>
      <c r="F91" s="112">
        <v>101.4</v>
      </c>
      <c r="G91" s="113">
        <v>1</v>
      </c>
      <c r="H91" s="115">
        <v>0</v>
      </c>
      <c r="I91" s="113">
        <v>1</v>
      </c>
      <c r="J91" s="115">
        <v>0</v>
      </c>
      <c r="K91" s="146" t="s">
        <v>138</v>
      </c>
      <c r="L91" s="110">
        <v>0</v>
      </c>
    </row>
    <row r="92" spans="2:12">
      <c r="B92" s="110">
        <v>79</v>
      </c>
      <c r="C92" s="166" t="s">
        <v>153</v>
      </c>
      <c r="D92" s="111">
        <v>218</v>
      </c>
      <c r="F92" s="112">
        <v>95.1</v>
      </c>
      <c r="G92" s="113">
        <v>2</v>
      </c>
      <c r="H92" s="115">
        <v>0.2</v>
      </c>
      <c r="I92" s="113">
        <v>1</v>
      </c>
      <c r="J92" s="115">
        <v>0.1</v>
      </c>
      <c r="K92" s="146" t="s">
        <v>149</v>
      </c>
      <c r="L92" s="110">
        <v>14</v>
      </c>
    </row>
    <row r="93" spans="2:12">
      <c r="B93" s="110">
        <v>80</v>
      </c>
      <c r="C93" s="166" t="s">
        <v>153</v>
      </c>
      <c r="D93" s="111">
        <v>215</v>
      </c>
      <c r="F93" s="112">
        <v>90.6</v>
      </c>
      <c r="G93" s="113">
        <v>1</v>
      </c>
      <c r="H93" s="115">
        <v>0</v>
      </c>
      <c r="I93" s="113">
        <v>1</v>
      </c>
      <c r="J93" s="115">
        <v>0.8</v>
      </c>
      <c r="K93" s="146" t="s">
        <v>149</v>
      </c>
      <c r="L93" s="110">
        <v>14</v>
      </c>
    </row>
    <row r="94" spans="2:12">
      <c r="B94" s="110">
        <v>81</v>
      </c>
      <c r="C94" s="166" t="s">
        <v>153</v>
      </c>
      <c r="D94" s="111">
        <v>207</v>
      </c>
      <c r="F94" s="112">
        <v>80</v>
      </c>
      <c r="G94" s="113">
        <v>2</v>
      </c>
      <c r="H94" s="115">
        <v>0.1</v>
      </c>
      <c r="I94" s="113">
        <v>1</v>
      </c>
      <c r="J94" s="115">
        <v>0.3</v>
      </c>
      <c r="K94" s="146" t="s">
        <v>147</v>
      </c>
      <c r="L94" s="110" t="s">
        <v>148</v>
      </c>
    </row>
    <row r="95" spans="2:12">
      <c r="B95" s="110">
        <v>82</v>
      </c>
      <c r="C95" s="166" t="s">
        <v>153</v>
      </c>
      <c r="D95" s="111">
        <v>209</v>
      </c>
      <c r="F95" s="112">
        <v>85.7</v>
      </c>
      <c r="G95" s="113">
        <v>1</v>
      </c>
      <c r="H95" s="115">
        <v>0.1</v>
      </c>
      <c r="I95" s="113">
        <v>1</v>
      </c>
      <c r="J95" s="115">
        <v>0</v>
      </c>
      <c r="K95" s="146" t="s">
        <v>138</v>
      </c>
      <c r="L95" s="110">
        <v>0</v>
      </c>
    </row>
    <row r="96" spans="2:12">
      <c r="B96" s="110">
        <v>83</v>
      </c>
      <c r="C96" s="166" t="s">
        <v>153</v>
      </c>
      <c r="D96" s="111">
        <v>218</v>
      </c>
      <c r="F96" s="112">
        <v>102.5</v>
      </c>
      <c r="G96" s="113">
        <v>1</v>
      </c>
      <c r="H96" s="115">
        <v>0.1</v>
      </c>
      <c r="I96" s="113">
        <v>1</v>
      </c>
      <c r="J96" s="115">
        <v>0.2</v>
      </c>
      <c r="K96" s="146" t="s">
        <v>150</v>
      </c>
      <c r="L96" s="110">
        <v>21</v>
      </c>
    </row>
    <row r="97" spans="2:12">
      <c r="B97" s="110">
        <v>84</v>
      </c>
      <c r="C97" s="166" t="s">
        <v>153</v>
      </c>
      <c r="D97" s="111">
        <v>225</v>
      </c>
      <c r="F97" s="112">
        <v>110.3</v>
      </c>
      <c r="G97" s="113">
        <v>2</v>
      </c>
      <c r="H97" s="115">
        <v>0.3</v>
      </c>
      <c r="I97" s="113">
        <v>1</v>
      </c>
      <c r="J97" s="115">
        <v>0.3</v>
      </c>
      <c r="K97" s="146" t="s">
        <v>149</v>
      </c>
      <c r="L97" s="110">
        <v>14</v>
      </c>
    </row>
    <row r="98" spans="2:12">
      <c r="B98" s="147"/>
      <c r="C98" s="148"/>
      <c r="D98" s="149"/>
      <c r="E98" s="149"/>
      <c r="F98" s="150"/>
      <c r="G98" s="151"/>
      <c r="H98" s="152"/>
      <c r="I98" s="151"/>
      <c r="J98" s="152"/>
      <c r="K98" s="147"/>
      <c r="L98" s="154"/>
    </row>
    <row r="99" spans="2:12">
      <c r="B99" s="110">
        <v>85</v>
      </c>
      <c r="C99" s="116"/>
    </row>
    <row r="100" spans="2:12">
      <c r="B100" s="110">
        <v>86</v>
      </c>
      <c r="C100" s="116"/>
    </row>
    <row r="101" spans="2:12">
      <c r="B101" s="110">
        <v>87</v>
      </c>
      <c r="C101" s="116"/>
    </row>
    <row r="102" spans="2:12">
      <c r="B102" s="110">
        <v>88</v>
      </c>
      <c r="C102" s="116"/>
    </row>
    <row r="103" spans="2:12">
      <c r="B103" s="110">
        <v>89</v>
      </c>
      <c r="C103" s="168"/>
      <c r="D103" s="155"/>
      <c r="E103" s="155"/>
      <c r="F103" s="156"/>
      <c r="G103" s="167"/>
      <c r="H103" s="157"/>
      <c r="I103" s="167"/>
      <c r="J103" s="157"/>
      <c r="K103" s="166"/>
      <c r="L103" s="158"/>
    </row>
    <row r="104" spans="2:12">
      <c r="B104" s="158">
        <v>90</v>
      </c>
      <c r="C104" s="168"/>
      <c r="D104" s="155"/>
      <c r="E104" s="155"/>
      <c r="F104" s="156"/>
      <c r="G104" s="167"/>
      <c r="H104" s="157"/>
      <c r="I104" s="167"/>
      <c r="J104" s="157"/>
      <c r="K104" s="166"/>
      <c r="L104" s="158"/>
    </row>
    <row r="105" spans="2:12">
      <c r="B105" s="110">
        <v>91</v>
      </c>
      <c r="C105" s="116"/>
    </row>
    <row r="106" spans="2:12">
      <c r="B106" s="110">
        <v>92</v>
      </c>
      <c r="C106" s="116"/>
    </row>
    <row r="107" spans="2:12">
      <c r="B107" s="110">
        <v>93</v>
      </c>
      <c r="C107" s="116"/>
    </row>
    <row r="108" spans="2:12">
      <c r="B108" s="110">
        <v>94</v>
      </c>
      <c r="C108" s="116"/>
    </row>
    <row r="109" spans="2:12">
      <c r="B109" s="110">
        <v>95</v>
      </c>
      <c r="C109" s="116"/>
    </row>
    <row r="110" spans="2:12">
      <c r="B110" s="110">
        <v>96</v>
      </c>
      <c r="C110" s="116"/>
    </row>
    <row r="111" spans="2:12">
      <c r="B111" s="110">
        <v>97</v>
      </c>
      <c r="C111" s="116"/>
    </row>
    <row r="112" spans="2:12">
      <c r="B112" s="110">
        <v>98</v>
      </c>
      <c r="C112" s="116"/>
    </row>
    <row r="113" spans="2:3">
      <c r="B113" s="110">
        <v>99</v>
      </c>
      <c r="C113" s="116"/>
    </row>
    <row r="114" spans="2:3">
      <c r="B114" s="110">
        <v>100</v>
      </c>
      <c r="C114" s="116"/>
    </row>
    <row r="115" spans="2:3">
      <c r="B115" s="110">
        <v>101</v>
      </c>
      <c r="C115" s="116"/>
    </row>
    <row r="116" spans="2:3">
      <c r="B116" s="110">
        <v>102</v>
      </c>
      <c r="C116" s="116"/>
    </row>
    <row r="117" spans="2:3">
      <c r="B117" s="110">
        <v>103</v>
      </c>
      <c r="C117" s="116"/>
    </row>
    <row r="118" spans="2:3">
      <c r="B118" s="110">
        <v>104</v>
      </c>
      <c r="C118" s="116"/>
    </row>
    <row r="119" spans="2:3">
      <c r="B119" s="110">
        <v>105</v>
      </c>
      <c r="C119" s="116"/>
    </row>
    <row r="120" spans="2:3">
      <c r="B120" s="110">
        <v>106</v>
      </c>
      <c r="C120" s="116"/>
    </row>
    <row r="121" spans="2:3">
      <c r="B121" s="110">
        <v>107</v>
      </c>
      <c r="C121" s="116"/>
    </row>
    <row r="122" spans="2:3">
      <c r="B122" s="110">
        <v>108</v>
      </c>
      <c r="C122" s="116"/>
    </row>
    <row r="123" spans="2:3">
      <c r="B123" s="110">
        <v>109</v>
      </c>
      <c r="C123" s="116"/>
    </row>
    <row r="124" spans="2:3">
      <c r="B124" s="110">
        <v>110</v>
      </c>
      <c r="C124" s="116"/>
    </row>
    <row r="125" spans="2:3">
      <c r="B125" s="110">
        <v>111</v>
      </c>
      <c r="C125" s="116"/>
    </row>
    <row r="126" spans="2:3">
      <c r="B126" s="110">
        <v>112</v>
      </c>
      <c r="C126" s="116"/>
    </row>
    <row r="127" spans="2:3">
      <c r="B127" s="110">
        <v>113</v>
      </c>
      <c r="C127" s="116"/>
    </row>
    <row r="128" spans="2:3">
      <c r="B128" s="110">
        <v>114</v>
      </c>
      <c r="C128" s="116"/>
    </row>
    <row r="129" spans="2:12">
      <c r="B129" s="110">
        <v>115</v>
      </c>
      <c r="C129" s="116"/>
    </row>
    <row r="130" spans="2:12">
      <c r="B130" s="110">
        <v>116</v>
      </c>
      <c r="C130" s="116"/>
    </row>
    <row r="131" spans="2:12">
      <c r="B131" s="110">
        <v>117</v>
      </c>
      <c r="C131" s="116"/>
    </row>
    <row r="132" spans="2:12">
      <c r="B132" s="110">
        <v>118</v>
      </c>
      <c r="C132" s="116"/>
    </row>
    <row r="133" spans="2:12">
      <c r="B133" s="110">
        <v>119</v>
      </c>
      <c r="C133" s="116"/>
    </row>
    <row r="134" spans="2:12">
      <c r="B134" s="159">
        <v>120</v>
      </c>
      <c r="C134" s="169"/>
      <c r="D134" s="160"/>
      <c r="E134" s="160"/>
      <c r="F134" s="161"/>
      <c r="G134" s="164"/>
      <c r="H134" s="163"/>
      <c r="I134" s="164"/>
      <c r="J134" s="163"/>
      <c r="K134" s="170"/>
      <c r="L134" s="159"/>
    </row>
    <row r="135" spans="2:12">
      <c r="B135" s="110"/>
      <c r="C135" s="116"/>
    </row>
    <row r="136" spans="2:12">
      <c r="B136" s="110">
        <v>121</v>
      </c>
      <c r="C136" s="116"/>
    </row>
    <row r="137" spans="2:12">
      <c r="B137" s="110">
        <v>122</v>
      </c>
      <c r="C137" s="116"/>
    </row>
    <row r="138" spans="2:12">
      <c r="B138" s="110">
        <v>123</v>
      </c>
      <c r="C138" s="116"/>
    </row>
    <row r="139" spans="2:12">
      <c r="B139" s="110">
        <v>124</v>
      </c>
      <c r="C139" s="116"/>
    </row>
    <row r="140" spans="2:12">
      <c r="B140" s="110">
        <v>125</v>
      </c>
      <c r="C140" s="116"/>
    </row>
    <row r="141" spans="2:12">
      <c r="B141" s="110">
        <v>126</v>
      </c>
      <c r="C141" s="116"/>
    </row>
    <row r="142" spans="2:12">
      <c r="B142" s="110">
        <v>127</v>
      </c>
      <c r="C142" s="116"/>
    </row>
    <row r="143" spans="2:12">
      <c r="B143" s="110">
        <v>128</v>
      </c>
      <c r="C143" s="116"/>
    </row>
    <row r="144" spans="2:12">
      <c r="B144" s="110">
        <v>129</v>
      </c>
      <c r="C144" s="116"/>
    </row>
    <row r="145" spans="2:3">
      <c r="B145" s="110">
        <v>130</v>
      </c>
      <c r="C145" s="116"/>
    </row>
    <row r="146" spans="2:3">
      <c r="B146" s="110">
        <v>131</v>
      </c>
      <c r="C146" s="116"/>
    </row>
    <row r="147" spans="2:3">
      <c r="B147" s="110">
        <v>132</v>
      </c>
      <c r="C147" s="116"/>
    </row>
    <row r="148" spans="2:3">
      <c r="B148" s="110">
        <v>133</v>
      </c>
      <c r="C148" s="116"/>
    </row>
    <row r="149" spans="2:3">
      <c r="B149" s="110">
        <v>134</v>
      </c>
      <c r="C149" s="116"/>
    </row>
    <row r="150" spans="2:3">
      <c r="B150" s="110">
        <v>135</v>
      </c>
      <c r="C150" s="116"/>
    </row>
    <row r="151" spans="2:3">
      <c r="B151" s="110">
        <v>136</v>
      </c>
      <c r="C151" s="116"/>
    </row>
    <row r="152" spans="2:3">
      <c r="B152" s="110">
        <v>137</v>
      </c>
      <c r="C152" s="116"/>
    </row>
    <row r="153" spans="2:3">
      <c r="B153" s="110">
        <v>138</v>
      </c>
      <c r="C153" s="116"/>
    </row>
    <row r="154" spans="2:3">
      <c r="B154" s="110">
        <v>139</v>
      </c>
      <c r="C154" s="116"/>
    </row>
    <row r="155" spans="2:3">
      <c r="B155" s="110">
        <v>140</v>
      </c>
      <c r="C155" s="116"/>
    </row>
    <row r="156" spans="2:3">
      <c r="B156" s="110">
        <v>141</v>
      </c>
      <c r="C156" s="116"/>
    </row>
    <row r="157" spans="2:3">
      <c r="B157" s="110">
        <v>142</v>
      </c>
      <c r="C157" s="116"/>
    </row>
    <row r="158" spans="2:3">
      <c r="B158" s="110">
        <v>143</v>
      </c>
      <c r="C158" s="116"/>
    </row>
    <row r="159" spans="2:3">
      <c r="B159" s="110">
        <v>144</v>
      </c>
      <c r="C159" s="116"/>
    </row>
    <row r="160" spans="2:3">
      <c r="B160" s="110">
        <v>145</v>
      </c>
      <c r="C160" s="116"/>
    </row>
    <row r="161" spans="2:3">
      <c r="B161" s="110">
        <v>146</v>
      </c>
      <c r="C161" s="116"/>
    </row>
    <row r="162" spans="2:3">
      <c r="B162" s="110">
        <v>147</v>
      </c>
      <c r="C162" s="116"/>
    </row>
    <row r="163" spans="2:3">
      <c r="B163" s="110">
        <v>148</v>
      </c>
      <c r="C163" s="116"/>
    </row>
    <row r="164" spans="2:3">
      <c r="B164" s="110">
        <v>149</v>
      </c>
      <c r="C164" s="116"/>
    </row>
    <row r="165" spans="2:3">
      <c r="B165" s="110">
        <v>150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S54"/>
  <sheetViews>
    <sheetView zoomScale="85" zoomScaleNormal="85" workbookViewId="0">
      <pane xSplit="4" ySplit="3" topLeftCell="E4" activePane="bottomRight" state="frozenSplit"/>
      <selection pane="topRight" activeCell="N1" sqref="N1"/>
      <selection pane="bottomLeft" activeCell="A7" sqref="A7"/>
      <selection pane="bottomRight" activeCell="T28" sqref="T28"/>
    </sheetView>
  </sheetViews>
  <sheetFormatPr defaultRowHeight="13.5"/>
  <cols>
    <col min="1" max="1" width="4.75" style="55" customWidth="1"/>
    <col min="2" max="2" width="6.75" style="55" customWidth="1"/>
    <col min="3" max="3" width="3.25" style="55" customWidth="1"/>
    <col min="4" max="4" width="6.75" style="55" customWidth="1"/>
    <col min="5" max="5" width="11.875" style="55" customWidth="1"/>
    <col min="6" max="7" width="11.875" style="55" hidden="1" customWidth="1"/>
    <col min="8" max="8" width="11.875" style="55" customWidth="1"/>
    <col min="9" max="10" width="11.875" style="55" hidden="1" customWidth="1"/>
    <col min="11" max="11" width="11.875" style="55" customWidth="1"/>
    <col min="12" max="13" width="11.875" style="55" hidden="1" customWidth="1"/>
    <col min="14" max="14" width="11.875" style="55" customWidth="1"/>
    <col min="15" max="16" width="11.875" style="55" hidden="1" customWidth="1"/>
    <col min="17" max="17" width="11.875" style="55" customWidth="1"/>
    <col min="18" max="19" width="11.875" style="56" hidden="1" customWidth="1"/>
    <col min="20" max="20" width="11.875" style="55" customWidth="1"/>
    <col min="21" max="22" width="11.875" style="55" hidden="1" customWidth="1"/>
    <col min="23" max="23" width="11.875" style="55" customWidth="1"/>
    <col min="24" max="25" width="11.875" style="55" hidden="1" customWidth="1"/>
    <col min="26" max="26" width="12.25" style="55" customWidth="1"/>
    <col min="27" max="28" width="12.25" style="55" hidden="1" customWidth="1"/>
    <col min="29" max="29" width="12.25" style="55" customWidth="1"/>
    <col min="30" max="31" width="12.25" style="55" hidden="1" customWidth="1"/>
    <col min="32" max="32" width="12.25" style="55" customWidth="1"/>
    <col min="33" max="34" width="12.25" style="55" hidden="1" customWidth="1"/>
    <col min="35" max="35" width="12.25" style="55" customWidth="1"/>
    <col min="36" max="37" width="12.25" style="55" hidden="1" customWidth="1"/>
    <col min="38" max="38" width="12.25" style="55" customWidth="1"/>
    <col min="39" max="40" width="12.25" style="55" hidden="1" customWidth="1"/>
    <col min="41" max="41" width="12.25" style="55" customWidth="1"/>
    <col min="42" max="43" width="12.25" style="55" hidden="1" customWidth="1"/>
    <col min="44" max="44" width="11" style="55" customWidth="1"/>
    <col min="45" max="46" width="11" style="55" hidden="1" customWidth="1"/>
    <col min="47" max="47" width="11" style="55" customWidth="1"/>
    <col min="48" max="49" width="11" style="55" hidden="1" customWidth="1"/>
    <col min="50" max="50" width="11" style="55" customWidth="1"/>
    <col min="51" max="52" width="11" style="55" hidden="1" customWidth="1"/>
    <col min="53" max="53" width="11" style="55" customWidth="1"/>
    <col min="54" max="55" width="11" style="55" hidden="1" customWidth="1"/>
    <col min="56" max="56" width="11" style="55" customWidth="1"/>
    <col min="57" max="58" width="11" style="55" hidden="1" customWidth="1"/>
    <col min="59" max="59" width="11" style="55" customWidth="1"/>
    <col min="60" max="61" width="11" style="55" hidden="1" customWidth="1"/>
    <col min="62" max="62" width="11" style="55" customWidth="1"/>
    <col min="63" max="64" width="11" style="55" hidden="1" customWidth="1"/>
    <col min="65" max="65" width="11" style="55" customWidth="1"/>
    <col min="66" max="67" width="11" style="55" hidden="1" customWidth="1"/>
    <col min="68" max="68" width="11" style="55" customWidth="1"/>
    <col min="69" max="70" width="11" style="55" hidden="1" customWidth="1"/>
    <col min="71" max="71" width="11" style="55" customWidth="1"/>
    <col min="72" max="73" width="11" style="55" hidden="1" customWidth="1"/>
    <col min="74" max="74" width="11" style="55" customWidth="1"/>
    <col min="75" max="76" width="11" style="55" hidden="1" customWidth="1"/>
    <col min="77" max="77" width="11" style="55" customWidth="1"/>
    <col min="78" max="79" width="11" style="55" hidden="1" customWidth="1"/>
    <col min="80" max="80" width="11" style="55" customWidth="1"/>
    <col min="81" max="82" width="11" style="55" hidden="1" customWidth="1"/>
    <col min="83" max="83" width="11" style="55" customWidth="1"/>
    <col min="84" max="85" width="11" style="55" hidden="1" customWidth="1"/>
    <col min="86" max="86" width="11" style="55" customWidth="1"/>
    <col min="87" max="88" width="10.875" style="55" hidden="1" customWidth="1"/>
    <col min="89" max="89" width="10.875" style="55" customWidth="1"/>
    <col min="90" max="91" width="10.875" style="55" hidden="1" customWidth="1"/>
    <col min="92" max="92" width="9.5" style="55" customWidth="1"/>
    <col min="93" max="94" width="9.5" style="55" hidden="1" customWidth="1"/>
    <col min="95" max="95" width="9.5" style="55" customWidth="1"/>
    <col min="96" max="97" width="9.5" style="55" hidden="1" customWidth="1"/>
    <col min="98" max="98" width="9.5" style="55" customWidth="1"/>
    <col min="99" max="100" width="9.5" style="55" hidden="1" customWidth="1"/>
    <col min="101" max="101" width="9.5" style="55" customWidth="1"/>
    <col min="102" max="103" width="9.5" style="55" hidden="1" customWidth="1"/>
    <col min="104" max="104" width="9.5" style="57" customWidth="1"/>
    <col min="105" max="123" width="9" style="57"/>
    <col min="124" max="16384" width="9" style="55"/>
  </cols>
  <sheetData>
    <row r="1" spans="2:123" s="2" customFormat="1" ht="16.5" customHeight="1">
      <c r="B1" s="1" t="s">
        <v>51</v>
      </c>
      <c r="R1" s="3"/>
      <c r="S1" s="3"/>
      <c r="AF1" s="4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2:123" s="2" customFormat="1" ht="16.5" customHeight="1">
      <c r="B2" s="6" t="s">
        <v>8</v>
      </c>
      <c r="C2" s="7"/>
      <c r="D2" s="7"/>
      <c r="E2" s="7" t="s">
        <v>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5"/>
      <c r="DQ2" s="5"/>
      <c r="DR2" s="5"/>
      <c r="DS2" s="5"/>
    </row>
    <row r="3" spans="2:123" s="2" customFormat="1" ht="28.5" customHeight="1">
      <c r="B3" s="71" t="s">
        <v>0</v>
      </c>
      <c r="C3" s="72"/>
      <c r="D3" s="73"/>
      <c r="E3" s="10" t="s">
        <v>53</v>
      </c>
      <c r="F3" s="11"/>
      <c r="G3" s="12" t="s">
        <v>1</v>
      </c>
      <c r="H3" s="10" t="s">
        <v>54</v>
      </c>
      <c r="I3" s="11"/>
      <c r="J3" s="12" t="s">
        <v>1</v>
      </c>
      <c r="K3" s="10" t="s">
        <v>55</v>
      </c>
      <c r="L3" s="11"/>
      <c r="M3" s="12" t="s">
        <v>1</v>
      </c>
      <c r="N3" s="10" t="s">
        <v>56</v>
      </c>
      <c r="O3" s="11"/>
      <c r="P3" s="12" t="s">
        <v>1</v>
      </c>
      <c r="Q3" s="10" t="s">
        <v>57</v>
      </c>
      <c r="R3" s="11"/>
      <c r="S3" s="12" t="s">
        <v>1</v>
      </c>
      <c r="T3" s="10" t="s">
        <v>63</v>
      </c>
      <c r="U3" s="11"/>
      <c r="V3" s="12" t="s">
        <v>1</v>
      </c>
      <c r="W3" s="10" t="s">
        <v>11</v>
      </c>
      <c r="X3" s="11"/>
      <c r="Y3" s="12" t="s">
        <v>1</v>
      </c>
      <c r="Z3" s="10" t="s">
        <v>12</v>
      </c>
      <c r="AA3" s="10" t="s">
        <v>52</v>
      </c>
      <c r="AB3" s="10" t="s">
        <v>52</v>
      </c>
      <c r="AC3" s="10" t="s">
        <v>13</v>
      </c>
      <c r="AD3" s="10" t="s">
        <v>52</v>
      </c>
      <c r="AE3" s="10" t="s">
        <v>52</v>
      </c>
      <c r="AF3" s="10" t="s">
        <v>14</v>
      </c>
      <c r="AG3" s="10" t="s">
        <v>52</v>
      </c>
      <c r="AH3" s="10" t="s">
        <v>52</v>
      </c>
      <c r="AI3" s="10" t="s">
        <v>15</v>
      </c>
      <c r="AJ3" s="10" t="s">
        <v>52</v>
      </c>
      <c r="AK3" s="10" t="s">
        <v>52</v>
      </c>
      <c r="AL3" s="10" t="s">
        <v>58</v>
      </c>
      <c r="AM3" s="10" t="s">
        <v>52</v>
      </c>
      <c r="AN3" s="10" t="s">
        <v>52</v>
      </c>
      <c r="AO3" s="10" t="s">
        <v>59</v>
      </c>
      <c r="AP3" s="10" t="s">
        <v>52</v>
      </c>
      <c r="AQ3" s="10" t="s">
        <v>52</v>
      </c>
      <c r="AR3" s="10" t="s">
        <v>60</v>
      </c>
      <c r="AS3" s="10" t="s">
        <v>52</v>
      </c>
      <c r="AT3" s="10" t="s">
        <v>52</v>
      </c>
      <c r="AU3" s="10" t="s">
        <v>20</v>
      </c>
      <c r="AV3" s="10" t="s">
        <v>52</v>
      </c>
      <c r="AW3" s="10" t="s">
        <v>52</v>
      </c>
      <c r="AX3" s="10" t="s">
        <v>21</v>
      </c>
      <c r="AY3" s="10" t="s">
        <v>52</v>
      </c>
      <c r="AZ3" s="10" t="s">
        <v>52</v>
      </c>
      <c r="BA3" s="14" t="s">
        <v>61</v>
      </c>
      <c r="BB3" s="10" t="s">
        <v>52</v>
      </c>
      <c r="BC3" s="10" t="s">
        <v>52</v>
      </c>
      <c r="BD3" s="14" t="s">
        <v>62</v>
      </c>
      <c r="BE3" s="10" t="s">
        <v>52</v>
      </c>
      <c r="BF3" s="10" t="s">
        <v>52</v>
      </c>
      <c r="BG3" s="14" t="s">
        <v>24</v>
      </c>
      <c r="BH3" s="10" t="s">
        <v>52</v>
      </c>
      <c r="BI3" s="10" t="s">
        <v>52</v>
      </c>
      <c r="BJ3" s="14" t="s">
        <v>26</v>
      </c>
      <c r="BK3" s="11"/>
      <c r="BL3" s="12" t="s">
        <v>1</v>
      </c>
      <c r="BM3" s="14"/>
      <c r="BN3" s="11"/>
      <c r="BO3" s="12" t="s">
        <v>1</v>
      </c>
      <c r="BP3" s="14"/>
      <c r="BQ3" s="11"/>
      <c r="BR3" s="12" t="s">
        <v>1</v>
      </c>
      <c r="BS3" s="14"/>
      <c r="BT3" s="11"/>
      <c r="BU3" s="12"/>
      <c r="BV3" s="14"/>
      <c r="BW3" s="11"/>
      <c r="BX3" s="12"/>
      <c r="BY3" s="14"/>
      <c r="BZ3" s="11"/>
      <c r="CA3" s="12"/>
      <c r="CB3" s="14"/>
      <c r="CC3" s="11"/>
      <c r="CD3" s="12"/>
      <c r="CE3" s="15"/>
      <c r="CF3" s="11"/>
      <c r="CG3" s="12" t="s">
        <v>1</v>
      </c>
      <c r="CH3" s="9"/>
      <c r="CI3" s="9"/>
      <c r="CJ3" s="16"/>
      <c r="CK3" s="9"/>
      <c r="CL3" s="9"/>
      <c r="CM3" s="9"/>
      <c r="CN3" s="9"/>
      <c r="CO3" s="9"/>
      <c r="CP3" s="9"/>
      <c r="CQ3" s="9"/>
      <c r="CR3" s="9"/>
      <c r="CS3" s="16"/>
      <c r="CT3" s="9"/>
      <c r="CU3" s="9"/>
      <c r="CV3" s="9"/>
      <c r="CW3" s="9"/>
      <c r="CX3" s="5"/>
      <c r="CY3" s="5"/>
      <c r="CZ3" s="5"/>
      <c r="DA3" s="5"/>
    </row>
    <row r="4" spans="2:123" s="2" customFormat="1" ht="18.75" customHeight="1">
      <c r="B4" s="17">
        <v>10</v>
      </c>
      <c r="C4" s="18" t="s">
        <v>2</v>
      </c>
      <c r="D4" s="19">
        <v>10.9</v>
      </c>
      <c r="E4" s="20"/>
      <c r="F4" s="21">
        <f t="shared" ref="F4:F42" si="0">($B4+0.5)*E4</f>
        <v>0</v>
      </c>
      <c r="G4" s="22">
        <f t="shared" ref="G4:G42" si="1">0.0027*(POWER($B4+0.5,3.3919))*E4</f>
        <v>0</v>
      </c>
      <c r="H4" s="20"/>
      <c r="I4" s="21">
        <f t="shared" ref="I4:I42" si="2">($B4+0.5)*H4</f>
        <v>0</v>
      </c>
      <c r="J4" s="22">
        <f t="shared" ref="J4:J42" si="3">0.0027*(POWER($B4+0.5,3.3919))*H4</f>
        <v>0</v>
      </c>
      <c r="K4" s="20"/>
      <c r="L4" s="21">
        <f t="shared" ref="L4:L42" si="4">($B4+0.5)*K4</f>
        <v>0</v>
      </c>
      <c r="M4" s="22">
        <f t="shared" ref="M4:M42" si="5">0.0027*(POWER($B4+0.5,3.3919))*K4</f>
        <v>0</v>
      </c>
      <c r="N4" s="20"/>
      <c r="O4" s="21">
        <f t="shared" ref="O4:O42" si="6">($B4+0.5)*N4</f>
        <v>0</v>
      </c>
      <c r="P4" s="22">
        <f t="shared" ref="P4:P42" si="7">0.0027*(POWER($B4+0.5,3.3919))*N4</f>
        <v>0</v>
      </c>
      <c r="Q4" s="20"/>
      <c r="R4" s="21">
        <f t="shared" ref="R4:R42" si="8">($B4+0.5)*Q4</f>
        <v>0</v>
      </c>
      <c r="S4" s="22">
        <f t="shared" ref="S4:S42" si="9">0.0027*(POWER($B4+0.5,3.3919))*Q4</f>
        <v>0</v>
      </c>
      <c r="T4" s="20"/>
      <c r="U4" s="21">
        <f t="shared" ref="U4:U42" si="10">($B4+0.5)*T4</f>
        <v>0</v>
      </c>
      <c r="V4" s="22">
        <f t="shared" ref="V4:V42" si="11">0.0027*(POWER($B4+0.5,3.3919))*T4</f>
        <v>0</v>
      </c>
      <c r="W4" s="20"/>
      <c r="X4" s="21">
        <f t="shared" ref="X4:X42" si="12">($B4+0.5)*W4</f>
        <v>0</v>
      </c>
      <c r="Y4" s="22">
        <f t="shared" ref="Y4:Y42" si="13">0.0027*(POWER($B4+0.5,3.3919))*W4</f>
        <v>0</v>
      </c>
      <c r="Z4" s="20"/>
      <c r="AA4" s="21">
        <f t="shared" ref="AA4:AA42" si="14">($B4+0.5)*Z4</f>
        <v>0</v>
      </c>
      <c r="AB4" s="22">
        <f t="shared" ref="AB4:AB42" si="15">0.0027*(POWER($B4+0.5,3.3919))*Z4</f>
        <v>0</v>
      </c>
      <c r="AC4" s="20"/>
      <c r="AD4" s="21">
        <f t="shared" ref="AD4:AD42" si="16">($B4+0.5)*AC4</f>
        <v>0</v>
      </c>
      <c r="AE4" s="22">
        <f t="shared" ref="AE4:AE42" si="17">0.0027*(POWER($B4+0.5,3.3919))*AC4</f>
        <v>0</v>
      </c>
      <c r="AF4" s="20"/>
      <c r="AG4" s="21">
        <f t="shared" ref="AG4:AG42" si="18">($B4+0.5)*AF4</f>
        <v>0</v>
      </c>
      <c r="AH4" s="22">
        <f t="shared" ref="AH4:AH42" si="19">0.0027*(POWER($B4+0.5,3.3919))*AF4</f>
        <v>0</v>
      </c>
      <c r="AI4" s="20"/>
      <c r="AJ4" s="21">
        <f t="shared" ref="AJ4:AJ42" si="20">($B4+0.5)*AI4</f>
        <v>0</v>
      </c>
      <c r="AK4" s="22">
        <f t="shared" ref="AK4:AK42" si="21">0.0027*(POWER($B4+0.5,3.3919))*AI4</f>
        <v>0</v>
      </c>
      <c r="AL4" s="20"/>
      <c r="AM4" s="21">
        <f t="shared" ref="AM4:AM42" si="22">($B4+0.5)*AL4</f>
        <v>0</v>
      </c>
      <c r="AN4" s="22">
        <f t="shared" ref="AN4:AN42" si="23">0.0027*(POWER($B4+0.5,3.3919))*AL4</f>
        <v>0</v>
      </c>
      <c r="AO4" s="20"/>
      <c r="AP4" s="21">
        <f t="shared" ref="AP4:AP42" si="24">($B4+0.5)*AO4</f>
        <v>0</v>
      </c>
      <c r="AQ4" s="22">
        <f t="shared" ref="AQ4:AQ42" si="25">0.0027*(POWER($B4+0.5,3.3919))*AO4</f>
        <v>0</v>
      </c>
      <c r="AR4" s="20"/>
      <c r="AS4" s="21">
        <f t="shared" ref="AS4:AS42" si="26">($B4+0.5)*AR4</f>
        <v>0</v>
      </c>
      <c r="AT4" s="22">
        <f t="shared" ref="AT4:AT42" si="27">0.0027*(POWER($B4+0.5,3.3919))*AR4</f>
        <v>0</v>
      </c>
      <c r="AU4" s="20"/>
      <c r="AV4" s="21">
        <f t="shared" ref="AV4:AV42" si="28">($B4+0.5)*AU4</f>
        <v>0</v>
      </c>
      <c r="AW4" s="22">
        <f t="shared" ref="AW4:AW42" si="29">0.0027*(POWER($B4+0.5,3.3919))*AU4</f>
        <v>0</v>
      </c>
      <c r="AX4" s="20"/>
      <c r="AY4" s="21">
        <f t="shared" ref="AY4:AY42" si="30">($B4+0.5)*AX4</f>
        <v>0</v>
      </c>
      <c r="AZ4" s="22">
        <f t="shared" ref="AZ4:AZ42" si="31">0.0027*(POWER($B4+0.5,3.3919))*AX4</f>
        <v>0</v>
      </c>
      <c r="BA4" s="20"/>
      <c r="BB4" s="21">
        <f t="shared" ref="BB4:BB42" si="32">($B4+0.5)*BA4</f>
        <v>0</v>
      </c>
      <c r="BC4" s="22">
        <f t="shared" ref="BC4:BC42" si="33">0.0027*(POWER($B4+0.5,3.3919))*BA4</f>
        <v>0</v>
      </c>
      <c r="BD4" s="20"/>
      <c r="BE4" s="21">
        <f t="shared" ref="BE4:BE42" si="34">($B4+0.5)*BD4</f>
        <v>0</v>
      </c>
      <c r="BF4" s="22">
        <f t="shared" ref="BF4:BF42" si="35">0.0027*(POWER($B4+0.5,3.3919))*BD4</f>
        <v>0</v>
      </c>
      <c r="BG4" s="20"/>
      <c r="BH4" s="21">
        <f t="shared" ref="BH4:BH42" si="36">($B4+0.5)*BG4</f>
        <v>0</v>
      </c>
      <c r="BI4" s="22">
        <f t="shared" ref="BI4:BI42" si="37">0.0027*(POWER($B4+0.5,3.3919))*BG4</f>
        <v>0</v>
      </c>
      <c r="BJ4" s="20"/>
      <c r="BK4" s="21">
        <f t="shared" ref="BK4:BK42" si="38">($B4+0.5)*BJ4</f>
        <v>0</v>
      </c>
      <c r="BL4" s="22">
        <f t="shared" ref="BL4:BL42" si="39">0.0027*(POWER($B4+0.5,3.3919))*BJ4</f>
        <v>0</v>
      </c>
      <c r="BM4" s="20"/>
      <c r="BN4" s="21">
        <f t="shared" ref="BN4:BN42" si="40">($B4+0.5)*BM4</f>
        <v>0</v>
      </c>
      <c r="BO4" s="22">
        <f t="shared" ref="BO4:BO42" si="41">0.0027*(POWER($B4+0.5,3.3919))*BM4</f>
        <v>0</v>
      </c>
      <c r="BP4" s="20"/>
      <c r="BQ4" s="21">
        <f t="shared" ref="BQ4:BQ42" si="42">($B4+0.5)*BP4</f>
        <v>0</v>
      </c>
      <c r="BR4" s="22">
        <f t="shared" ref="BR4:BR42" si="43">0.0027*(POWER($B4+0.5,3.3919))*BP4</f>
        <v>0</v>
      </c>
      <c r="BS4" s="20"/>
      <c r="BT4" s="21">
        <f t="shared" ref="BT4:BT42" si="44">($B4+0.5)*BS4</f>
        <v>0</v>
      </c>
      <c r="BU4" s="22">
        <f t="shared" ref="BU4:BU42" si="45">0.0027*(POWER($B4+0.5,3.3919))*BS4</f>
        <v>0</v>
      </c>
      <c r="BV4" s="20"/>
      <c r="BW4" s="21">
        <f t="shared" ref="BW4:BW42" si="46">($B4+0.5)*BV4</f>
        <v>0</v>
      </c>
      <c r="BX4" s="22">
        <f t="shared" ref="BX4:BX42" si="47">0.0027*(POWER($B4+0.5,3.3919))*BV4</f>
        <v>0</v>
      </c>
      <c r="BY4" s="20"/>
      <c r="BZ4" s="21">
        <f t="shared" ref="BZ4:BZ42" si="48">($B4+0.5)*BY4</f>
        <v>0</v>
      </c>
      <c r="CA4" s="22">
        <f t="shared" ref="CA4:CA42" si="49">0.0027*(POWER($B4+0.5,3.3919))*BY4</f>
        <v>0</v>
      </c>
      <c r="CB4" s="20"/>
      <c r="CC4" s="21">
        <f t="shared" ref="CC4:CC42" si="50">($B4+0.5)*CB4</f>
        <v>0</v>
      </c>
      <c r="CD4" s="22">
        <f t="shared" ref="CD4:CD42" si="51">0.0027*(POWER($B4+0.5,3.3919))*CB4</f>
        <v>0</v>
      </c>
      <c r="CE4" s="23"/>
      <c r="CF4" s="21">
        <f t="shared" ref="CF4:CF42" si="52">($B4+0.5)*CE4</f>
        <v>0</v>
      </c>
      <c r="CG4" s="22">
        <f t="shared" ref="CG4:CG42" si="53">0.0027*(POWER($B4+0.5,3.3919))*CE4</f>
        <v>0</v>
      </c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5"/>
      <c r="CY4" s="5"/>
      <c r="CZ4" s="5"/>
      <c r="DA4" s="5"/>
    </row>
    <row r="5" spans="2:123" s="2" customFormat="1" ht="18.75" customHeight="1">
      <c r="B5" s="17">
        <f t="shared" ref="B5:B42" si="54">B4+1</f>
        <v>11</v>
      </c>
      <c r="C5" s="18" t="s">
        <v>2</v>
      </c>
      <c r="D5" s="19">
        <f t="shared" ref="D5:D42" si="55">D4+1</f>
        <v>11.9</v>
      </c>
      <c r="E5" s="24"/>
      <c r="F5" s="22">
        <f t="shared" si="0"/>
        <v>0</v>
      </c>
      <c r="G5" s="22">
        <f t="shared" si="1"/>
        <v>0</v>
      </c>
      <c r="H5" s="24"/>
      <c r="I5" s="22">
        <f t="shared" si="2"/>
        <v>0</v>
      </c>
      <c r="J5" s="22">
        <f t="shared" si="3"/>
        <v>0</v>
      </c>
      <c r="K5" s="24"/>
      <c r="L5" s="22">
        <f t="shared" si="4"/>
        <v>0</v>
      </c>
      <c r="M5" s="22">
        <f t="shared" si="5"/>
        <v>0</v>
      </c>
      <c r="N5" s="24"/>
      <c r="O5" s="22">
        <f t="shared" si="6"/>
        <v>0</v>
      </c>
      <c r="P5" s="22">
        <f t="shared" si="7"/>
        <v>0</v>
      </c>
      <c r="Q5" s="24"/>
      <c r="R5" s="22">
        <f t="shared" si="8"/>
        <v>0</v>
      </c>
      <c r="S5" s="22">
        <f t="shared" si="9"/>
        <v>0</v>
      </c>
      <c r="T5" s="24"/>
      <c r="U5" s="22">
        <f t="shared" si="10"/>
        <v>0</v>
      </c>
      <c r="V5" s="22">
        <f t="shared" si="11"/>
        <v>0</v>
      </c>
      <c r="W5" s="24"/>
      <c r="X5" s="22">
        <f t="shared" si="12"/>
        <v>0</v>
      </c>
      <c r="Y5" s="22">
        <f t="shared" si="13"/>
        <v>0</v>
      </c>
      <c r="Z5" s="24"/>
      <c r="AA5" s="22">
        <f t="shared" si="14"/>
        <v>0</v>
      </c>
      <c r="AB5" s="22">
        <f t="shared" si="15"/>
        <v>0</v>
      </c>
      <c r="AC5" s="24"/>
      <c r="AD5" s="22">
        <f t="shared" si="16"/>
        <v>0</v>
      </c>
      <c r="AE5" s="22">
        <f t="shared" si="17"/>
        <v>0</v>
      </c>
      <c r="AF5" s="24"/>
      <c r="AG5" s="22">
        <f t="shared" si="18"/>
        <v>0</v>
      </c>
      <c r="AH5" s="22">
        <f t="shared" si="19"/>
        <v>0</v>
      </c>
      <c r="AI5" s="24"/>
      <c r="AJ5" s="22">
        <f t="shared" si="20"/>
        <v>0</v>
      </c>
      <c r="AK5" s="22">
        <f t="shared" si="21"/>
        <v>0</v>
      </c>
      <c r="AL5" s="24"/>
      <c r="AM5" s="22">
        <f t="shared" si="22"/>
        <v>0</v>
      </c>
      <c r="AN5" s="22">
        <f t="shared" si="23"/>
        <v>0</v>
      </c>
      <c r="AO5" s="24"/>
      <c r="AP5" s="22">
        <f t="shared" si="24"/>
        <v>0</v>
      </c>
      <c r="AQ5" s="22">
        <f t="shared" si="25"/>
        <v>0</v>
      </c>
      <c r="AR5" s="24"/>
      <c r="AS5" s="22">
        <f t="shared" si="26"/>
        <v>0</v>
      </c>
      <c r="AT5" s="22">
        <f t="shared" si="27"/>
        <v>0</v>
      </c>
      <c r="AU5" s="24"/>
      <c r="AV5" s="22">
        <f t="shared" si="28"/>
        <v>0</v>
      </c>
      <c r="AW5" s="22">
        <f t="shared" si="29"/>
        <v>0</v>
      </c>
      <c r="AX5" s="24"/>
      <c r="AY5" s="22">
        <f t="shared" si="30"/>
        <v>0</v>
      </c>
      <c r="AZ5" s="22">
        <f t="shared" si="31"/>
        <v>0</v>
      </c>
      <c r="BA5" s="24"/>
      <c r="BB5" s="22">
        <f t="shared" si="32"/>
        <v>0</v>
      </c>
      <c r="BC5" s="22">
        <f t="shared" si="33"/>
        <v>0</v>
      </c>
      <c r="BD5" s="24"/>
      <c r="BE5" s="22">
        <f t="shared" si="34"/>
        <v>0</v>
      </c>
      <c r="BF5" s="22">
        <f t="shared" si="35"/>
        <v>0</v>
      </c>
      <c r="BG5" s="24"/>
      <c r="BH5" s="22">
        <f t="shared" si="36"/>
        <v>0</v>
      </c>
      <c r="BI5" s="22">
        <f t="shared" si="37"/>
        <v>0</v>
      </c>
      <c r="BJ5" s="24"/>
      <c r="BK5" s="22">
        <f t="shared" si="38"/>
        <v>0</v>
      </c>
      <c r="BL5" s="22">
        <f t="shared" si="39"/>
        <v>0</v>
      </c>
      <c r="BM5" s="24"/>
      <c r="BN5" s="22">
        <f t="shared" si="40"/>
        <v>0</v>
      </c>
      <c r="BO5" s="22">
        <f t="shared" si="41"/>
        <v>0</v>
      </c>
      <c r="BP5" s="24"/>
      <c r="BQ5" s="22">
        <f t="shared" si="42"/>
        <v>0</v>
      </c>
      <c r="BR5" s="22">
        <f t="shared" si="43"/>
        <v>0</v>
      </c>
      <c r="BS5" s="24"/>
      <c r="BT5" s="22">
        <f t="shared" si="44"/>
        <v>0</v>
      </c>
      <c r="BU5" s="22">
        <f t="shared" si="45"/>
        <v>0</v>
      </c>
      <c r="BV5" s="24"/>
      <c r="BW5" s="22">
        <f t="shared" si="46"/>
        <v>0</v>
      </c>
      <c r="BX5" s="22">
        <f t="shared" si="47"/>
        <v>0</v>
      </c>
      <c r="BY5" s="24"/>
      <c r="BZ5" s="22">
        <f t="shared" si="48"/>
        <v>0</v>
      </c>
      <c r="CA5" s="22">
        <f t="shared" si="49"/>
        <v>0</v>
      </c>
      <c r="CB5" s="24"/>
      <c r="CC5" s="22">
        <f t="shared" si="50"/>
        <v>0</v>
      </c>
      <c r="CD5" s="22">
        <f t="shared" si="51"/>
        <v>0</v>
      </c>
      <c r="CE5" s="24"/>
      <c r="CF5" s="22">
        <f t="shared" si="52"/>
        <v>0</v>
      </c>
      <c r="CG5" s="22">
        <f t="shared" si="53"/>
        <v>0</v>
      </c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5"/>
      <c r="CY5" s="5"/>
      <c r="CZ5" s="5"/>
      <c r="DA5" s="5"/>
    </row>
    <row r="6" spans="2:123" s="2" customFormat="1" ht="18.75" customHeight="1">
      <c r="B6" s="17">
        <f t="shared" si="54"/>
        <v>12</v>
      </c>
      <c r="C6" s="18" t="s">
        <v>2</v>
      </c>
      <c r="D6" s="19">
        <f t="shared" si="55"/>
        <v>12.9</v>
      </c>
      <c r="E6" s="24"/>
      <c r="F6" s="22">
        <f t="shared" si="0"/>
        <v>0</v>
      </c>
      <c r="G6" s="22">
        <f t="shared" si="1"/>
        <v>0</v>
      </c>
      <c r="H6" s="24"/>
      <c r="I6" s="22">
        <f t="shared" si="2"/>
        <v>0</v>
      </c>
      <c r="J6" s="22">
        <f t="shared" si="3"/>
        <v>0</v>
      </c>
      <c r="K6" s="24"/>
      <c r="L6" s="22">
        <f t="shared" si="4"/>
        <v>0</v>
      </c>
      <c r="M6" s="22">
        <f t="shared" si="5"/>
        <v>0</v>
      </c>
      <c r="N6" s="24"/>
      <c r="O6" s="22">
        <f t="shared" si="6"/>
        <v>0</v>
      </c>
      <c r="P6" s="22">
        <f t="shared" si="7"/>
        <v>0</v>
      </c>
      <c r="Q6" s="24"/>
      <c r="R6" s="22">
        <f t="shared" si="8"/>
        <v>0</v>
      </c>
      <c r="S6" s="22">
        <f t="shared" si="9"/>
        <v>0</v>
      </c>
      <c r="T6" s="24"/>
      <c r="U6" s="22">
        <f t="shared" si="10"/>
        <v>0</v>
      </c>
      <c r="V6" s="22">
        <f t="shared" si="11"/>
        <v>0</v>
      </c>
      <c r="W6" s="24"/>
      <c r="X6" s="22">
        <f t="shared" si="12"/>
        <v>0</v>
      </c>
      <c r="Y6" s="22">
        <f t="shared" si="13"/>
        <v>0</v>
      </c>
      <c r="Z6" s="24"/>
      <c r="AA6" s="22">
        <f t="shared" si="14"/>
        <v>0</v>
      </c>
      <c r="AB6" s="22">
        <f t="shared" si="15"/>
        <v>0</v>
      </c>
      <c r="AC6" s="24"/>
      <c r="AD6" s="22">
        <f t="shared" si="16"/>
        <v>0</v>
      </c>
      <c r="AE6" s="22">
        <f t="shared" si="17"/>
        <v>0</v>
      </c>
      <c r="AF6" s="24"/>
      <c r="AG6" s="22">
        <f t="shared" si="18"/>
        <v>0</v>
      </c>
      <c r="AH6" s="22">
        <f t="shared" si="19"/>
        <v>0</v>
      </c>
      <c r="AI6" s="24"/>
      <c r="AJ6" s="22">
        <f t="shared" si="20"/>
        <v>0</v>
      </c>
      <c r="AK6" s="22">
        <f t="shared" si="21"/>
        <v>0</v>
      </c>
      <c r="AL6" s="24"/>
      <c r="AM6" s="22">
        <f t="shared" si="22"/>
        <v>0</v>
      </c>
      <c r="AN6" s="22">
        <f t="shared" si="23"/>
        <v>0</v>
      </c>
      <c r="AO6" s="24"/>
      <c r="AP6" s="22">
        <f t="shared" si="24"/>
        <v>0</v>
      </c>
      <c r="AQ6" s="22">
        <f t="shared" si="25"/>
        <v>0</v>
      </c>
      <c r="AR6" s="24"/>
      <c r="AS6" s="22">
        <f t="shared" si="26"/>
        <v>0</v>
      </c>
      <c r="AT6" s="22">
        <f t="shared" si="27"/>
        <v>0</v>
      </c>
      <c r="AU6" s="24"/>
      <c r="AV6" s="22">
        <f t="shared" si="28"/>
        <v>0</v>
      </c>
      <c r="AW6" s="22">
        <f t="shared" si="29"/>
        <v>0</v>
      </c>
      <c r="AX6" s="24"/>
      <c r="AY6" s="22">
        <f t="shared" si="30"/>
        <v>0</v>
      </c>
      <c r="AZ6" s="22">
        <f t="shared" si="31"/>
        <v>0</v>
      </c>
      <c r="BA6" s="24"/>
      <c r="BB6" s="22">
        <f t="shared" si="32"/>
        <v>0</v>
      </c>
      <c r="BC6" s="22">
        <f t="shared" si="33"/>
        <v>0</v>
      </c>
      <c r="BD6" s="24"/>
      <c r="BE6" s="22">
        <f t="shared" si="34"/>
        <v>0</v>
      </c>
      <c r="BF6" s="22">
        <f t="shared" si="35"/>
        <v>0</v>
      </c>
      <c r="BG6" s="24"/>
      <c r="BH6" s="22">
        <f t="shared" si="36"/>
        <v>0</v>
      </c>
      <c r="BI6" s="22">
        <f t="shared" si="37"/>
        <v>0</v>
      </c>
      <c r="BJ6" s="24"/>
      <c r="BK6" s="22">
        <f t="shared" si="38"/>
        <v>0</v>
      </c>
      <c r="BL6" s="22">
        <f t="shared" si="39"/>
        <v>0</v>
      </c>
      <c r="BM6" s="24"/>
      <c r="BN6" s="22">
        <f t="shared" si="40"/>
        <v>0</v>
      </c>
      <c r="BO6" s="22">
        <f t="shared" si="41"/>
        <v>0</v>
      </c>
      <c r="BP6" s="24"/>
      <c r="BQ6" s="22">
        <f t="shared" si="42"/>
        <v>0</v>
      </c>
      <c r="BR6" s="22">
        <f t="shared" si="43"/>
        <v>0</v>
      </c>
      <c r="BS6" s="24"/>
      <c r="BT6" s="22">
        <f t="shared" si="44"/>
        <v>0</v>
      </c>
      <c r="BU6" s="22">
        <f t="shared" si="45"/>
        <v>0</v>
      </c>
      <c r="BV6" s="24"/>
      <c r="BW6" s="22">
        <f t="shared" si="46"/>
        <v>0</v>
      </c>
      <c r="BX6" s="22">
        <f t="shared" si="47"/>
        <v>0</v>
      </c>
      <c r="BY6" s="24"/>
      <c r="BZ6" s="22">
        <f t="shared" si="48"/>
        <v>0</v>
      </c>
      <c r="CA6" s="22">
        <f t="shared" si="49"/>
        <v>0</v>
      </c>
      <c r="CB6" s="24"/>
      <c r="CC6" s="22">
        <f t="shared" si="50"/>
        <v>0</v>
      </c>
      <c r="CD6" s="22">
        <f t="shared" si="51"/>
        <v>0</v>
      </c>
      <c r="CE6" s="24"/>
      <c r="CF6" s="22">
        <f t="shared" si="52"/>
        <v>0</v>
      </c>
      <c r="CG6" s="22">
        <f t="shared" si="53"/>
        <v>0</v>
      </c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5"/>
      <c r="CY6" s="5"/>
      <c r="CZ6" s="5"/>
      <c r="DA6" s="5"/>
    </row>
    <row r="7" spans="2:123" s="2" customFormat="1" ht="18.75" customHeight="1">
      <c r="B7" s="17">
        <f t="shared" si="54"/>
        <v>13</v>
      </c>
      <c r="C7" s="18" t="s">
        <v>2</v>
      </c>
      <c r="D7" s="19">
        <f t="shared" si="55"/>
        <v>13.9</v>
      </c>
      <c r="E7" s="24"/>
      <c r="F7" s="22">
        <f t="shared" si="0"/>
        <v>0</v>
      </c>
      <c r="G7" s="22">
        <f t="shared" si="1"/>
        <v>0</v>
      </c>
      <c r="H7" s="24"/>
      <c r="I7" s="22">
        <f t="shared" si="2"/>
        <v>0</v>
      </c>
      <c r="J7" s="22">
        <f t="shared" si="3"/>
        <v>0</v>
      </c>
      <c r="K7" s="24"/>
      <c r="L7" s="22">
        <f t="shared" si="4"/>
        <v>0</v>
      </c>
      <c r="M7" s="22">
        <f t="shared" si="5"/>
        <v>0</v>
      </c>
      <c r="N7" s="24"/>
      <c r="O7" s="22">
        <f t="shared" si="6"/>
        <v>0</v>
      </c>
      <c r="P7" s="22">
        <f t="shared" si="7"/>
        <v>0</v>
      </c>
      <c r="Q7" s="24"/>
      <c r="R7" s="22">
        <f t="shared" si="8"/>
        <v>0</v>
      </c>
      <c r="S7" s="22">
        <f t="shared" si="9"/>
        <v>0</v>
      </c>
      <c r="T7" s="24"/>
      <c r="U7" s="22">
        <f t="shared" si="10"/>
        <v>0</v>
      </c>
      <c r="V7" s="22">
        <f t="shared" si="11"/>
        <v>0</v>
      </c>
      <c r="W7" s="24"/>
      <c r="X7" s="22">
        <f t="shared" si="12"/>
        <v>0</v>
      </c>
      <c r="Y7" s="22">
        <f t="shared" si="13"/>
        <v>0</v>
      </c>
      <c r="Z7" s="24"/>
      <c r="AA7" s="22">
        <f t="shared" si="14"/>
        <v>0</v>
      </c>
      <c r="AB7" s="22">
        <f t="shared" si="15"/>
        <v>0</v>
      </c>
      <c r="AC7" s="24"/>
      <c r="AD7" s="22">
        <f t="shared" si="16"/>
        <v>0</v>
      </c>
      <c r="AE7" s="22">
        <f t="shared" si="17"/>
        <v>0</v>
      </c>
      <c r="AF7" s="24"/>
      <c r="AG7" s="22">
        <f t="shared" si="18"/>
        <v>0</v>
      </c>
      <c r="AH7" s="22">
        <f t="shared" si="19"/>
        <v>0</v>
      </c>
      <c r="AI7" s="24"/>
      <c r="AJ7" s="22">
        <f t="shared" si="20"/>
        <v>0</v>
      </c>
      <c r="AK7" s="22">
        <f t="shared" si="21"/>
        <v>0</v>
      </c>
      <c r="AL7" s="24"/>
      <c r="AM7" s="22">
        <f t="shared" si="22"/>
        <v>0</v>
      </c>
      <c r="AN7" s="22">
        <f t="shared" si="23"/>
        <v>0</v>
      </c>
      <c r="AO7" s="24"/>
      <c r="AP7" s="22">
        <f t="shared" si="24"/>
        <v>0</v>
      </c>
      <c r="AQ7" s="22">
        <f t="shared" si="25"/>
        <v>0</v>
      </c>
      <c r="AR7" s="24"/>
      <c r="AS7" s="22">
        <f t="shared" si="26"/>
        <v>0</v>
      </c>
      <c r="AT7" s="22">
        <f t="shared" si="27"/>
        <v>0</v>
      </c>
      <c r="AU7" s="24"/>
      <c r="AV7" s="22">
        <f t="shared" si="28"/>
        <v>0</v>
      </c>
      <c r="AW7" s="22">
        <f t="shared" si="29"/>
        <v>0</v>
      </c>
      <c r="AX7" s="24"/>
      <c r="AY7" s="22">
        <f t="shared" si="30"/>
        <v>0</v>
      </c>
      <c r="AZ7" s="22">
        <f t="shared" si="31"/>
        <v>0</v>
      </c>
      <c r="BA7" s="24"/>
      <c r="BB7" s="22">
        <f t="shared" si="32"/>
        <v>0</v>
      </c>
      <c r="BC7" s="22">
        <f t="shared" si="33"/>
        <v>0</v>
      </c>
      <c r="BD7" s="24"/>
      <c r="BE7" s="22">
        <f t="shared" si="34"/>
        <v>0</v>
      </c>
      <c r="BF7" s="22">
        <f t="shared" si="35"/>
        <v>0</v>
      </c>
      <c r="BG7" s="24"/>
      <c r="BH7" s="22">
        <f t="shared" si="36"/>
        <v>0</v>
      </c>
      <c r="BI7" s="22">
        <f t="shared" si="37"/>
        <v>0</v>
      </c>
      <c r="BJ7" s="24"/>
      <c r="BK7" s="22">
        <f t="shared" si="38"/>
        <v>0</v>
      </c>
      <c r="BL7" s="22">
        <f t="shared" si="39"/>
        <v>0</v>
      </c>
      <c r="BM7" s="24"/>
      <c r="BN7" s="22">
        <f t="shared" si="40"/>
        <v>0</v>
      </c>
      <c r="BO7" s="22">
        <f t="shared" si="41"/>
        <v>0</v>
      </c>
      <c r="BP7" s="24"/>
      <c r="BQ7" s="22">
        <f t="shared" si="42"/>
        <v>0</v>
      </c>
      <c r="BR7" s="22">
        <f t="shared" si="43"/>
        <v>0</v>
      </c>
      <c r="BS7" s="24"/>
      <c r="BT7" s="22">
        <f t="shared" si="44"/>
        <v>0</v>
      </c>
      <c r="BU7" s="22">
        <f t="shared" si="45"/>
        <v>0</v>
      </c>
      <c r="BV7" s="24"/>
      <c r="BW7" s="22">
        <f t="shared" si="46"/>
        <v>0</v>
      </c>
      <c r="BX7" s="22">
        <f t="shared" si="47"/>
        <v>0</v>
      </c>
      <c r="BY7" s="24"/>
      <c r="BZ7" s="22">
        <f t="shared" si="48"/>
        <v>0</v>
      </c>
      <c r="CA7" s="22">
        <f t="shared" si="49"/>
        <v>0</v>
      </c>
      <c r="CB7" s="24"/>
      <c r="CC7" s="22">
        <f t="shared" si="50"/>
        <v>0</v>
      </c>
      <c r="CD7" s="22">
        <f t="shared" si="51"/>
        <v>0</v>
      </c>
      <c r="CE7" s="24"/>
      <c r="CF7" s="22">
        <f t="shared" si="52"/>
        <v>0</v>
      </c>
      <c r="CG7" s="22">
        <f t="shared" si="53"/>
        <v>0</v>
      </c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5"/>
      <c r="CY7" s="5"/>
      <c r="CZ7" s="5"/>
      <c r="DA7" s="5"/>
    </row>
    <row r="8" spans="2:123" s="2" customFormat="1" ht="18.75" customHeight="1">
      <c r="B8" s="17">
        <f t="shared" si="54"/>
        <v>14</v>
      </c>
      <c r="C8" s="18" t="s">
        <v>2</v>
      </c>
      <c r="D8" s="19">
        <f t="shared" si="55"/>
        <v>14.9</v>
      </c>
      <c r="E8" s="24"/>
      <c r="F8" s="22">
        <f t="shared" si="0"/>
        <v>0</v>
      </c>
      <c r="G8" s="22">
        <f t="shared" si="1"/>
        <v>0</v>
      </c>
      <c r="H8" s="24"/>
      <c r="I8" s="22">
        <f t="shared" si="2"/>
        <v>0</v>
      </c>
      <c r="J8" s="22">
        <f t="shared" si="3"/>
        <v>0</v>
      </c>
      <c r="K8" s="24"/>
      <c r="L8" s="22">
        <f t="shared" si="4"/>
        <v>0</v>
      </c>
      <c r="M8" s="22">
        <f t="shared" si="5"/>
        <v>0</v>
      </c>
      <c r="N8" s="24"/>
      <c r="O8" s="22">
        <f t="shared" si="6"/>
        <v>0</v>
      </c>
      <c r="P8" s="22">
        <f t="shared" si="7"/>
        <v>0</v>
      </c>
      <c r="Q8" s="24"/>
      <c r="R8" s="22">
        <f t="shared" si="8"/>
        <v>0</v>
      </c>
      <c r="S8" s="22">
        <f t="shared" si="9"/>
        <v>0</v>
      </c>
      <c r="T8" s="24"/>
      <c r="U8" s="22">
        <f t="shared" si="10"/>
        <v>0</v>
      </c>
      <c r="V8" s="22">
        <f t="shared" si="11"/>
        <v>0</v>
      </c>
      <c r="W8" s="24"/>
      <c r="X8" s="22">
        <f t="shared" si="12"/>
        <v>0</v>
      </c>
      <c r="Y8" s="22">
        <f t="shared" si="13"/>
        <v>0</v>
      </c>
      <c r="Z8" s="24"/>
      <c r="AA8" s="22">
        <f t="shared" si="14"/>
        <v>0</v>
      </c>
      <c r="AB8" s="22">
        <f t="shared" si="15"/>
        <v>0</v>
      </c>
      <c r="AC8" s="24"/>
      <c r="AD8" s="22">
        <f t="shared" si="16"/>
        <v>0</v>
      </c>
      <c r="AE8" s="22">
        <f t="shared" si="17"/>
        <v>0</v>
      </c>
      <c r="AF8" s="24"/>
      <c r="AG8" s="22">
        <f t="shared" si="18"/>
        <v>0</v>
      </c>
      <c r="AH8" s="22">
        <f t="shared" si="19"/>
        <v>0</v>
      </c>
      <c r="AI8" s="24"/>
      <c r="AJ8" s="22">
        <f t="shared" si="20"/>
        <v>0</v>
      </c>
      <c r="AK8" s="22">
        <f t="shared" si="21"/>
        <v>0</v>
      </c>
      <c r="AL8" s="24"/>
      <c r="AM8" s="22">
        <f t="shared" si="22"/>
        <v>0</v>
      </c>
      <c r="AN8" s="22">
        <f t="shared" si="23"/>
        <v>0</v>
      </c>
      <c r="AO8" s="24"/>
      <c r="AP8" s="22">
        <f t="shared" si="24"/>
        <v>0</v>
      </c>
      <c r="AQ8" s="22">
        <f t="shared" si="25"/>
        <v>0</v>
      </c>
      <c r="AR8" s="24"/>
      <c r="AS8" s="22">
        <f t="shared" si="26"/>
        <v>0</v>
      </c>
      <c r="AT8" s="22">
        <f t="shared" si="27"/>
        <v>0</v>
      </c>
      <c r="AU8" s="24"/>
      <c r="AV8" s="22">
        <f t="shared" si="28"/>
        <v>0</v>
      </c>
      <c r="AW8" s="22">
        <f t="shared" si="29"/>
        <v>0</v>
      </c>
      <c r="AX8" s="24"/>
      <c r="AY8" s="22">
        <f t="shared" si="30"/>
        <v>0</v>
      </c>
      <c r="AZ8" s="22">
        <f t="shared" si="31"/>
        <v>0</v>
      </c>
      <c r="BA8" s="24"/>
      <c r="BB8" s="22">
        <f t="shared" si="32"/>
        <v>0</v>
      </c>
      <c r="BC8" s="22">
        <f t="shared" si="33"/>
        <v>0</v>
      </c>
      <c r="BD8" s="24"/>
      <c r="BE8" s="22">
        <f t="shared" si="34"/>
        <v>0</v>
      </c>
      <c r="BF8" s="22">
        <f t="shared" si="35"/>
        <v>0</v>
      </c>
      <c r="BG8" s="24"/>
      <c r="BH8" s="22">
        <f t="shared" si="36"/>
        <v>0</v>
      </c>
      <c r="BI8" s="22">
        <f t="shared" si="37"/>
        <v>0</v>
      </c>
      <c r="BJ8" s="24"/>
      <c r="BK8" s="22">
        <f t="shared" si="38"/>
        <v>0</v>
      </c>
      <c r="BL8" s="22">
        <f t="shared" si="39"/>
        <v>0</v>
      </c>
      <c r="BM8" s="24"/>
      <c r="BN8" s="22">
        <f t="shared" si="40"/>
        <v>0</v>
      </c>
      <c r="BO8" s="22">
        <f t="shared" si="41"/>
        <v>0</v>
      </c>
      <c r="BP8" s="24"/>
      <c r="BQ8" s="22">
        <f t="shared" si="42"/>
        <v>0</v>
      </c>
      <c r="BR8" s="22">
        <f t="shared" si="43"/>
        <v>0</v>
      </c>
      <c r="BS8" s="24"/>
      <c r="BT8" s="22">
        <f t="shared" si="44"/>
        <v>0</v>
      </c>
      <c r="BU8" s="22">
        <f t="shared" si="45"/>
        <v>0</v>
      </c>
      <c r="BV8" s="24"/>
      <c r="BW8" s="22">
        <f t="shared" si="46"/>
        <v>0</v>
      </c>
      <c r="BX8" s="22">
        <f t="shared" si="47"/>
        <v>0</v>
      </c>
      <c r="BY8" s="24"/>
      <c r="BZ8" s="22">
        <f t="shared" si="48"/>
        <v>0</v>
      </c>
      <c r="CA8" s="22">
        <f t="shared" si="49"/>
        <v>0</v>
      </c>
      <c r="CB8" s="24"/>
      <c r="CC8" s="22">
        <f t="shared" si="50"/>
        <v>0</v>
      </c>
      <c r="CD8" s="22">
        <f t="shared" si="51"/>
        <v>0</v>
      </c>
      <c r="CE8" s="24"/>
      <c r="CF8" s="22">
        <f t="shared" si="52"/>
        <v>0</v>
      </c>
      <c r="CG8" s="22">
        <f t="shared" si="53"/>
        <v>0</v>
      </c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5"/>
      <c r="CY8" s="5"/>
      <c r="CZ8" s="5"/>
      <c r="DA8" s="5"/>
    </row>
    <row r="9" spans="2:123" s="2" customFormat="1" ht="18.75" customHeight="1">
      <c r="B9" s="17">
        <f t="shared" si="54"/>
        <v>15</v>
      </c>
      <c r="C9" s="18" t="s">
        <v>2</v>
      </c>
      <c r="D9" s="19">
        <f t="shared" si="55"/>
        <v>15.9</v>
      </c>
      <c r="E9" s="24"/>
      <c r="F9" s="22">
        <f t="shared" si="0"/>
        <v>0</v>
      </c>
      <c r="G9" s="22">
        <f t="shared" si="1"/>
        <v>0</v>
      </c>
      <c r="H9" s="24"/>
      <c r="I9" s="22">
        <f t="shared" si="2"/>
        <v>0</v>
      </c>
      <c r="J9" s="22">
        <f t="shared" si="3"/>
        <v>0</v>
      </c>
      <c r="K9" s="24"/>
      <c r="L9" s="22">
        <f t="shared" si="4"/>
        <v>0</v>
      </c>
      <c r="M9" s="22">
        <f t="shared" si="5"/>
        <v>0</v>
      </c>
      <c r="N9" s="24"/>
      <c r="O9" s="22">
        <f t="shared" si="6"/>
        <v>0</v>
      </c>
      <c r="P9" s="22">
        <f t="shared" si="7"/>
        <v>0</v>
      </c>
      <c r="Q9" s="24"/>
      <c r="R9" s="22">
        <f t="shared" si="8"/>
        <v>0</v>
      </c>
      <c r="S9" s="22">
        <f t="shared" si="9"/>
        <v>0</v>
      </c>
      <c r="T9" s="24"/>
      <c r="U9" s="22">
        <f t="shared" si="10"/>
        <v>0</v>
      </c>
      <c r="V9" s="22">
        <f t="shared" si="11"/>
        <v>0</v>
      </c>
      <c r="W9" s="24"/>
      <c r="X9" s="22">
        <f t="shared" si="12"/>
        <v>0</v>
      </c>
      <c r="Y9" s="22">
        <f t="shared" si="13"/>
        <v>0</v>
      </c>
      <c r="Z9" s="24"/>
      <c r="AA9" s="22">
        <f t="shared" si="14"/>
        <v>0</v>
      </c>
      <c r="AB9" s="22">
        <f t="shared" si="15"/>
        <v>0</v>
      </c>
      <c r="AC9" s="24"/>
      <c r="AD9" s="22">
        <f t="shared" si="16"/>
        <v>0</v>
      </c>
      <c r="AE9" s="22">
        <f t="shared" si="17"/>
        <v>0</v>
      </c>
      <c r="AF9" s="24"/>
      <c r="AG9" s="22">
        <f t="shared" si="18"/>
        <v>0</v>
      </c>
      <c r="AH9" s="22">
        <f t="shared" si="19"/>
        <v>0</v>
      </c>
      <c r="AI9" s="24"/>
      <c r="AJ9" s="22">
        <f t="shared" si="20"/>
        <v>0</v>
      </c>
      <c r="AK9" s="22">
        <f t="shared" si="21"/>
        <v>0</v>
      </c>
      <c r="AL9" s="24"/>
      <c r="AM9" s="22">
        <f t="shared" si="22"/>
        <v>0</v>
      </c>
      <c r="AN9" s="22">
        <f t="shared" si="23"/>
        <v>0</v>
      </c>
      <c r="AO9" s="24"/>
      <c r="AP9" s="22">
        <f t="shared" si="24"/>
        <v>0</v>
      </c>
      <c r="AQ9" s="22">
        <f t="shared" si="25"/>
        <v>0</v>
      </c>
      <c r="AR9" s="24"/>
      <c r="AS9" s="22">
        <f t="shared" si="26"/>
        <v>0</v>
      </c>
      <c r="AT9" s="22">
        <f t="shared" si="27"/>
        <v>0</v>
      </c>
      <c r="AU9" s="24"/>
      <c r="AV9" s="22">
        <f t="shared" si="28"/>
        <v>0</v>
      </c>
      <c r="AW9" s="22">
        <f t="shared" si="29"/>
        <v>0</v>
      </c>
      <c r="AX9" s="24"/>
      <c r="AY9" s="22">
        <f t="shared" si="30"/>
        <v>0</v>
      </c>
      <c r="AZ9" s="22">
        <f t="shared" si="31"/>
        <v>0</v>
      </c>
      <c r="BA9" s="24"/>
      <c r="BB9" s="22">
        <f t="shared" si="32"/>
        <v>0</v>
      </c>
      <c r="BC9" s="22">
        <f t="shared" si="33"/>
        <v>0</v>
      </c>
      <c r="BD9" s="24"/>
      <c r="BE9" s="22">
        <f t="shared" si="34"/>
        <v>0</v>
      </c>
      <c r="BF9" s="22">
        <f t="shared" si="35"/>
        <v>0</v>
      </c>
      <c r="BG9" s="24"/>
      <c r="BH9" s="22">
        <f t="shared" si="36"/>
        <v>0</v>
      </c>
      <c r="BI9" s="22">
        <f t="shared" si="37"/>
        <v>0</v>
      </c>
      <c r="BJ9" s="24">
        <v>1</v>
      </c>
      <c r="BK9" s="22">
        <f t="shared" si="38"/>
        <v>15.5</v>
      </c>
      <c r="BL9" s="22">
        <f t="shared" si="39"/>
        <v>29.434038335988404</v>
      </c>
      <c r="BM9" s="24"/>
      <c r="BN9" s="22">
        <f t="shared" si="40"/>
        <v>0</v>
      </c>
      <c r="BO9" s="22">
        <f t="shared" si="41"/>
        <v>0</v>
      </c>
      <c r="BP9" s="24"/>
      <c r="BQ9" s="22">
        <f t="shared" si="42"/>
        <v>0</v>
      </c>
      <c r="BR9" s="22">
        <f t="shared" si="43"/>
        <v>0</v>
      </c>
      <c r="BS9" s="24"/>
      <c r="BT9" s="22">
        <f t="shared" si="44"/>
        <v>0</v>
      </c>
      <c r="BU9" s="22">
        <f t="shared" si="45"/>
        <v>0</v>
      </c>
      <c r="BV9" s="24"/>
      <c r="BW9" s="22">
        <f t="shared" si="46"/>
        <v>0</v>
      </c>
      <c r="BX9" s="22">
        <f t="shared" si="47"/>
        <v>0</v>
      </c>
      <c r="BY9" s="24"/>
      <c r="BZ9" s="22">
        <f t="shared" si="48"/>
        <v>0</v>
      </c>
      <c r="CA9" s="22">
        <f t="shared" si="49"/>
        <v>0</v>
      </c>
      <c r="CB9" s="24"/>
      <c r="CC9" s="22">
        <f t="shared" si="50"/>
        <v>0</v>
      </c>
      <c r="CD9" s="22">
        <f t="shared" si="51"/>
        <v>0</v>
      </c>
      <c r="CE9" s="24"/>
      <c r="CF9" s="22">
        <f t="shared" si="52"/>
        <v>0</v>
      </c>
      <c r="CG9" s="22">
        <f t="shared" si="53"/>
        <v>0</v>
      </c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5"/>
      <c r="CY9" s="5"/>
      <c r="CZ9" s="5"/>
      <c r="DA9" s="5"/>
    </row>
    <row r="10" spans="2:123" s="2" customFormat="1" ht="18.75" customHeight="1">
      <c r="B10" s="17">
        <f t="shared" si="54"/>
        <v>16</v>
      </c>
      <c r="C10" s="18" t="s">
        <v>2</v>
      </c>
      <c r="D10" s="19">
        <f t="shared" si="55"/>
        <v>16.899999999999999</v>
      </c>
      <c r="E10" s="24"/>
      <c r="F10" s="22">
        <f t="shared" si="0"/>
        <v>0</v>
      </c>
      <c r="G10" s="22">
        <f t="shared" si="1"/>
        <v>0</v>
      </c>
      <c r="H10" s="24"/>
      <c r="I10" s="22">
        <f t="shared" si="2"/>
        <v>0</v>
      </c>
      <c r="J10" s="22">
        <f t="shared" si="3"/>
        <v>0</v>
      </c>
      <c r="K10" s="24"/>
      <c r="L10" s="22">
        <f t="shared" si="4"/>
        <v>0</v>
      </c>
      <c r="M10" s="22">
        <f t="shared" si="5"/>
        <v>0</v>
      </c>
      <c r="N10" s="24"/>
      <c r="O10" s="22">
        <f t="shared" si="6"/>
        <v>0</v>
      </c>
      <c r="P10" s="22">
        <f t="shared" si="7"/>
        <v>0</v>
      </c>
      <c r="Q10" s="24"/>
      <c r="R10" s="22">
        <f t="shared" si="8"/>
        <v>0</v>
      </c>
      <c r="S10" s="22">
        <f t="shared" si="9"/>
        <v>0</v>
      </c>
      <c r="T10" s="24"/>
      <c r="U10" s="22">
        <f t="shared" si="10"/>
        <v>0</v>
      </c>
      <c r="V10" s="22">
        <f t="shared" si="11"/>
        <v>0</v>
      </c>
      <c r="W10" s="24"/>
      <c r="X10" s="22">
        <f t="shared" si="12"/>
        <v>0</v>
      </c>
      <c r="Y10" s="22">
        <f t="shared" si="13"/>
        <v>0</v>
      </c>
      <c r="Z10" s="24"/>
      <c r="AA10" s="22">
        <f t="shared" si="14"/>
        <v>0</v>
      </c>
      <c r="AB10" s="22">
        <f t="shared" si="15"/>
        <v>0</v>
      </c>
      <c r="AC10" s="24"/>
      <c r="AD10" s="22">
        <f t="shared" si="16"/>
        <v>0</v>
      </c>
      <c r="AE10" s="22">
        <f t="shared" si="17"/>
        <v>0</v>
      </c>
      <c r="AF10" s="24"/>
      <c r="AG10" s="22">
        <f t="shared" si="18"/>
        <v>0</v>
      </c>
      <c r="AH10" s="22">
        <f t="shared" si="19"/>
        <v>0</v>
      </c>
      <c r="AI10" s="24"/>
      <c r="AJ10" s="22">
        <f t="shared" si="20"/>
        <v>0</v>
      </c>
      <c r="AK10" s="22">
        <f t="shared" si="21"/>
        <v>0</v>
      </c>
      <c r="AL10" s="24"/>
      <c r="AM10" s="22">
        <f t="shared" si="22"/>
        <v>0</v>
      </c>
      <c r="AN10" s="22">
        <f t="shared" si="23"/>
        <v>0</v>
      </c>
      <c r="AO10" s="24"/>
      <c r="AP10" s="22">
        <f t="shared" si="24"/>
        <v>0</v>
      </c>
      <c r="AQ10" s="22">
        <f t="shared" si="25"/>
        <v>0</v>
      </c>
      <c r="AR10" s="24"/>
      <c r="AS10" s="22">
        <f t="shared" si="26"/>
        <v>0</v>
      </c>
      <c r="AT10" s="22">
        <f t="shared" si="27"/>
        <v>0</v>
      </c>
      <c r="AU10" s="24"/>
      <c r="AV10" s="22">
        <f t="shared" si="28"/>
        <v>0</v>
      </c>
      <c r="AW10" s="22">
        <f t="shared" si="29"/>
        <v>0</v>
      </c>
      <c r="AX10" s="24"/>
      <c r="AY10" s="22">
        <f t="shared" si="30"/>
        <v>0</v>
      </c>
      <c r="AZ10" s="22">
        <f t="shared" si="31"/>
        <v>0</v>
      </c>
      <c r="BA10" s="24"/>
      <c r="BB10" s="22">
        <f t="shared" si="32"/>
        <v>0</v>
      </c>
      <c r="BC10" s="22">
        <f t="shared" si="33"/>
        <v>0</v>
      </c>
      <c r="BD10" s="24"/>
      <c r="BE10" s="22">
        <f t="shared" si="34"/>
        <v>0</v>
      </c>
      <c r="BF10" s="22">
        <f t="shared" si="35"/>
        <v>0</v>
      </c>
      <c r="BG10" s="24"/>
      <c r="BH10" s="22">
        <f t="shared" si="36"/>
        <v>0</v>
      </c>
      <c r="BI10" s="22">
        <f t="shared" si="37"/>
        <v>0</v>
      </c>
      <c r="BJ10" s="24">
        <v>4</v>
      </c>
      <c r="BK10" s="22">
        <f t="shared" si="38"/>
        <v>66</v>
      </c>
      <c r="BL10" s="22">
        <f t="shared" si="39"/>
        <v>145.54843694014298</v>
      </c>
      <c r="BM10" s="24"/>
      <c r="BN10" s="22">
        <f t="shared" si="40"/>
        <v>0</v>
      </c>
      <c r="BO10" s="22">
        <f t="shared" si="41"/>
        <v>0</v>
      </c>
      <c r="BP10" s="24"/>
      <c r="BQ10" s="22">
        <f t="shared" si="42"/>
        <v>0</v>
      </c>
      <c r="BR10" s="22">
        <f t="shared" si="43"/>
        <v>0</v>
      </c>
      <c r="BS10" s="24"/>
      <c r="BT10" s="22">
        <f t="shared" si="44"/>
        <v>0</v>
      </c>
      <c r="BU10" s="22">
        <f t="shared" si="45"/>
        <v>0</v>
      </c>
      <c r="BV10" s="24"/>
      <c r="BW10" s="22">
        <f t="shared" si="46"/>
        <v>0</v>
      </c>
      <c r="BX10" s="22">
        <f t="shared" si="47"/>
        <v>0</v>
      </c>
      <c r="BY10" s="24"/>
      <c r="BZ10" s="22">
        <f t="shared" si="48"/>
        <v>0</v>
      </c>
      <c r="CA10" s="22">
        <f t="shared" si="49"/>
        <v>0</v>
      </c>
      <c r="CB10" s="24"/>
      <c r="CC10" s="22">
        <f t="shared" si="50"/>
        <v>0</v>
      </c>
      <c r="CD10" s="22">
        <f t="shared" si="51"/>
        <v>0</v>
      </c>
      <c r="CE10" s="24"/>
      <c r="CF10" s="22">
        <f t="shared" si="52"/>
        <v>0</v>
      </c>
      <c r="CG10" s="22">
        <f t="shared" si="53"/>
        <v>0</v>
      </c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5"/>
      <c r="CY10" s="5"/>
      <c r="CZ10" s="5"/>
      <c r="DA10" s="5"/>
    </row>
    <row r="11" spans="2:123" s="2" customFormat="1" ht="18.75" customHeight="1">
      <c r="B11" s="17">
        <f t="shared" si="54"/>
        <v>17</v>
      </c>
      <c r="C11" s="18" t="s">
        <v>2</v>
      </c>
      <c r="D11" s="19">
        <f t="shared" si="55"/>
        <v>17.899999999999999</v>
      </c>
      <c r="E11" s="24"/>
      <c r="F11" s="22">
        <f t="shared" si="0"/>
        <v>0</v>
      </c>
      <c r="G11" s="22">
        <f t="shared" si="1"/>
        <v>0</v>
      </c>
      <c r="H11" s="24"/>
      <c r="I11" s="22">
        <f t="shared" si="2"/>
        <v>0</v>
      </c>
      <c r="J11" s="22">
        <f t="shared" si="3"/>
        <v>0</v>
      </c>
      <c r="K11" s="24"/>
      <c r="L11" s="22">
        <f t="shared" si="4"/>
        <v>0</v>
      </c>
      <c r="M11" s="22">
        <f t="shared" si="5"/>
        <v>0</v>
      </c>
      <c r="N11" s="24"/>
      <c r="O11" s="22">
        <f t="shared" si="6"/>
        <v>0</v>
      </c>
      <c r="P11" s="22">
        <f t="shared" si="7"/>
        <v>0</v>
      </c>
      <c r="Q11" s="24"/>
      <c r="R11" s="22">
        <f t="shared" si="8"/>
        <v>0</v>
      </c>
      <c r="S11" s="22">
        <f t="shared" si="9"/>
        <v>0</v>
      </c>
      <c r="T11" s="24"/>
      <c r="U11" s="22">
        <f t="shared" si="10"/>
        <v>0</v>
      </c>
      <c r="V11" s="22">
        <f t="shared" si="11"/>
        <v>0</v>
      </c>
      <c r="W11" s="24"/>
      <c r="X11" s="22">
        <f t="shared" si="12"/>
        <v>0</v>
      </c>
      <c r="Y11" s="22">
        <f t="shared" si="13"/>
        <v>0</v>
      </c>
      <c r="Z11" s="24"/>
      <c r="AA11" s="22">
        <f t="shared" si="14"/>
        <v>0</v>
      </c>
      <c r="AB11" s="22">
        <f t="shared" si="15"/>
        <v>0</v>
      </c>
      <c r="AC11" s="24"/>
      <c r="AD11" s="22">
        <f t="shared" si="16"/>
        <v>0</v>
      </c>
      <c r="AE11" s="22">
        <f t="shared" si="17"/>
        <v>0</v>
      </c>
      <c r="AF11" s="24"/>
      <c r="AG11" s="22">
        <f t="shared" si="18"/>
        <v>0</v>
      </c>
      <c r="AH11" s="22">
        <f t="shared" si="19"/>
        <v>0</v>
      </c>
      <c r="AI11" s="24"/>
      <c r="AJ11" s="22">
        <f t="shared" si="20"/>
        <v>0</v>
      </c>
      <c r="AK11" s="22">
        <f t="shared" si="21"/>
        <v>0</v>
      </c>
      <c r="AL11" s="24"/>
      <c r="AM11" s="22">
        <f t="shared" si="22"/>
        <v>0</v>
      </c>
      <c r="AN11" s="22">
        <f t="shared" si="23"/>
        <v>0</v>
      </c>
      <c r="AO11" s="24"/>
      <c r="AP11" s="22">
        <f t="shared" si="24"/>
        <v>0</v>
      </c>
      <c r="AQ11" s="22">
        <f t="shared" si="25"/>
        <v>0</v>
      </c>
      <c r="AR11" s="24"/>
      <c r="AS11" s="22">
        <f t="shared" si="26"/>
        <v>0</v>
      </c>
      <c r="AT11" s="22">
        <f t="shared" si="27"/>
        <v>0</v>
      </c>
      <c r="AU11" s="24"/>
      <c r="AV11" s="22">
        <f t="shared" si="28"/>
        <v>0</v>
      </c>
      <c r="AW11" s="22">
        <f t="shared" si="29"/>
        <v>0</v>
      </c>
      <c r="AX11" s="24"/>
      <c r="AY11" s="22">
        <f t="shared" si="30"/>
        <v>0</v>
      </c>
      <c r="AZ11" s="22">
        <f t="shared" si="31"/>
        <v>0</v>
      </c>
      <c r="BA11" s="24"/>
      <c r="BB11" s="22">
        <f t="shared" si="32"/>
        <v>0</v>
      </c>
      <c r="BC11" s="22">
        <f t="shared" si="33"/>
        <v>0</v>
      </c>
      <c r="BD11" s="24"/>
      <c r="BE11" s="22">
        <f t="shared" si="34"/>
        <v>0</v>
      </c>
      <c r="BF11" s="22">
        <f t="shared" si="35"/>
        <v>0</v>
      </c>
      <c r="BG11" s="24"/>
      <c r="BH11" s="22">
        <f t="shared" si="36"/>
        <v>0</v>
      </c>
      <c r="BI11" s="22">
        <f t="shared" si="37"/>
        <v>0</v>
      </c>
      <c r="BJ11" s="24">
        <v>11</v>
      </c>
      <c r="BK11" s="22">
        <f t="shared" si="38"/>
        <v>192.5</v>
      </c>
      <c r="BL11" s="22">
        <f t="shared" si="39"/>
        <v>488.67172003031862</v>
      </c>
      <c r="BM11" s="24"/>
      <c r="BN11" s="22">
        <f t="shared" si="40"/>
        <v>0</v>
      </c>
      <c r="BO11" s="22">
        <f t="shared" si="41"/>
        <v>0</v>
      </c>
      <c r="BP11" s="24"/>
      <c r="BQ11" s="22">
        <f t="shared" si="42"/>
        <v>0</v>
      </c>
      <c r="BR11" s="22">
        <f t="shared" si="43"/>
        <v>0</v>
      </c>
      <c r="BS11" s="24"/>
      <c r="BT11" s="22">
        <f t="shared" si="44"/>
        <v>0</v>
      </c>
      <c r="BU11" s="22">
        <f t="shared" si="45"/>
        <v>0</v>
      </c>
      <c r="BV11" s="24"/>
      <c r="BW11" s="22">
        <f t="shared" si="46"/>
        <v>0</v>
      </c>
      <c r="BX11" s="22">
        <f t="shared" si="47"/>
        <v>0</v>
      </c>
      <c r="BY11" s="24"/>
      <c r="BZ11" s="22">
        <f t="shared" si="48"/>
        <v>0</v>
      </c>
      <c r="CA11" s="22">
        <f t="shared" si="49"/>
        <v>0</v>
      </c>
      <c r="CB11" s="24"/>
      <c r="CC11" s="22">
        <f t="shared" si="50"/>
        <v>0</v>
      </c>
      <c r="CD11" s="22">
        <f t="shared" si="51"/>
        <v>0</v>
      </c>
      <c r="CE11" s="24"/>
      <c r="CF11" s="22">
        <f t="shared" si="52"/>
        <v>0</v>
      </c>
      <c r="CG11" s="22">
        <f t="shared" si="53"/>
        <v>0</v>
      </c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5"/>
      <c r="CY11" s="5"/>
      <c r="CZ11" s="5"/>
      <c r="DA11" s="5"/>
    </row>
    <row r="12" spans="2:123" s="2" customFormat="1" ht="18.75" customHeight="1">
      <c r="B12" s="17">
        <f t="shared" si="54"/>
        <v>18</v>
      </c>
      <c r="C12" s="18" t="s">
        <v>2</v>
      </c>
      <c r="D12" s="19">
        <f t="shared" si="55"/>
        <v>18.899999999999999</v>
      </c>
      <c r="E12" s="24"/>
      <c r="F12" s="22">
        <f t="shared" si="0"/>
        <v>0</v>
      </c>
      <c r="G12" s="22">
        <f t="shared" si="1"/>
        <v>0</v>
      </c>
      <c r="H12" s="24"/>
      <c r="I12" s="22">
        <f t="shared" si="2"/>
        <v>0</v>
      </c>
      <c r="J12" s="22">
        <f t="shared" si="3"/>
        <v>0</v>
      </c>
      <c r="K12" s="24"/>
      <c r="L12" s="22">
        <f t="shared" si="4"/>
        <v>0</v>
      </c>
      <c r="M12" s="22">
        <f t="shared" si="5"/>
        <v>0</v>
      </c>
      <c r="N12" s="24"/>
      <c r="O12" s="22">
        <f t="shared" si="6"/>
        <v>0</v>
      </c>
      <c r="P12" s="22">
        <f t="shared" si="7"/>
        <v>0</v>
      </c>
      <c r="Q12" s="24"/>
      <c r="R12" s="22">
        <f t="shared" si="8"/>
        <v>0</v>
      </c>
      <c r="S12" s="22">
        <f t="shared" si="9"/>
        <v>0</v>
      </c>
      <c r="T12" s="24"/>
      <c r="U12" s="22">
        <f t="shared" si="10"/>
        <v>0</v>
      </c>
      <c r="V12" s="22">
        <f t="shared" si="11"/>
        <v>0</v>
      </c>
      <c r="W12" s="24"/>
      <c r="X12" s="22">
        <f t="shared" si="12"/>
        <v>0</v>
      </c>
      <c r="Y12" s="22">
        <f t="shared" si="13"/>
        <v>0</v>
      </c>
      <c r="Z12" s="24"/>
      <c r="AA12" s="22">
        <f t="shared" si="14"/>
        <v>0</v>
      </c>
      <c r="AB12" s="22">
        <f t="shared" si="15"/>
        <v>0</v>
      </c>
      <c r="AC12" s="24"/>
      <c r="AD12" s="22">
        <f t="shared" si="16"/>
        <v>0</v>
      </c>
      <c r="AE12" s="22">
        <f t="shared" si="17"/>
        <v>0</v>
      </c>
      <c r="AF12" s="24"/>
      <c r="AG12" s="22">
        <f t="shared" si="18"/>
        <v>0</v>
      </c>
      <c r="AH12" s="22">
        <f t="shared" si="19"/>
        <v>0</v>
      </c>
      <c r="AI12" s="24"/>
      <c r="AJ12" s="22">
        <f t="shared" si="20"/>
        <v>0</v>
      </c>
      <c r="AK12" s="22">
        <f t="shared" si="21"/>
        <v>0</v>
      </c>
      <c r="AL12" s="24"/>
      <c r="AM12" s="22">
        <f t="shared" si="22"/>
        <v>0</v>
      </c>
      <c r="AN12" s="22">
        <f t="shared" si="23"/>
        <v>0</v>
      </c>
      <c r="AO12" s="24"/>
      <c r="AP12" s="22">
        <f t="shared" si="24"/>
        <v>0</v>
      </c>
      <c r="AQ12" s="22">
        <f t="shared" si="25"/>
        <v>0</v>
      </c>
      <c r="AR12" s="24"/>
      <c r="AS12" s="22">
        <f t="shared" si="26"/>
        <v>0</v>
      </c>
      <c r="AT12" s="22">
        <f t="shared" si="27"/>
        <v>0</v>
      </c>
      <c r="AU12" s="24"/>
      <c r="AV12" s="22">
        <f t="shared" si="28"/>
        <v>0</v>
      </c>
      <c r="AW12" s="22">
        <f t="shared" si="29"/>
        <v>0</v>
      </c>
      <c r="AX12" s="24"/>
      <c r="AY12" s="22">
        <f t="shared" si="30"/>
        <v>0</v>
      </c>
      <c r="AZ12" s="22">
        <f t="shared" si="31"/>
        <v>0</v>
      </c>
      <c r="BA12" s="24"/>
      <c r="BB12" s="22">
        <f t="shared" si="32"/>
        <v>0</v>
      </c>
      <c r="BC12" s="22">
        <f t="shared" si="33"/>
        <v>0</v>
      </c>
      <c r="BD12" s="24"/>
      <c r="BE12" s="22">
        <f t="shared" si="34"/>
        <v>0</v>
      </c>
      <c r="BF12" s="22">
        <f t="shared" si="35"/>
        <v>0</v>
      </c>
      <c r="BG12" s="24">
        <v>1</v>
      </c>
      <c r="BH12" s="22">
        <f t="shared" si="36"/>
        <v>18.5</v>
      </c>
      <c r="BI12" s="22">
        <f t="shared" si="37"/>
        <v>53.639355346088159</v>
      </c>
      <c r="BJ12" s="24">
        <v>12</v>
      </c>
      <c r="BK12" s="22">
        <f t="shared" si="38"/>
        <v>222</v>
      </c>
      <c r="BL12" s="22">
        <f t="shared" si="39"/>
        <v>643.67226415305788</v>
      </c>
      <c r="BM12" s="24"/>
      <c r="BN12" s="22">
        <f t="shared" si="40"/>
        <v>0</v>
      </c>
      <c r="BO12" s="22">
        <f t="shared" si="41"/>
        <v>0</v>
      </c>
      <c r="BP12" s="24"/>
      <c r="BQ12" s="22">
        <f t="shared" si="42"/>
        <v>0</v>
      </c>
      <c r="BR12" s="22">
        <f t="shared" si="43"/>
        <v>0</v>
      </c>
      <c r="BS12" s="24"/>
      <c r="BT12" s="22">
        <f t="shared" si="44"/>
        <v>0</v>
      </c>
      <c r="BU12" s="22">
        <f t="shared" si="45"/>
        <v>0</v>
      </c>
      <c r="BV12" s="24"/>
      <c r="BW12" s="22">
        <f t="shared" si="46"/>
        <v>0</v>
      </c>
      <c r="BX12" s="22">
        <f t="shared" si="47"/>
        <v>0</v>
      </c>
      <c r="BY12" s="24"/>
      <c r="BZ12" s="22">
        <f t="shared" si="48"/>
        <v>0</v>
      </c>
      <c r="CA12" s="22">
        <f t="shared" si="49"/>
        <v>0</v>
      </c>
      <c r="CB12" s="24"/>
      <c r="CC12" s="22">
        <f t="shared" si="50"/>
        <v>0</v>
      </c>
      <c r="CD12" s="22">
        <f t="shared" si="51"/>
        <v>0</v>
      </c>
      <c r="CE12" s="24"/>
      <c r="CF12" s="22">
        <f t="shared" si="52"/>
        <v>0</v>
      </c>
      <c r="CG12" s="22">
        <f t="shared" si="53"/>
        <v>0</v>
      </c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5"/>
      <c r="CY12" s="5"/>
      <c r="CZ12" s="5"/>
      <c r="DA12" s="5"/>
    </row>
    <row r="13" spans="2:123" s="2" customFormat="1" ht="18.75" customHeight="1">
      <c r="B13" s="17">
        <f t="shared" si="54"/>
        <v>19</v>
      </c>
      <c r="C13" s="18" t="s">
        <v>2</v>
      </c>
      <c r="D13" s="19">
        <f t="shared" si="55"/>
        <v>19.899999999999999</v>
      </c>
      <c r="E13" s="24"/>
      <c r="F13" s="22">
        <f t="shared" si="0"/>
        <v>0</v>
      </c>
      <c r="G13" s="22">
        <f t="shared" si="1"/>
        <v>0</v>
      </c>
      <c r="H13" s="24"/>
      <c r="I13" s="22">
        <f t="shared" si="2"/>
        <v>0</v>
      </c>
      <c r="J13" s="22">
        <f t="shared" si="3"/>
        <v>0</v>
      </c>
      <c r="K13" s="24"/>
      <c r="L13" s="22">
        <f t="shared" si="4"/>
        <v>0</v>
      </c>
      <c r="M13" s="22">
        <f t="shared" si="5"/>
        <v>0</v>
      </c>
      <c r="N13" s="24"/>
      <c r="O13" s="22">
        <f t="shared" si="6"/>
        <v>0</v>
      </c>
      <c r="P13" s="22">
        <f t="shared" si="7"/>
        <v>0</v>
      </c>
      <c r="Q13" s="24"/>
      <c r="R13" s="22">
        <f t="shared" si="8"/>
        <v>0</v>
      </c>
      <c r="S13" s="22">
        <f t="shared" si="9"/>
        <v>0</v>
      </c>
      <c r="T13" s="24"/>
      <c r="U13" s="22">
        <f t="shared" si="10"/>
        <v>0</v>
      </c>
      <c r="V13" s="22">
        <f t="shared" si="11"/>
        <v>0</v>
      </c>
      <c r="W13" s="24"/>
      <c r="X13" s="22">
        <f t="shared" si="12"/>
        <v>0</v>
      </c>
      <c r="Y13" s="22">
        <f t="shared" si="13"/>
        <v>0</v>
      </c>
      <c r="Z13" s="24"/>
      <c r="AA13" s="22">
        <f t="shared" si="14"/>
        <v>0</v>
      </c>
      <c r="AB13" s="22">
        <f t="shared" si="15"/>
        <v>0</v>
      </c>
      <c r="AC13" s="24"/>
      <c r="AD13" s="22">
        <f t="shared" si="16"/>
        <v>0</v>
      </c>
      <c r="AE13" s="22">
        <f t="shared" si="17"/>
        <v>0</v>
      </c>
      <c r="AF13" s="24"/>
      <c r="AG13" s="22">
        <f t="shared" si="18"/>
        <v>0</v>
      </c>
      <c r="AH13" s="22">
        <f t="shared" si="19"/>
        <v>0</v>
      </c>
      <c r="AI13" s="24"/>
      <c r="AJ13" s="22">
        <f t="shared" si="20"/>
        <v>0</v>
      </c>
      <c r="AK13" s="22">
        <f t="shared" si="21"/>
        <v>0</v>
      </c>
      <c r="AL13" s="24"/>
      <c r="AM13" s="22">
        <f t="shared" si="22"/>
        <v>0</v>
      </c>
      <c r="AN13" s="22">
        <f t="shared" si="23"/>
        <v>0</v>
      </c>
      <c r="AO13" s="24"/>
      <c r="AP13" s="22">
        <f t="shared" si="24"/>
        <v>0</v>
      </c>
      <c r="AQ13" s="22">
        <f t="shared" si="25"/>
        <v>0</v>
      </c>
      <c r="AR13" s="24"/>
      <c r="AS13" s="22">
        <f t="shared" si="26"/>
        <v>0</v>
      </c>
      <c r="AT13" s="22">
        <f t="shared" si="27"/>
        <v>0</v>
      </c>
      <c r="AU13" s="24"/>
      <c r="AV13" s="22">
        <f t="shared" si="28"/>
        <v>0</v>
      </c>
      <c r="AW13" s="22">
        <f t="shared" si="29"/>
        <v>0</v>
      </c>
      <c r="AX13" s="24"/>
      <c r="AY13" s="22">
        <f t="shared" si="30"/>
        <v>0</v>
      </c>
      <c r="AZ13" s="22">
        <f t="shared" si="31"/>
        <v>0</v>
      </c>
      <c r="BA13" s="24"/>
      <c r="BB13" s="22">
        <f t="shared" si="32"/>
        <v>0</v>
      </c>
      <c r="BC13" s="22">
        <f t="shared" si="33"/>
        <v>0</v>
      </c>
      <c r="BD13" s="24"/>
      <c r="BE13" s="22">
        <f t="shared" si="34"/>
        <v>0</v>
      </c>
      <c r="BF13" s="22">
        <f t="shared" si="35"/>
        <v>0</v>
      </c>
      <c r="BG13" s="24">
        <v>6</v>
      </c>
      <c r="BH13" s="22">
        <f t="shared" si="36"/>
        <v>117</v>
      </c>
      <c r="BI13" s="22">
        <f t="shared" si="37"/>
        <v>384.75423854595692</v>
      </c>
      <c r="BJ13" s="24">
        <v>2</v>
      </c>
      <c r="BK13" s="22">
        <f t="shared" si="38"/>
        <v>39</v>
      </c>
      <c r="BL13" s="22">
        <f t="shared" si="39"/>
        <v>128.25141284865231</v>
      </c>
      <c r="BM13" s="24"/>
      <c r="BN13" s="22">
        <f t="shared" si="40"/>
        <v>0</v>
      </c>
      <c r="BO13" s="22">
        <f t="shared" si="41"/>
        <v>0</v>
      </c>
      <c r="BP13" s="24"/>
      <c r="BQ13" s="22">
        <f t="shared" si="42"/>
        <v>0</v>
      </c>
      <c r="BR13" s="22">
        <f t="shared" si="43"/>
        <v>0</v>
      </c>
      <c r="BS13" s="24"/>
      <c r="BT13" s="22">
        <f t="shared" si="44"/>
        <v>0</v>
      </c>
      <c r="BU13" s="22">
        <f t="shared" si="45"/>
        <v>0</v>
      </c>
      <c r="BV13" s="24"/>
      <c r="BW13" s="22">
        <f t="shared" si="46"/>
        <v>0</v>
      </c>
      <c r="BX13" s="22">
        <f t="shared" si="47"/>
        <v>0</v>
      </c>
      <c r="BY13" s="24"/>
      <c r="BZ13" s="22">
        <f t="shared" si="48"/>
        <v>0</v>
      </c>
      <c r="CA13" s="22">
        <f t="shared" si="49"/>
        <v>0</v>
      </c>
      <c r="CB13" s="24"/>
      <c r="CC13" s="22">
        <f t="shared" si="50"/>
        <v>0</v>
      </c>
      <c r="CD13" s="22">
        <f t="shared" si="51"/>
        <v>0</v>
      </c>
      <c r="CE13" s="24"/>
      <c r="CF13" s="22">
        <f t="shared" si="52"/>
        <v>0</v>
      </c>
      <c r="CG13" s="22">
        <f t="shared" si="53"/>
        <v>0</v>
      </c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5"/>
      <c r="CY13" s="5"/>
      <c r="CZ13" s="5"/>
      <c r="DA13" s="5"/>
    </row>
    <row r="14" spans="2:123" s="2" customFormat="1" ht="18.75" customHeight="1">
      <c r="B14" s="17">
        <f t="shared" si="54"/>
        <v>20</v>
      </c>
      <c r="C14" s="18" t="s">
        <v>2</v>
      </c>
      <c r="D14" s="19">
        <f t="shared" si="55"/>
        <v>20.9</v>
      </c>
      <c r="E14" s="24"/>
      <c r="F14" s="22">
        <f t="shared" si="0"/>
        <v>0</v>
      </c>
      <c r="G14" s="22">
        <f t="shared" si="1"/>
        <v>0</v>
      </c>
      <c r="H14" s="24"/>
      <c r="I14" s="22">
        <f t="shared" si="2"/>
        <v>0</v>
      </c>
      <c r="J14" s="22">
        <f t="shared" si="3"/>
        <v>0</v>
      </c>
      <c r="K14" s="24"/>
      <c r="L14" s="22">
        <f t="shared" si="4"/>
        <v>0</v>
      </c>
      <c r="M14" s="22">
        <f t="shared" si="5"/>
        <v>0</v>
      </c>
      <c r="N14" s="24"/>
      <c r="O14" s="22">
        <f t="shared" si="6"/>
        <v>0</v>
      </c>
      <c r="P14" s="22">
        <f t="shared" si="7"/>
        <v>0</v>
      </c>
      <c r="Q14" s="24"/>
      <c r="R14" s="22">
        <f t="shared" si="8"/>
        <v>0</v>
      </c>
      <c r="S14" s="22">
        <f t="shared" si="9"/>
        <v>0</v>
      </c>
      <c r="T14" s="24"/>
      <c r="U14" s="22">
        <f t="shared" si="10"/>
        <v>0</v>
      </c>
      <c r="V14" s="22">
        <f t="shared" si="11"/>
        <v>0</v>
      </c>
      <c r="W14" s="24"/>
      <c r="X14" s="22">
        <f t="shared" si="12"/>
        <v>0</v>
      </c>
      <c r="Y14" s="22">
        <f t="shared" si="13"/>
        <v>0</v>
      </c>
      <c r="Z14" s="24"/>
      <c r="AA14" s="22">
        <f t="shared" si="14"/>
        <v>0</v>
      </c>
      <c r="AB14" s="22">
        <f t="shared" si="15"/>
        <v>0</v>
      </c>
      <c r="AC14" s="24"/>
      <c r="AD14" s="22">
        <f t="shared" si="16"/>
        <v>0</v>
      </c>
      <c r="AE14" s="22">
        <f t="shared" si="17"/>
        <v>0</v>
      </c>
      <c r="AF14" s="24"/>
      <c r="AG14" s="22">
        <f t="shared" si="18"/>
        <v>0</v>
      </c>
      <c r="AH14" s="22">
        <f t="shared" si="19"/>
        <v>0</v>
      </c>
      <c r="AI14" s="24"/>
      <c r="AJ14" s="22">
        <f t="shared" si="20"/>
        <v>0</v>
      </c>
      <c r="AK14" s="22">
        <f t="shared" si="21"/>
        <v>0</v>
      </c>
      <c r="AL14" s="24"/>
      <c r="AM14" s="22">
        <f t="shared" si="22"/>
        <v>0</v>
      </c>
      <c r="AN14" s="22">
        <f t="shared" si="23"/>
        <v>0</v>
      </c>
      <c r="AO14" s="24"/>
      <c r="AP14" s="22">
        <f t="shared" si="24"/>
        <v>0</v>
      </c>
      <c r="AQ14" s="22">
        <f t="shared" si="25"/>
        <v>0</v>
      </c>
      <c r="AR14" s="24"/>
      <c r="AS14" s="22">
        <f t="shared" si="26"/>
        <v>0</v>
      </c>
      <c r="AT14" s="22">
        <f t="shared" si="27"/>
        <v>0</v>
      </c>
      <c r="AU14" s="24"/>
      <c r="AV14" s="22">
        <f t="shared" si="28"/>
        <v>0</v>
      </c>
      <c r="AW14" s="22">
        <f t="shared" si="29"/>
        <v>0</v>
      </c>
      <c r="AX14" s="24"/>
      <c r="AY14" s="22">
        <f t="shared" si="30"/>
        <v>0</v>
      </c>
      <c r="AZ14" s="22">
        <f t="shared" si="31"/>
        <v>0</v>
      </c>
      <c r="BA14" s="24"/>
      <c r="BB14" s="22">
        <f t="shared" si="32"/>
        <v>0</v>
      </c>
      <c r="BC14" s="22">
        <f t="shared" si="33"/>
        <v>0</v>
      </c>
      <c r="BD14" s="24"/>
      <c r="BE14" s="22">
        <f t="shared" si="34"/>
        <v>0</v>
      </c>
      <c r="BF14" s="22">
        <f t="shared" si="35"/>
        <v>0</v>
      </c>
      <c r="BG14" s="24">
        <v>14</v>
      </c>
      <c r="BH14" s="22">
        <f t="shared" si="36"/>
        <v>287</v>
      </c>
      <c r="BI14" s="22">
        <f t="shared" si="37"/>
        <v>1063.7258691782306</v>
      </c>
      <c r="BJ14" s="24"/>
      <c r="BK14" s="22">
        <f t="shared" si="38"/>
        <v>0</v>
      </c>
      <c r="BL14" s="22">
        <f t="shared" si="39"/>
        <v>0</v>
      </c>
      <c r="BM14" s="24"/>
      <c r="BN14" s="22">
        <f t="shared" si="40"/>
        <v>0</v>
      </c>
      <c r="BO14" s="22">
        <f t="shared" si="41"/>
        <v>0</v>
      </c>
      <c r="BP14" s="24"/>
      <c r="BQ14" s="22">
        <f t="shared" si="42"/>
        <v>0</v>
      </c>
      <c r="BR14" s="22">
        <f t="shared" si="43"/>
        <v>0</v>
      </c>
      <c r="BS14" s="24"/>
      <c r="BT14" s="22">
        <f t="shared" si="44"/>
        <v>0</v>
      </c>
      <c r="BU14" s="22">
        <f t="shared" si="45"/>
        <v>0</v>
      </c>
      <c r="BV14" s="24"/>
      <c r="BW14" s="22">
        <f t="shared" si="46"/>
        <v>0</v>
      </c>
      <c r="BX14" s="22">
        <f t="shared" si="47"/>
        <v>0</v>
      </c>
      <c r="BY14" s="24"/>
      <c r="BZ14" s="22">
        <f t="shared" si="48"/>
        <v>0</v>
      </c>
      <c r="CA14" s="22">
        <f t="shared" si="49"/>
        <v>0</v>
      </c>
      <c r="CB14" s="24"/>
      <c r="CC14" s="22">
        <f t="shared" si="50"/>
        <v>0</v>
      </c>
      <c r="CD14" s="22">
        <f t="shared" si="51"/>
        <v>0</v>
      </c>
      <c r="CE14" s="24"/>
      <c r="CF14" s="22">
        <f t="shared" si="52"/>
        <v>0</v>
      </c>
      <c r="CG14" s="22">
        <f t="shared" si="53"/>
        <v>0</v>
      </c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5"/>
      <c r="CY14" s="5"/>
      <c r="CZ14" s="5"/>
      <c r="DA14" s="5"/>
    </row>
    <row r="15" spans="2:123" s="2" customFormat="1" ht="18.75" customHeight="1">
      <c r="B15" s="17">
        <f t="shared" si="54"/>
        <v>21</v>
      </c>
      <c r="C15" s="18" t="s">
        <v>2</v>
      </c>
      <c r="D15" s="19">
        <f t="shared" si="55"/>
        <v>21.9</v>
      </c>
      <c r="E15" s="24"/>
      <c r="F15" s="22">
        <f t="shared" si="0"/>
        <v>0</v>
      </c>
      <c r="G15" s="22">
        <f t="shared" si="1"/>
        <v>0</v>
      </c>
      <c r="H15" s="24"/>
      <c r="I15" s="22">
        <f t="shared" si="2"/>
        <v>0</v>
      </c>
      <c r="J15" s="22">
        <f t="shared" si="3"/>
        <v>0</v>
      </c>
      <c r="K15" s="24"/>
      <c r="L15" s="22">
        <f t="shared" si="4"/>
        <v>0</v>
      </c>
      <c r="M15" s="22">
        <f t="shared" si="5"/>
        <v>0</v>
      </c>
      <c r="N15" s="24"/>
      <c r="O15" s="22">
        <f t="shared" si="6"/>
        <v>0</v>
      </c>
      <c r="P15" s="22">
        <f t="shared" si="7"/>
        <v>0</v>
      </c>
      <c r="Q15" s="24"/>
      <c r="R15" s="22">
        <f t="shared" si="8"/>
        <v>0</v>
      </c>
      <c r="S15" s="22">
        <f t="shared" si="9"/>
        <v>0</v>
      </c>
      <c r="T15" s="24"/>
      <c r="U15" s="22">
        <f t="shared" si="10"/>
        <v>0</v>
      </c>
      <c r="V15" s="22">
        <f t="shared" si="11"/>
        <v>0</v>
      </c>
      <c r="W15" s="24"/>
      <c r="X15" s="22">
        <f t="shared" si="12"/>
        <v>0</v>
      </c>
      <c r="Y15" s="22">
        <f t="shared" si="13"/>
        <v>0</v>
      </c>
      <c r="Z15" s="24"/>
      <c r="AA15" s="22">
        <f t="shared" si="14"/>
        <v>0</v>
      </c>
      <c r="AB15" s="22">
        <f t="shared" si="15"/>
        <v>0</v>
      </c>
      <c r="AC15" s="24"/>
      <c r="AD15" s="22">
        <f t="shared" si="16"/>
        <v>0</v>
      </c>
      <c r="AE15" s="22">
        <f t="shared" si="17"/>
        <v>0</v>
      </c>
      <c r="AF15" s="24"/>
      <c r="AG15" s="22">
        <f t="shared" si="18"/>
        <v>0</v>
      </c>
      <c r="AH15" s="22">
        <f t="shared" si="19"/>
        <v>0</v>
      </c>
      <c r="AI15" s="24"/>
      <c r="AJ15" s="22">
        <f t="shared" si="20"/>
        <v>0</v>
      </c>
      <c r="AK15" s="22">
        <f t="shared" si="21"/>
        <v>0</v>
      </c>
      <c r="AL15" s="24"/>
      <c r="AM15" s="22">
        <f t="shared" si="22"/>
        <v>0</v>
      </c>
      <c r="AN15" s="22">
        <f t="shared" si="23"/>
        <v>0</v>
      </c>
      <c r="AO15" s="24"/>
      <c r="AP15" s="22">
        <f t="shared" si="24"/>
        <v>0</v>
      </c>
      <c r="AQ15" s="22">
        <f t="shared" si="25"/>
        <v>0</v>
      </c>
      <c r="AR15" s="24"/>
      <c r="AS15" s="22">
        <f t="shared" si="26"/>
        <v>0</v>
      </c>
      <c r="AT15" s="22">
        <f t="shared" si="27"/>
        <v>0</v>
      </c>
      <c r="AU15" s="24"/>
      <c r="AV15" s="22">
        <f t="shared" si="28"/>
        <v>0</v>
      </c>
      <c r="AW15" s="22">
        <f t="shared" si="29"/>
        <v>0</v>
      </c>
      <c r="AX15" s="24"/>
      <c r="AY15" s="22">
        <f t="shared" si="30"/>
        <v>0</v>
      </c>
      <c r="AZ15" s="22">
        <f t="shared" si="31"/>
        <v>0</v>
      </c>
      <c r="BA15" s="24"/>
      <c r="BB15" s="22">
        <f t="shared" si="32"/>
        <v>0</v>
      </c>
      <c r="BC15" s="22">
        <f t="shared" si="33"/>
        <v>0</v>
      </c>
      <c r="BD15" s="24">
        <v>8</v>
      </c>
      <c r="BE15" s="22">
        <f t="shared" si="34"/>
        <v>172</v>
      </c>
      <c r="BF15" s="22">
        <f t="shared" si="35"/>
        <v>714.41697207767231</v>
      </c>
      <c r="BG15" s="24">
        <v>8</v>
      </c>
      <c r="BH15" s="22">
        <f t="shared" si="36"/>
        <v>172</v>
      </c>
      <c r="BI15" s="22">
        <f t="shared" si="37"/>
        <v>714.41697207767231</v>
      </c>
      <c r="BJ15" s="24"/>
      <c r="BK15" s="22">
        <f t="shared" si="38"/>
        <v>0</v>
      </c>
      <c r="BL15" s="22">
        <f t="shared" si="39"/>
        <v>0</v>
      </c>
      <c r="BM15" s="24"/>
      <c r="BN15" s="22">
        <f t="shared" si="40"/>
        <v>0</v>
      </c>
      <c r="BO15" s="22">
        <f t="shared" si="41"/>
        <v>0</v>
      </c>
      <c r="BP15" s="24"/>
      <c r="BQ15" s="22">
        <f t="shared" si="42"/>
        <v>0</v>
      </c>
      <c r="BR15" s="22">
        <f t="shared" si="43"/>
        <v>0</v>
      </c>
      <c r="BS15" s="24"/>
      <c r="BT15" s="22">
        <f t="shared" si="44"/>
        <v>0</v>
      </c>
      <c r="BU15" s="22">
        <f t="shared" si="45"/>
        <v>0</v>
      </c>
      <c r="BV15" s="24"/>
      <c r="BW15" s="22">
        <f t="shared" si="46"/>
        <v>0</v>
      </c>
      <c r="BX15" s="22">
        <f t="shared" si="47"/>
        <v>0</v>
      </c>
      <c r="BY15" s="24"/>
      <c r="BZ15" s="22">
        <f t="shared" si="48"/>
        <v>0</v>
      </c>
      <c r="CA15" s="22">
        <f t="shared" si="49"/>
        <v>0</v>
      </c>
      <c r="CB15" s="24"/>
      <c r="CC15" s="22">
        <f t="shared" si="50"/>
        <v>0</v>
      </c>
      <c r="CD15" s="22">
        <f t="shared" si="51"/>
        <v>0</v>
      </c>
      <c r="CE15" s="24"/>
      <c r="CF15" s="22">
        <f t="shared" si="52"/>
        <v>0</v>
      </c>
      <c r="CG15" s="22">
        <f t="shared" si="53"/>
        <v>0</v>
      </c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5"/>
      <c r="CY15" s="5"/>
      <c r="CZ15" s="5"/>
      <c r="DA15" s="5"/>
    </row>
    <row r="16" spans="2:123" s="2" customFormat="1" ht="18.75" customHeight="1">
      <c r="B16" s="17">
        <f t="shared" si="54"/>
        <v>22</v>
      </c>
      <c r="C16" s="18" t="s">
        <v>2</v>
      </c>
      <c r="D16" s="19">
        <f t="shared" si="55"/>
        <v>22.9</v>
      </c>
      <c r="E16" s="24"/>
      <c r="F16" s="22">
        <f t="shared" si="0"/>
        <v>0</v>
      </c>
      <c r="G16" s="22">
        <f t="shared" si="1"/>
        <v>0</v>
      </c>
      <c r="H16" s="24"/>
      <c r="I16" s="22">
        <f t="shared" si="2"/>
        <v>0</v>
      </c>
      <c r="J16" s="22">
        <f t="shared" si="3"/>
        <v>0</v>
      </c>
      <c r="K16" s="24"/>
      <c r="L16" s="22">
        <f t="shared" si="4"/>
        <v>0</v>
      </c>
      <c r="M16" s="22">
        <f t="shared" si="5"/>
        <v>0</v>
      </c>
      <c r="N16" s="24"/>
      <c r="O16" s="22">
        <f t="shared" si="6"/>
        <v>0</v>
      </c>
      <c r="P16" s="22">
        <f t="shared" si="7"/>
        <v>0</v>
      </c>
      <c r="Q16" s="24"/>
      <c r="R16" s="22">
        <f t="shared" si="8"/>
        <v>0</v>
      </c>
      <c r="S16" s="22">
        <f t="shared" si="9"/>
        <v>0</v>
      </c>
      <c r="T16" s="24"/>
      <c r="U16" s="22">
        <f t="shared" si="10"/>
        <v>0</v>
      </c>
      <c r="V16" s="22">
        <f t="shared" si="11"/>
        <v>0</v>
      </c>
      <c r="W16" s="24"/>
      <c r="X16" s="22">
        <f t="shared" si="12"/>
        <v>0</v>
      </c>
      <c r="Y16" s="22">
        <f t="shared" si="13"/>
        <v>0</v>
      </c>
      <c r="Z16" s="25"/>
      <c r="AA16" s="22">
        <f t="shared" si="14"/>
        <v>0</v>
      </c>
      <c r="AB16" s="22">
        <f t="shared" si="15"/>
        <v>0</v>
      </c>
      <c r="AC16" s="25"/>
      <c r="AD16" s="22">
        <f t="shared" si="16"/>
        <v>0</v>
      </c>
      <c r="AE16" s="22">
        <f t="shared" si="17"/>
        <v>0</v>
      </c>
      <c r="AF16" s="25"/>
      <c r="AG16" s="22">
        <f t="shared" si="18"/>
        <v>0</v>
      </c>
      <c r="AH16" s="22">
        <f t="shared" si="19"/>
        <v>0</v>
      </c>
      <c r="AI16" s="25"/>
      <c r="AJ16" s="22">
        <f t="shared" si="20"/>
        <v>0</v>
      </c>
      <c r="AK16" s="22">
        <f t="shared" si="21"/>
        <v>0</v>
      </c>
      <c r="AL16" s="25"/>
      <c r="AM16" s="22">
        <f t="shared" si="22"/>
        <v>0</v>
      </c>
      <c r="AN16" s="22">
        <f t="shared" si="23"/>
        <v>0</v>
      </c>
      <c r="AO16" s="25"/>
      <c r="AP16" s="22">
        <f t="shared" si="24"/>
        <v>0</v>
      </c>
      <c r="AQ16" s="22">
        <f t="shared" si="25"/>
        <v>0</v>
      </c>
      <c r="AR16" s="25"/>
      <c r="AS16" s="22">
        <f t="shared" si="26"/>
        <v>0</v>
      </c>
      <c r="AT16" s="22">
        <f t="shared" si="27"/>
        <v>0</v>
      </c>
      <c r="AU16" s="25"/>
      <c r="AV16" s="22">
        <f t="shared" si="28"/>
        <v>0</v>
      </c>
      <c r="AW16" s="22">
        <f t="shared" si="29"/>
        <v>0</v>
      </c>
      <c r="AX16" s="25"/>
      <c r="AY16" s="22">
        <f t="shared" si="30"/>
        <v>0</v>
      </c>
      <c r="AZ16" s="22">
        <f t="shared" si="31"/>
        <v>0</v>
      </c>
      <c r="BA16" s="24"/>
      <c r="BB16" s="22">
        <f t="shared" si="32"/>
        <v>0</v>
      </c>
      <c r="BC16" s="22">
        <f t="shared" si="33"/>
        <v>0</v>
      </c>
      <c r="BD16" s="24">
        <v>11</v>
      </c>
      <c r="BE16" s="22">
        <f t="shared" si="34"/>
        <v>247.5</v>
      </c>
      <c r="BF16" s="22">
        <f t="shared" si="35"/>
        <v>1146.1048028963005</v>
      </c>
      <c r="BG16" s="24">
        <v>1</v>
      </c>
      <c r="BH16" s="22">
        <f t="shared" si="36"/>
        <v>22.5</v>
      </c>
      <c r="BI16" s="22">
        <f t="shared" si="37"/>
        <v>104.19134571784549</v>
      </c>
      <c r="BJ16" s="24"/>
      <c r="BK16" s="22">
        <f t="shared" si="38"/>
        <v>0</v>
      </c>
      <c r="BL16" s="22">
        <f t="shared" si="39"/>
        <v>0</v>
      </c>
      <c r="BM16" s="24"/>
      <c r="BN16" s="22">
        <f t="shared" si="40"/>
        <v>0</v>
      </c>
      <c r="BO16" s="22">
        <f t="shared" si="41"/>
        <v>0</v>
      </c>
      <c r="BP16" s="24"/>
      <c r="BQ16" s="22">
        <f t="shared" si="42"/>
        <v>0</v>
      </c>
      <c r="BR16" s="22">
        <f t="shared" si="43"/>
        <v>0</v>
      </c>
      <c r="BS16" s="24"/>
      <c r="BT16" s="22">
        <f t="shared" si="44"/>
        <v>0</v>
      </c>
      <c r="BU16" s="22">
        <f t="shared" si="45"/>
        <v>0</v>
      </c>
      <c r="BV16" s="24"/>
      <c r="BW16" s="22">
        <f t="shared" si="46"/>
        <v>0</v>
      </c>
      <c r="BX16" s="22">
        <f t="shared" si="47"/>
        <v>0</v>
      </c>
      <c r="BY16" s="24"/>
      <c r="BZ16" s="22">
        <f t="shared" si="48"/>
        <v>0</v>
      </c>
      <c r="CA16" s="22">
        <f t="shared" si="49"/>
        <v>0</v>
      </c>
      <c r="CB16" s="24"/>
      <c r="CC16" s="22">
        <f t="shared" si="50"/>
        <v>0</v>
      </c>
      <c r="CD16" s="22">
        <f t="shared" si="51"/>
        <v>0</v>
      </c>
      <c r="CE16" s="24"/>
      <c r="CF16" s="22">
        <f t="shared" si="52"/>
        <v>0</v>
      </c>
      <c r="CG16" s="22">
        <f t="shared" si="53"/>
        <v>0</v>
      </c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5"/>
      <c r="CY16" s="5"/>
      <c r="CZ16" s="5"/>
      <c r="DA16" s="5"/>
    </row>
    <row r="17" spans="2:105" s="2" customFormat="1" ht="18.75" customHeight="1">
      <c r="B17" s="17">
        <f t="shared" si="54"/>
        <v>23</v>
      </c>
      <c r="C17" s="18" t="s">
        <v>2</v>
      </c>
      <c r="D17" s="19">
        <f t="shared" si="55"/>
        <v>23.9</v>
      </c>
      <c r="E17" s="24"/>
      <c r="F17" s="22">
        <f t="shared" si="0"/>
        <v>0</v>
      </c>
      <c r="G17" s="22">
        <f t="shared" si="1"/>
        <v>0</v>
      </c>
      <c r="H17" s="24"/>
      <c r="I17" s="22">
        <f t="shared" si="2"/>
        <v>0</v>
      </c>
      <c r="J17" s="22">
        <f t="shared" si="3"/>
        <v>0</v>
      </c>
      <c r="K17" s="24"/>
      <c r="L17" s="22">
        <f t="shared" si="4"/>
        <v>0</v>
      </c>
      <c r="M17" s="22">
        <f t="shared" si="5"/>
        <v>0</v>
      </c>
      <c r="N17" s="24"/>
      <c r="O17" s="22">
        <f t="shared" si="6"/>
        <v>0</v>
      </c>
      <c r="P17" s="22">
        <f t="shared" si="7"/>
        <v>0</v>
      </c>
      <c r="Q17" s="24"/>
      <c r="R17" s="22">
        <f t="shared" si="8"/>
        <v>0</v>
      </c>
      <c r="S17" s="22">
        <f t="shared" si="9"/>
        <v>0</v>
      </c>
      <c r="T17" s="24"/>
      <c r="U17" s="22">
        <f t="shared" si="10"/>
        <v>0</v>
      </c>
      <c r="V17" s="22">
        <f t="shared" si="11"/>
        <v>0</v>
      </c>
      <c r="W17" s="24"/>
      <c r="X17" s="22">
        <f t="shared" si="12"/>
        <v>0</v>
      </c>
      <c r="Y17" s="22">
        <f t="shared" si="13"/>
        <v>0</v>
      </c>
      <c r="Z17" s="25"/>
      <c r="AA17" s="22">
        <f t="shared" si="14"/>
        <v>0</v>
      </c>
      <c r="AB17" s="22">
        <f t="shared" si="15"/>
        <v>0</v>
      </c>
      <c r="AC17" s="24"/>
      <c r="AD17" s="22">
        <f t="shared" si="16"/>
        <v>0</v>
      </c>
      <c r="AE17" s="22">
        <f t="shared" si="17"/>
        <v>0</v>
      </c>
      <c r="AF17" s="24"/>
      <c r="AG17" s="22">
        <f t="shared" si="18"/>
        <v>0</v>
      </c>
      <c r="AH17" s="22">
        <f t="shared" si="19"/>
        <v>0</v>
      </c>
      <c r="AI17" s="24"/>
      <c r="AJ17" s="22">
        <f t="shared" si="20"/>
        <v>0</v>
      </c>
      <c r="AK17" s="22">
        <f t="shared" si="21"/>
        <v>0</v>
      </c>
      <c r="AL17" s="24"/>
      <c r="AM17" s="22">
        <f t="shared" si="22"/>
        <v>0</v>
      </c>
      <c r="AN17" s="22">
        <f t="shared" si="23"/>
        <v>0</v>
      </c>
      <c r="AO17" s="24"/>
      <c r="AP17" s="22">
        <f t="shared" si="24"/>
        <v>0</v>
      </c>
      <c r="AQ17" s="22">
        <f t="shared" si="25"/>
        <v>0</v>
      </c>
      <c r="AR17" s="24"/>
      <c r="AS17" s="22">
        <f t="shared" si="26"/>
        <v>0</v>
      </c>
      <c r="AT17" s="22">
        <f t="shared" si="27"/>
        <v>0</v>
      </c>
      <c r="AU17" s="24"/>
      <c r="AV17" s="22">
        <f t="shared" si="28"/>
        <v>0</v>
      </c>
      <c r="AW17" s="22">
        <f t="shared" si="29"/>
        <v>0</v>
      </c>
      <c r="AX17" s="24"/>
      <c r="AY17" s="22">
        <f t="shared" si="30"/>
        <v>0</v>
      </c>
      <c r="AZ17" s="22">
        <f t="shared" si="31"/>
        <v>0</v>
      </c>
      <c r="BA17" s="24">
        <v>4</v>
      </c>
      <c r="BB17" s="22">
        <f t="shared" si="32"/>
        <v>94</v>
      </c>
      <c r="BC17" s="22">
        <f t="shared" si="33"/>
        <v>483.00189819109011</v>
      </c>
      <c r="BD17" s="24">
        <v>10</v>
      </c>
      <c r="BE17" s="22">
        <f t="shared" si="34"/>
        <v>235</v>
      </c>
      <c r="BF17" s="22">
        <f t="shared" si="35"/>
        <v>1207.5047454777252</v>
      </c>
      <c r="BG17" s="24"/>
      <c r="BH17" s="22">
        <f t="shared" si="36"/>
        <v>0</v>
      </c>
      <c r="BI17" s="22">
        <f t="shared" si="37"/>
        <v>0</v>
      </c>
      <c r="BJ17" s="24"/>
      <c r="BK17" s="22">
        <f t="shared" si="38"/>
        <v>0</v>
      </c>
      <c r="BL17" s="22">
        <f t="shared" si="39"/>
        <v>0</v>
      </c>
      <c r="BM17" s="24"/>
      <c r="BN17" s="22">
        <f t="shared" si="40"/>
        <v>0</v>
      </c>
      <c r="BO17" s="22">
        <f t="shared" si="41"/>
        <v>0</v>
      </c>
      <c r="BP17" s="24"/>
      <c r="BQ17" s="22">
        <f t="shared" si="42"/>
        <v>0</v>
      </c>
      <c r="BR17" s="22">
        <f t="shared" si="43"/>
        <v>0</v>
      </c>
      <c r="BS17" s="24"/>
      <c r="BT17" s="22">
        <f t="shared" si="44"/>
        <v>0</v>
      </c>
      <c r="BU17" s="22">
        <f t="shared" si="45"/>
        <v>0</v>
      </c>
      <c r="BV17" s="24"/>
      <c r="BW17" s="22">
        <f t="shared" si="46"/>
        <v>0</v>
      </c>
      <c r="BX17" s="22">
        <f t="shared" si="47"/>
        <v>0</v>
      </c>
      <c r="BY17" s="24"/>
      <c r="BZ17" s="22">
        <f t="shared" si="48"/>
        <v>0</v>
      </c>
      <c r="CA17" s="22">
        <f t="shared" si="49"/>
        <v>0</v>
      </c>
      <c r="CB17" s="24"/>
      <c r="CC17" s="22">
        <f t="shared" si="50"/>
        <v>0</v>
      </c>
      <c r="CD17" s="22">
        <f t="shared" si="51"/>
        <v>0</v>
      </c>
      <c r="CE17" s="24"/>
      <c r="CF17" s="22">
        <f t="shared" si="52"/>
        <v>0</v>
      </c>
      <c r="CG17" s="22">
        <f t="shared" si="53"/>
        <v>0</v>
      </c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5"/>
      <c r="CY17" s="5"/>
      <c r="CZ17" s="5"/>
      <c r="DA17" s="5"/>
    </row>
    <row r="18" spans="2:105" s="2" customFormat="1" ht="18.75" customHeight="1">
      <c r="B18" s="17">
        <f t="shared" si="54"/>
        <v>24</v>
      </c>
      <c r="C18" s="18" t="s">
        <v>2</v>
      </c>
      <c r="D18" s="19">
        <f t="shared" si="55"/>
        <v>24.9</v>
      </c>
      <c r="E18" s="24"/>
      <c r="F18" s="22">
        <f t="shared" si="0"/>
        <v>0</v>
      </c>
      <c r="G18" s="22">
        <f t="shared" si="1"/>
        <v>0</v>
      </c>
      <c r="H18" s="24"/>
      <c r="I18" s="22">
        <f t="shared" si="2"/>
        <v>0</v>
      </c>
      <c r="J18" s="22">
        <f t="shared" si="3"/>
        <v>0</v>
      </c>
      <c r="K18" s="24"/>
      <c r="L18" s="22">
        <f t="shared" si="4"/>
        <v>0</v>
      </c>
      <c r="M18" s="22">
        <f t="shared" si="5"/>
        <v>0</v>
      </c>
      <c r="N18" s="24"/>
      <c r="O18" s="22">
        <f t="shared" si="6"/>
        <v>0</v>
      </c>
      <c r="P18" s="22">
        <f t="shared" si="7"/>
        <v>0</v>
      </c>
      <c r="Q18" s="24"/>
      <c r="R18" s="22">
        <f t="shared" si="8"/>
        <v>0</v>
      </c>
      <c r="S18" s="22">
        <f t="shared" si="9"/>
        <v>0</v>
      </c>
      <c r="T18" s="24"/>
      <c r="U18" s="22">
        <f t="shared" si="10"/>
        <v>0</v>
      </c>
      <c r="V18" s="22">
        <f t="shared" si="11"/>
        <v>0</v>
      </c>
      <c r="W18" s="24"/>
      <c r="X18" s="22">
        <f t="shared" si="12"/>
        <v>0</v>
      </c>
      <c r="Y18" s="22">
        <f t="shared" si="13"/>
        <v>0</v>
      </c>
      <c r="Z18" s="25"/>
      <c r="AA18" s="22">
        <f t="shared" si="14"/>
        <v>0</v>
      </c>
      <c r="AB18" s="22">
        <f t="shared" si="15"/>
        <v>0</v>
      </c>
      <c r="AC18" s="24"/>
      <c r="AD18" s="22">
        <f t="shared" si="16"/>
        <v>0</v>
      </c>
      <c r="AE18" s="22">
        <f t="shared" si="17"/>
        <v>0</v>
      </c>
      <c r="AF18" s="24"/>
      <c r="AG18" s="22">
        <f t="shared" si="18"/>
        <v>0</v>
      </c>
      <c r="AH18" s="22">
        <f t="shared" si="19"/>
        <v>0</v>
      </c>
      <c r="AI18" s="24"/>
      <c r="AJ18" s="22">
        <f t="shared" si="20"/>
        <v>0</v>
      </c>
      <c r="AK18" s="22">
        <f t="shared" si="21"/>
        <v>0</v>
      </c>
      <c r="AL18" s="24"/>
      <c r="AM18" s="22">
        <f t="shared" si="22"/>
        <v>0</v>
      </c>
      <c r="AN18" s="22">
        <f t="shared" si="23"/>
        <v>0</v>
      </c>
      <c r="AO18" s="24"/>
      <c r="AP18" s="22">
        <f t="shared" si="24"/>
        <v>0</v>
      </c>
      <c r="AQ18" s="22">
        <f t="shared" si="25"/>
        <v>0</v>
      </c>
      <c r="AR18" s="24"/>
      <c r="AS18" s="22">
        <f t="shared" si="26"/>
        <v>0</v>
      </c>
      <c r="AT18" s="22">
        <f t="shared" si="27"/>
        <v>0</v>
      </c>
      <c r="AU18" s="24"/>
      <c r="AV18" s="22">
        <f t="shared" si="28"/>
        <v>0</v>
      </c>
      <c r="AW18" s="22">
        <f t="shared" si="29"/>
        <v>0</v>
      </c>
      <c r="AX18" s="24"/>
      <c r="AY18" s="22">
        <f t="shared" si="30"/>
        <v>0</v>
      </c>
      <c r="AZ18" s="22">
        <f t="shared" si="31"/>
        <v>0</v>
      </c>
      <c r="BA18" s="24">
        <v>20</v>
      </c>
      <c r="BB18" s="22">
        <f t="shared" si="32"/>
        <v>490</v>
      </c>
      <c r="BC18" s="22">
        <f t="shared" si="33"/>
        <v>2781.6738088121492</v>
      </c>
      <c r="BD18" s="24">
        <v>1</v>
      </c>
      <c r="BE18" s="22">
        <f t="shared" si="34"/>
        <v>24.5</v>
      </c>
      <c r="BF18" s="22">
        <f t="shared" si="35"/>
        <v>139.08369044060746</v>
      </c>
      <c r="BG18" s="24"/>
      <c r="BH18" s="22">
        <f t="shared" si="36"/>
        <v>0</v>
      </c>
      <c r="BI18" s="22">
        <f t="shared" si="37"/>
        <v>0</v>
      </c>
      <c r="BJ18" s="24"/>
      <c r="BK18" s="22">
        <f t="shared" si="38"/>
        <v>0</v>
      </c>
      <c r="BL18" s="22">
        <f t="shared" si="39"/>
        <v>0</v>
      </c>
      <c r="BM18" s="24"/>
      <c r="BN18" s="22">
        <f t="shared" si="40"/>
        <v>0</v>
      </c>
      <c r="BO18" s="22">
        <f t="shared" si="41"/>
        <v>0</v>
      </c>
      <c r="BP18" s="24"/>
      <c r="BQ18" s="22">
        <f t="shared" si="42"/>
        <v>0</v>
      </c>
      <c r="BR18" s="22">
        <f t="shared" si="43"/>
        <v>0</v>
      </c>
      <c r="BS18" s="24"/>
      <c r="BT18" s="22">
        <f t="shared" si="44"/>
        <v>0</v>
      </c>
      <c r="BU18" s="22">
        <f t="shared" si="45"/>
        <v>0</v>
      </c>
      <c r="BV18" s="24"/>
      <c r="BW18" s="22">
        <f t="shared" si="46"/>
        <v>0</v>
      </c>
      <c r="BX18" s="22">
        <f t="shared" si="47"/>
        <v>0</v>
      </c>
      <c r="BY18" s="24"/>
      <c r="BZ18" s="22">
        <f t="shared" si="48"/>
        <v>0</v>
      </c>
      <c r="CA18" s="22">
        <f t="shared" si="49"/>
        <v>0</v>
      </c>
      <c r="CB18" s="24"/>
      <c r="CC18" s="22">
        <f t="shared" si="50"/>
        <v>0</v>
      </c>
      <c r="CD18" s="22">
        <f t="shared" si="51"/>
        <v>0</v>
      </c>
      <c r="CE18" s="24"/>
      <c r="CF18" s="22">
        <f t="shared" si="52"/>
        <v>0</v>
      </c>
      <c r="CG18" s="22">
        <f t="shared" si="53"/>
        <v>0</v>
      </c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5"/>
      <c r="CY18" s="5"/>
      <c r="CZ18" s="5"/>
      <c r="DA18" s="5"/>
    </row>
    <row r="19" spans="2:105" s="2" customFormat="1" ht="18.75" customHeight="1">
      <c r="B19" s="17">
        <f t="shared" si="54"/>
        <v>25</v>
      </c>
      <c r="C19" s="18" t="s">
        <v>2</v>
      </c>
      <c r="D19" s="19">
        <f t="shared" si="55"/>
        <v>25.9</v>
      </c>
      <c r="E19" s="24"/>
      <c r="F19" s="22">
        <f t="shared" si="0"/>
        <v>0</v>
      </c>
      <c r="G19" s="22">
        <f t="shared" si="1"/>
        <v>0</v>
      </c>
      <c r="H19" s="24"/>
      <c r="I19" s="22">
        <f t="shared" si="2"/>
        <v>0</v>
      </c>
      <c r="J19" s="22">
        <f t="shared" si="3"/>
        <v>0</v>
      </c>
      <c r="K19" s="24"/>
      <c r="L19" s="22">
        <f t="shared" si="4"/>
        <v>0</v>
      </c>
      <c r="M19" s="22">
        <f t="shared" si="5"/>
        <v>0</v>
      </c>
      <c r="N19" s="24"/>
      <c r="O19" s="22">
        <f t="shared" si="6"/>
        <v>0</v>
      </c>
      <c r="P19" s="22">
        <f t="shared" si="7"/>
        <v>0</v>
      </c>
      <c r="Q19" s="24"/>
      <c r="R19" s="22">
        <f t="shared" si="8"/>
        <v>0</v>
      </c>
      <c r="S19" s="22">
        <f t="shared" si="9"/>
        <v>0</v>
      </c>
      <c r="T19" s="24"/>
      <c r="U19" s="22">
        <f t="shared" si="10"/>
        <v>0</v>
      </c>
      <c r="V19" s="22">
        <f t="shared" si="11"/>
        <v>0</v>
      </c>
      <c r="W19" s="24"/>
      <c r="X19" s="22">
        <f t="shared" si="12"/>
        <v>0</v>
      </c>
      <c r="Y19" s="22">
        <f t="shared" si="13"/>
        <v>0</v>
      </c>
      <c r="Z19" s="25"/>
      <c r="AA19" s="22">
        <f t="shared" si="14"/>
        <v>0</v>
      </c>
      <c r="AB19" s="22">
        <f t="shared" si="15"/>
        <v>0</v>
      </c>
      <c r="AC19" s="24"/>
      <c r="AD19" s="22">
        <f t="shared" si="16"/>
        <v>0</v>
      </c>
      <c r="AE19" s="22">
        <f t="shared" si="17"/>
        <v>0</v>
      </c>
      <c r="AF19" s="24"/>
      <c r="AG19" s="22">
        <f t="shared" si="18"/>
        <v>0</v>
      </c>
      <c r="AH19" s="22">
        <f t="shared" si="19"/>
        <v>0</v>
      </c>
      <c r="AI19" s="24"/>
      <c r="AJ19" s="22">
        <f t="shared" si="20"/>
        <v>0</v>
      </c>
      <c r="AK19" s="22">
        <f t="shared" si="21"/>
        <v>0</v>
      </c>
      <c r="AL19" s="24"/>
      <c r="AM19" s="22">
        <f t="shared" si="22"/>
        <v>0</v>
      </c>
      <c r="AN19" s="22">
        <f t="shared" si="23"/>
        <v>0</v>
      </c>
      <c r="AO19" s="24"/>
      <c r="AP19" s="22">
        <f t="shared" si="24"/>
        <v>0</v>
      </c>
      <c r="AQ19" s="22">
        <f t="shared" si="25"/>
        <v>0</v>
      </c>
      <c r="AR19" s="24"/>
      <c r="AS19" s="22">
        <f t="shared" si="26"/>
        <v>0</v>
      </c>
      <c r="AT19" s="22">
        <f t="shared" si="27"/>
        <v>0</v>
      </c>
      <c r="AU19" s="24"/>
      <c r="AV19" s="22">
        <f t="shared" si="28"/>
        <v>0</v>
      </c>
      <c r="AW19" s="22">
        <f t="shared" si="29"/>
        <v>0</v>
      </c>
      <c r="AX19" s="24">
        <v>17</v>
      </c>
      <c r="AY19" s="22">
        <f t="shared" si="30"/>
        <v>433.5</v>
      </c>
      <c r="AZ19" s="22">
        <f t="shared" si="31"/>
        <v>2708.0477856503094</v>
      </c>
      <c r="BA19" s="24">
        <v>6</v>
      </c>
      <c r="BB19" s="22">
        <f t="shared" si="32"/>
        <v>153</v>
      </c>
      <c r="BC19" s="22">
        <f t="shared" si="33"/>
        <v>955.78157140599149</v>
      </c>
      <c r="BD19" s="24"/>
      <c r="BE19" s="22">
        <f t="shared" si="34"/>
        <v>0</v>
      </c>
      <c r="BF19" s="22">
        <f t="shared" si="35"/>
        <v>0</v>
      </c>
      <c r="BG19" s="24"/>
      <c r="BH19" s="22">
        <f t="shared" si="36"/>
        <v>0</v>
      </c>
      <c r="BI19" s="22">
        <f t="shared" si="37"/>
        <v>0</v>
      </c>
      <c r="BJ19" s="24"/>
      <c r="BK19" s="22">
        <f t="shared" si="38"/>
        <v>0</v>
      </c>
      <c r="BL19" s="22">
        <f t="shared" si="39"/>
        <v>0</v>
      </c>
      <c r="BM19" s="24"/>
      <c r="BN19" s="22">
        <f t="shared" si="40"/>
        <v>0</v>
      </c>
      <c r="BO19" s="22">
        <f t="shared" si="41"/>
        <v>0</v>
      </c>
      <c r="BP19" s="24"/>
      <c r="BQ19" s="22">
        <f t="shared" si="42"/>
        <v>0</v>
      </c>
      <c r="BR19" s="22">
        <f t="shared" si="43"/>
        <v>0</v>
      </c>
      <c r="BS19" s="24"/>
      <c r="BT19" s="22">
        <f t="shared" si="44"/>
        <v>0</v>
      </c>
      <c r="BU19" s="22">
        <f t="shared" si="45"/>
        <v>0</v>
      </c>
      <c r="BV19" s="24"/>
      <c r="BW19" s="22">
        <f t="shared" si="46"/>
        <v>0</v>
      </c>
      <c r="BX19" s="22">
        <f t="shared" si="47"/>
        <v>0</v>
      </c>
      <c r="BY19" s="24"/>
      <c r="BZ19" s="22">
        <f t="shared" si="48"/>
        <v>0</v>
      </c>
      <c r="CA19" s="22">
        <f t="shared" si="49"/>
        <v>0</v>
      </c>
      <c r="CB19" s="24"/>
      <c r="CC19" s="22">
        <f t="shared" si="50"/>
        <v>0</v>
      </c>
      <c r="CD19" s="22">
        <f t="shared" si="51"/>
        <v>0</v>
      </c>
      <c r="CE19" s="24"/>
      <c r="CF19" s="22">
        <f t="shared" si="52"/>
        <v>0</v>
      </c>
      <c r="CG19" s="22">
        <f t="shared" si="53"/>
        <v>0</v>
      </c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5"/>
      <c r="CY19" s="5"/>
      <c r="CZ19" s="5"/>
      <c r="DA19" s="5"/>
    </row>
    <row r="20" spans="2:105" s="2" customFormat="1" ht="18.75" customHeight="1">
      <c r="B20" s="17">
        <f t="shared" si="54"/>
        <v>26</v>
      </c>
      <c r="C20" s="18" t="s">
        <v>2</v>
      </c>
      <c r="D20" s="19">
        <f t="shared" si="55"/>
        <v>26.9</v>
      </c>
      <c r="E20" s="24"/>
      <c r="F20" s="22">
        <f t="shared" si="0"/>
        <v>0</v>
      </c>
      <c r="G20" s="22">
        <f t="shared" si="1"/>
        <v>0</v>
      </c>
      <c r="H20" s="24"/>
      <c r="I20" s="22">
        <f t="shared" si="2"/>
        <v>0</v>
      </c>
      <c r="J20" s="22">
        <f t="shared" si="3"/>
        <v>0</v>
      </c>
      <c r="K20" s="24"/>
      <c r="L20" s="22">
        <f t="shared" si="4"/>
        <v>0</v>
      </c>
      <c r="M20" s="22">
        <f t="shared" si="5"/>
        <v>0</v>
      </c>
      <c r="N20" s="24"/>
      <c r="O20" s="22">
        <f t="shared" si="6"/>
        <v>0</v>
      </c>
      <c r="P20" s="22">
        <f t="shared" si="7"/>
        <v>0</v>
      </c>
      <c r="Q20" s="24"/>
      <c r="R20" s="22">
        <f t="shared" si="8"/>
        <v>0</v>
      </c>
      <c r="S20" s="22">
        <f t="shared" si="9"/>
        <v>0</v>
      </c>
      <c r="T20" s="24"/>
      <c r="U20" s="22">
        <f t="shared" si="10"/>
        <v>0</v>
      </c>
      <c r="V20" s="22">
        <f t="shared" si="11"/>
        <v>0</v>
      </c>
      <c r="W20" s="24"/>
      <c r="X20" s="22">
        <f t="shared" si="12"/>
        <v>0</v>
      </c>
      <c r="Y20" s="22">
        <f t="shared" si="13"/>
        <v>0</v>
      </c>
      <c r="Z20" s="25"/>
      <c r="AA20" s="22">
        <f t="shared" si="14"/>
        <v>0</v>
      </c>
      <c r="AB20" s="22">
        <f t="shared" si="15"/>
        <v>0</v>
      </c>
      <c r="AC20" s="24"/>
      <c r="AD20" s="22">
        <f t="shared" si="16"/>
        <v>0</v>
      </c>
      <c r="AE20" s="22">
        <f t="shared" si="17"/>
        <v>0</v>
      </c>
      <c r="AF20" s="24"/>
      <c r="AG20" s="22">
        <f t="shared" si="18"/>
        <v>0</v>
      </c>
      <c r="AH20" s="22">
        <f t="shared" si="19"/>
        <v>0</v>
      </c>
      <c r="AI20" s="24"/>
      <c r="AJ20" s="22">
        <f t="shared" si="20"/>
        <v>0</v>
      </c>
      <c r="AK20" s="22">
        <f t="shared" si="21"/>
        <v>0</v>
      </c>
      <c r="AL20" s="24"/>
      <c r="AM20" s="22">
        <f t="shared" si="22"/>
        <v>0</v>
      </c>
      <c r="AN20" s="22">
        <f t="shared" si="23"/>
        <v>0</v>
      </c>
      <c r="AO20" s="24"/>
      <c r="AP20" s="22">
        <f t="shared" si="24"/>
        <v>0</v>
      </c>
      <c r="AQ20" s="22">
        <f t="shared" si="25"/>
        <v>0</v>
      </c>
      <c r="AR20" s="24">
        <v>1</v>
      </c>
      <c r="AS20" s="22">
        <f t="shared" si="26"/>
        <v>26.5</v>
      </c>
      <c r="AT20" s="22">
        <f t="shared" si="27"/>
        <v>181.49783293186928</v>
      </c>
      <c r="AU20" s="24">
        <v>19</v>
      </c>
      <c r="AV20" s="22">
        <f t="shared" si="28"/>
        <v>503.5</v>
      </c>
      <c r="AW20" s="22">
        <f t="shared" si="29"/>
        <v>3448.4588257055166</v>
      </c>
      <c r="AX20" s="24">
        <v>8</v>
      </c>
      <c r="AY20" s="22">
        <f t="shared" si="30"/>
        <v>212</v>
      </c>
      <c r="AZ20" s="22">
        <f t="shared" si="31"/>
        <v>1451.9826634549543</v>
      </c>
      <c r="BA20" s="24"/>
      <c r="BB20" s="22">
        <f t="shared" si="32"/>
        <v>0</v>
      </c>
      <c r="BC20" s="22">
        <f t="shared" si="33"/>
        <v>0</v>
      </c>
      <c r="BD20" s="24"/>
      <c r="BE20" s="22">
        <f t="shared" si="34"/>
        <v>0</v>
      </c>
      <c r="BF20" s="22">
        <f t="shared" si="35"/>
        <v>0</v>
      </c>
      <c r="BG20" s="24"/>
      <c r="BH20" s="22">
        <f t="shared" si="36"/>
        <v>0</v>
      </c>
      <c r="BI20" s="22">
        <f t="shared" si="37"/>
        <v>0</v>
      </c>
      <c r="BJ20" s="24"/>
      <c r="BK20" s="22">
        <f t="shared" si="38"/>
        <v>0</v>
      </c>
      <c r="BL20" s="22">
        <f t="shared" si="39"/>
        <v>0</v>
      </c>
      <c r="BM20" s="24"/>
      <c r="BN20" s="22">
        <f t="shared" si="40"/>
        <v>0</v>
      </c>
      <c r="BO20" s="22">
        <f t="shared" si="41"/>
        <v>0</v>
      </c>
      <c r="BP20" s="24"/>
      <c r="BQ20" s="22">
        <f t="shared" si="42"/>
        <v>0</v>
      </c>
      <c r="BR20" s="22">
        <f t="shared" si="43"/>
        <v>0</v>
      </c>
      <c r="BS20" s="24"/>
      <c r="BT20" s="22">
        <f t="shared" si="44"/>
        <v>0</v>
      </c>
      <c r="BU20" s="22">
        <f t="shared" si="45"/>
        <v>0</v>
      </c>
      <c r="BV20" s="24"/>
      <c r="BW20" s="22">
        <f t="shared" si="46"/>
        <v>0</v>
      </c>
      <c r="BX20" s="22">
        <f t="shared" si="47"/>
        <v>0</v>
      </c>
      <c r="BY20" s="24"/>
      <c r="BZ20" s="22">
        <f t="shared" si="48"/>
        <v>0</v>
      </c>
      <c r="CA20" s="22">
        <f t="shared" si="49"/>
        <v>0</v>
      </c>
      <c r="CB20" s="24"/>
      <c r="CC20" s="22">
        <f t="shared" si="50"/>
        <v>0</v>
      </c>
      <c r="CD20" s="22">
        <f t="shared" si="51"/>
        <v>0</v>
      </c>
      <c r="CE20" s="24"/>
      <c r="CF20" s="22">
        <f t="shared" si="52"/>
        <v>0</v>
      </c>
      <c r="CG20" s="22">
        <f t="shared" si="53"/>
        <v>0</v>
      </c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5"/>
      <c r="CY20" s="5"/>
      <c r="CZ20" s="5"/>
      <c r="DA20" s="5"/>
    </row>
    <row r="21" spans="2:105" s="2" customFormat="1" ht="18.75" customHeight="1">
      <c r="B21" s="17">
        <f t="shared" si="54"/>
        <v>27</v>
      </c>
      <c r="C21" s="18" t="s">
        <v>2</v>
      </c>
      <c r="D21" s="19">
        <f t="shared" si="55"/>
        <v>27.9</v>
      </c>
      <c r="E21" s="24"/>
      <c r="F21" s="22">
        <f t="shared" si="0"/>
        <v>0</v>
      </c>
      <c r="G21" s="22">
        <f t="shared" si="1"/>
        <v>0</v>
      </c>
      <c r="H21" s="24"/>
      <c r="I21" s="22">
        <f t="shared" si="2"/>
        <v>0</v>
      </c>
      <c r="J21" s="22">
        <f t="shared" si="3"/>
        <v>0</v>
      </c>
      <c r="K21" s="24"/>
      <c r="L21" s="22">
        <f t="shared" si="4"/>
        <v>0</v>
      </c>
      <c r="M21" s="22">
        <f t="shared" si="5"/>
        <v>0</v>
      </c>
      <c r="N21" s="24"/>
      <c r="O21" s="22">
        <f t="shared" si="6"/>
        <v>0</v>
      </c>
      <c r="P21" s="22">
        <f t="shared" si="7"/>
        <v>0</v>
      </c>
      <c r="Q21" s="24"/>
      <c r="R21" s="22">
        <f t="shared" si="8"/>
        <v>0</v>
      </c>
      <c r="S21" s="22">
        <f t="shared" si="9"/>
        <v>0</v>
      </c>
      <c r="T21" s="24"/>
      <c r="U21" s="22">
        <f t="shared" si="10"/>
        <v>0</v>
      </c>
      <c r="V21" s="22">
        <f t="shared" si="11"/>
        <v>0</v>
      </c>
      <c r="W21" s="24"/>
      <c r="X21" s="22">
        <f t="shared" si="12"/>
        <v>0</v>
      </c>
      <c r="Y21" s="22">
        <f t="shared" si="13"/>
        <v>0</v>
      </c>
      <c r="Z21" s="25"/>
      <c r="AA21" s="22">
        <f t="shared" si="14"/>
        <v>0</v>
      </c>
      <c r="AB21" s="22">
        <f t="shared" si="15"/>
        <v>0</v>
      </c>
      <c r="AC21" s="24"/>
      <c r="AD21" s="22">
        <f t="shared" si="16"/>
        <v>0</v>
      </c>
      <c r="AE21" s="22">
        <f t="shared" si="17"/>
        <v>0</v>
      </c>
      <c r="AF21" s="24"/>
      <c r="AG21" s="22">
        <f t="shared" si="18"/>
        <v>0</v>
      </c>
      <c r="AH21" s="22">
        <f t="shared" si="19"/>
        <v>0</v>
      </c>
      <c r="AI21" s="24"/>
      <c r="AJ21" s="22">
        <f t="shared" si="20"/>
        <v>0</v>
      </c>
      <c r="AK21" s="22">
        <f t="shared" si="21"/>
        <v>0</v>
      </c>
      <c r="AL21" s="24"/>
      <c r="AM21" s="22">
        <f t="shared" si="22"/>
        <v>0</v>
      </c>
      <c r="AN21" s="22">
        <f t="shared" si="23"/>
        <v>0</v>
      </c>
      <c r="AO21" s="24"/>
      <c r="AP21" s="22">
        <f t="shared" si="24"/>
        <v>0</v>
      </c>
      <c r="AQ21" s="22">
        <f t="shared" si="25"/>
        <v>0</v>
      </c>
      <c r="AR21" s="24">
        <v>14</v>
      </c>
      <c r="AS21" s="22">
        <f t="shared" si="26"/>
        <v>385</v>
      </c>
      <c r="AT21" s="22">
        <f t="shared" si="27"/>
        <v>2881.1400136858961</v>
      </c>
      <c r="AU21" s="24">
        <v>11</v>
      </c>
      <c r="AV21" s="22">
        <f t="shared" si="28"/>
        <v>302.5</v>
      </c>
      <c r="AW21" s="22">
        <f t="shared" si="29"/>
        <v>2263.7528678960612</v>
      </c>
      <c r="AX21" s="24"/>
      <c r="AY21" s="22">
        <f t="shared" si="30"/>
        <v>0</v>
      </c>
      <c r="AZ21" s="22">
        <f t="shared" si="31"/>
        <v>0</v>
      </c>
      <c r="BA21" s="24"/>
      <c r="BB21" s="22">
        <f t="shared" si="32"/>
        <v>0</v>
      </c>
      <c r="BC21" s="22">
        <f t="shared" si="33"/>
        <v>0</v>
      </c>
      <c r="BD21" s="24"/>
      <c r="BE21" s="22">
        <f t="shared" si="34"/>
        <v>0</v>
      </c>
      <c r="BF21" s="22">
        <f t="shared" si="35"/>
        <v>0</v>
      </c>
      <c r="BG21" s="24"/>
      <c r="BH21" s="22">
        <f t="shared" si="36"/>
        <v>0</v>
      </c>
      <c r="BI21" s="22">
        <f t="shared" si="37"/>
        <v>0</v>
      </c>
      <c r="BJ21" s="24"/>
      <c r="BK21" s="22">
        <f t="shared" si="38"/>
        <v>0</v>
      </c>
      <c r="BL21" s="22">
        <f t="shared" si="39"/>
        <v>0</v>
      </c>
      <c r="BM21" s="24"/>
      <c r="BN21" s="22">
        <f t="shared" si="40"/>
        <v>0</v>
      </c>
      <c r="BO21" s="22">
        <f t="shared" si="41"/>
        <v>0</v>
      </c>
      <c r="BP21" s="24"/>
      <c r="BQ21" s="22">
        <f t="shared" si="42"/>
        <v>0</v>
      </c>
      <c r="BR21" s="22">
        <f t="shared" si="43"/>
        <v>0</v>
      </c>
      <c r="BS21" s="20"/>
      <c r="BT21" s="22">
        <f t="shared" si="44"/>
        <v>0</v>
      </c>
      <c r="BU21" s="22">
        <f t="shared" si="45"/>
        <v>0</v>
      </c>
      <c r="BV21" s="20"/>
      <c r="BW21" s="22">
        <f t="shared" si="46"/>
        <v>0</v>
      </c>
      <c r="BX21" s="22">
        <f t="shared" si="47"/>
        <v>0</v>
      </c>
      <c r="BY21" s="20"/>
      <c r="BZ21" s="22">
        <f t="shared" si="48"/>
        <v>0</v>
      </c>
      <c r="CA21" s="22">
        <f t="shared" si="49"/>
        <v>0</v>
      </c>
      <c r="CB21" s="20"/>
      <c r="CC21" s="22">
        <f t="shared" si="50"/>
        <v>0</v>
      </c>
      <c r="CD21" s="22">
        <f t="shared" si="51"/>
        <v>0</v>
      </c>
      <c r="CE21" s="23"/>
      <c r="CF21" s="22">
        <f t="shared" si="52"/>
        <v>0</v>
      </c>
      <c r="CG21" s="22">
        <f t="shared" si="53"/>
        <v>0</v>
      </c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5"/>
      <c r="CY21" s="5"/>
      <c r="CZ21" s="5"/>
      <c r="DA21" s="5"/>
    </row>
    <row r="22" spans="2:105" s="2" customFormat="1" ht="18.75" customHeight="1">
      <c r="B22" s="17">
        <f t="shared" si="54"/>
        <v>28</v>
      </c>
      <c r="C22" s="18" t="s">
        <v>2</v>
      </c>
      <c r="D22" s="19">
        <f t="shared" si="55"/>
        <v>28.9</v>
      </c>
      <c r="E22" s="24"/>
      <c r="F22" s="22">
        <f t="shared" si="0"/>
        <v>0</v>
      </c>
      <c r="G22" s="22">
        <f t="shared" si="1"/>
        <v>0</v>
      </c>
      <c r="H22" s="24"/>
      <c r="I22" s="22">
        <f t="shared" si="2"/>
        <v>0</v>
      </c>
      <c r="J22" s="22">
        <f t="shared" si="3"/>
        <v>0</v>
      </c>
      <c r="K22" s="24"/>
      <c r="L22" s="22">
        <f t="shared" si="4"/>
        <v>0</v>
      </c>
      <c r="M22" s="22">
        <f t="shared" si="5"/>
        <v>0</v>
      </c>
      <c r="N22" s="24"/>
      <c r="O22" s="22">
        <f t="shared" si="6"/>
        <v>0</v>
      </c>
      <c r="P22" s="22">
        <f t="shared" si="7"/>
        <v>0</v>
      </c>
      <c r="Q22" s="24"/>
      <c r="R22" s="22">
        <f t="shared" si="8"/>
        <v>0</v>
      </c>
      <c r="S22" s="22">
        <f t="shared" si="9"/>
        <v>0</v>
      </c>
      <c r="T22" s="24"/>
      <c r="U22" s="22">
        <f t="shared" si="10"/>
        <v>0</v>
      </c>
      <c r="V22" s="22">
        <f t="shared" si="11"/>
        <v>0</v>
      </c>
      <c r="W22" s="24"/>
      <c r="X22" s="22">
        <f t="shared" si="12"/>
        <v>0</v>
      </c>
      <c r="Y22" s="22">
        <f t="shared" si="13"/>
        <v>0</v>
      </c>
      <c r="Z22" s="25"/>
      <c r="AA22" s="22">
        <f t="shared" si="14"/>
        <v>0</v>
      </c>
      <c r="AB22" s="22">
        <f t="shared" si="15"/>
        <v>0</v>
      </c>
      <c r="AC22" s="24"/>
      <c r="AD22" s="22">
        <f t="shared" si="16"/>
        <v>0</v>
      </c>
      <c r="AE22" s="22">
        <f t="shared" si="17"/>
        <v>0</v>
      </c>
      <c r="AF22" s="24"/>
      <c r="AG22" s="22">
        <f t="shared" si="18"/>
        <v>0</v>
      </c>
      <c r="AH22" s="22">
        <f t="shared" si="19"/>
        <v>0</v>
      </c>
      <c r="AI22" s="24"/>
      <c r="AJ22" s="22">
        <f t="shared" si="20"/>
        <v>0</v>
      </c>
      <c r="AK22" s="22">
        <f t="shared" si="21"/>
        <v>0</v>
      </c>
      <c r="AL22" s="24"/>
      <c r="AM22" s="22">
        <f t="shared" si="22"/>
        <v>0</v>
      </c>
      <c r="AN22" s="22">
        <f t="shared" si="23"/>
        <v>0</v>
      </c>
      <c r="AO22" s="24">
        <v>15</v>
      </c>
      <c r="AP22" s="22">
        <f t="shared" si="24"/>
        <v>427.5</v>
      </c>
      <c r="AQ22" s="22">
        <f t="shared" si="25"/>
        <v>3484.5227464669324</v>
      </c>
      <c r="AR22" s="24">
        <v>15</v>
      </c>
      <c r="AS22" s="22">
        <f t="shared" si="26"/>
        <v>427.5</v>
      </c>
      <c r="AT22" s="22">
        <f t="shared" si="27"/>
        <v>3484.5227464669324</v>
      </c>
      <c r="AU22" s="24"/>
      <c r="AV22" s="22">
        <f t="shared" si="28"/>
        <v>0</v>
      </c>
      <c r="AW22" s="22">
        <f t="shared" si="29"/>
        <v>0</v>
      </c>
      <c r="AX22" s="24"/>
      <c r="AY22" s="22">
        <f t="shared" si="30"/>
        <v>0</v>
      </c>
      <c r="AZ22" s="22">
        <f t="shared" si="31"/>
        <v>0</v>
      </c>
      <c r="BA22" s="24"/>
      <c r="BB22" s="22">
        <f t="shared" si="32"/>
        <v>0</v>
      </c>
      <c r="BC22" s="22">
        <f t="shared" si="33"/>
        <v>0</v>
      </c>
      <c r="BD22" s="24"/>
      <c r="BE22" s="22">
        <f t="shared" si="34"/>
        <v>0</v>
      </c>
      <c r="BF22" s="22">
        <f t="shared" si="35"/>
        <v>0</v>
      </c>
      <c r="BG22" s="24"/>
      <c r="BH22" s="22">
        <f t="shared" si="36"/>
        <v>0</v>
      </c>
      <c r="BI22" s="22">
        <f t="shared" si="37"/>
        <v>0</v>
      </c>
      <c r="BJ22" s="24"/>
      <c r="BK22" s="22">
        <f t="shared" si="38"/>
        <v>0</v>
      </c>
      <c r="BL22" s="22">
        <f t="shared" si="39"/>
        <v>0</v>
      </c>
      <c r="BM22" s="24"/>
      <c r="BN22" s="22">
        <f t="shared" si="40"/>
        <v>0</v>
      </c>
      <c r="BO22" s="22">
        <f t="shared" si="41"/>
        <v>0</v>
      </c>
      <c r="BP22" s="26"/>
      <c r="BQ22" s="22">
        <f t="shared" si="42"/>
        <v>0</v>
      </c>
      <c r="BR22" s="22">
        <f t="shared" si="43"/>
        <v>0</v>
      </c>
      <c r="BS22" s="26"/>
      <c r="BT22" s="22">
        <f t="shared" si="44"/>
        <v>0</v>
      </c>
      <c r="BU22" s="22">
        <f t="shared" si="45"/>
        <v>0</v>
      </c>
      <c r="BV22" s="26"/>
      <c r="BW22" s="22">
        <f t="shared" si="46"/>
        <v>0</v>
      </c>
      <c r="BX22" s="22">
        <f t="shared" si="47"/>
        <v>0</v>
      </c>
      <c r="BY22" s="26"/>
      <c r="BZ22" s="22">
        <f t="shared" si="48"/>
        <v>0</v>
      </c>
      <c r="CA22" s="22">
        <f t="shared" si="49"/>
        <v>0</v>
      </c>
      <c r="CB22" s="26"/>
      <c r="CC22" s="22">
        <f t="shared" si="50"/>
        <v>0</v>
      </c>
      <c r="CD22" s="22">
        <f t="shared" si="51"/>
        <v>0</v>
      </c>
      <c r="CE22" s="24"/>
      <c r="CF22" s="22">
        <f t="shared" si="52"/>
        <v>0</v>
      </c>
      <c r="CG22" s="22">
        <f t="shared" si="53"/>
        <v>0</v>
      </c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5"/>
      <c r="CY22" s="5"/>
      <c r="CZ22" s="5"/>
      <c r="DA22" s="5"/>
    </row>
    <row r="23" spans="2:105" s="2" customFormat="1" ht="18.75" customHeight="1">
      <c r="B23" s="17">
        <f t="shared" si="54"/>
        <v>29</v>
      </c>
      <c r="C23" s="18" t="s">
        <v>2</v>
      </c>
      <c r="D23" s="19">
        <f t="shared" si="55"/>
        <v>29.9</v>
      </c>
      <c r="E23" s="24"/>
      <c r="F23" s="22">
        <f t="shared" si="0"/>
        <v>0</v>
      </c>
      <c r="G23" s="22">
        <f t="shared" si="1"/>
        <v>0</v>
      </c>
      <c r="H23" s="24"/>
      <c r="I23" s="22">
        <f t="shared" si="2"/>
        <v>0</v>
      </c>
      <c r="J23" s="22">
        <f t="shared" si="3"/>
        <v>0</v>
      </c>
      <c r="K23" s="24"/>
      <c r="L23" s="22">
        <f t="shared" si="4"/>
        <v>0</v>
      </c>
      <c r="M23" s="22">
        <f t="shared" si="5"/>
        <v>0</v>
      </c>
      <c r="N23" s="24"/>
      <c r="O23" s="22">
        <f t="shared" si="6"/>
        <v>0</v>
      </c>
      <c r="P23" s="22">
        <f t="shared" si="7"/>
        <v>0</v>
      </c>
      <c r="Q23" s="24"/>
      <c r="R23" s="22">
        <f t="shared" si="8"/>
        <v>0</v>
      </c>
      <c r="S23" s="22">
        <f t="shared" si="9"/>
        <v>0</v>
      </c>
      <c r="T23" s="24">
        <v>12</v>
      </c>
      <c r="U23" s="22">
        <f t="shared" si="10"/>
        <v>354</v>
      </c>
      <c r="V23" s="22">
        <f t="shared" si="11"/>
        <v>3133.5332415787602</v>
      </c>
      <c r="W23" s="24"/>
      <c r="X23" s="22">
        <f t="shared" si="12"/>
        <v>0</v>
      </c>
      <c r="Y23" s="22">
        <f t="shared" si="13"/>
        <v>0</v>
      </c>
      <c r="Z23" s="25"/>
      <c r="AA23" s="22">
        <f t="shared" si="14"/>
        <v>0</v>
      </c>
      <c r="AB23" s="22">
        <f t="shared" si="15"/>
        <v>0</v>
      </c>
      <c r="AC23" s="24"/>
      <c r="AD23" s="22">
        <f t="shared" si="16"/>
        <v>0</v>
      </c>
      <c r="AE23" s="22">
        <f t="shared" si="17"/>
        <v>0</v>
      </c>
      <c r="AF23" s="24"/>
      <c r="AG23" s="22">
        <f t="shared" si="18"/>
        <v>0</v>
      </c>
      <c r="AH23" s="22">
        <f t="shared" si="19"/>
        <v>0</v>
      </c>
      <c r="AI23" s="24"/>
      <c r="AJ23" s="22">
        <f t="shared" si="20"/>
        <v>0</v>
      </c>
      <c r="AK23" s="22">
        <f t="shared" si="21"/>
        <v>0</v>
      </c>
      <c r="AL23" s="24">
        <v>13</v>
      </c>
      <c r="AM23" s="22">
        <f t="shared" si="22"/>
        <v>383.5</v>
      </c>
      <c r="AN23" s="22">
        <f t="shared" si="23"/>
        <v>3394.6610117103237</v>
      </c>
      <c r="AO23" s="24">
        <v>10</v>
      </c>
      <c r="AP23" s="22">
        <f t="shared" si="24"/>
        <v>295</v>
      </c>
      <c r="AQ23" s="22">
        <f t="shared" si="25"/>
        <v>2611.2777013156337</v>
      </c>
      <c r="AR23" s="24"/>
      <c r="AS23" s="22">
        <f t="shared" si="26"/>
        <v>0</v>
      </c>
      <c r="AT23" s="22">
        <f t="shared" si="27"/>
        <v>0</v>
      </c>
      <c r="AU23" s="24"/>
      <c r="AV23" s="22">
        <f t="shared" si="28"/>
        <v>0</v>
      </c>
      <c r="AW23" s="22">
        <f t="shared" si="29"/>
        <v>0</v>
      </c>
      <c r="AX23" s="24"/>
      <c r="AY23" s="22">
        <f t="shared" si="30"/>
        <v>0</v>
      </c>
      <c r="AZ23" s="22">
        <f t="shared" si="31"/>
        <v>0</v>
      </c>
      <c r="BA23" s="24"/>
      <c r="BB23" s="22">
        <f t="shared" si="32"/>
        <v>0</v>
      </c>
      <c r="BC23" s="22">
        <f t="shared" si="33"/>
        <v>0</v>
      </c>
      <c r="BD23" s="24"/>
      <c r="BE23" s="22">
        <f t="shared" si="34"/>
        <v>0</v>
      </c>
      <c r="BF23" s="22">
        <f t="shared" si="35"/>
        <v>0</v>
      </c>
      <c r="BG23" s="24"/>
      <c r="BH23" s="22">
        <f t="shared" si="36"/>
        <v>0</v>
      </c>
      <c r="BI23" s="22">
        <f t="shared" si="37"/>
        <v>0</v>
      </c>
      <c r="BJ23" s="24"/>
      <c r="BK23" s="22">
        <f t="shared" si="38"/>
        <v>0</v>
      </c>
      <c r="BL23" s="22">
        <f t="shared" si="39"/>
        <v>0</v>
      </c>
      <c r="BM23" s="24"/>
      <c r="BN23" s="22">
        <f t="shared" si="40"/>
        <v>0</v>
      </c>
      <c r="BO23" s="22">
        <f t="shared" si="41"/>
        <v>0</v>
      </c>
      <c r="BP23" s="26"/>
      <c r="BQ23" s="22">
        <f t="shared" si="42"/>
        <v>0</v>
      </c>
      <c r="BR23" s="22">
        <f t="shared" si="43"/>
        <v>0</v>
      </c>
      <c r="BS23" s="26"/>
      <c r="BT23" s="22">
        <f t="shared" si="44"/>
        <v>0</v>
      </c>
      <c r="BU23" s="22">
        <f t="shared" si="45"/>
        <v>0</v>
      </c>
      <c r="BV23" s="26"/>
      <c r="BW23" s="22">
        <f t="shared" si="46"/>
        <v>0</v>
      </c>
      <c r="BX23" s="22">
        <f t="shared" si="47"/>
        <v>0</v>
      </c>
      <c r="BY23" s="26"/>
      <c r="BZ23" s="22">
        <f t="shared" si="48"/>
        <v>0</v>
      </c>
      <c r="CA23" s="22">
        <f t="shared" si="49"/>
        <v>0</v>
      </c>
      <c r="CB23" s="26"/>
      <c r="CC23" s="22">
        <f t="shared" si="50"/>
        <v>0</v>
      </c>
      <c r="CD23" s="22">
        <f t="shared" si="51"/>
        <v>0</v>
      </c>
      <c r="CE23" s="24"/>
      <c r="CF23" s="22">
        <f t="shared" si="52"/>
        <v>0</v>
      </c>
      <c r="CG23" s="22">
        <f t="shared" si="53"/>
        <v>0</v>
      </c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5"/>
      <c r="CY23" s="5"/>
      <c r="CZ23" s="5"/>
      <c r="DA23" s="5"/>
    </row>
    <row r="24" spans="2:105" s="2" customFormat="1" ht="18.75" customHeight="1">
      <c r="B24" s="17">
        <f t="shared" si="54"/>
        <v>30</v>
      </c>
      <c r="C24" s="18" t="s">
        <v>2</v>
      </c>
      <c r="D24" s="19">
        <f t="shared" si="55"/>
        <v>30.9</v>
      </c>
      <c r="E24" s="24"/>
      <c r="F24" s="22">
        <f t="shared" si="0"/>
        <v>0</v>
      </c>
      <c r="G24" s="22">
        <f t="shared" si="1"/>
        <v>0</v>
      </c>
      <c r="H24" s="24"/>
      <c r="I24" s="22">
        <f t="shared" si="2"/>
        <v>0</v>
      </c>
      <c r="J24" s="22">
        <f t="shared" si="3"/>
        <v>0</v>
      </c>
      <c r="K24" s="24"/>
      <c r="L24" s="22">
        <f t="shared" si="4"/>
        <v>0</v>
      </c>
      <c r="M24" s="22">
        <f t="shared" si="5"/>
        <v>0</v>
      </c>
      <c r="N24" s="24"/>
      <c r="O24" s="22">
        <f t="shared" si="6"/>
        <v>0</v>
      </c>
      <c r="P24" s="22">
        <f t="shared" si="7"/>
        <v>0</v>
      </c>
      <c r="Q24" s="24">
        <v>2</v>
      </c>
      <c r="R24" s="22">
        <f t="shared" si="8"/>
        <v>61</v>
      </c>
      <c r="S24" s="22">
        <f t="shared" si="9"/>
        <v>584.77713728196943</v>
      </c>
      <c r="T24" s="24">
        <v>13</v>
      </c>
      <c r="U24" s="22">
        <f t="shared" si="10"/>
        <v>396.5</v>
      </c>
      <c r="V24" s="22">
        <f t="shared" si="11"/>
        <v>3801.0513923328012</v>
      </c>
      <c r="W24" s="24"/>
      <c r="X24" s="22">
        <f t="shared" si="12"/>
        <v>0</v>
      </c>
      <c r="Y24" s="22">
        <f t="shared" si="13"/>
        <v>0</v>
      </c>
      <c r="Z24" s="25"/>
      <c r="AA24" s="22">
        <f t="shared" si="14"/>
        <v>0</v>
      </c>
      <c r="AB24" s="22">
        <f t="shared" si="15"/>
        <v>0</v>
      </c>
      <c r="AC24" s="24"/>
      <c r="AD24" s="22">
        <f t="shared" si="16"/>
        <v>0</v>
      </c>
      <c r="AE24" s="22">
        <f t="shared" si="17"/>
        <v>0</v>
      </c>
      <c r="AF24" s="24"/>
      <c r="AG24" s="22">
        <f t="shared" si="18"/>
        <v>0</v>
      </c>
      <c r="AH24" s="22">
        <f t="shared" si="19"/>
        <v>0</v>
      </c>
      <c r="AI24" s="24"/>
      <c r="AJ24" s="22">
        <f t="shared" si="20"/>
        <v>0</v>
      </c>
      <c r="AK24" s="22">
        <f t="shared" si="21"/>
        <v>0</v>
      </c>
      <c r="AL24" s="24">
        <v>7</v>
      </c>
      <c r="AM24" s="22">
        <f t="shared" si="22"/>
        <v>213.5</v>
      </c>
      <c r="AN24" s="22">
        <f t="shared" si="23"/>
        <v>2046.7199804868931</v>
      </c>
      <c r="AO24" s="24"/>
      <c r="AP24" s="22">
        <f t="shared" si="24"/>
        <v>0</v>
      </c>
      <c r="AQ24" s="22">
        <f t="shared" si="25"/>
        <v>0</v>
      </c>
      <c r="AR24" s="24"/>
      <c r="AS24" s="22">
        <f t="shared" si="26"/>
        <v>0</v>
      </c>
      <c r="AT24" s="22">
        <f t="shared" si="27"/>
        <v>0</v>
      </c>
      <c r="AU24" s="24"/>
      <c r="AV24" s="22">
        <f t="shared" si="28"/>
        <v>0</v>
      </c>
      <c r="AW24" s="22">
        <f t="shared" si="29"/>
        <v>0</v>
      </c>
      <c r="AX24" s="24"/>
      <c r="AY24" s="22">
        <f t="shared" si="30"/>
        <v>0</v>
      </c>
      <c r="AZ24" s="22">
        <f t="shared" si="31"/>
        <v>0</v>
      </c>
      <c r="BA24" s="24"/>
      <c r="BB24" s="22">
        <f t="shared" si="32"/>
        <v>0</v>
      </c>
      <c r="BC24" s="22">
        <f t="shared" si="33"/>
        <v>0</v>
      </c>
      <c r="BD24" s="24"/>
      <c r="BE24" s="22">
        <f t="shared" si="34"/>
        <v>0</v>
      </c>
      <c r="BF24" s="22">
        <f t="shared" si="35"/>
        <v>0</v>
      </c>
      <c r="BG24" s="24"/>
      <c r="BH24" s="22">
        <f t="shared" si="36"/>
        <v>0</v>
      </c>
      <c r="BI24" s="22">
        <f t="shared" si="37"/>
        <v>0</v>
      </c>
      <c r="BJ24" s="24"/>
      <c r="BK24" s="22">
        <f t="shared" si="38"/>
        <v>0</v>
      </c>
      <c r="BL24" s="22">
        <f t="shared" si="39"/>
        <v>0</v>
      </c>
      <c r="BM24" s="26"/>
      <c r="BN24" s="22">
        <f t="shared" si="40"/>
        <v>0</v>
      </c>
      <c r="BO24" s="22">
        <f t="shared" si="41"/>
        <v>0</v>
      </c>
      <c r="BP24" s="26"/>
      <c r="BQ24" s="22">
        <f t="shared" si="42"/>
        <v>0</v>
      </c>
      <c r="BR24" s="22">
        <f t="shared" si="43"/>
        <v>0</v>
      </c>
      <c r="BS24" s="26"/>
      <c r="BT24" s="22">
        <f t="shared" si="44"/>
        <v>0</v>
      </c>
      <c r="BU24" s="22">
        <f t="shared" si="45"/>
        <v>0</v>
      </c>
      <c r="BV24" s="26"/>
      <c r="BW24" s="22">
        <f t="shared" si="46"/>
        <v>0</v>
      </c>
      <c r="BX24" s="22">
        <f t="shared" si="47"/>
        <v>0</v>
      </c>
      <c r="BY24" s="26"/>
      <c r="BZ24" s="22">
        <f t="shared" si="48"/>
        <v>0</v>
      </c>
      <c r="CA24" s="22">
        <f t="shared" si="49"/>
        <v>0</v>
      </c>
      <c r="CB24" s="26"/>
      <c r="CC24" s="22">
        <f t="shared" si="50"/>
        <v>0</v>
      </c>
      <c r="CD24" s="22">
        <f t="shared" si="51"/>
        <v>0</v>
      </c>
      <c r="CE24" s="24"/>
      <c r="CF24" s="22">
        <f t="shared" si="52"/>
        <v>0</v>
      </c>
      <c r="CG24" s="22">
        <f t="shared" si="53"/>
        <v>0</v>
      </c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5"/>
      <c r="CY24" s="5"/>
      <c r="CZ24" s="5"/>
      <c r="DA24" s="5"/>
    </row>
    <row r="25" spans="2:105" s="2" customFormat="1" ht="18.75" customHeight="1">
      <c r="B25" s="17">
        <f t="shared" si="54"/>
        <v>31</v>
      </c>
      <c r="C25" s="18" t="s">
        <v>2</v>
      </c>
      <c r="D25" s="19">
        <f t="shared" si="55"/>
        <v>31.9</v>
      </c>
      <c r="E25" s="24"/>
      <c r="F25" s="22">
        <f t="shared" si="0"/>
        <v>0</v>
      </c>
      <c r="G25" s="22">
        <f t="shared" si="1"/>
        <v>0</v>
      </c>
      <c r="H25" s="24">
        <v>2</v>
      </c>
      <c r="I25" s="22">
        <f t="shared" si="2"/>
        <v>63</v>
      </c>
      <c r="J25" s="22">
        <f t="shared" si="3"/>
        <v>652.39906090179545</v>
      </c>
      <c r="K25" s="24"/>
      <c r="L25" s="22">
        <f t="shared" si="4"/>
        <v>0</v>
      </c>
      <c r="M25" s="22">
        <f t="shared" si="5"/>
        <v>0</v>
      </c>
      <c r="N25" s="24">
        <v>2</v>
      </c>
      <c r="O25" s="22">
        <f t="shared" si="6"/>
        <v>63</v>
      </c>
      <c r="P25" s="22">
        <f t="shared" si="7"/>
        <v>652.39906090179545</v>
      </c>
      <c r="Q25" s="24">
        <v>14</v>
      </c>
      <c r="R25" s="22">
        <f t="shared" si="8"/>
        <v>441</v>
      </c>
      <c r="S25" s="22">
        <f t="shared" si="9"/>
        <v>4566.793426312568</v>
      </c>
      <c r="T25" s="24">
        <v>7</v>
      </c>
      <c r="U25" s="22">
        <f t="shared" si="10"/>
        <v>220.5</v>
      </c>
      <c r="V25" s="22">
        <f t="shared" si="11"/>
        <v>2283.396713156284</v>
      </c>
      <c r="W25" s="24"/>
      <c r="X25" s="22">
        <f t="shared" si="12"/>
        <v>0</v>
      </c>
      <c r="Y25" s="22">
        <f t="shared" si="13"/>
        <v>0</v>
      </c>
      <c r="Z25" s="25"/>
      <c r="AA25" s="22">
        <f t="shared" si="14"/>
        <v>0</v>
      </c>
      <c r="AB25" s="22">
        <f t="shared" si="15"/>
        <v>0</v>
      </c>
      <c r="AC25" s="24"/>
      <c r="AD25" s="22">
        <f t="shared" si="16"/>
        <v>0</v>
      </c>
      <c r="AE25" s="22">
        <f t="shared" si="17"/>
        <v>0</v>
      </c>
      <c r="AF25" s="24"/>
      <c r="AG25" s="22">
        <f t="shared" si="18"/>
        <v>0</v>
      </c>
      <c r="AH25" s="22">
        <f t="shared" si="19"/>
        <v>0</v>
      </c>
      <c r="AI25" s="24">
        <v>7</v>
      </c>
      <c r="AJ25" s="22">
        <f t="shared" si="20"/>
        <v>220.5</v>
      </c>
      <c r="AK25" s="22">
        <f t="shared" si="21"/>
        <v>2283.396713156284</v>
      </c>
      <c r="AL25" s="24"/>
      <c r="AM25" s="22">
        <f t="shared" si="22"/>
        <v>0</v>
      </c>
      <c r="AN25" s="22">
        <f t="shared" si="23"/>
        <v>0</v>
      </c>
      <c r="AO25" s="24"/>
      <c r="AP25" s="22">
        <f t="shared" si="24"/>
        <v>0</v>
      </c>
      <c r="AQ25" s="22">
        <f t="shared" si="25"/>
        <v>0</v>
      </c>
      <c r="AR25" s="24"/>
      <c r="AS25" s="22">
        <f t="shared" si="26"/>
        <v>0</v>
      </c>
      <c r="AT25" s="22">
        <f t="shared" si="27"/>
        <v>0</v>
      </c>
      <c r="AU25" s="24"/>
      <c r="AV25" s="22">
        <f t="shared" si="28"/>
        <v>0</v>
      </c>
      <c r="AW25" s="22">
        <f t="shared" si="29"/>
        <v>0</v>
      </c>
      <c r="AX25" s="24"/>
      <c r="AY25" s="22">
        <f t="shared" si="30"/>
        <v>0</v>
      </c>
      <c r="AZ25" s="22">
        <f t="shared" si="31"/>
        <v>0</v>
      </c>
      <c r="BA25" s="24"/>
      <c r="BB25" s="22">
        <f t="shared" si="32"/>
        <v>0</v>
      </c>
      <c r="BC25" s="22">
        <f t="shared" si="33"/>
        <v>0</v>
      </c>
      <c r="BD25" s="24"/>
      <c r="BE25" s="22">
        <f t="shared" si="34"/>
        <v>0</v>
      </c>
      <c r="BF25" s="22">
        <f t="shared" si="35"/>
        <v>0</v>
      </c>
      <c r="BG25" s="24"/>
      <c r="BH25" s="22">
        <f t="shared" si="36"/>
        <v>0</v>
      </c>
      <c r="BI25" s="22">
        <f t="shared" si="37"/>
        <v>0</v>
      </c>
      <c r="BJ25" s="24"/>
      <c r="BK25" s="22">
        <f t="shared" si="38"/>
        <v>0</v>
      </c>
      <c r="BL25" s="22">
        <f t="shared" si="39"/>
        <v>0</v>
      </c>
      <c r="BM25" s="26"/>
      <c r="BN25" s="22">
        <f t="shared" si="40"/>
        <v>0</v>
      </c>
      <c r="BO25" s="22">
        <f t="shared" si="41"/>
        <v>0</v>
      </c>
      <c r="BP25" s="26"/>
      <c r="BQ25" s="22">
        <f t="shared" si="42"/>
        <v>0</v>
      </c>
      <c r="BR25" s="22">
        <f t="shared" si="43"/>
        <v>0</v>
      </c>
      <c r="BS25" s="26"/>
      <c r="BT25" s="22">
        <f t="shared" si="44"/>
        <v>0</v>
      </c>
      <c r="BU25" s="22">
        <f t="shared" si="45"/>
        <v>0</v>
      </c>
      <c r="BV25" s="26"/>
      <c r="BW25" s="22">
        <f t="shared" si="46"/>
        <v>0</v>
      </c>
      <c r="BX25" s="22">
        <f t="shared" si="47"/>
        <v>0</v>
      </c>
      <c r="BY25" s="26"/>
      <c r="BZ25" s="22">
        <f t="shared" si="48"/>
        <v>0</v>
      </c>
      <c r="CA25" s="22">
        <f t="shared" si="49"/>
        <v>0</v>
      </c>
      <c r="CB25" s="26"/>
      <c r="CC25" s="22">
        <f t="shared" si="50"/>
        <v>0</v>
      </c>
      <c r="CD25" s="22">
        <f t="shared" si="51"/>
        <v>0</v>
      </c>
      <c r="CE25" s="24"/>
      <c r="CF25" s="22">
        <f t="shared" si="52"/>
        <v>0</v>
      </c>
      <c r="CG25" s="22">
        <f t="shared" si="53"/>
        <v>0</v>
      </c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5"/>
      <c r="CY25" s="5"/>
      <c r="CZ25" s="5"/>
      <c r="DA25" s="5"/>
    </row>
    <row r="26" spans="2:105" s="2" customFormat="1" ht="18.75" customHeight="1">
      <c r="B26" s="17">
        <f t="shared" si="54"/>
        <v>32</v>
      </c>
      <c r="C26" s="18" t="s">
        <v>2</v>
      </c>
      <c r="D26" s="19">
        <f t="shared" si="55"/>
        <v>32.9</v>
      </c>
      <c r="E26" s="24"/>
      <c r="F26" s="22">
        <f t="shared" si="0"/>
        <v>0</v>
      </c>
      <c r="G26" s="22">
        <f t="shared" si="1"/>
        <v>0</v>
      </c>
      <c r="H26" s="24">
        <v>7</v>
      </c>
      <c r="I26" s="22">
        <f t="shared" si="2"/>
        <v>227.5</v>
      </c>
      <c r="J26" s="22">
        <f t="shared" si="3"/>
        <v>2538.744387354458</v>
      </c>
      <c r="K26" s="24">
        <v>5</v>
      </c>
      <c r="L26" s="22">
        <f t="shared" si="4"/>
        <v>162.5</v>
      </c>
      <c r="M26" s="22">
        <f t="shared" si="5"/>
        <v>1813.3888481103272</v>
      </c>
      <c r="N26" s="24">
        <v>6</v>
      </c>
      <c r="O26" s="22">
        <f t="shared" si="6"/>
        <v>195</v>
      </c>
      <c r="P26" s="22">
        <f t="shared" si="7"/>
        <v>2176.0666177323928</v>
      </c>
      <c r="Q26" s="24">
        <v>14</v>
      </c>
      <c r="R26" s="22">
        <f t="shared" si="8"/>
        <v>455</v>
      </c>
      <c r="S26" s="22">
        <f t="shared" si="9"/>
        <v>5077.488774708916</v>
      </c>
      <c r="T26" s="24"/>
      <c r="U26" s="22">
        <f t="shared" si="10"/>
        <v>0</v>
      </c>
      <c r="V26" s="22">
        <f t="shared" si="11"/>
        <v>0</v>
      </c>
      <c r="W26" s="24"/>
      <c r="X26" s="22">
        <f t="shared" si="12"/>
        <v>0</v>
      </c>
      <c r="Y26" s="22">
        <f t="shared" si="13"/>
        <v>0</v>
      </c>
      <c r="Z26" s="25"/>
      <c r="AA26" s="27">
        <f t="shared" si="14"/>
        <v>0</v>
      </c>
      <c r="AB26" s="27">
        <f t="shared" si="15"/>
        <v>0</v>
      </c>
      <c r="AC26" s="24"/>
      <c r="AD26" s="27">
        <f t="shared" si="16"/>
        <v>0</v>
      </c>
      <c r="AE26" s="27">
        <f t="shared" si="17"/>
        <v>0</v>
      </c>
      <c r="AF26" s="24">
        <v>9</v>
      </c>
      <c r="AG26" s="27">
        <f t="shared" si="18"/>
        <v>292.5</v>
      </c>
      <c r="AH26" s="27">
        <f t="shared" si="19"/>
        <v>3264.0999265985893</v>
      </c>
      <c r="AI26" s="24">
        <v>9</v>
      </c>
      <c r="AJ26" s="27">
        <f t="shared" si="20"/>
        <v>292.5</v>
      </c>
      <c r="AK26" s="27">
        <f t="shared" si="21"/>
        <v>3264.0999265985893</v>
      </c>
      <c r="AL26" s="24"/>
      <c r="AM26" s="27">
        <f t="shared" si="22"/>
        <v>0</v>
      </c>
      <c r="AN26" s="27">
        <f t="shared" si="23"/>
        <v>0</v>
      </c>
      <c r="AO26" s="24"/>
      <c r="AP26" s="27">
        <f t="shared" si="24"/>
        <v>0</v>
      </c>
      <c r="AQ26" s="27">
        <f t="shared" si="25"/>
        <v>0</v>
      </c>
      <c r="AR26" s="24"/>
      <c r="AS26" s="27">
        <f t="shared" si="26"/>
        <v>0</v>
      </c>
      <c r="AT26" s="27">
        <f t="shared" si="27"/>
        <v>0</v>
      </c>
      <c r="AU26" s="24"/>
      <c r="AV26" s="27">
        <f t="shared" si="28"/>
        <v>0</v>
      </c>
      <c r="AW26" s="27">
        <f t="shared" si="29"/>
        <v>0</v>
      </c>
      <c r="AX26" s="24"/>
      <c r="AY26" s="27">
        <f t="shared" si="30"/>
        <v>0</v>
      </c>
      <c r="AZ26" s="27">
        <f t="shared" si="31"/>
        <v>0</v>
      </c>
      <c r="BA26" s="24"/>
      <c r="BB26" s="27">
        <f t="shared" si="32"/>
        <v>0</v>
      </c>
      <c r="BC26" s="27">
        <f t="shared" si="33"/>
        <v>0</v>
      </c>
      <c r="BD26" s="28"/>
      <c r="BE26" s="27">
        <f t="shared" si="34"/>
        <v>0</v>
      </c>
      <c r="BF26" s="27">
        <f t="shared" si="35"/>
        <v>0</v>
      </c>
      <c r="BG26" s="24"/>
      <c r="BH26" s="27">
        <f t="shared" si="36"/>
        <v>0</v>
      </c>
      <c r="BI26" s="27">
        <f t="shared" si="37"/>
        <v>0</v>
      </c>
      <c r="BJ26" s="27"/>
      <c r="BK26" s="27">
        <f t="shared" si="38"/>
        <v>0</v>
      </c>
      <c r="BL26" s="27">
        <f t="shared" si="39"/>
        <v>0</v>
      </c>
      <c r="BM26" s="28"/>
      <c r="BN26" s="27">
        <f t="shared" si="40"/>
        <v>0</v>
      </c>
      <c r="BO26" s="27">
        <f t="shared" si="41"/>
        <v>0</v>
      </c>
      <c r="BP26" s="28"/>
      <c r="BQ26" s="27">
        <f t="shared" si="42"/>
        <v>0</v>
      </c>
      <c r="BR26" s="27">
        <f t="shared" si="43"/>
        <v>0</v>
      </c>
      <c r="BS26" s="28"/>
      <c r="BT26" s="27">
        <f t="shared" si="44"/>
        <v>0</v>
      </c>
      <c r="BU26" s="27">
        <f t="shared" si="45"/>
        <v>0</v>
      </c>
      <c r="BV26" s="26"/>
      <c r="BW26" s="27">
        <f t="shared" si="46"/>
        <v>0</v>
      </c>
      <c r="BX26" s="27">
        <f t="shared" si="47"/>
        <v>0</v>
      </c>
      <c r="BY26" s="26"/>
      <c r="BZ26" s="27">
        <f t="shared" si="48"/>
        <v>0</v>
      </c>
      <c r="CA26" s="27">
        <f t="shared" si="49"/>
        <v>0</v>
      </c>
      <c r="CB26" s="26"/>
      <c r="CC26" s="27">
        <f t="shared" si="50"/>
        <v>0</v>
      </c>
      <c r="CD26" s="27">
        <f t="shared" si="51"/>
        <v>0</v>
      </c>
      <c r="CE26" s="24"/>
      <c r="CF26" s="27">
        <f t="shared" si="52"/>
        <v>0</v>
      </c>
      <c r="CG26" s="27">
        <f t="shared" si="53"/>
        <v>0</v>
      </c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5"/>
      <c r="CY26" s="5"/>
      <c r="CZ26" s="5"/>
      <c r="DA26" s="5"/>
    </row>
    <row r="27" spans="2:105" s="2" customFormat="1" ht="18.75" customHeight="1">
      <c r="B27" s="17">
        <f t="shared" si="54"/>
        <v>33</v>
      </c>
      <c r="C27" s="18" t="s">
        <v>2</v>
      </c>
      <c r="D27" s="19">
        <f t="shared" si="55"/>
        <v>33.9</v>
      </c>
      <c r="E27" s="24"/>
      <c r="F27" s="22">
        <f t="shared" si="0"/>
        <v>0</v>
      </c>
      <c r="G27" s="22">
        <f t="shared" si="1"/>
        <v>0</v>
      </c>
      <c r="H27" s="24">
        <v>7</v>
      </c>
      <c r="I27" s="22">
        <f t="shared" si="2"/>
        <v>234.5</v>
      </c>
      <c r="J27" s="22">
        <f t="shared" si="3"/>
        <v>2813.5930670016614</v>
      </c>
      <c r="K27" s="24">
        <v>15</v>
      </c>
      <c r="L27" s="22">
        <f t="shared" si="4"/>
        <v>502.5</v>
      </c>
      <c r="M27" s="22">
        <f t="shared" si="5"/>
        <v>6029.1280007178466</v>
      </c>
      <c r="N27" s="24">
        <v>4</v>
      </c>
      <c r="O27" s="22">
        <f t="shared" si="6"/>
        <v>134</v>
      </c>
      <c r="P27" s="22">
        <f t="shared" si="7"/>
        <v>1607.7674668580923</v>
      </c>
      <c r="Q27" s="24">
        <v>1</v>
      </c>
      <c r="R27" s="22">
        <f t="shared" si="8"/>
        <v>33.5</v>
      </c>
      <c r="S27" s="22">
        <f t="shared" si="9"/>
        <v>401.94186671452309</v>
      </c>
      <c r="T27" s="24"/>
      <c r="U27" s="22">
        <f t="shared" si="10"/>
        <v>0</v>
      </c>
      <c r="V27" s="22">
        <f t="shared" si="11"/>
        <v>0</v>
      </c>
      <c r="W27" s="24"/>
      <c r="X27" s="22">
        <f t="shared" si="12"/>
        <v>0</v>
      </c>
      <c r="Y27" s="22">
        <f t="shared" si="13"/>
        <v>0</v>
      </c>
      <c r="Z27" s="25">
        <v>4</v>
      </c>
      <c r="AA27" s="22">
        <f t="shared" si="14"/>
        <v>134</v>
      </c>
      <c r="AB27" s="22">
        <f t="shared" si="15"/>
        <v>1607.7674668580923</v>
      </c>
      <c r="AC27" s="24">
        <v>5</v>
      </c>
      <c r="AD27" s="22">
        <f t="shared" si="16"/>
        <v>167.5</v>
      </c>
      <c r="AE27" s="22">
        <f t="shared" si="17"/>
        <v>2009.7093335726154</v>
      </c>
      <c r="AF27" s="24">
        <v>5</v>
      </c>
      <c r="AG27" s="22">
        <f t="shared" si="18"/>
        <v>167.5</v>
      </c>
      <c r="AH27" s="22">
        <f t="shared" si="19"/>
        <v>2009.7093335726154</v>
      </c>
      <c r="AI27" s="24"/>
      <c r="AJ27" s="22">
        <f t="shared" si="20"/>
        <v>0</v>
      </c>
      <c r="AK27" s="22">
        <f t="shared" si="21"/>
        <v>0</v>
      </c>
      <c r="AL27" s="24"/>
      <c r="AM27" s="22">
        <f t="shared" si="22"/>
        <v>0</v>
      </c>
      <c r="AN27" s="22">
        <f t="shared" si="23"/>
        <v>0</v>
      </c>
      <c r="AO27" s="24"/>
      <c r="AP27" s="22">
        <f t="shared" si="24"/>
        <v>0</v>
      </c>
      <c r="AQ27" s="22">
        <f t="shared" si="25"/>
        <v>0</v>
      </c>
      <c r="AR27" s="24"/>
      <c r="AS27" s="22">
        <f t="shared" si="26"/>
        <v>0</v>
      </c>
      <c r="AT27" s="22">
        <f t="shared" si="27"/>
        <v>0</v>
      </c>
      <c r="AU27" s="24"/>
      <c r="AV27" s="22">
        <f t="shared" si="28"/>
        <v>0</v>
      </c>
      <c r="AW27" s="22">
        <f t="shared" si="29"/>
        <v>0</v>
      </c>
      <c r="AX27" s="24"/>
      <c r="AY27" s="22">
        <f t="shared" si="30"/>
        <v>0</v>
      </c>
      <c r="AZ27" s="22">
        <f t="shared" si="31"/>
        <v>0</v>
      </c>
      <c r="BA27" s="24"/>
      <c r="BB27" s="22">
        <f t="shared" si="32"/>
        <v>0</v>
      </c>
      <c r="BC27" s="22">
        <f t="shared" si="33"/>
        <v>0</v>
      </c>
      <c r="BD27" s="26"/>
      <c r="BE27" s="22">
        <f t="shared" si="34"/>
        <v>0</v>
      </c>
      <c r="BF27" s="22">
        <f t="shared" si="35"/>
        <v>0</v>
      </c>
      <c r="BG27" s="26"/>
      <c r="BH27" s="22">
        <f t="shared" si="36"/>
        <v>0</v>
      </c>
      <c r="BI27" s="22">
        <f t="shared" si="37"/>
        <v>0</v>
      </c>
      <c r="BJ27" s="29"/>
      <c r="BK27" s="22">
        <f t="shared" si="38"/>
        <v>0</v>
      </c>
      <c r="BL27" s="22">
        <f t="shared" si="39"/>
        <v>0</v>
      </c>
      <c r="BM27" s="26"/>
      <c r="BN27" s="22">
        <f t="shared" si="40"/>
        <v>0</v>
      </c>
      <c r="BO27" s="22">
        <f t="shared" si="41"/>
        <v>0</v>
      </c>
      <c r="BP27" s="26"/>
      <c r="BQ27" s="22">
        <f t="shared" si="42"/>
        <v>0</v>
      </c>
      <c r="BR27" s="22">
        <f t="shared" si="43"/>
        <v>0</v>
      </c>
      <c r="BS27" s="26"/>
      <c r="BT27" s="22">
        <f t="shared" si="44"/>
        <v>0</v>
      </c>
      <c r="BU27" s="22">
        <f t="shared" si="45"/>
        <v>0</v>
      </c>
      <c r="BV27" s="26"/>
      <c r="BW27" s="22">
        <f t="shared" si="46"/>
        <v>0</v>
      </c>
      <c r="BX27" s="22">
        <f t="shared" si="47"/>
        <v>0</v>
      </c>
      <c r="BY27" s="26"/>
      <c r="BZ27" s="22">
        <f t="shared" si="48"/>
        <v>0</v>
      </c>
      <c r="CA27" s="22">
        <f t="shared" si="49"/>
        <v>0</v>
      </c>
      <c r="CB27" s="26"/>
      <c r="CC27" s="22">
        <f t="shared" si="50"/>
        <v>0</v>
      </c>
      <c r="CD27" s="22">
        <f t="shared" si="51"/>
        <v>0</v>
      </c>
      <c r="CE27" s="24"/>
      <c r="CF27" s="22">
        <f t="shared" si="52"/>
        <v>0</v>
      </c>
      <c r="CG27" s="22">
        <f t="shared" si="53"/>
        <v>0</v>
      </c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5"/>
      <c r="CY27" s="5"/>
      <c r="CZ27" s="5"/>
      <c r="DA27" s="5"/>
    </row>
    <row r="28" spans="2:105" s="2" customFormat="1" ht="18.75" customHeight="1">
      <c r="B28" s="17">
        <f t="shared" si="54"/>
        <v>34</v>
      </c>
      <c r="C28" s="18" t="s">
        <v>2</v>
      </c>
      <c r="D28" s="19">
        <f t="shared" si="55"/>
        <v>34.9</v>
      </c>
      <c r="E28" s="24">
        <v>3</v>
      </c>
      <c r="F28" s="22">
        <f t="shared" si="0"/>
        <v>103.5</v>
      </c>
      <c r="G28" s="22">
        <f t="shared" si="1"/>
        <v>1332.3355234982225</v>
      </c>
      <c r="H28" s="24">
        <v>8</v>
      </c>
      <c r="I28" s="22">
        <f t="shared" si="2"/>
        <v>276</v>
      </c>
      <c r="J28" s="22">
        <f t="shared" si="3"/>
        <v>3552.8947293285933</v>
      </c>
      <c r="K28" s="24">
        <v>4</v>
      </c>
      <c r="L28" s="22">
        <f t="shared" si="4"/>
        <v>138</v>
      </c>
      <c r="M28" s="22">
        <f t="shared" si="5"/>
        <v>1776.4473646642966</v>
      </c>
      <c r="N28" s="24">
        <v>7</v>
      </c>
      <c r="O28" s="22">
        <f t="shared" si="6"/>
        <v>241.5</v>
      </c>
      <c r="P28" s="22">
        <f t="shared" si="7"/>
        <v>3108.7828881625192</v>
      </c>
      <c r="Q28" s="24"/>
      <c r="R28" s="22">
        <f t="shared" si="8"/>
        <v>0</v>
      </c>
      <c r="S28" s="22">
        <f t="shared" si="9"/>
        <v>0</v>
      </c>
      <c r="T28" s="24"/>
      <c r="U28" s="22">
        <f t="shared" si="10"/>
        <v>0</v>
      </c>
      <c r="V28" s="22">
        <f t="shared" si="11"/>
        <v>0</v>
      </c>
      <c r="W28" s="24"/>
      <c r="X28" s="22">
        <f t="shared" si="12"/>
        <v>0</v>
      </c>
      <c r="Y28" s="22">
        <f t="shared" si="13"/>
        <v>0</v>
      </c>
      <c r="Z28" s="25">
        <v>12</v>
      </c>
      <c r="AA28" s="22">
        <f t="shared" si="14"/>
        <v>414</v>
      </c>
      <c r="AB28" s="22">
        <f t="shared" si="15"/>
        <v>5329.3420939928901</v>
      </c>
      <c r="AC28" s="24">
        <v>11</v>
      </c>
      <c r="AD28" s="22">
        <f t="shared" si="16"/>
        <v>379.5</v>
      </c>
      <c r="AE28" s="22">
        <f t="shared" si="17"/>
        <v>4885.2302528268156</v>
      </c>
      <c r="AF28" s="24"/>
      <c r="AG28" s="22">
        <f t="shared" si="18"/>
        <v>0</v>
      </c>
      <c r="AH28" s="22">
        <f t="shared" si="19"/>
        <v>0</v>
      </c>
      <c r="AI28" s="24"/>
      <c r="AJ28" s="22">
        <f t="shared" si="20"/>
        <v>0</v>
      </c>
      <c r="AK28" s="22">
        <f t="shared" si="21"/>
        <v>0</v>
      </c>
      <c r="AL28" s="24"/>
      <c r="AM28" s="22">
        <f t="shared" si="22"/>
        <v>0</v>
      </c>
      <c r="AN28" s="22">
        <f t="shared" si="23"/>
        <v>0</v>
      </c>
      <c r="AO28" s="24"/>
      <c r="AP28" s="22">
        <f t="shared" si="24"/>
        <v>0</v>
      </c>
      <c r="AQ28" s="22">
        <f t="shared" si="25"/>
        <v>0</v>
      </c>
      <c r="AR28" s="24"/>
      <c r="AS28" s="22">
        <f t="shared" si="26"/>
        <v>0</v>
      </c>
      <c r="AT28" s="22">
        <f t="shared" si="27"/>
        <v>0</v>
      </c>
      <c r="AU28" s="24"/>
      <c r="AV28" s="22">
        <f t="shared" si="28"/>
        <v>0</v>
      </c>
      <c r="AW28" s="22">
        <f t="shared" si="29"/>
        <v>0</v>
      </c>
      <c r="AX28" s="24"/>
      <c r="AY28" s="22">
        <f t="shared" si="30"/>
        <v>0</v>
      </c>
      <c r="AZ28" s="22">
        <f t="shared" si="31"/>
        <v>0</v>
      </c>
      <c r="BA28" s="26"/>
      <c r="BB28" s="22">
        <f t="shared" si="32"/>
        <v>0</v>
      </c>
      <c r="BC28" s="22">
        <f t="shared" si="33"/>
        <v>0</v>
      </c>
      <c r="BD28" s="26"/>
      <c r="BE28" s="22">
        <f t="shared" si="34"/>
        <v>0</v>
      </c>
      <c r="BF28" s="22">
        <f t="shared" si="35"/>
        <v>0</v>
      </c>
      <c r="BG28" s="26"/>
      <c r="BH28" s="22">
        <f t="shared" si="36"/>
        <v>0</v>
      </c>
      <c r="BI28" s="22">
        <f t="shared" si="37"/>
        <v>0</v>
      </c>
      <c r="BJ28" s="29"/>
      <c r="BK28" s="22">
        <f t="shared" si="38"/>
        <v>0</v>
      </c>
      <c r="BL28" s="22">
        <f t="shared" si="39"/>
        <v>0</v>
      </c>
      <c r="BM28" s="26"/>
      <c r="BN28" s="22">
        <f t="shared" si="40"/>
        <v>0</v>
      </c>
      <c r="BO28" s="22">
        <f t="shared" si="41"/>
        <v>0</v>
      </c>
      <c r="BP28" s="26"/>
      <c r="BQ28" s="22">
        <f t="shared" si="42"/>
        <v>0</v>
      </c>
      <c r="BR28" s="22">
        <f t="shared" si="43"/>
        <v>0</v>
      </c>
      <c r="BS28" s="26"/>
      <c r="BT28" s="22">
        <f t="shared" si="44"/>
        <v>0</v>
      </c>
      <c r="BU28" s="22">
        <f t="shared" si="45"/>
        <v>0</v>
      </c>
      <c r="BV28" s="26"/>
      <c r="BW28" s="22">
        <f t="shared" si="46"/>
        <v>0</v>
      </c>
      <c r="BX28" s="22">
        <f t="shared" si="47"/>
        <v>0</v>
      </c>
      <c r="BY28" s="26"/>
      <c r="BZ28" s="22">
        <f t="shared" si="48"/>
        <v>0</v>
      </c>
      <c r="CA28" s="22">
        <f t="shared" si="49"/>
        <v>0</v>
      </c>
      <c r="CB28" s="26"/>
      <c r="CC28" s="22">
        <f t="shared" si="50"/>
        <v>0</v>
      </c>
      <c r="CD28" s="22">
        <f t="shared" si="51"/>
        <v>0</v>
      </c>
      <c r="CE28" s="24"/>
      <c r="CF28" s="22">
        <f t="shared" si="52"/>
        <v>0</v>
      </c>
      <c r="CG28" s="22">
        <f t="shared" si="53"/>
        <v>0</v>
      </c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5"/>
      <c r="CY28" s="5"/>
      <c r="CZ28" s="5"/>
      <c r="DA28" s="5"/>
    </row>
    <row r="29" spans="2:105" s="2" customFormat="1" ht="18.75" customHeight="1">
      <c r="B29" s="17">
        <f t="shared" si="54"/>
        <v>35</v>
      </c>
      <c r="C29" s="18" t="s">
        <v>2</v>
      </c>
      <c r="D29" s="19">
        <f t="shared" si="55"/>
        <v>35.9</v>
      </c>
      <c r="E29" s="24">
        <v>1</v>
      </c>
      <c r="F29" s="22">
        <f t="shared" si="0"/>
        <v>35.5</v>
      </c>
      <c r="G29" s="22">
        <f t="shared" si="1"/>
        <v>489.30912500566711</v>
      </c>
      <c r="H29" s="24">
        <v>3</v>
      </c>
      <c r="I29" s="22">
        <f t="shared" si="2"/>
        <v>106.5</v>
      </c>
      <c r="J29" s="22">
        <f t="shared" si="3"/>
        <v>1467.9273750170014</v>
      </c>
      <c r="K29" s="24">
        <v>4</v>
      </c>
      <c r="L29" s="22">
        <f t="shared" si="4"/>
        <v>142</v>
      </c>
      <c r="M29" s="22">
        <f t="shared" si="5"/>
        <v>1957.2365000226685</v>
      </c>
      <c r="N29" s="24">
        <v>1</v>
      </c>
      <c r="O29" s="22">
        <f t="shared" si="6"/>
        <v>35.5</v>
      </c>
      <c r="P29" s="22">
        <f t="shared" si="7"/>
        <v>489.30912500566711</v>
      </c>
      <c r="Q29" s="24"/>
      <c r="R29" s="22">
        <f t="shared" si="8"/>
        <v>0</v>
      </c>
      <c r="S29" s="22">
        <f t="shared" si="9"/>
        <v>0</v>
      </c>
      <c r="T29" s="24"/>
      <c r="U29" s="22">
        <f t="shared" si="10"/>
        <v>0</v>
      </c>
      <c r="V29" s="22">
        <f t="shared" si="11"/>
        <v>0</v>
      </c>
      <c r="W29" s="24"/>
      <c r="X29" s="22">
        <f t="shared" si="12"/>
        <v>0</v>
      </c>
      <c r="Y29" s="22">
        <f t="shared" si="13"/>
        <v>0</v>
      </c>
      <c r="Z29" s="25">
        <v>4</v>
      </c>
      <c r="AA29" s="22">
        <f t="shared" si="14"/>
        <v>142</v>
      </c>
      <c r="AB29" s="22">
        <f t="shared" si="15"/>
        <v>1957.2365000226685</v>
      </c>
      <c r="AC29" s="24"/>
      <c r="AD29" s="22">
        <f t="shared" si="16"/>
        <v>0</v>
      </c>
      <c r="AE29" s="22">
        <f t="shared" si="17"/>
        <v>0</v>
      </c>
      <c r="AF29" s="24"/>
      <c r="AG29" s="22">
        <f t="shared" si="18"/>
        <v>0</v>
      </c>
      <c r="AH29" s="22">
        <f t="shared" si="19"/>
        <v>0</v>
      </c>
      <c r="AI29" s="24"/>
      <c r="AJ29" s="22">
        <f t="shared" si="20"/>
        <v>0</v>
      </c>
      <c r="AK29" s="22">
        <f t="shared" si="21"/>
        <v>0</v>
      </c>
      <c r="AL29" s="24"/>
      <c r="AM29" s="22">
        <f t="shared" si="22"/>
        <v>0</v>
      </c>
      <c r="AN29" s="22">
        <f t="shared" si="23"/>
        <v>0</v>
      </c>
      <c r="AO29" s="24"/>
      <c r="AP29" s="22">
        <f t="shared" si="24"/>
        <v>0</v>
      </c>
      <c r="AQ29" s="22">
        <f t="shared" si="25"/>
        <v>0</v>
      </c>
      <c r="AR29" s="24"/>
      <c r="AS29" s="22">
        <f t="shared" si="26"/>
        <v>0</v>
      </c>
      <c r="AT29" s="22">
        <f t="shared" si="27"/>
        <v>0</v>
      </c>
      <c r="AU29" s="24"/>
      <c r="AV29" s="22">
        <f t="shared" si="28"/>
        <v>0</v>
      </c>
      <c r="AW29" s="22">
        <f t="shared" si="29"/>
        <v>0</v>
      </c>
      <c r="AX29" s="24"/>
      <c r="AY29" s="22">
        <f t="shared" si="30"/>
        <v>0</v>
      </c>
      <c r="AZ29" s="22">
        <f t="shared" si="31"/>
        <v>0</v>
      </c>
      <c r="BA29" s="26"/>
      <c r="BB29" s="22">
        <f t="shared" si="32"/>
        <v>0</v>
      </c>
      <c r="BC29" s="22">
        <f t="shared" si="33"/>
        <v>0</v>
      </c>
      <c r="BD29" s="26"/>
      <c r="BE29" s="22">
        <f t="shared" si="34"/>
        <v>0</v>
      </c>
      <c r="BF29" s="22">
        <f t="shared" si="35"/>
        <v>0</v>
      </c>
      <c r="BG29" s="26"/>
      <c r="BH29" s="22">
        <f t="shared" si="36"/>
        <v>0</v>
      </c>
      <c r="BI29" s="22">
        <f t="shared" si="37"/>
        <v>0</v>
      </c>
      <c r="BJ29" s="29"/>
      <c r="BK29" s="22">
        <f t="shared" si="38"/>
        <v>0</v>
      </c>
      <c r="BL29" s="22">
        <f t="shared" si="39"/>
        <v>0</v>
      </c>
      <c r="BM29" s="26"/>
      <c r="BN29" s="22">
        <f t="shared" si="40"/>
        <v>0</v>
      </c>
      <c r="BO29" s="22">
        <f t="shared" si="41"/>
        <v>0</v>
      </c>
      <c r="BP29" s="26"/>
      <c r="BQ29" s="22">
        <f t="shared" si="42"/>
        <v>0</v>
      </c>
      <c r="BR29" s="22">
        <f t="shared" si="43"/>
        <v>0</v>
      </c>
      <c r="BS29" s="26"/>
      <c r="BT29" s="22">
        <f t="shared" si="44"/>
        <v>0</v>
      </c>
      <c r="BU29" s="22">
        <f t="shared" si="45"/>
        <v>0</v>
      </c>
      <c r="BV29" s="26"/>
      <c r="BW29" s="22">
        <f t="shared" si="46"/>
        <v>0</v>
      </c>
      <c r="BX29" s="22">
        <f t="shared" si="47"/>
        <v>0</v>
      </c>
      <c r="BY29" s="26"/>
      <c r="BZ29" s="22">
        <f t="shared" si="48"/>
        <v>0</v>
      </c>
      <c r="CA29" s="22">
        <f t="shared" si="49"/>
        <v>0</v>
      </c>
      <c r="CB29" s="26"/>
      <c r="CC29" s="22">
        <f t="shared" si="50"/>
        <v>0</v>
      </c>
      <c r="CD29" s="22">
        <f t="shared" si="51"/>
        <v>0</v>
      </c>
      <c r="CE29" s="24"/>
      <c r="CF29" s="22">
        <f t="shared" si="52"/>
        <v>0</v>
      </c>
      <c r="CG29" s="22">
        <f t="shared" si="53"/>
        <v>0</v>
      </c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5"/>
      <c r="CY29" s="5"/>
      <c r="CZ29" s="5"/>
      <c r="DA29" s="5"/>
    </row>
    <row r="30" spans="2:105" s="2" customFormat="1" ht="18.75" customHeight="1">
      <c r="B30" s="17">
        <f t="shared" si="54"/>
        <v>36</v>
      </c>
      <c r="C30" s="18" t="s">
        <v>2</v>
      </c>
      <c r="D30" s="19">
        <f t="shared" si="55"/>
        <v>36.9</v>
      </c>
      <c r="E30" s="24">
        <v>2</v>
      </c>
      <c r="F30" s="22">
        <f t="shared" si="0"/>
        <v>73</v>
      </c>
      <c r="G30" s="22">
        <f t="shared" si="1"/>
        <v>1075.3130756001424</v>
      </c>
      <c r="H30" s="24">
        <v>2</v>
      </c>
      <c r="I30" s="22">
        <f t="shared" si="2"/>
        <v>73</v>
      </c>
      <c r="J30" s="22">
        <f t="shared" si="3"/>
        <v>1075.3130756001424</v>
      </c>
      <c r="K30" s="26">
        <v>1</v>
      </c>
      <c r="L30" s="22">
        <f t="shared" si="4"/>
        <v>36.5</v>
      </c>
      <c r="M30" s="22">
        <f t="shared" si="5"/>
        <v>537.65653780007119</v>
      </c>
      <c r="N30" s="26">
        <v>2</v>
      </c>
      <c r="O30" s="22">
        <f t="shared" si="6"/>
        <v>73</v>
      </c>
      <c r="P30" s="22">
        <f t="shared" si="7"/>
        <v>1075.3130756001424</v>
      </c>
      <c r="Q30" s="24"/>
      <c r="R30" s="22">
        <f t="shared" si="8"/>
        <v>0</v>
      </c>
      <c r="S30" s="22">
        <f t="shared" si="9"/>
        <v>0</v>
      </c>
      <c r="T30" s="24"/>
      <c r="U30" s="22">
        <f t="shared" si="10"/>
        <v>0</v>
      </c>
      <c r="V30" s="22">
        <f t="shared" si="11"/>
        <v>0</v>
      </c>
      <c r="W30" s="24">
        <v>6</v>
      </c>
      <c r="X30" s="22">
        <f t="shared" si="12"/>
        <v>219</v>
      </c>
      <c r="Y30" s="22">
        <f t="shared" si="13"/>
        <v>3225.9392268004272</v>
      </c>
      <c r="Z30" s="25"/>
      <c r="AA30" s="22">
        <f t="shared" si="14"/>
        <v>0</v>
      </c>
      <c r="AB30" s="22">
        <f t="shared" si="15"/>
        <v>0</v>
      </c>
      <c r="AC30" s="24"/>
      <c r="AD30" s="22">
        <f t="shared" si="16"/>
        <v>0</v>
      </c>
      <c r="AE30" s="22">
        <f t="shared" si="17"/>
        <v>0</v>
      </c>
      <c r="AF30" s="24"/>
      <c r="AG30" s="22">
        <f t="shared" si="18"/>
        <v>0</v>
      </c>
      <c r="AH30" s="22">
        <f t="shared" si="19"/>
        <v>0</v>
      </c>
      <c r="AI30" s="24"/>
      <c r="AJ30" s="22">
        <f t="shared" si="20"/>
        <v>0</v>
      </c>
      <c r="AK30" s="22">
        <f t="shared" si="21"/>
        <v>0</v>
      </c>
      <c r="AL30" s="24"/>
      <c r="AM30" s="22">
        <f t="shared" si="22"/>
        <v>0</v>
      </c>
      <c r="AN30" s="22">
        <f t="shared" si="23"/>
        <v>0</v>
      </c>
      <c r="AO30" s="24"/>
      <c r="AP30" s="22">
        <f t="shared" si="24"/>
        <v>0</v>
      </c>
      <c r="AQ30" s="22">
        <f t="shared" si="25"/>
        <v>0</v>
      </c>
      <c r="AR30" s="24"/>
      <c r="AS30" s="22">
        <f t="shared" si="26"/>
        <v>0</v>
      </c>
      <c r="AT30" s="22">
        <f t="shared" si="27"/>
        <v>0</v>
      </c>
      <c r="AU30" s="24"/>
      <c r="AV30" s="22">
        <f t="shared" si="28"/>
        <v>0</v>
      </c>
      <c r="AW30" s="22">
        <f t="shared" si="29"/>
        <v>0</v>
      </c>
      <c r="AX30" s="24"/>
      <c r="AY30" s="22">
        <f t="shared" si="30"/>
        <v>0</v>
      </c>
      <c r="AZ30" s="22">
        <f t="shared" si="31"/>
        <v>0</v>
      </c>
      <c r="BA30" s="26"/>
      <c r="BB30" s="22">
        <f t="shared" si="32"/>
        <v>0</v>
      </c>
      <c r="BC30" s="22">
        <f t="shared" si="33"/>
        <v>0</v>
      </c>
      <c r="BD30" s="26"/>
      <c r="BE30" s="22">
        <f t="shared" si="34"/>
        <v>0</v>
      </c>
      <c r="BF30" s="22">
        <f t="shared" si="35"/>
        <v>0</v>
      </c>
      <c r="BG30" s="26"/>
      <c r="BH30" s="22">
        <f t="shared" si="36"/>
        <v>0</v>
      </c>
      <c r="BI30" s="22">
        <f t="shared" si="37"/>
        <v>0</v>
      </c>
      <c r="BJ30" s="29"/>
      <c r="BK30" s="22">
        <f t="shared" si="38"/>
        <v>0</v>
      </c>
      <c r="BL30" s="22">
        <f t="shared" si="39"/>
        <v>0</v>
      </c>
      <c r="BM30" s="26"/>
      <c r="BN30" s="22">
        <f t="shared" si="40"/>
        <v>0</v>
      </c>
      <c r="BO30" s="22">
        <f t="shared" si="41"/>
        <v>0</v>
      </c>
      <c r="BP30" s="26"/>
      <c r="BQ30" s="22">
        <f t="shared" si="42"/>
        <v>0</v>
      </c>
      <c r="BR30" s="22">
        <f t="shared" si="43"/>
        <v>0</v>
      </c>
      <c r="BS30" s="26"/>
      <c r="BT30" s="22">
        <f t="shared" si="44"/>
        <v>0</v>
      </c>
      <c r="BU30" s="22">
        <f t="shared" si="45"/>
        <v>0</v>
      </c>
      <c r="BV30" s="26"/>
      <c r="BW30" s="22">
        <f t="shared" si="46"/>
        <v>0</v>
      </c>
      <c r="BX30" s="22">
        <f t="shared" si="47"/>
        <v>0</v>
      </c>
      <c r="BY30" s="26"/>
      <c r="BZ30" s="22">
        <f t="shared" si="48"/>
        <v>0</v>
      </c>
      <c r="CA30" s="22">
        <f t="shared" si="49"/>
        <v>0</v>
      </c>
      <c r="CB30" s="26"/>
      <c r="CC30" s="22">
        <f t="shared" si="50"/>
        <v>0</v>
      </c>
      <c r="CD30" s="22">
        <f t="shared" si="51"/>
        <v>0</v>
      </c>
      <c r="CE30" s="24"/>
      <c r="CF30" s="22">
        <f t="shared" si="52"/>
        <v>0</v>
      </c>
      <c r="CG30" s="22">
        <f t="shared" si="53"/>
        <v>0</v>
      </c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5"/>
      <c r="CY30" s="5"/>
      <c r="CZ30" s="5"/>
      <c r="DA30" s="5"/>
    </row>
    <row r="31" spans="2:105" s="2" customFormat="1" ht="18.75" customHeight="1">
      <c r="B31" s="17">
        <f t="shared" si="54"/>
        <v>37</v>
      </c>
      <c r="C31" s="18" t="s">
        <v>2</v>
      </c>
      <c r="D31" s="19">
        <f t="shared" si="55"/>
        <v>37.9</v>
      </c>
      <c r="E31" s="24"/>
      <c r="F31" s="22">
        <f t="shared" si="0"/>
        <v>0</v>
      </c>
      <c r="G31" s="22">
        <f t="shared" si="1"/>
        <v>0</v>
      </c>
      <c r="H31" s="29">
        <v>4</v>
      </c>
      <c r="I31" s="22">
        <f t="shared" si="2"/>
        <v>150</v>
      </c>
      <c r="J31" s="22">
        <f t="shared" si="3"/>
        <v>2357.1130509704531</v>
      </c>
      <c r="K31" s="26"/>
      <c r="L31" s="22">
        <f t="shared" si="4"/>
        <v>0</v>
      </c>
      <c r="M31" s="22">
        <f t="shared" si="5"/>
        <v>0</v>
      </c>
      <c r="N31" s="26"/>
      <c r="O31" s="22">
        <f t="shared" si="6"/>
        <v>0</v>
      </c>
      <c r="P31" s="22">
        <f t="shared" si="7"/>
        <v>0</v>
      </c>
      <c r="Q31" s="24"/>
      <c r="R31" s="22">
        <f t="shared" si="8"/>
        <v>0</v>
      </c>
      <c r="S31" s="22">
        <f t="shared" si="9"/>
        <v>0</v>
      </c>
      <c r="T31" s="24"/>
      <c r="U31" s="22">
        <f t="shared" si="10"/>
        <v>0</v>
      </c>
      <c r="V31" s="22">
        <f t="shared" si="11"/>
        <v>0</v>
      </c>
      <c r="W31" s="24">
        <v>5</v>
      </c>
      <c r="X31" s="22">
        <f t="shared" si="12"/>
        <v>187.5</v>
      </c>
      <c r="Y31" s="22">
        <f t="shared" si="13"/>
        <v>2946.3913137130662</v>
      </c>
      <c r="Z31" s="25"/>
      <c r="AA31" s="22">
        <f t="shared" si="14"/>
        <v>0</v>
      </c>
      <c r="AB31" s="22">
        <f t="shared" si="15"/>
        <v>0</v>
      </c>
      <c r="AC31" s="24"/>
      <c r="AD31" s="22">
        <f t="shared" si="16"/>
        <v>0</v>
      </c>
      <c r="AE31" s="22">
        <f t="shared" si="17"/>
        <v>0</v>
      </c>
      <c r="AF31" s="24"/>
      <c r="AG31" s="22">
        <f t="shared" si="18"/>
        <v>0</v>
      </c>
      <c r="AH31" s="22">
        <f t="shared" si="19"/>
        <v>0</v>
      </c>
      <c r="AI31" s="24"/>
      <c r="AJ31" s="22">
        <f t="shared" si="20"/>
        <v>0</v>
      </c>
      <c r="AK31" s="22">
        <f t="shared" si="21"/>
        <v>0</v>
      </c>
      <c r="AL31" s="24"/>
      <c r="AM31" s="22">
        <f t="shared" si="22"/>
        <v>0</v>
      </c>
      <c r="AN31" s="22">
        <f t="shared" si="23"/>
        <v>0</v>
      </c>
      <c r="AO31" s="24"/>
      <c r="AP31" s="22">
        <f t="shared" si="24"/>
        <v>0</v>
      </c>
      <c r="AQ31" s="22">
        <f t="shared" si="25"/>
        <v>0</v>
      </c>
      <c r="AR31" s="26"/>
      <c r="AS31" s="22">
        <f t="shared" si="26"/>
        <v>0</v>
      </c>
      <c r="AT31" s="22">
        <f t="shared" si="27"/>
        <v>0</v>
      </c>
      <c r="AU31" s="26"/>
      <c r="AV31" s="22">
        <f t="shared" si="28"/>
        <v>0</v>
      </c>
      <c r="AW31" s="22">
        <f t="shared" si="29"/>
        <v>0</v>
      </c>
      <c r="AX31" s="26"/>
      <c r="AY31" s="22">
        <f t="shared" si="30"/>
        <v>0</v>
      </c>
      <c r="AZ31" s="22">
        <f t="shared" si="31"/>
        <v>0</v>
      </c>
      <c r="BA31" s="26"/>
      <c r="BB31" s="22">
        <f t="shared" si="32"/>
        <v>0</v>
      </c>
      <c r="BC31" s="22">
        <f t="shared" si="33"/>
        <v>0</v>
      </c>
      <c r="BD31" s="26"/>
      <c r="BE31" s="22">
        <f t="shared" si="34"/>
        <v>0</v>
      </c>
      <c r="BF31" s="22">
        <f t="shared" si="35"/>
        <v>0</v>
      </c>
      <c r="BG31" s="26"/>
      <c r="BH31" s="22">
        <f t="shared" si="36"/>
        <v>0</v>
      </c>
      <c r="BI31" s="22">
        <f t="shared" si="37"/>
        <v>0</v>
      </c>
      <c r="BJ31" s="26"/>
      <c r="BK31" s="22">
        <f t="shared" si="38"/>
        <v>0</v>
      </c>
      <c r="BL31" s="22">
        <f t="shared" si="39"/>
        <v>0</v>
      </c>
      <c r="BM31" s="26"/>
      <c r="BN31" s="22">
        <f t="shared" si="40"/>
        <v>0</v>
      </c>
      <c r="BO31" s="22">
        <f t="shared" si="41"/>
        <v>0</v>
      </c>
      <c r="BP31" s="26"/>
      <c r="BQ31" s="22">
        <f t="shared" si="42"/>
        <v>0</v>
      </c>
      <c r="BR31" s="22">
        <f t="shared" si="43"/>
        <v>0</v>
      </c>
      <c r="BS31" s="26"/>
      <c r="BT31" s="22">
        <f t="shared" si="44"/>
        <v>0</v>
      </c>
      <c r="BU31" s="22">
        <f t="shared" si="45"/>
        <v>0</v>
      </c>
      <c r="BV31" s="26"/>
      <c r="BW31" s="22">
        <f t="shared" si="46"/>
        <v>0</v>
      </c>
      <c r="BX31" s="22">
        <f t="shared" si="47"/>
        <v>0</v>
      </c>
      <c r="BY31" s="26"/>
      <c r="BZ31" s="22">
        <f t="shared" si="48"/>
        <v>0</v>
      </c>
      <c r="CA31" s="22">
        <f t="shared" si="49"/>
        <v>0</v>
      </c>
      <c r="CB31" s="26"/>
      <c r="CC31" s="22">
        <f t="shared" si="50"/>
        <v>0</v>
      </c>
      <c r="CD31" s="22">
        <f t="shared" si="51"/>
        <v>0</v>
      </c>
      <c r="CE31" s="24"/>
      <c r="CF31" s="22">
        <f t="shared" si="52"/>
        <v>0</v>
      </c>
      <c r="CG31" s="22">
        <f t="shared" si="53"/>
        <v>0</v>
      </c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5"/>
      <c r="CY31" s="5"/>
      <c r="CZ31" s="5"/>
      <c r="DA31" s="5"/>
    </row>
    <row r="32" spans="2:105" s="2" customFormat="1" ht="18.75" customHeight="1">
      <c r="B32" s="17">
        <f t="shared" si="54"/>
        <v>38</v>
      </c>
      <c r="C32" s="18" t="s">
        <v>2</v>
      </c>
      <c r="D32" s="19">
        <f t="shared" si="55"/>
        <v>38.9</v>
      </c>
      <c r="E32" s="24">
        <v>1</v>
      </c>
      <c r="F32" s="22">
        <f t="shared" si="0"/>
        <v>38.5</v>
      </c>
      <c r="G32" s="22">
        <f t="shared" si="1"/>
        <v>644.29982380187437</v>
      </c>
      <c r="H32" s="26">
        <v>2</v>
      </c>
      <c r="I32" s="22">
        <f t="shared" si="2"/>
        <v>77</v>
      </c>
      <c r="J32" s="22">
        <f t="shared" si="3"/>
        <v>1288.5996476037487</v>
      </c>
      <c r="K32" s="26"/>
      <c r="L32" s="22">
        <f t="shared" si="4"/>
        <v>0</v>
      </c>
      <c r="M32" s="22">
        <f t="shared" si="5"/>
        <v>0</v>
      </c>
      <c r="N32" s="26"/>
      <c r="O32" s="22">
        <f t="shared" si="6"/>
        <v>0</v>
      </c>
      <c r="P32" s="22">
        <f t="shared" si="7"/>
        <v>0</v>
      </c>
      <c r="Q32" s="26"/>
      <c r="R32" s="22">
        <f t="shared" si="8"/>
        <v>0</v>
      </c>
      <c r="S32" s="22">
        <f t="shared" si="9"/>
        <v>0</v>
      </c>
      <c r="T32" s="24"/>
      <c r="U32" s="22">
        <f t="shared" si="10"/>
        <v>0</v>
      </c>
      <c r="V32" s="22">
        <f t="shared" si="11"/>
        <v>0</v>
      </c>
      <c r="W32" s="24">
        <v>2</v>
      </c>
      <c r="X32" s="22">
        <f t="shared" si="12"/>
        <v>77</v>
      </c>
      <c r="Y32" s="22">
        <f t="shared" si="13"/>
        <v>1288.5996476037487</v>
      </c>
      <c r="Z32" s="25"/>
      <c r="AA32" s="22">
        <f t="shared" si="14"/>
        <v>0</v>
      </c>
      <c r="AB32" s="22">
        <f t="shared" si="15"/>
        <v>0</v>
      </c>
      <c r="AC32" s="24"/>
      <c r="AD32" s="22">
        <f t="shared" si="16"/>
        <v>0</v>
      </c>
      <c r="AE32" s="22">
        <f t="shared" si="17"/>
        <v>0</v>
      </c>
      <c r="AF32" s="24"/>
      <c r="AG32" s="22">
        <f t="shared" si="18"/>
        <v>0</v>
      </c>
      <c r="AH32" s="22">
        <f t="shared" si="19"/>
        <v>0</v>
      </c>
      <c r="AI32" s="24"/>
      <c r="AJ32" s="22">
        <f t="shared" si="20"/>
        <v>0</v>
      </c>
      <c r="AK32" s="22">
        <f t="shared" si="21"/>
        <v>0</v>
      </c>
      <c r="AL32" s="26"/>
      <c r="AM32" s="22">
        <f t="shared" si="22"/>
        <v>0</v>
      </c>
      <c r="AN32" s="22">
        <f t="shared" si="23"/>
        <v>0</v>
      </c>
      <c r="AO32" s="24"/>
      <c r="AP32" s="22">
        <f t="shared" si="24"/>
        <v>0</v>
      </c>
      <c r="AQ32" s="22">
        <f t="shared" si="25"/>
        <v>0</v>
      </c>
      <c r="AR32" s="26"/>
      <c r="AS32" s="22">
        <f t="shared" si="26"/>
        <v>0</v>
      </c>
      <c r="AT32" s="22">
        <f t="shared" si="27"/>
        <v>0</v>
      </c>
      <c r="AU32" s="26"/>
      <c r="AV32" s="22">
        <f t="shared" si="28"/>
        <v>0</v>
      </c>
      <c r="AW32" s="22">
        <f t="shared" si="29"/>
        <v>0</v>
      </c>
      <c r="AX32" s="26"/>
      <c r="AY32" s="22">
        <f t="shared" si="30"/>
        <v>0</v>
      </c>
      <c r="AZ32" s="22">
        <f t="shared" si="31"/>
        <v>0</v>
      </c>
      <c r="BA32" s="26"/>
      <c r="BB32" s="22">
        <f t="shared" si="32"/>
        <v>0</v>
      </c>
      <c r="BC32" s="22">
        <f t="shared" si="33"/>
        <v>0</v>
      </c>
      <c r="BD32" s="26"/>
      <c r="BE32" s="22">
        <f t="shared" si="34"/>
        <v>0</v>
      </c>
      <c r="BF32" s="22">
        <f t="shared" si="35"/>
        <v>0</v>
      </c>
      <c r="BG32" s="26"/>
      <c r="BH32" s="22">
        <f t="shared" si="36"/>
        <v>0</v>
      </c>
      <c r="BI32" s="22">
        <f t="shared" si="37"/>
        <v>0</v>
      </c>
      <c r="BJ32" s="26"/>
      <c r="BK32" s="22">
        <f t="shared" si="38"/>
        <v>0</v>
      </c>
      <c r="BL32" s="22">
        <f t="shared" si="39"/>
        <v>0</v>
      </c>
      <c r="BM32" s="26"/>
      <c r="BN32" s="22">
        <f t="shared" si="40"/>
        <v>0</v>
      </c>
      <c r="BO32" s="22">
        <f t="shared" si="41"/>
        <v>0</v>
      </c>
      <c r="BP32" s="26"/>
      <c r="BQ32" s="22">
        <f t="shared" si="42"/>
        <v>0</v>
      </c>
      <c r="BR32" s="22">
        <f t="shared" si="43"/>
        <v>0</v>
      </c>
      <c r="BS32" s="26"/>
      <c r="BT32" s="22">
        <f t="shared" si="44"/>
        <v>0</v>
      </c>
      <c r="BU32" s="22">
        <f t="shared" si="45"/>
        <v>0</v>
      </c>
      <c r="BV32" s="26"/>
      <c r="BW32" s="22">
        <f t="shared" si="46"/>
        <v>0</v>
      </c>
      <c r="BX32" s="22">
        <f t="shared" si="47"/>
        <v>0</v>
      </c>
      <c r="BY32" s="26"/>
      <c r="BZ32" s="22">
        <f t="shared" si="48"/>
        <v>0</v>
      </c>
      <c r="CA32" s="22">
        <f t="shared" si="49"/>
        <v>0</v>
      </c>
      <c r="CB32" s="26"/>
      <c r="CC32" s="22">
        <f t="shared" si="50"/>
        <v>0</v>
      </c>
      <c r="CD32" s="22">
        <f t="shared" si="51"/>
        <v>0</v>
      </c>
      <c r="CE32" s="24"/>
      <c r="CF32" s="22">
        <f t="shared" si="52"/>
        <v>0</v>
      </c>
      <c r="CG32" s="22">
        <f t="shared" si="53"/>
        <v>0</v>
      </c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5"/>
      <c r="CY32" s="5"/>
      <c r="CZ32" s="5"/>
      <c r="DA32" s="5"/>
    </row>
    <row r="33" spans="2:105" s="2" customFormat="1" ht="18.75" customHeight="1">
      <c r="B33" s="17">
        <f t="shared" si="54"/>
        <v>39</v>
      </c>
      <c r="C33" s="18" t="s">
        <v>2</v>
      </c>
      <c r="D33" s="19">
        <f t="shared" si="55"/>
        <v>39.9</v>
      </c>
      <c r="E33" s="26"/>
      <c r="F33" s="22">
        <f t="shared" si="0"/>
        <v>0</v>
      </c>
      <c r="G33" s="22">
        <f t="shared" si="1"/>
        <v>0</v>
      </c>
      <c r="H33" s="26"/>
      <c r="I33" s="22">
        <f t="shared" si="2"/>
        <v>0</v>
      </c>
      <c r="J33" s="22">
        <f t="shared" si="3"/>
        <v>0</v>
      </c>
      <c r="K33" s="26"/>
      <c r="L33" s="22">
        <f t="shared" si="4"/>
        <v>0</v>
      </c>
      <c r="M33" s="22">
        <f t="shared" si="5"/>
        <v>0</v>
      </c>
      <c r="N33" s="26"/>
      <c r="O33" s="22">
        <f t="shared" si="6"/>
        <v>0</v>
      </c>
      <c r="P33" s="22">
        <f t="shared" si="7"/>
        <v>0</v>
      </c>
      <c r="Q33" s="26"/>
      <c r="R33" s="22">
        <f t="shared" si="8"/>
        <v>0</v>
      </c>
      <c r="S33" s="22">
        <f t="shared" si="9"/>
        <v>0</v>
      </c>
      <c r="T33" s="24"/>
      <c r="U33" s="22">
        <f t="shared" si="10"/>
        <v>0</v>
      </c>
      <c r="V33" s="22">
        <f t="shared" si="11"/>
        <v>0</v>
      </c>
      <c r="W33" s="24">
        <v>2</v>
      </c>
      <c r="X33" s="22">
        <f t="shared" si="12"/>
        <v>79</v>
      </c>
      <c r="Y33" s="22">
        <f t="shared" si="13"/>
        <v>1405.6961277122734</v>
      </c>
      <c r="Z33" s="26"/>
      <c r="AA33" s="22">
        <f t="shared" si="14"/>
        <v>0</v>
      </c>
      <c r="AB33" s="22">
        <f t="shared" si="15"/>
        <v>0</v>
      </c>
      <c r="AC33" s="24"/>
      <c r="AD33" s="22">
        <f t="shared" si="16"/>
        <v>0</v>
      </c>
      <c r="AE33" s="22">
        <f t="shared" si="17"/>
        <v>0</v>
      </c>
      <c r="AF33" s="24"/>
      <c r="AG33" s="22">
        <f t="shared" si="18"/>
        <v>0</v>
      </c>
      <c r="AH33" s="22">
        <f t="shared" si="19"/>
        <v>0</v>
      </c>
      <c r="AI33" s="24"/>
      <c r="AJ33" s="22">
        <f t="shared" si="20"/>
        <v>0</v>
      </c>
      <c r="AK33" s="22">
        <f t="shared" si="21"/>
        <v>0</v>
      </c>
      <c r="AL33" s="26"/>
      <c r="AM33" s="22">
        <f t="shared" si="22"/>
        <v>0</v>
      </c>
      <c r="AN33" s="22">
        <f t="shared" si="23"/>
        <v>0</v>
      </c>
      <c r="AO33" s="24"/>
      <c r="AP33" s="22">
        <f t="shared" si="24"/>
        <v>0</v>
      </c>
      <c r="AQ33" s="22">
        <f t="shared" si="25"/>
        <v>0</v>
      </c>
      <c r="AR33" s="26"/>
      <c r="AS33" s="22">
        <f t="shared" si="26"/>
        <v>0</v>
      </c>
      <c r="AT33" s="22">
        <f t="shared" si="27"/>
        <v>0</v>
      </c>
      <c r="AU33" s="26"/>
      <c r="AV33" s="22">
        <f t="shared" si="28"/>
        <v>0</v>
      </c>
      <c r="AW33" s="22">
        <f t="shared" si="29"/>
        <v>0</v>
      </c>
      <c r="AX33" s="26"/>
      <c r="AY33" s="22">
        <f t="shared" si="30"/>
        <v>0</v>
      </c>
      <c r="AZ33" s="22">
        <f t="shared" si="31"/>
        <v>0</v>
      </c>
      <c r="BA33" s="26"/>
      <c r="BB33" s="22">
        <f t="shared" si="32"/>
        <v>0</v>
      </c>
      <c r="BC33" s="22">
        <f t="shared" si="33"/>
        <v>0</v>
      </c>
      <c r="BD33" s="26"/>
      <c r="BE33" s="22">
        <f t="shared" si="34"/>
        <v>0</v>
      </c>
      <c r="BF33" s="22">
        <f t="shared" si="35"/>
        <v>0</v>
      </c>
      <c r="BG33" s="26"/>
      <c r="BH33" s="22">
        <f t="shared" si="36"/>
        <v>0</v>
      </c>
      <c r="BI33" s="22">
        <f t="shared" si="37"/>
        <v>0</v>
      </c>
      <c r="BJ33" s="26"/>
      <c r="BK33" s="22">
        <f t="shared" si="38"/>
        <v>0</v>
      </c>
      <c r="BL33" s="22">
        <f t="shared" si="39"/>
        <v>0</v>
      </c>
      <c r="BM33" s="26"/>
      <c r="BN33" s="22">
        <f t="shared" si="40"/>
        <v>0</v>
      </c>
      <c r="BO33" s="22">
        <f t="shared" si="41"/>
        <v>0</v>
      </c>
      <c r="BP33" s="26"/>
      <c r="BQ33" s="22">
        <f t="shared" si="42"/>
        <v>0</v>
      </c>
      <c r="BR33" s="22">
        <f t="shared" si="43"/>
        <v>0</v>
      </c>
      <c r="BS33" s="26"/>
      <c r="BT33" s="22">
        <f t="shared" si="44"/>
        <v>0</v>
      </c>
      <c r="BU33" s="22">
        <f t="shared" si="45"/>
        <v>0</v>
      </c>
      <c r="BV33" s="26"/>
      <c r="BW33" s="22">
        <f t="shared" si="46"/>
        <v>0</v>
      </c>
      <c r="BX33" s="22">
        <f t="shared" si="47"/>
        <v>0</v>
      </c>
      <c r="BY33" s="26"/>
      <c r="BZ33" s="22">
        <f t="shared" si="48"/>
        <v>0</v>
      </c>
      <c r="CA33" s="22">
        <f t="shared" si="49"/>
        <v>0</v>
      </c>
      <c r="CB33" s="26"/>
      <c r="CC33" s="22">
        <f t="shared" si="50"/>
        <v>0</v>
      </c>
      <c r="CD33" s="22">
        <f t="shared" si="51"/>
        <v>0</v>
      </c>
      <c r="CE33" s="24"/>
      <c r="CF33" s="22">
        <f t="shared" si="52"/>
        <v>0</v>
      </c>
      <c r="CG33" s="22">
        <f t="shared" si="53"/>
        <v>0</v>
      </c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5"/>
      <c r="CY33" s="5"/>
      <c r="CZ33" s="5"/>
      <c r="DA33" s="5"/>
    </row>
    <row r="34" spans="2:105" s="2" customFormat="1" ht="18.75" customHeight="1">
      <c r="B34" s="17">
        <f t="shared" si="54"/>
        <v>40</v>
      </c>
      <c r="C34" s="18" t="s">
        <v>2</v>
      </c>
      <c r="D34" s="19">
        <f t="shared" si="55"/>
        <v>40.9</v>
      </c>
      <c r="E34" s="26"/>
      <c r="F34" s="22">
        <f t="shared" si="0"/>
        <v>0</v>
      </c>
      <c r="G34" s="22">
        <f t="shared" si="1"/>
        <v>0</v>
      </c>
      <c r="H34" s="26"/>
      <c r="I34" s="22">
        <f t="shared" si="2"/>
        <v>0</v>
      </c>
      <c r="J34" s="22">
        <f t="shared" si="3"/>
        <v>0</v>
      </c>
      <c r="K34" s="26"/>
      <c r="L34" s="22">
        <f t="shared" si="4"/>
        <v>0</v>
      </c>
      <c r="M34" s="22">
        <f t="shared" si="5"/>
        <v>0</v>
      </c>
      <c r="N34" s="26"/>
      <c r="O34" s="22">
        <f t="shared" si="6"/>
        <v>0</v>
      </c>
      <c r="P34" s="22">
        <f t="shared" si="7"/>
        <v>0</v>
      </c>
      <c r="Q34" s="26"/>
      <c r="R34" s="22">
        <f t="shared" si="8"/>
        <v>0</v>
      </c>
      <c r="S34" s="22">
        <f t="shared" si="9"/>
        <v>0</v>
      </c>
      <c r="T34" s="26"/>
      <c r="U34" s="22">
        <f t="shared" si="10"/>
        <v>0</v>
      </c>
      <c r="V34" s="22">
        <f t="shared" si="11"/>
        <v>0</v>
      </c>
      <c r="W34" s="26"/>
      <c r="X34" s="22">
        <f t="shared" si="12"/>
        <v>0</v>
      </c>
      <c r="Y34" s="22">
        <f t="shared" si="13"/>
        <v>0</v>
      </c>
      <c r="Z34" s="26"/>
      <c r="AA34" s="22">
        <f t="shared" si="14"/>
        <v>0</v>
      </c>
      <c r="AB34" s="22">
        <f t="shared" si="15"/>
        <v>0</v>
      </c>
      <c r="AC34" s="26"/>
      <c r="AD34" s="22">
        <f t="shared" si="16"/>
        <v>0</v>
      </c>
      <c r="AE34" s="22">
        <f t="shared" si="17"/>
        <v>0</v>
      </c>
      <c r="AF34" s="24"/>
      <c r="AG34" s="22">
        <f t="shared" si="18"/>
        <v>0</v>
      </c>
      <c r="AH34" s="22">
        <f t="shared" si="19"/>
        <v>0</v>
      </c>
      <c r="AI34" s="24"/>
      <c r="AJ34" s="22">
        <f t="shared" si="20"/>
        <v>0</v>
      </c>
      <c r="AK34" s="22">
        <f t="shared" si="21"/>
        <v>0</v>
      </c>
      <c r="AL34" s="26"/>
      <c r="AM34" s="22">
        <f t="shared" si="22"/>
        <v>0</v>
      </c>
      <c r="AN34" s="22">
        <f t="shared" si="23"/>
        <v>0</v>
      </c>
      <c r="AO34" s="24"/>
      <c r="AP34" s="22">
        <f t="shared" si="24"/>
        <v>0</v>
      </c>
      <c r="AQ34" s="22">
        <f t="shared" si="25"/>
        <v>0</v>
      </c>
      <c r="AR34" s="26"/>
      <c r="AS34" s="22">
        <f t="shared" si="26"/>
        <v>0</v>
      </c>
      <c r="AT34" s="22">
        <f t="shared" si="27"/>
        <v>0</v>
      </c>
      <c r="AU34" s="26"/>
      <c r="AV34" s="22">
        <f t="shared" si="28"/>
        <v>0</v>
      </c>
      <c r="AW34" s="22">
        <f t="shared" si="29"/>
        <v>0</v>
      </c>
      <c r="AX34" s="26"/>
      <c r="AY34" s="22">
        <f t="shared" si="30"/>
        <v>0</v>
      </c>
      <c r="AZ34" s="22">
        <f t="shared" si="31"/>
        <v>0</v>
      </c>
      <c r="BA34" s="26"/>
      <c r="BB34" s="22">
        <f t="shared" si="32"/>
        <v>0</v>
      </c>
      <c r="BC34" s="22">
        <f t="shared" si="33"/>
        <v>0</v>
      </c>
      <c r="BD34" s="26"/>
      <c r="BE34" s="22">
        <f t="shared" si="34"/>
        <v>0</v>
      </c>
      <c r="BF34" s="22">
        <f t="shared" si="35"/>
        <v>0</v>
      </c>
      <c r="BG34" s="26"/>
      <c r="BH34" s="22">
        <f t="shared" si="36"/>
        <v>0</v>
      </c>
      <c r="BI34" s="22">
        <f t="shared" si="37"/>
        <v>0</v>
      </c>
      <c r="BJ34" s="26"/>
      <c r="BK34" s="22">
        <f t="shared" si="38"/>
        <v>0</v>
      </c>
      <c r="BL34" s="22">
        <f t="shared" si="39"/>
        <v>0</v>
      </c>
      <c r="BM34" s="26"/>
      <c r="BN34" s="22">
        <f t="shared" si="40"/>
        <v>0</v>
      </c>
      <c r="BO34" s="22">
        <f t="shared" si="41"/>
        <v>0</v>
      </c>
      <c r="BP34" s="26"/>
      <c r="BQ34" s="22">
        <f t="shared" si="42"/>
        <v>0</v>
      </c>
      <c r="BR34" s="22">
        <f t="shared" si="43"/>
        <v>0</v>
      </c>
      <c r="BS34" s="26"/>
      <c r="BT34" s="22">
        <f t="shared" si="44"/>
        <v>0</v>
      </c>
      <c r="BU34" s="22">
        <f t="shared" si="45"/>
        <v>0</v>
      </c>
      <c r="BV34" s="26"/>
      <c r="BW34" s="22">
        <f t="shared" si="46"/>
        <v>0</v>
      </c>
      <c r="BX34" s="22">
        <f t="shared" si="47"/>
        <v>0</v>
      </c>
      <c r="BY34" s="26"/>
      <c r="BZ34" s="22">
        <f t="shared" si="48"/>
        <v>0</v>
      </c>
      <c r="CA34" s="22">
        <f t="shared" si="49"/>
        <v>0</v>
      </c>
      <c r="CB34" s="26"/>
      <c r="CC34" s="22">
        <f t="shared" si="50"/>
        <v>0</v>
      </c>
      <c r="CD34" s="22">
        <f t="shared" si="51"/>
        <v>0</v>
      </c>
      <c r="CE34" s="24"/>
      <c r="CF34" s="22">
        <f t="shared" si="52"/>
        <v>0</v>
      </c>
      <c r="CG34" s="22">
        <f t="shared" si="53"/>
        <v>0</v>
      </c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5"/>
      <c r="CY34" s="5"/>
      <c r="CZ34" s="5"/>
      <c r="DA34" s="5"/>
    </row>
    <row r="35" spans="2:105" s="2" customFormat="1" ht="18.75" customHeight="1">
      <c r="B35" s="17">
        <f t="shared" si="54"/>
        <v>41</v>
      </c>
      <c r="C35" s="18" t="s">
        <v>2</v>
      </c>
      <c r="D35" s="19">
        <f t="shared" si="55"/>
        <v>41.9</v>
      </c>
      <c r="E35" s="26"/>
      <c r="F35" s="22">
        <f t="shared" si="0"/>
        <v>0</v>
      </c>
      <c r="G35" s="22">
        <f t="shared" si="1"/>
        <v>0</v>
      </c>
      <c r="H35" s="26"/>
      <c r="I35" s="22">
        <f t="shared" si="2"/>
        <v>0</v>
      </c>
      <c r="J35" s="22">
        <f t="shared" si="3"/>
        <v>0</v>
      </c>
      <c r="K35" s="26"/>
      <c r="L35" s="22">
        <f t="shared" si="4"/>
        <v>0</v>
      </c>
      <c r="M35" s="22">
        <f t="shared" si="5"/>
        <v>0</v>
      </c>
      <c r="N35" s="26"/>
      <c r="O35" s="22">
        <f t="shared" si="6"/>
        <v>0</v>
      </c>
      <c r="P35" s="22">
        <f t="shared" si="7"/>
        <v>0</v>
      </c>
      <c r="Q35" s="26"/>
      <c r="R35" s="22">
        <f t="shared" si="8"/>
        <v>0</v>
      </c>
      <c r="S35" s="22">
        <f t="shared" si="9"/>
        <v>0</v>
      </c>
      <c r="T35" s="26"/>
      <c r="U35" s="22">
        <f t="shared" si="10"/>
        <v>0</v>
      </c>
      <c r="V35" s="22">
        <f t="shared" si="11"/>
        <v>0</v>
      </c>
      <c r="W35" s="26"/>
      <c r="X35" s="22">
        <f t="shared" si="12"/>
        <v>0</v>
      </c>
      <c r="Y35" s="22">
        <f t="shared" si="13"/>
        <v>0</v>
      </c>
      <c r="Z35" s="26"/>
      <c r="AA35" s="22">
        <f t="shared" si="14"/>
        <v>0</v>
      </c>
      <c r="AB35" s="22">
        <f t="shared" si="15"/>
        <v>0</v>
      </c>
      <c r="AC35" s="26"/>
      <c r="AD35" s="22">
        <f t="shared" si="16"/>
        <v>0</v>
      </c>
      <c r="AE35" s="22">
        <f t="shared" si="17"/>
        <v>0</v>
      </c>
      <c r="AF35" s="26"/>
      <c r="AG35" s="22">
        <f t="shared" si="18"/>
        <v>0</v>
      </c>
      <c r="AH35" s="22">
        <f t="shared" si="19"/>
        <v>0</v>
      </c>
      <c r="AI35" s="26"/>
      <c r="AJ35" s="22">
        <f t="shared" si="20"/>
        <v>0</v>
      </c>
      <c r="AK35" s="22">
        <f t="shared" si="21"/>
        <v>0</v>
      </c>
      <c r="AL35" s="26"/>
      <c r="AM35" s="22">
        <f t="shared" si="22"/>
        <v>0</v>
      </c>
      <c r="AN35" s="22">
        <f t="shared" si="23"/>
        <v>0</v>
      </c>
      <c r="AO35" s="24"/>
      <c r="AP35" s="22">
        <f t="shared" si="24"/>
        <v>0</v>
      </c>
      <c r="AQ35" s="22">
        <f t="shared" si="25"/>
        <v>0</v>
      </c>
      <c r="AR35" s="26"/>
      <c r="AS35" s="22">
        <f t="shared" si="26"/>
        <v>0</v>
      </c>
      <c r="AT35" s="22">
        <f t="shared" si="27"/>
        <v>0</v>
      </c>
      <c r="AU35" s="26"/>
      <c r="AV35" s="22">
        <f t="shared" si="28"/>
        <v>0</v>
      </c>
      <c r="AW35" s="22">
        <f t="shared" si="29"/>
        <v>0</v>
      </c>
      <c r="AX35" s="26"/>
      <c r="AY35" s="22">
        <f t="shared" si="30"/>
        <v>0</v>
      </c>
      <c r="AZ35" s="22">
        <f t="shared" si="31"/>
        <v>0</v>
      </c>
      <c r="BA35" s="26"/>
      <c r="BB35" s="22">
        <f t="shared" si="32"/>
        <v>0</v>
      </c>
      <c r="BC35" s="22">
        <f t="shared" si="33"/>
        <v>0</v>
      </c>
      <c r="BD35" s="26"/>
      <c r="BE35" s="22">
        <f t="shared" si="34"/>
        <v>0</v>
      </c>
      <c r="BF35" s="22">
        <f t="shared" si="35"/>
        <v>0</v>
      </c>
      <c r="BG35" s="26"/>
      <c r="BH35" s="22">
        <f t="shared" si="36"/>
        <v>0</v>
      </c>
      <c r="BI35" s="22">
        <f t="shared" si="37"/>
        <v>0</v>
      </c>
      <c r="BJ35" s="26"/>
      <c r="BK35" s="22">
        <f t="shared" si="38"/>
        <v>0</v>
      </c>
      <c r="BL35" s="22">
        <f t="shared" si="39"/>
        <v>0</v>
      </c>
      <c r="BM35" s="26"/>
      <c r="BN35" s="22">
        <f t="shared" si="40"/>
        <v>0</v>
      </c>
      <c r="BO35" s="22">
        <f t="shared" si="41"/>
        <v>0</v>
      </c>
      <c r="BP35" s="26"/>
      <c r="BQ35" s="22">
        <f t="shared" si="42"/>
        <v>0</v>
      </c>
      <c r="BR35" s="22">
        <f t="shared" si="43"/>
        <v>0</v>
      </c>
      <c r="BS35" s="26"/>
      <c r="BT35" s="22">
        <f t="shared" si="44"/>
        <v>0</v>
      </c>
      <c r="BU35" s="22">
        <f t="shared" si="45"/>
        <v>0</v>
      </c>
      <c r="BV35" s="26"/>
      <c r="BW35" s="22">
        <f t="shared" si="46"/>
        <v>0</v>
      </c>
      <c r="BX35" s="22">
        <f t="shared" si="47"/>
        <v>0</v>
      </c>
      <c r="BY35" s="26"/>
      <c r="BZ35" s="22">
        <f t="shared" si="48"/>
        <v>0</v>
      </c>
      <c r="CA35" s="22">
        <f t="shared" si="49"/>
        <v>0</v>
      </c>
      <c r="CB35" s="26"/>
      <c r="CC35" s="22">
        <f t="shared" si="50"/>
        <v>0</v>
      </c>
      <c r="CD35" s="22">
        <f t="shared" si="51"/>
        <v>0</v>
      </c>
      <c r="CE35" s="24"/>
      <c r="CF35" s="22">
        <f t="shared" si="52"/>
        <v>0</v>
      </c>
      <c r="CG35" s="22">
        <f t="shared" si="53"/>
        <v>0</v>
      </c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5"/>
      <c r="CY35" s="5"/>
      <c r="CZ35" s="5"/>
      <c r="DA35" s="5"/>
    </row>
    <row r="36" spans="2:105" s="2" customFormat="1" ht="18.75" customHeight="1">
      <c r="B36" s="17">
        <f t="shared" si="54"/>
        <v>42</v>
      </c>
      <c r="C36" s="18" t="s">
        <v>2</v>
      </c>
      <c r="D36" s="19">
        <f t="shared" si="55"/>
        <v>42.9</v>
      </c>
      <c r="E36" s="26"/>
      <c r="F36" s="22">
        <f t="shared" si="0"/>
        <v>0</v>
      </c>
      <c r="G36" s="22">
        <f t="shared" si="1"/>
        <v>0</v>
      </c>
      <c r="H36" s="26"/>
      <c r="I36" s="22">
        <f t="shared" si="2"/>
        <v>0</v>
      </c>
      <c r="J36" s="22">
        <f t="shared" si="3"/>
        <v>0</v>
      </c>
      <c r="K36" s="26"/>
      <c r="L36" s="22">
        <f t="shared" si="4"/>
        <v>0</v>
      </c>
      <c r="M36" s="22">
        <f t="shared" si="5"/>
        <v>0</v>
      </c>
      <c r="N36" s="26"/>
      <c r="O36" s="22">
        <f t="shared" si="6"/>
        <v>0</v>
      </c>
      <c r="P36" s="22">
        <f t="shared" si="7"/>
        <v>0</v>
      </c>
      <c r="Q36" s="26"/>
      <c r="R36" s="22">
        <f t="shared" si="8"/>
        <v>0</v>
      </c>
      <c r="S36" s="22">
        <f t="shared" si="9"/>
        <v>0</v>
      </c>
      <c r="T36" s="26"/>
      <c r="U36" s="22">
        <f t="shared" si="10"/>
        <v>0</v>
      </c>
      <c r="V36" s="22">
        <f t="shared" si="11"/>
        <v>0</v>
      </c>
      <c r="W36" s="26"/>
      <c r="X36" s="22">
        <f t="shared" si="12"/>
        <v>0</v>
      </c>
      <c r="Y36" s="22">
        <f t="shared" si="13"/>
        <v>0</v>
      </c>
      <c r="Z36" s="26"/>
      <c r="AA36" s="22">
        <f t="shared" si="14"/>
        <v>0</v>
      </c>
      <c r="AB36" s="22">
        <f t="shared" si="15"/>
        <v>0</v>
      </c>
      <c r="AC36" s="26"/>
      <c r="AD36" s="22">
        <f t="shared" si="16"/>
        <v>0</v>
      </c>
      <c r="AE36" s="22">
        <f t="shared" si="17"/>
        <v>0</v>
      </c>
      <c r="AF36" s="26"/>
      <c r="AG36" s="22">
        <f t="shared" si="18"/>
        <v>0</v>
      </c>
      <c r="AH36" s="22">
        <f t="shared" si="19"/>
        <v>0</v>
      </c>
      <c r="AI36" s="26"/>
      <c r="AJ36" s="22">
        <f t="shared" si="20"/>
        <v>0</v>
      </c>
      <c r="AK36" s="22">
        <f t="shared" si="21"/>
        <v>0</v>
      </c>
      <c r="AL36" s="26"/>
      <c r="AM36" s="22">
        <f t="shared" si="22"/>
        <v>0</v>
      </c>
      <c r="AN36" s="22">
        <f t="shared" si="23"/>
        <v>0</v>
      </c>
      <c r="AO36" s="24"/>
      <c r="AP36" s="22">
        <f t="shared" si="24"/>
        <v>0</v>
      </c>
      <c r="AQ36" s="22">
        <f t="shared" si="25"/>
        <v>0</v>
      </c>
      <c r="AR36" s="26"/>
      <c r="AS36" s="22">
        <f t="shared" si="26"/>
        <v>0</v>
      </c>
      <c r="AT36" s="22">
        <f t="shared" si="27"/>
        <v>0</v>
      </c>
      <c r="AU36" s="26"/>
      <c r="AV36" s="22">
        <f t="shared" si="28"/>
        <v>0</v>
      </c>
      <c r="AW36" s="22">
        <f t="shared" si="29"/>
        <v>0</v>
      </c>
      <c r="AX36" s="26"/>
      <c r="AY36" s="22">
        <f t="shared" si="30"/>
        <v>0</v>
      </c>
      <c r="AZ36" s="22">
        <f t="shared" si="31"/>
        <v>0</v>
      </c>
      <c r="BA36" s="26"/>
      <c r="BB36" s="22">
        <f t="shared" si="32"/>
        <v>0</v>
      </c>
      <c r="BC36" s="22">
        <f t="shared" si="33"/>
        <v>0</v>
      </c>
      <c r="BD36" s="26"/>
      <c r="BE36" s="22">
        <f t="shared" si="34"/>
        <v>0</v>
      </c>
      <c r="BF36" s="22">
        <f t="shared" si="35"/>
        <v>0</v>
      </c>
      <c r="BG36" s="26"/>
      <c r="BH36" s="22">
        <f t="shared" si="36"/>
        <v>0</v>
      </c>
      <c r="BI36" s="22">
        <f t="shared" si="37"/>
        <v>0</v>
      </c>
      <c r="BJ36" s="26"/>
      <c r="BK36" s="22">
        <f t="shared" si="38"/>
        <v>0</v>
      </c>
      <c r="BL36" s="22">
        <f t="shared" si="39"/>
        <v>0</v>
      </c>
      <c r="BM36" s="26"/>
      <c r="BN36" s="22">
        <f t="shared" si="40"/>
        <v>0</v>
      </c>
      <c r="BO36" s="22">
        <f t="shared" si="41"/>
        <v>0</v>
      </c>
      <c r="BP36" s="26"/>
      <c r="BQ36" s="22">
        <f t="shared" si="42"/>
        <v>0</v>
      </c>
      <c r="BR36" s="22">
        <f t="shared" si="43"/>
        <v>0</v>
      </c>
      <c r="BS36" s="26"/>
      <c r="BT36" s="22">
        <f t="shared" si="44"/>
        <v>0</v>
      </c>
      <c r="BU36" s="22">
        <f t="shared" si="45"/>
        <v>0</v>
      </c>
      <c r="BV36" s="26"/>
      <c r="BW36" s="22">
        <f t="shared" si="46"/>
        <v>0</v>
      </c>
      <c r="BX36" s="22">
        <f t="shared" si="47"/>
        <v>0</v>
      </c>
      <c r="BY36" s="26"/>
      <c r="BZ36" s="22">
        <f t="shared" si="48"/>
        <v>0</v>
      </c>
      <c r="CA36" s="22">
        <f t="shared" si="49"/>
        <v>0</v>
      </c>
      <c r="CB36" s="26"/>
      <c r="CC36" s="22">
        <f t="shared" si="50"/>
        <v>0</v>
      </c>
      <c r="CD36" s="22">
        <f t="shared" si="51"/>
        <v>0</v>
      </c>
      <c r="CE36" s="24"/>
      <c r="CF36" s="22">
        <f t="shared" si="52"/>
        <v>0</v>
      </c>
      <c r="CG36" s="22">
        <f t="shared" si="53"/>
        <v>0</v>
      </c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5"/>
      <c r="CY36" s="5"/>
      <c r="CZ36" s="5"/>
      <c r="DA36" s="5"/>
    </row>
    <row r="37" spans="2:105" s="2" customFormat="1" ht="18.75" customHeight="1">
      <c r="B37" s="17">
        <f t="shared" si="54"/>
        <v>43</v>
      </c>
      <c r="C37" s="18" t="s">
        <v>2</v>
      </c>
      <c r="D37" s="19">
        <f t="shared" si="55"/>
        <v>43.9</v>
      </c>
      <c r="E37" s="26"/>
      <c r="F37" s="22">
        <f t="shared" si="0"/>
        <v>0</v>
      </c>
      <c r="G37" s="22">
        <f t="shared" si="1"/>
        <v>0</v>
      </c>
      <c r="H37" s="26"/>
      <c r="I37" s="22">
        <f t="shared" si="2"/>
        <v>0</v>
      </c>
      <c r="J37" s="22">
        <f t="shared" si="3"/>
        <v>0</v>
      </c>
      <c r="K37" s="26"/>
      <c r="L37" s="22">
        <f t="shared" si="4"/>
        <v>0</v>
      </c>
      <c r="M37" s="22">
        <f t="shared" si="5"/>
        <v>0</v>
      </c>
      <c r="N37" s="26"/>
      <c r="O37" s="22">
        <f t="shared" si="6"/>
        <v>0</v>
      </c>
      <c r="P37" s="22">
        <f t="shared" si="7"/>
        <v>0</v>
      </c>
      <c r="Q37" s="26"/>
      <c r="R37" s="22">
        <f t="shared" si="8"/>
        <v>0</v>
      </c>
      <c r="S37" s="22">
        <f t="shared" si="9"/>
        <v>0</v>
      </c>
      <c r="T37" s="26"/>
      <c r="U37" s="22">
        <f t="shared" si="10"/>
        <v>0</v>
      </c>
      <c r="V37" s="22">
        <f t="shared" si="11"/>
        <v>0</v>
      </c>
      <c r="W37" s="26">
        <v>1</v>
      </c>
      <c r="X37" s="22">
        <f t="shared" si="12"/>
        <v>43.5</v>
      </c>
      <c r="Y37" s="22">
        <f t="shared" si="13"/>
        <v>974.88968397097028</v>
      </c>
      <c r="Z37" s="26"/>
      <c r="AA37" s="22">
        <f t="shared" si="14"/>
        <v>0</v>
      </c>
      <c r="AB37" s="22">
        <f t="shared" si="15"/>
        <v>0</v>
      </c>
      <c r="AC37" s="26"/>
      <c r="AD37" s="22">
        <f t="shared" si="16"/>
        <v>0</v>
      </c>
      <c r="AE37" s="22">
        <f t="shared" si="17"/>
        <v>0</v>
      </c>
      <c r="AF37" s="26"/>
      <c r="AG37" s="22">
        <f t="shared" si="18"/>
        <v>0</v>
      </c>
      <c r="AH37" s="22">
        <f t="shared" si="19"/>
        <v>0</v>
      </c>
      <c r="AI37" s="26"/>
      <c r="AJ37" s="22">
        <f t="shared" si="20"/>
        <v>0</v>
      </c>
      <c r="AK37" s="22">
        <f t="shared" si="21"/>
        <v>0</v>
      </c>
      <c r="AL37" s="26"/>
      <c r="AM37" s="22">
        <f t="shared" si="22"/>
        <v>0</v>
      </c>
      <c r="AN37" s="22">
        <f t="shared" si="23"/>
        <v>0</v>
      </c>
      <c r="AO37" s="26"/>
      <c r="AP37" s="22">
        <f t="shared" si="24"/>
        <v>0</v>
      </c>
      <c r="AQ37" s="22">
        <f t="shared" si="25"/>
        <v>0</v>
      </c>
      <c r="AR37" s="26"/>
      <c r="AS37" s="22">
        <f t="shared" si="26"/>
        <v>0</v>
      </c>
      <c r="AT37" s="22">
        <f t="shared" si="27"/>
        <v>0</v>
      </c>
      <c r="AU37" s="26"/>
      <c r="AV37" s="22">
        <f t="shared" si="28"/>
        <v>0</v>
      </c>
      <c r="AW37" s="22">
        <f t="shared" si="29"/>
        <v>0</v>
      </c>
      <c r="AX37" s="26"/>
      <c r="AY37" s="22">
        <f t="shared" si="30"/>
        <v>0</v>
      </c>
      <c r="AZ37" s="22">
        <f t="shared" si="31"/>
        <v>0</v>
      </c>
      <c r="BA37" s="26"/>
      <c r="BB37" s="22">
        <f t="shared" si="32"/>
        <v>0</v>
      </c>
      <c r="BC37" s="22">
        <f t="shared" si="33"/>
        <v>0</v>
      </c>
      <c r="BD37" s="26"/>
      <c r="BE37" s="22">
        <f t="shared" si="34"/>
        <v>0</v>
      </c>
      <c r="BF37" s="22">
        <f t="shared" si="35"/>
        <v>0</v>
      </c>
      <c r="BG37" s="26"/>
      <c r="BH37" s="22">
        <f t="shared" si="36"/>
        <v>0</v>
      </c>
      <c r="BI37" s="22">
        <f t="shared" si="37"/>
        <v>0</v>
      </c>
      <c r="BJ37" s="26"/>
      <c r="BK37" s="22">
        <f t="shared" si="38"/>
        <v>0</v>
      </c>
      <c r="BL37" s="22">
        <f t="shared" si="39"/>
        <v>0</v>
      </c>
      <c r="BM37" s="26"/>
      <c r="BN37" s="22">
        <f t="shared" si="40"/>
        <v>0</v>
      </c>
      <c r="BO37" s="22">
        <f t="shared" si="41"/>
        <v>0</v>
      </c>
      <c r="BP37" s="26"/>
      <c r="BQ37" s="22">
        <f t="shared" si="42"/>
        <v>0</v>
      </c>
      <c r="BR37" s="22">
        <f t="shared" si="43"/>
        <v>0</v>
      </c>
      <c r="BS37" s="26"/>
      <c r="BT37" s="22">
        <f t="shared" si="44"/>
        <v>0</v>
      </c>
      <c r="BU37" s="22">
        <f t="shared" si="45"/>
        <v>0</v>
      </c>
      <c r="BV37" s="26"/>
      <c r="BW37" s="22">
        <f t="shared" si="46"/>
        <v>0</v>
      </c>
      <c r="BX37" s="22">
        <f t="shared" si="47"/>
        <v>0</v>
      </c>
      <c r="BY37" s="26"/>
      <c r="BZ37" s="22">
        <f t="shared" si="48"/>
        <v>0</v>
      </c>
      <c r="CA37" s="22">
        <f t="shared" si="49"/>
        <v>0</v>
      </c>
      <c r="CB37" s="26"/>
      <c r="CC37" s="22">
        <f t="shared" si="50"/>
        <v>0</v>
      </c>
      <c r="CD37" s="22">
        <f t="shared" si="51"/>
        <v>0</v>
      </c>
      <c r="CE37" s="24"/>
      <c r="CF37" s="22">
        <f t="shared" si="52"/>
        <v>0</v>
      </c>
      <c r="CG37" s="22">
        <f t="shared" si="53"/>
        <v>0</v>
      </c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5"/>
      <c r="CY37" s="5"/>
      <c r="CZ37" s="5"/>
      <c r="DA37" s="5"/>
    </row>
    <row r="38" spans="2:105" s="2" customFormat="1" ht="18.75" customHeight="1">
      <c r="B38" s="17">
        <f t="shared" si="54"/>
        <v>44</v>
      </c>
      <c r="C38" s="18" t="s">
        <v>2</v>
      </c>
      <c r="D38" s="19">
        <f t="shared" si="55"/>
        <v>44.9</v>
      </c>
      <c r="E38" s="26"/>
      <c r="F38" s="22">
        <f t="shared" si="0"/>
        <v>0</v>
      </c>
      <c r="G38" s="22">
        <f t="shared" si="1"/>
        <v>0</v>
      </c>
      <c r="H38" s="26"/>
      <c r="I38" s="22">
        <f t="shared" si="2"/>
        <v>0</v>
      </c>
      <c r="J38" s="22">
        <f t="shared" si="3"/>
        <v>0</v>
      </c>
      <c r="K38" s="26"/>
      <c r="L38" s="22">
        <f t="shared" si="4"/>
        <v>0</v>
      </c>
      <c r="M38" s="22">
        <f t="shared" si="5"/>
        <v>0</v>
      </c>
      <c r="N38" s="26"/>
      <c r="O38" s="22">
        <f t="shared" si="6"/>
        <v>0</v>
      </c>
      <c r="P38" s="22">
        <f t="shared" si="7"/>
        <v>0</v>
      </c>
      <c r="Q38" s="26"/>
      <c r="R38" s="22">
        <f t="shared" si="8"/>
        <v>0</v>
      </c>
      <c r="S38" s="22">
        <f t="shared" si="9"/>
        <v>0</v>
      </c>
      <c r="T38" s="26"/>
      <c r="U38" s="22">
        <f t="shared" si="10"/>
        <v>0</v>
      </c>
      <c r="V38" s="22">
        <f t="shared" si="11"/>
        <v>0</v>
      </c>
      <c r="W38" s="26"/>
      <c r="X38" s="22">
        <f t="shared" si="12"/>
        <v>0</v>
      </c>
      <c r="Y38" s="22">
        <f t="shared" si="13"/>
        <v>0</v>
      </c>
      <c r="Z38" s="26"/>
      <c r="AA38" s="22">
        <f t="shared" si="14"/>
        <v>0</v>
      </c>
      <c r="AB38" s="22">
        <f t="shared" si="15"/>
        <v>0</v>
      </c>
      <c r="AC38" s="26"/>
      <c r="AD38" s="22">
        <f t="shared" si="16"/>
        <v>0</v>
      </c>
      <c r="AE38" s="22">
        <f t="shared" si="17"/>
        <v>0</v>
      </c>
      <c r="AF38" s="26"/>
      <c r="AG38" s="22">
        <f t="shared" si="18"/>
        <v>0</v>
      </c>
      <c r="AH38" s="22">
        <f t="shared" si="19"/>
        <v>0</v>
      </c>
      <c r="AI38" s="26"/>
      <c r="AJ38" s="22">
        <f t="shared" si="20"/>
        <v>0</v>
      </c>
      <c r="AK38" s="22">
        <f t="shared" si="21"/>
        <v>0</v>
      </c>
      <c r="AL38" s="26"/>
      <c r="AM38" s="22">
        <f t="shared" si="22"/>
        <v>0</v>
      </c>
      <c r="AN38" s="22">
        <f t="shared" si="23"/>
        <v>0</v>
      </c>
      <c r="AO38" s="26"/>
      <c r="AP38" s="22">
        <f t="shared" si="24"/>
        <v>0</v>
      </c>
      <c r="AQ38" s="22">
        <f t="shared" si="25"/>
        <v>0</v>
      </c>
      <c r="AR38" s="26"/>
      <c r="AS38" s="22">
        <f t="shared" si="26"/>
        <v>0</v>
      </c>
      <c r="AT38" s="22">
        <f t="shared" si="27"/>
        <v>0</v>
      </c>
      <c r="AU38" s="26"/>
      <c r="AV38" s="22">
        <f t="shared" si="28"/>
        <v>0</v>
      </c>
      <c r="AW38" s="22">
        <f t="shared" si="29"/>
        <v>0</v>
      </c>
      <c r="AX38" s="26"/>
      <c r="AY38" s="22">
        <f t="shared" si="30"/>
        <v>0</v>
      </c>
      <c r="AZ38" s="22">
        <f t="shared" si="31"/>
        <v>0</v>
      </c>
      <c r="BA38" s="26"/>
      <c r="BB38" s="22">
        <f t="shared" si="32"/>
        <v>0</v>
      </c>
      <c r="BC38" s="22">
        <f t="shared" si="33"/>
        <v>0</v>
      </c>
      <c r="BD38" s="26"/>
      <c r="BE38" s="22">
        <f t="shared" si="34"/>
        <v>0</v>
      </c>
      <c r="BF38" s="22">
        <f t="shared" si="35"/>
        <v>0</v>
      </c>
      <c r="BG38" s="26"/>
      <c r="BH38" s="22">
        <f t="shared" si="36"/>
        <v>0</v>
      </c>
      <c r="BI38" s="22">
        <f t="shared" si="37"/>
        <v>0</v>
      </c>
      <c r="BJ38" s="26"/>
      <c r="BK38" s="22">
        <f t="shared" si="38"/>
        <v>0</v>
      </c>
      <c r="BL38" s="22">
        <f t="shared" si="39"/>
        <v>0</v>
      </c>
      <c r="BM38" s="26"/>
      <c r="BN38" s="22">
        <f t="shared" si="40"/>
        <v>0</v>
      </c>
      <c r="BO38" s="22">
        <f t="shared" si="41"/>
        <v>0</v>
      </c>
      <c r="BP38" s="26"/>
      <c r="BQ38" s="22">
        <f t="shared" si="42"/>
        <v>0</v>
      </c>
      <c r="BR38" s="22">
        <f t="shared" si="43"/>
        <v>0</v>
      </c>
      <c r="BS38" s="26"/>
      <c r="BT38" s="22">
        <f t="shared" si="44"/>
        <v>0</v>
      </c>
      <c r="BU38" s="22">
        <f t="shared" si="45"/>
        <v>0</v>
      </c>
      <c r="BV38" s="26"/>
      <c r="BW38" s="22">
        <f t="shared" si="46"/>
        <v>0</v>
      </c>
      <c r="BX38" s="22">
        <f t="shared" si="47"/>
        <v>0</v>
      </c>
      <c r="BY38" s="26"/>
      <c r="BZ38" s="22">
        <f t="shared" si="48"/>
        <v>0</v>
      </c>
      <c r="CA38" s="22">
        <f t="shared" si="49"/>
        <v>0</v>
      </c>
      <c r="CB38" s="26"/>
      <c r="CC38" s="22">
        <f t="shared" si="50"/>
        <v>0</v>
      </c>
      <c r="CD38" s="22">
        <f t="shared" si="51"/>
        <v>0</v>
      </c>
      <c r="CE38" s="24"/>
      <c r="CF38" s="22">
        <f t="shared" si="52"/>
        <v>0</v>
      </c>
      <c r="CG38" s="22">
        <f t="shared" si="53"/>
        <v>0</v>
      </c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5"/>
      <c r="CY38" s="5"/>
      <c r="CZ38" s="5"/>
      <c r="DA38" s="5"/>
    </row>
    <row r="39" spans="2:105" s="2" customFormat="1" ht="18.75" customHeight="1">
      <c r="B39" s="17">
        <f t="shared" si="54"/>
        <v>45</v>
      </c>
      <c r="C39" s="18" t="s">
        <v>2</v>
      </c>
      <c r="D39" s="19">
        <f t="shared" si="55"/>
        <v>45.9</v>
      </c>
      <c r="E39" s="26"/>
      <c r="F39" s="22">
        <f t="shared" si="0"/>
        <v>0</v>
      </c>
      <c r="G39" s="22">
        <f t="shared" si="1"/>
        <v>0</v>
      </c>
      <c r="H39" s="26"/>
      <c r="I39" s="22">
        <f t="shared" si="2"/>
        <v>0</v>
      </c>
      <c r="J39" s="22">
        <f t="shared" si="3"/>
        <v>0</v>
      </c>
      <c r="K39" s="26"/>
      <c r="L39" s="22">
        <f t="shared" si="4"/>
        <v>0</v>
      </c>
      <c r="M39" s="22">
        <f t="shared" si="5"/>
        <v>0</v>
      </c>
      <c r="N39" s="26"/>
      <c r="O39" s="22">
        <f t="shared" si="6"/>
        <v>0</v>
      </c>
      <c r="P39" s="22">
        <f t="shared" si="7"/>
        <v>0</v>
      </c>
      <c r="Q39" s="26"/>
      <c r="R39" s="22">
        <f t="shared" si="8"/>
        <v>0</v>
      </c>
      <c r="S39" s="22">
        <f t="shared" si="9"/>
        <v>0</v>
      </c>
      <c r="T39" s="26"/>
      <c r="U39" s="22">
        <f t="shared" si="10"/>
        <v>0</v>
      </c>
      <c r="V39" s="22">
        <f t="shared" si="11"/>
        <v>0</v>
      </c>
      <c r="W39" s="26"/>
      <c r="X39" s="22">
        <f t="shared" si="12"/>
        <v>0</v>
      </c>
      <c r="Y39" s="22">
        <f t="shared" si="13"/>
        <v>0</v>
      </c>
      <c r="Z39" s="26"/>
      <c r="AA39" s="22">
        <f t="shared" si="14"/>
        <v>0</v>
      </c>
      <c r="AB39" s="22">
        <f t="shared" si="15"/>
        <v>0</v>
      </c>
      <c r="AC39" s="26"/>
      <c r="AD39" s="22">
        <f t="shared" si="16"/>
        <v>0</v>
      </c>
      <c r="AE39" s="22">
        <f t="shared" si="17"/>
        <v>0</v>
      </c>
      <c r="AF39" s="26"/>
      <c r="AG39" s="22">
        <f t="shared" si="18"/>
        <v>0</v>
      </c>
      <c r="AH39" s="22">
        <f t="shared" si="19"/>
        <v>0</v>
      </c>
      <c r="AI39" s="26"/>
      <c r="AJ39" s="22">
        <f t="shared" si="20"/>
        <v>0</v>
      </c>
      <c r="AK39" s="22">
        <f t="shared" si="21"/>
        <v>0</v>
      </c>
      <c r="AL39" s="26"/>
      <c r="AM39" s="22">
        <f t="shared" si="22"/>
        <v>0</v>
      </c>
      <c r="AN39" s="22">
        <f t="shared" si="23"/>
        <v>0</v>
      </c>
      <c r="AO39" s="26"/>
      <c r="AP39" s="22">
        <f t="shared" si="24"/>
        <v>0</v>
      </c>
      <c r="AQ39" s="22">
        <f t="shared" si="25"/>
        <v>0</v>
      </c>
      <c r="AR39" s="26"/>
      <c r="AS39" s="22">
        <f t="shared" si="26"/>
        <v>0</v>
      </c>
      <c r="AT39" s="22">
        <f t="shared" si="27"/>
        <v>0</v>
      </c>
      <c r="AU39" s="26"/>
      <c r="AV39" s="22">
        <f t="shared" si="28"/>
        <v>0</v>
      </c>
      <c r="AW39" s="22">
        <f t="shared" si="29"/>
        <v>0</v>
      </c>
      <c r="AX39" s="26"/>
      <c r="AY39" s="22">
        <f t="shared" si="30"/>
        <v>0</v>
      </c>
      <c r="AZ39" s="22">
        <f t="shared" si="31"/>
        <v>0</v>
      </c>
      <c r="BA39" s="26"/>
      <c r="BB39" s="22">
        <f t="shared" si="32"/>
        <v>0</v>
      </c>
      <c r="BC39" s="22">
        <f t="shared" si="33"/>
        <v>0</v>
      </c>
      <c r="BD39" s="26"/>
      <c r="BE39" s="22">
        <f t="shared" si="34"/>
        <v>0</v>
      </c>
      <c r="BF39" s="22">
        <f t="shared" si="35"/>
        <v>0</v>
      </c>
      <c r="BG39" s="26"/>
      <c r="BH39" s="22">
        <f t="shared" si="36"/>
        <v>0</v>
      </c>
      <c r="BI39" s="22">
        <f t="shared" si="37"/>
        <v>0</v>
      </c>
      <c r="BJ39" s="26"/>
      <c r="BK39" s="22">
        <f t="shared" si="38"/>
        <v>0</v>
      </c>
      <c r="BL39" s="22">
        <f t="shared" si="39"/>
        <v>0</v>
      </c>
      <c r="BM39" s="26"/>
      <c r="BN39" s="22">
        <f t="shared" si="40"/>
        <v>0</v>
      </c>
      <c r="BO39" s="22">
        <f t="shared" si="41"/>
        <v>0</v>
      </c>
      <c r="BP39" s="26"/>
      <c r="BQ39" s="22">
        <f t="shared" si="42"/>
        <v>0</v>
      </c>
      <c r="BR39" s="22">
        <f t="shared" si="43"/>
        <v>0</v>
      </c>
      <c r="BS39" s="26"/>
      <c r="BT39" s="22">
        <f t="shared" si="44"/>
        <v>0</v>
      </c>
      <c r="BU39" s="22">
        <f t="shared" si="45"/>
        <v>0</v>
      </c>
      <c r="BV39" s="26"/>
      <c r="BW39" s="22">
        <f t="shared" si="46"/>
        <v>0</v>
      </c>
      <c r="BX39" s="22">
        <f t="shared" si="47"/>
        <v>0</v>
      </c>
      <c r="BY39" s="26"/>
      <c r="BZ39" s="22">
        <f t="shared" si="48"/>
        <v>0</v>
      </c>
      <c r="CA39" s="22">
        <f t="shared" si="49"/>
        <v>0</v>
      </c>
      <c r="CB39" s="26"/>
      <c r="CC39" s="22">
        <f t="shared" si="50"/>
        <v>0</v>
      </c>
      <c r="CD39" s="22">
        <f t="shared" si="51"/>
        <v>0</v>
      </c>
      <c r="CE39" s="24"/>
      <c r="CF39" s="22">
        <f t="shared" si="52"/>
        <v>0</v>
      </c>
      <c r="CG39" s="22">
        <f t="shared" si="53"/>
        <v>0</v>
      </c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5"/>
      <c r="CY39" s="5"/>
      <c r="CZ39" s="5"/>
      <c r="DA39" s="5"/>
    </row>
    <row r="40" spans="2:105" s="2" customFormat="1" ht="18.75" customHeight="1">
      <c r="B40" s="17">
        <f t="shared" si="54"/>
        <v>46</v>
      </c>
      <c r="C40" s="18" t="s">
        <v>2</v>
      </c>
      <c r="D40" s="19">
        <f t="shared" si="55"/>
        <v>46.9</v>
      </c>
      <c r="E40" s="26"/>
      <c r="F40" s="22">
        <f t="shared" si="0"/>
        <v>0</v>
      </c>
      <c r="G40" s="22">
        <f t="shared" si="1"/>
        <v>0</v>
      </c>
      <c r="H40" s="26"/>
      <c r="I40" s="22">
        <f t="shared" si="2"/>
        <v>0</v>
      </c>
      <c r="J40" s="22">
        <f t="shared" si="3"/>
        <v>0</v>
      </c>
      <c r="K40" s="26"/>
      <c r="L40" s="22">
        <f t="shared" si="4"/>
        <v>0</v>
      </c>
      <c r="M40" s="22">
        <f t="shared" si="5"/>
        <v>0</v>
      </c>
      <c r="N40" s="26"/>
      <c r="O40" s="22">
        <f t="shared" si="6"/>
        <v>0</v>
      </c>
      <c r="P40" s="22">
        <f t="shared" si="7"/>
        <v>0</v>
      </c>
      <c r="Q40" s="26"/>
      <c r="R40" s="22">
        <f t="shared" si="8"/>
        <v>0</v>
      </c>
      <c r="S40" s="22">
        <f t="shared" si="9"/>
        <v>0</v>
      </c>
      <c r="T40" s="26"/>
      <c r="U40" s="22">
        <f t="shared" si="10"/>
        <v>0</v>
      </c>
      <c r="V40" s="22">
        <f t="shared" si="11"/>
        <v>0</v>
      </c>
      <c r="W40" s="26"/>
      <c r="X40" s="22">
        <f t="shared" si="12"/>
        <v>0</v>
      </c>
      <c r="Y40" s="22">
        <f t="shared" si="13"/>
        <v>0</v>
      </c>
      <c r="Z40" s="26"/>
      <c r="AA40" s="22">
        <f t="shared" si="14"/>
        <v>0</v>
      </c>
      <c r="AB40" s="22">
        <f t="shared" si="15"/>
        <v>0</v>
      </c>
      <c r="AC40" s="26"/>
      <c r="AD40" s="22">
        <f t="shared" si="16"/>
        <v>0</v>
      </c>
      <c r="AE40" s="22">
        <f t="shared" si="17"/>
        <v>0</v>
      </c>
      <c r="AF40" s="26"/>
      <c r="AG40" s="22">
        <f t="shared" si="18"/>
        <v>0</v>
      </c>
      <c r="AH40" s="22">
        <f t="shared" si="19"/>
        <v>0</v>
      </c>
      <c r="AI40" s="26"/>
      <c r="AJ40" s="22">
        <f t="shared" si="20"/>
        <v>0</v>
      </c>
      <c r="AK40" s="22">
        <f t="shared" si="21"/>
        <v>0</v>
      </c>
      <c r="AL40" s="26"/>
      <c r="AM40" s="22">
        <f t="shared" si="22"/>
        <v>0</v>
      </c>
      <c r="AN40" s="22">
        <f t="shared" si="23"/>
        <v>0</v>
      </c>
      <c r="AO40" s="26"/>
      <c r="AP40" s="22">
        <f t="shared" si="24"/>
        <v>0</v>
      </c>
      <c r="AQ40" s="22">
        <f t="shared" si="25"/>
        <v>0</v>
      </c>
      <c r="AR40" s="26"/>
      <c r="AS40" s="22">
        <f t="shared" si="26"/>
        <v>0</v>
      </c>
      <c r="AT40" s="22">
        <f t="shared" si="27"/>
        <v>0</v>
      </c>
      <c r="AU40" s="26"/>
      <c r="AV40" s="22">
        <f t="shared" si="28"/>
        <v>0</v>
      </c>
      <c r="AW40" s="22">
        <f t="shared" si="29"/>
        <v>0</v>
      </c>
      <c r="AX40" s="26"/>
      <c r="AY40" s="22">
        <f t="shared" si="30"/>
        <v>0</v>
      </c>
      <c r="AZ40" s="22">
        <f t="shared" si="31"/>
        <v>0</v>
      </c>
      <c r="BA40" s="26"/>
      <c r="BB40" s="22">
        <f t="shared" si="32"/>
        <v>0</v>
      </c>
      <c r="BC40" s="22">
        <f t="shared" si="33"/>
        <v>0</v>
      </c>
      <c r="BD40" s="26"/>
      <c r="BE40" s="22">
        <f t="shared" si="34"/>
        <v>0</v>
      </c>
      <c r="BF40" s="22">
        <f t="shared" si="35"/>
        <v>0</v>
      </c>
      <c r="BG40" s="26"/>
      <c r="BH40" s="22">
        <f t="shared" si="36"/>
        <v>0</v>
      </c>
      <c r="BI40" s="22">
        <f t="shared" si="37"/>
        <v>0</v>
      </c>
      <c r="BJ40" s="26"/>
      <c r="BK40" s="22">
        <f t="shared" si="38"/>
        <v>0</v>
      </c>
      <c r="BL40" s="22">
        <f t="shared" si="39"/>
        <v>0</v>
      </c>
      <c r="BM40" s="26"/>
      <c r="BN40" s="22">
        <f t="shared" si="40"/>
        <v>0</v>
      </c>
      <c r="BO40" s="22">
        <f t="shared" si="41"/>
        <v>0</v>
      </c>
      <c r="BP40" s="26"/>
      <c r="BQ40" s="22">
        <f t="shared" si="42"/>
        <v>0</v>
      </c>
      <c r="BR40" s="22">
        <f t="shared" si="43"/>
        <v>0</v>
      </c>
      <c r="BS40" s="26"/>
      <c r="BT40" s="22">
        <f t="shared" si="44"/>
        <v>0</v>
      </c>
      <c r="BU40" s="22">
        <f t="shared" si="45"/>
        <v>0</v>
      </c>
      <c r="BV40" s="26"/>
      <c r="BW40" s="22">
        <f t="shared" si="46"/>
        <v>0</v>
      </c>
      <c r="BX40" s="22">
        <f t="shared" si="47"/>
        <v>0</v>
      </c>
      <c r="BY40" s="26"/>
      <c r="BZ40" s="22">
        <f t="shared" si="48"/>
        <v>0</v>
      </c>
      <c r="CA40" s="22">
        <f t="shared" si="49"/>
        <v>0</v>
      </c>
      <c r="CB40" s="26"/>
      <c r="CC40" s="22">
        <f t="shared" si="50"/>
        <v>0</v>
      </c>
      <c r="CD40" s="22">
        <f t="shared" si="51"/>
        <v>0</v>
      </c>
      <c r="CE40" s="24"/>
      <c r="CF40" s="22">
        <f t="shared" si="52"/>
        <v>0</v>
      </c>
      <c r="CG40" s="22">
        <f t="shared" si="53"/>
        <v>0</v>
      </c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5"/>
      <c r="CY40" s="5"/>
      <c r="CZ40" s="5"/>
      <c r="DA40" s="5"/>
    </row>
    <row r="41" spans="2:105" s="2" customFormat="1" ht="18.75" customHeight="1">
      <c r="B41" s="17">
        <f t="shared" si="54"/>
        <v>47</v>
      </c>
      <c r="C41" s="18" t="s">
        <v>2</v>
      </c>
      <c r="D41" s="19">
        <f t="shared" si="55"/>
        <v>47.9</v>
      </c>
      <c r="E41" s="26"/>
      <c r="F41" s="22">
        <f t="shared" si="0"/>
        <v>0</v>
      </c>
      <c r="G41" s="22">
        <f t="shared" si="1"/>
        <v>0</v>
      </c>
      <c r="H41" s="26"/>
      <c r="I41" s="22">
        <f t="shared" si="2"/>
        <v>0</v>
      </c>
      <c r="J41" s="22">
        <f t="shared" si="3"/>
        <v>0</v>
      </c>
      <c r="K41" s="26"/>
      <c r="L41" s="22">
        <f t="shared" si="4"/>
        <v>0</v>
      </c>
      <c r="M41" s="22">
        <f t="shared" si="5"/>
        <v>0</v>
      </c>
      <c r="N41" s="26"/>
      <c r="O41" s="22">
        <f t="shared" si="6"/>
        <v>0</v>
      </c>
      <c r="P41" s="22">
        <f t="shared" si="7"/>
        <v>0</v>
      </c>
      <c r="Q41" s="26"/>
      <c r="R41" s="22">
        <f t="shared" si="8"/>
        <v>0</v>
      </c>
      <c r="S41" s="22">
        <f t="shared" si="9"/>
        <v>0</v>
      </c>
      <c r="T41" s="26"/>
      <c r="U41" s="22">
        <f t="shared" si="10"/>
        <v>0</v>
      </c>
      <c r="V41" s="22">
        <f t="shared" si="11"/>
        <v>0</v>
      </c>
      <c r="W41" s="26"/>
      <c r="X41" s="22">
        <f t="shared" si="12"/>
        <v>0</v>
      </c>
      <c r="Y41" s="22">
        <f t="shared" si="13"/>
        <v>0</v>
      </c>
      <c r="Z41" s="26"/>
      <c r="AA41" s="22">
        <f t="shared" si="14"/>
        <v>0</v>
      </c>
      <c r="AB41" s="22">
        <f t="shared" si="15"/>
        <v>0</v>
      </c>
      <c r="AC41" s="26"/>
      <c r="AD41" s="22">
        <f t="shared" si="16"/>
        <v>0</v>
      </c>
      <c r="AE41" s="22">
        <f t="shared" si="17"/>
        <v>0</v>
      </c>
      <c r="AF41" s="26"/>
      <c r="AG41" s="22">
        <f t="shared" si="18"/>
        <v>0</v>
      </c>
      <c r="AH41" s="22">
        <f t="shared" si="19"/>
        <v>0</v>
      </c>
      <c r="AI41" s="26"/>
      <c r="AJ41" s="22">
        <f t="shared" si="20"/>
        <v>0</v>
      </c>
      <c r="AK41" s="22">
        <f t="shared" si="21"/>
        <v>0</v>
      </c>
      <c r="AL41" s="26"/>
      <c r="AM41" s="22">
        <f t="shared" si="22"/>
        <v>0</v>
      </c>
      <c r="AN41" s="22">
        <f t="shared" si="23"/>
        <v>0</v>
      </c>
      <c r="AO41" s="26"/>
      <c r="AP41" s="22">
        <f t="shared" si="24"/>
        <v>0</v>
      </c>
      <c r="AQ41" s="22">
        <f t="shared" si="25"/>
        <v>0</v>
      </c>
      <c r="AR41" s="26"/>
      <c r="AS41" s="22">
        <f t="shared" si="26"/>
        <v>0</v>
      </c>
      <c r="AT41" s="22">
        <f t="shared" si="27"/>
        <v>0</v>
      </c>
      <c r="AU41" s="26"/>
      <c r="AV41" s="22">
        <f t="shared" si="28"/>
        <v>0</v>
      </c>
      <c r="AW41" s="22">
        <f t="shared" si="29"/>
        <v>0</v>
      </c>
      <c r="AX41" s="26"/>
      <c r="AY41" s="22">
        <f t="shared" si="30"/>
        <v>0</v>
      </c>
      <c r="AZ41" s="22">
        <f t="shared" si="31"/>
        <v>0</v>
      </c>
      <c r="BA41" s="26"/>
      <c r="BB41" s="22">
        <f t="shared" si="32"/>
        <v>0</v>
      </c>
      <c r="BC41" s="22">
        <f t="shared" si="33"/>
        <v>0</v>
      </c>
      <c r="BD41" s="26"/>
      <c r="BE41" s="22">
        <f t="shared" si="34"/>
        <v>0</v>
      </c>
      <c r="BF41" s="22">
        <f t="shared" si="35"/>
        <v>0</v>
      </c>
      <c r="BG41" s="26"/>
      <c r="BH41" s="22">
        <f t="shared" si="36"/>
        <v>0</v>
      </c>
      <c r="BI41" s="22">
        <f t="shared" si="37"/>
        <v>0</v>
      </c>
      <c r="BJ41" s="26"/>
      <c r="BK41" s="22">
        <f t="shared" si="38"/>
        <v>0</v>
      </c>
      <c r="BL41" s="22">
        <f t="shared" si="39"/>
        <v>0</v>
      </c>
      <c r="BM41" s="26"/>
      <c r="BN41" s="22">
        <f t="shared" si="40"/>
        <v>0</v>
      </c>
      <c r="BO41" s="22">
        <f t="shared" si="41"/>
        <v>0</v>
      </c>
      <c r="BP41" s="26"/>
      <c r="BQ41" s="22">
        <f t="shared" si="42"/>
        <v>0</v>
      </c>
      <c r="BR41" s="22">
        <f t="shared" si="43"/>
        <v>0</v>
      </c>
      <c r="BS41" s="26"/>
      <c r="BT41" s="22">
        <f t="shared" si="44"/>
        <v>0</v>
      </c>
      <c r="BU41" s="22">
        <f t="shared" si="45"/>
        <v>0</v>
      </c>
      <c r="BV41" s="26"/>
      <c r="BW41" s="22">
        <f t="shared" si="46"/>
        <v>0</v>
      </c>
      <c r="BX41" s="22">
        <f t="shared" si="47"/>
        <v>0</v>
      </c>
      <c r="BY41" s="26"/>
      <c r="BZ41" s="22">
        <f t="shared" si="48"/>
        <v>0</v>
      </c>
      <c r="CA41" s="22">
        <f t="shared" si="49"/>
        <v>0</v>
      </c>
      <c r="CB41" s="26"/>
      <c r="CC41" s="22">
        <f t="shared" si="50"/>
        <v>0</v>
      </c>
      <c r="CD41" s="22">
        <f t="shared" si="51"/>
        <v>0</v>
      </c>
      <c r="CE41" s="24"/>
      <c r="CF41" s="22">
        <f t="shared" si="52"/>
        <v>0</v>
      </c>
      <c r="CG41" s="22">
        <f t="shared" si="53"/>
        <v>0</v>
      </c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5"/>
      <c r="CY41" s="5"/>
      <c r="CZ41" s="5"/>
      <c r="DA41" s="5"/>
    </row>
    <row r="42" spans="2:105" s="2" customFormat="1" ht="18.75" customHeight="1">
      <c r="B42" s="30">
        <f t="shared" si="54"/>
        <v>48</v>
      </c>
      <c r="C42" s="6" t="s">
        <v>2</v>
      </c>
      <c r="D42" s="31">
        <f t="shared" si="55"/>
        <v>48.9</v>
      </c>
      <c r="E42" s="12"/>
      <c r="F42" s="32">
        <f t="shared" si="0"/>
        <v>0</v>
      </c>
      <c r="G42" s="33">
        <f t="shared" si="1"/>
        <v>0</v>
      </c>
      <c r="H42" s="12"/>
      <c r="I42" s="32">
        <f t="shared" si="2"/>
        <v>0</v>
      </c>
      <c r="J42" s="33">
        <f t="shared" si="3"/>
        <v>0</v>
      </c>
      <c r="K42" s="12"/>
      <c r="L42" s="32">
        <f t="shared" si="4"/>
        <v>0</v>
      </c>
      <c r="M42" s="33">
        <f t="shared" si="5"/>
        <v>0</v>
      </c>
      <c r="N42" s="12"/>
      <c r="O42" s="32">
        <f t="shared" si="6"/>
        <v>0</v>
      </c>
      <c r="P42" s="33">
        <f t="shared" si="7"/>
        <v>0</v>
      </c>
      <c r="Q42" s="12"/>
      <c r="R42" s="32">
        <f t="shared" si="8"/>
        <v>0</v>
      </c>
      <c r="S42" s="33">
        <f t="shared" si="9"/>
        <v>0</v>
      </c>
      <c r="T42" s="12"/>
      <c r="U42" s="32">
        <f t="shared" si="10"/>
        <v>0</v>
      </c>
      <c r="V42" s="33">
        <f t="shared" si="11"/>
        <v>0</v>
      </c>
      <c r="W42" s="12"/>
      <c r="X42" s="32">
        <f t="shared" si="12"/>
        <v>0</v>
      </c>
      <c r="Y42" s="33">
        <f t="shared" si="13"/>
        <v>0</v>
      </c>
      <c r="Z42" s="12"/>
      <c r="AA42" s="32">
        <f t="shared" si="14"/>
        <v>0</v>
      </c>
      <c r="AB42" s="33">
        <f t="shared" si="15"/>
        <v>0</v>
      </c>
      <c r="AC42" s="12"/>
      <c r="AD42" s="32">
        <f t="shared" si="16"/>
        <v>0</v>
      </c>
      <c r="AE42" s="33">
        <f t="shared" si="17"/>
        <v>0</v>
      </c>
      <c r="AF42" s="12"/>
      <c r="AG42" s="32">
        <f t="shared" si="18"/>
        <v>0</v>
      </c>
      <c r="AH42" s="33">
        <f t="shared" si="19"/>
        <v>0</v>
      </c>
      <c r="AI42" s="12"/>
      <c r="AJ42" s="32">
        <f t="shared" si="20"/>
        <v>0</v>
      </c>
      <c r="AK42" s="33">
        <f t="shared" si="21"/>
        <v>0</v>
      </c>
      <c r="AL42" s="12"/>
      <c r="AM42" s="32">
        <f t="shared" si="22"/>
        <v>0</v>
      </c>
      <c r="AN42" s="33">
        <f t="shared" si="23"/>
        <v>0</v>
      </c>
      <c r="AO42" s="12"/>
      <c r="AP42" s="32">
        <f t="shared" si="24"/>
        <v>0</v>
      </c>
      <c r="AQ42" s="33">
        <f t="shared" si="25"/>
        <v>0</v>
      </c>
      <c r="AR42" s="12"/>
      <c r="AS42" s="32">
        <f t="shared" si="26"/>
        <v>0</v>
      </c>
      <c r="AT42" s="33">
        <f t="shared" si="27"/>
        <v>0</v>
      </c>
      <c r="AU42" s="12"/>
      <c r="AV42" s="32">
        <f t="shared" si="28"/>
        <v>0</v>
      </c>
      <c r="AW42" s="33">
        <f t="shared" si="29"/>
        <v>0</v>
      </c>
      <c r="AX42" s="12"/>
      <c r="AY42" s="32">
        <f t="shared" si="30"/>
        <v>0</v>
      </c>
      <c r="AZ42" s="33">
        <f t="shared" si="31"/>
        <v>0</v>
      </c>
      <c r="BA42" s="12"/>
      <c r="BB42" s="32">
        <f t="shared" si="32"/>
        <v>0</v>
      </c>
      <c r="BC42" s="33">
        <f t="shared" si="33"/>
        <v>0</v>
      </c>
      <c r="BD42" s="12"/>
      <c r="BE42" s="32">
        <f t="shared" si="34"/>
        <v>0</v>
      </c>
      <c r="BF42" s="33">
        <f t="shared" si="35"/>
        <v>0</v>
      </c>
      <c r="BG42" s="12"/>
      <c r="BH42" s="32">
        <f t="shared" si="36"/>
        <v>0</v>
      </c>
      <c r="BI42" s="33">
        <f t="shared" si="37"/>
        <v>0</v>
      </c>
      <c r="BJ42" s="12"/>
      <c r="BK42" s="32">
        <f t="shared" si="38"/>
        <v>0</v>
      </c>
      <c r="BL42" s="33">
        <f t="shared" si="39"/>
        <v>0</v>
      </c>
      <c r="BM42" s="12"/>
      <c r="BN42" s="32">
        <f t="shared" si="40"/>
        <v>0</v>
      </c>
      <c r="BO42" s="33">
        <f t="shared" si="41"/>
        <v>0</v>
      </c>
      <c r="BP42" s="12"/>
      <c r="BQ42" s="32">
        <f t="shared" si="42"/>
        <v>0</v>
      </c>
      <c r="BR42" s="33">
        <f t="shared" si="43"/>
        <v>0</v>
      </c>
      <c r="BS42" s="12"/>
      <c r="BT42" s="32">
        <f t="shared" si="44"/>
        <v>0</v>
      </c>
      <c r="BU42" s="33">
        <f t="shared" si="45"/>
        <v>0</v>
      </c>
      <c r="BV42" s="12"/>
      <c r="BW42" s="32">
        <f t="shared" si="46"/>
        <v>0</v>
      </c>
      <c r="BX42" s="33">
        <f t="shared" si="47"/>
        <v>0</v>
      </c>
      <c r="BY42" s="12"/>
      <c r="BZ42" s="32">
        <f t="shared" si="48"/>
        <v>0</v>
      </c>
      <c r="CA42" s="33">
        <f t="shared" si="49"/>
        <v>0</v>
      </c>
      <c r="CB42" s="12"/>
      <c r="CC42" s="32">
        <f t="shared" si="50"/>
        <v>0</v>
      </c>
      <c r="CD42" s="33">
        <f t="shared" si="51"/>
        <v>0</v>
      </c>
      <c r="CE42" s="34"/>
      <c r="CF42" s="32">
        <f t="shared" si="52"/>
        <v>0</v>
      </c>
      <c r="CG42" s="33">
        <f t="shared" si="53"/>
        <v>0</v>
      </c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5"/>
      <c r="CY42" s="5"/>
      <c r="CZ42" s="5"/>
      <c r="DA42" s="5"/>
    </row>
    <row r="43" spans="2:105" s="2" customFormat="1" ht="18.75" customHeight="1">
      <c r="B43" s="35" t="s">
        <v>3</v>
      </c>
      <c r="C43" s="36"/>
      <c r="D43" s="36"/>
      <c r="E43" s="20">
        <f t="shared" ref="E43:V43" si="56">SUM(E4:E42)</f>
        <v>7</v>
      </c>
      <c r="F43" s="20">
        <f t="shared" si="56"/>
        <v>250.5</v>
      </c>
      <c r="G43" s="37">
        <f t="shared" si="56"/>
        <v>3541.2575479059064</v>
      </c>
      <c r="H43" s="37">
        <f t="shared" si="56"/>
        <v>35</v>
      </c>
      <c r="I43" s="17">
        <f t="shared" si="56"/>
        <v>1207.5</v>
      </c>
      <c r="J43" s="37">
        <f t="shared" si="56"/>
        <v>15746.584393777854</v>
      </c>
      <c r="K43" s="20">
        <f t="shared" si="56"/>
        <v>29</v>
      </c>
      <c r="L43" s="20">
        <f t="shared" si="56"/>
        <v>981.5</v>
      </c>
      <c r="M43" s="37">
        <f t="shared" si="56"/>
        <v>12113.85725131521</v>
      </c>
      <c r="N43" s="20">
        <f t="shared" si="56"/>
        <v>22</v>
      </c>
      <c r="O43" s="20">
        <f t="shared" si="56"/>
        <v>742</v>
      </c>
      <c r="P43" s="37">
        <f t="shared" si="56"/>
        <v>9109.6382342606084</v>
      </c>
      <c r="Q43" s="20">
        <f t="shared" si="56"/>
        <v>31</v>
      </c>
      <c r="R43" s="20">
        <f t="shared" si="56"/>
        <v>990.5</v>
      </c>
      <c r="S43" s="37">
        <f t="shared" si="56"/>
        <v>10631.001205017978</v>
      </c>
      <c r="T43" s="20">
        <f t="shared" si="56"/>
        <v>32</v>
      </c>
      <c r="U43" s="20">
        <f t="shared" si="56"/>
        <v>971</v>
      </c>
      <c r="V43" s="37">
        <f t="shared" si="56"/>
        <v>9217.9813470678455</v>
      </c>
      <c r="W43" s="20">
        <f t="shared" ref="W43:CG43" si="57">SUM(W4:W42)</f>
        <v>16</v>
      </c>
      <c r="X43" s="20">
        <f t="shared" si="57"/>
        <v>606</v>
      </c>
      <c r="Y43" s="37">
        <f t="shared" si="57"/>
        <v>9841.5159998004856</v>
      </c>
      <c r="Z43" s="20">
        <f t="shared" si="57"/>
        <v>20</v>
      </c>
      <c r="AA43" s="20">
        <f t="shared" si="57"/>
        <v>690</v>
      </c>
      <c r="AB43" s="37">
        <f t="shared" si="57"/>
        <v>8894.3460608736514</v>
      </c>
      <c r="AC43" s="20">
        <f t="shared" si="57"/>
        <v>16</v>
      </c>
      <c r="AD43" s="20">
        <f t="shared" si="57"/>
        <v>547</v>
      </c>
      <c r="AE43" s="37">
        <f t="shared" si="57"/>
        <v>6894.9395863994305</v>
      </c>
      <c r="AF43" s="20">
        <f t="shared" si="57"/>
        <v>14</v>
      </c>
      <c r="AG43" s="20">
        <f t="shared" si="57"/>
        <v>460</v>
      </c>
      <c r="AH43" s="37">
        <f t="shared" si="57"/>
        <v>5273.8092601712051</v>
      </c>
      <c r="AI43" s="20">
        <f t="shared" si="57"/>
        <v>16</v>
      </c>
      <c r="AJ43" s="20">
        <f t="shared" si="57"/>
        <v>513</v>
      </c>
      <c r="AK43" s="37">
        <f t="shared" si="57"/>
        <v>5547.4966397548733</v>
      </c>
      <c r="AL43" s="20">
        <f t="shared" si="57"/>
        <v>20</v>
      </c>
      <c r="AM43" s="20">
        <f t="shared" si="57"/>
        <v>597</v>
      </c>
      <c r="AN43" s="37">
        <f t="shared" si="57"/>
        <v>5441.380992197217</v>
      </c>
      <c r="AO43" s="20">
        <f t="shared" si="57"/>
        <v>25</v>
      </c>
      <c r="AP43" s="20">
        <f t="shared" si="57"/>
        <v>722.5</v>
      </c>
      <c r="AQ43" s="37">
        <f t="shared" si="57"/>
        <v>6095.8004477825662</v>
      </c>
      <c r="AR43" s="20">
        <f t="shared" si="57"/>
        <v>30</v>
      </c>
      <c r="AS43" s="20">
        <f t="shared" si="57"/>
        <v>839</v>
      </c>
      <c r="AT43" s="37">
        <f t="shared" si="57"/>
        <v>6547.1605930846981</v>
      </c>
      <c r="AU43" s="20">
        <f t="shared" si="57"/>
        <v>30</v>
      </c>
      <c r="AV43" s="20">
        <f t="shared" si="57"/>
        <v>806</v>
      </c>
      <c r="AW43" s="37">
        <f t="shared" si="57"/>
        <v>5712.2116936015773</v>
      </c>
      <c r="AX43" s="20">
        <f t="shared" si="57"/>
        <v>25</v>
      </c>
      <c r="AY43" s="20">
        <f t="shared" si="57"/>
        <v>645.5</v>
      </c>
      <c r="AZ43" s="37">
        <f t="shared" si="57"/>
        <v>4160.0304491052639</v>
      </c>
      <c r="BA43" s="20">
        <f t="shared" si="57"/>
        <v>30</v>
      </c>
      <c r="BB43" s="37">
        <f t="shared" si="57"/>
        <v>737</v>
      </c>
      <c r="BC43" s="37">
        <f t="shared" si="57"/>
        <v>4220.4572784092306</v>
      </c>
      <c r="BD43" s="20">
        <f t="shared" si="57"/>
        <v>30</v>
      </c>
      <c r="BE43" s="37">
        <f t="shared" si="57"/>
        <v>679</v>
      </c>
      <c r="BF43" s="37">
        <f t="shared" si="57"/>
        <v>3207.1102108923055</v>
      </c>
      <c r="BG43" s="20">
        <f t="shared" si="57"/>
        <v>30</v>
      </c>
      <c r="BH43" s="37">
        <f t="shared" si="57"/>
        <v>617</v>
      </c>
      <c r="BI43" s="37">
        <f t="shared" si="57"/>
        <v>2320.7277808657936</v>
      </c>
      <c r="BJ43" s="20">
        <f t="shared" si="57"/>
        <v>30</v>
      </c>
      <c r="BK43" s="20">
        <f t="shared" si="57"/>
        <v>535</v>
      </c>
      <c r="BL43" s="37">
        <f t="shared" si="57"/>
        <v>1435.5778723081603</v>
      </c>
      <c r="BM43" s="20"/>
      <c r="BN43" s="20"/>
      <c r="BO43" s="37"/>
      <c r="BP43" s="20"/>
      <c r="BQ43" s="20"/>
      <c r="BR43" s="37"/>
      <c r="BS43" s="20"/>
      <c r="BT43" s="20"/>
      <c r="BU43" s="37"/>
      <c r="BV43" s="20"/>
      <c r="BW43" s="20"/>
      <c r="BX43" s="37"/>
      <c r="BY43" s="20"/>
      <c r="BZ43" s="20"/>
      <c r="CA43" s="37"/>
      <c r="CB43" s="20"/>
      <c r="CC43" s="20"/>
      <c r="CD43" s="37"/>
      <c r="CE43" s="38"/>
      <c r="CF43" s="20">
        <f t="shared" si="57"/>
        <v>0</v>
      </c>
      <c r="CG43" s="37">
        <f t="shared" si="57"/>
        <v>0</v>
      </c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5"/>
      <c r="CY43" s="5"/>
      <c r="CZ43" s="5"/>
      <c r="DA43" s="5"/>
    </row>
    <row r="44" spans="2:105" s="2" customFormat="1" ht="18.75" customHeight="1">
      <c r="B44" s="35" t="s">
        <v>30</v>
      </c>
      <c r="C44" s="36"/>
      <c r="D44" s="36"/>
      <c r="E44" s="17">
        <f>F43/E43</f>
        <v>35.785714285714285</v>
      </c>
      <c r="F44" s="17"/>
      <c r="G44" s="17"/>
      <c r="H44" s="17">
        <f>I43/H43</f>
        <v>34.5</v>
      </c>
      <c r="I44" s="17"/>
      <c r="J44" s="17"/>
      <c r="K44" s="17">
        <f>L43/K43</f>
        <v>33.844827586206897</v>
      </c>
      <c r="L44" s="17"/>
      <c r="M44" s="17"/>
      <c r="N44" s="17">
        <f>O43/N43</f>
        <v>33.727272727272727</v>
      </c>
      <c r="O44" s="17"/>
      <c r="P44" s="17"/>
      <c r="Q44" s="17">
        <f>R43/Q43</f>
        <v>31.951612903225808</v>
      </c>
      <c r="R44" s="17"/>
      <c r="S44" s="17"/>
      <c r="T44" s="17">
        <f>U43/T43</f>
        <v>30.34375</v>
      </c>
      <c r="U44" s="17"/>
      <c r="V44" s="17"/>
      <c r="W44" s="17">
        <f>X43/W43</f>
        <v>37.875</v>
      </c>
      <c r="X44" s="17"/>
      <c r="Y44" s="17"/>
      <c r="Z44" s="17">
        <f>AA43/Z43</f>
        <v>34.5</v>
      </c>
      <c r="AA44" s="17"/>
      <c r="AB44" s="17"/>
      <c r="AC44" s="17">
        <f>AD43/AC43</f>
        <v>34.1875</v>
      </c>
      <c r="AD44" s="17"/>
      <c r="AE44" s="17"/>
      <c r="AF44" s="17">
        <f>AG43/AF43</f>
        <v>32.857142857142854</v>
      </c>
      <c r="AG44" s="17"/>
      <c r="AH44" s="17"/>
      <c r="AI44" s="17">
        <f>AJ43/AI43</f>
        <v>32.0625</v>
      </c>
      <c r="AJ44" s="17"/>
      <c r="AK44" s="17"/>
      <c r="AL44" s="17">
        <f>AM43/AL43</f>
        <v>29.85</v>
      </c>
      <c r="AM44" s="17"/>
      <c r="AN44" s="17"/>
      <c r="AO44" s="17">
        <f>AP43/AO43</f>
        <v>28.9</v>
      </c>
      <c r="AP44" s="17"/>
      <c r="AQ44" s="17"/>
      <c r="AR44" s="17">
        <f>AS43/AR43</f>
        <v>27.966666666666665</v>
      </c>
      <c r="AS44" s="17"/>
      <c r="AT44" s="17"/>
      <c r="AU44" s="17">
        <f>AV43/AU43</f>
        <v>26.866666666666667</v>
      </c>
      <c r="AV44" s="17"/>
      <c r="AW44" s="17"/>
      <c r="AX44" s="17">
        <f>AY43/AX43</f>
        <v>25.82</v>
      </c>
      <c r="AY44" s="17"/>
      <c r="AZ44" s="17"/>
      <c r="BA44" s="17">
        <f>BB43/BA43</f>
        <v>24.566666666666666</v>
      </c>
      <c r="BB44" s="17"/>
      <c r="BC44" s="17"/>
      <c r="BD44" s="17">
        <f>BE43/BD43</f>
        <v>22.633333333333333</v>
      </c>
      <c r="BE44" s="17"/>
      <c r="BF44" s="17"/>
      <c r="BG44" s="17">
        <f>BH43/BG43</f>
        <v>20.566666666666666</v>
      </c>
      <c r="BH44" s="17"/>
      <c r="BI44" s="17"/>
      <c r="BJ44" s="17">
        <f>BK43/BJ43</f>
        <v>17.833333333333332</v>
      </c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39"/>
      <c r="CF44" s="17"/>
      <c r="CG44" s="17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5"/>
      <c r="CY44" s="5"/>
      <c r="CZ44" s="5"/>
      <c r="DA44" s="5"/>
    </row>
    <row r="45" spans="2:105" s="2" customFormat="1" ht="18.75" customHeight="1">
      <c r="B45" s="35" t="s">
        <v>4</v>
      </c>
      <c r="C45" s="36"/>
      <c r="D45" s="36"/>
      <c r="E45" s="20">
        <v>2</v>
      </c>
      <c r="F45" s="20"/>
      <c r="G45" s="20"/>
      <c r="H45" s="20">
        <v>9</v>
      </c>
      <c r="I45" s="20"/>
      <c r="J45" s="20"/>
      <c r="K45" s="20">
        <v>12</v>
      </c>
      <c r="L45" s="20"/>
      <c r="M45" s="20"/>
      <c r="N45" s="20">
        <v>6</v>
      </c>
      <c r="O45" s="20"/>
      <c r="P45" s="20"/>
      <c r="Q45" s="20">
        <v>12</v>
      </c>
      <c r="R45" s="20"/>
      <c r="S45" s="20"/>
      <c r="T45" s="20">
        <v>12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3"/>
      <c r="CF45" s="20"/>
      <c r="CG45" s="20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5"/>
      <c r="CY45" s="5"/>
      <c r="CZ45" s="5"/>
      <c r="DA45" s="5"/>
    </row>
    <row r="46" spans="2:105" s="2" customFormat="1" ht="18.75" customHeight="1">
      <c r="B46" s="35" t="s">
        <v>5</v>
      </c>
      <c r="C46" s="36"/>
      <c r="D46" s="36"/>
      <c r="E46" s="41">
        <v>7</v>
      </c>
      <c r="F46" s="41"/>
      <c r="G46" s="41"/>
      <c r="H46" s="41">
        <v>8</v>
      </c>
      <c r="I46" s="41"/>
      <c r="J46" s="41"/>
      <c r="K46" s="41">
        <v>9</v>
      </c>
      <c r="L46" s="41"/>
      <c r="M46" s="41"/>
      <c r="N46" s="41">
        <v>10</v>
      </c>
      <c r="O46" s="41"/>
      <c r="P46" s="41"/>
      <c r="Q46" s="41">
        <v>11</v>
      </c>
      <c r="R46" s="41"/>
      <c r="S46" s="41"/>
      <c r="T46" s="41">
        <v>11</v>
      </c>
      <c r="U46" s="41"/>
      <c r="V46" s="41"/>
      <c r="W46" s="41">
        <v>16</v>
      </c>
      <c r="X46" s="41"/>
      <c r="Y46" s="41"/>
      <c r="Z46" s="41">
        <v>20</v>
      </c>
      <c r="AA46" s="41"/>
      <c r="AB46" s="41"/>
      <c r="AC46" s="41">
        <v>24</v>
      </c>
      <c r="AD46" s="41"/>
      <c r="AE46" s="41"/>
      <c r="AF46" s="41">
        <v>28</v>
      </c>
      <c r="AG46" s="41"/>
      <c r="AH46" s="41"/>
      <c r="AI46" s="41">
        <v>32</v>
      </c>
      <c r="AJ46" s="41"/>
      <c r="AK46" s="41"/>
      <c r="AL46" s="41">
        <v>45</v>
      </c>
      <c r="AM46" s="41"/>
      <c r="AN46" s="41"/>
      <c r="AO46" s="41">
        <v>55</v>
      </c>
      <c r="AP46" s="41"/>
      <c r="AQ46" s="41"/>
      <c r="AR46" s="41">
        <v>70</v>
      </c>
      <c r="AS46" s="41"/>
      <c r="AT46" s="41"/>
      <c r="AU46" s="41">
        <v>80</v>
      </c>
      <c r="AV46" s="41"/>
      <c r="AW46" s="41"/>
      <c r="AX46" s="41">
        <v>100</v>
      </c>
      <c r="AY46" s="41"/>
      <c r="AZ46" s="41"/>
      <c r="BA46" s="37">
        <f>BA48*1000/BA51</f>
        <v>155.34441805225651</v>
      </c>
      <c r="BB46" s="41"/>
      <c r="BC46" s="41"/>
      <c r="BD46" s="37">
        <f>BD48*1000/BD51</f>
        <v>219.23076923076923</v>
      </c>
      <c r="BE46" s="41"/>
      <c r="BF46" s="41"/>
      <c r="BG46" s="37">
        <f>BG48*1000/BG51</f>
        <v>267.39130434782606</v>
      </c>
      <c r="BH46" s="41"/>
      <c r="BI46" s="41"/>
      <c r="BJ46" s="37">
        <f>BJ48*1000/BJ51</f>
        <v>430.30303030303031</v>
      </c>
      <c r="BK46" s="41"/>
      <c r="BL46" s="41"/>
      <c r="BM46" s="37"/>
      <c r="BN46" s="41"/>
      <c r="BO46" s="41"/>
      <c r="BP46" s="37"/>
      <c r="BQ46" s="41"/>
      <c r="BR46" s="41"/>
      <c r="BS46" s="37"/>
      <c r="BT46" s="41"/>
      <c r="BU46" s="41"/>
      <c r="BV46" s="37"/>
      <c r="BW46" s="41"/>
      <c r="BX46" s="41"/>
      <c r="BY46" s="37"/>
      <c r="BZ46" s="41"/>
      <c r="CA46" s="41"/>
      <c r="CB46" s="37"/>
      <c r="CC46" s="41"/>
      <c r="CD46" s="41"/>
      <c r="CE46" s="42"/>
      <c r="CF46" s="41"/>
      <c r="CG46" s="41"/>
      <c r="CH46" s="43"/>
      <c r="CI46" s="43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5"/>
      <c r="CY46" s="5"/>
      <c r="CZ46" s="5"/>
      <c r="DA46" s="5"/>
    </row>
    <row r="47" spans="2:105" s="2" customFormat="1" ht="18.75" customHeight="1">
      <c r="B47" s="35" t="s">
        <v>31</v>
      </c>
      <c r="C47" s="36"/>
      <c r="D47" s="3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>
        <f>2.76+7.25</f>
        <v>10.01</v>
      </c>
      <c r="X47" s="17"/>
      <c r="Y47" s="17"/>
      <c r="Z47" s="17">
        <f>4.47+4.215</f>
        <v>8.6849999999999987</v>
      </c>
      <c r="AA47" s="17"/>
      <c r="AB47" s="17"/>
      <c r="AC47" s="17">
        <v>6.7649999999999997</v>
      </c>
      <c r="AD47" s="17"/>
      <c r="AE47" s="17"/>
      <c r="AF47" s="17">
        <v>5.0049999999999999</v>
      </c>
      <c r="AG47" s="17"/>
      <c r="AH47" s="17"/>
      <c r="AI47" s="17">
        <v>5.3949999999999996</v>
      </c>
      <c r="AJ47" s="17"/>
      <c r="AK47" s="17"/>
      <c r="AL47" s="17">
        <v>5.0650000000000004</v>
      </c>
      <c r="AM47" s="17"/>
      <c r="AN47" s="17"/>
      <c r="AO47" s="17">
        <v>5.94</v>
      </c>
      <c r="AP47" s="17"/>
      <c r="AQ47" s="17"/>
      <c r="AR47" s="17">
        <v>6.26</v>
      </c>
      <c r="AS47" s="17"/>
      <c r="AT47" s="17"/>
      <c r="AU47" s="17">
        <v>5.6349999999999998</v>
      </c>
      <c r="AV47" s="17"/>
      <c r="AW47" s="17"/>
      <c r="AX47" s="17">
        <v>3.9849999999999999</v>
      </c>
      <c r="AY47" s="17"/>
      <c r="AZ47" s="17"/>
      <c r="BA47" s="17">
        <v>4.21</v>
      </c>
      <c r="BB47" s="17"/>
      <c r="BC47" s="17"/>
      <c r="BD47" s="17">
        <v>3.12</v>
      </c>
      <c r="BE47" s="17"/>
      <c r="BF47" s="17"/>
      <c r="BG47" s="17">
        <v>2.2999999999999998</v>
      </c>
      <c r="BH47" s="17"/>
      <c r="BI47" s="17"/>
      <c r="BJ47" s="17">
        <f>1.995-0.51</f>
        <v>1.4850000000000001</v>
      </c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39"/>
      <c r="CF47" s="17"/>
      <c r="CG47" s="17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5"/>
      <c r="CY47" s="5"/>
      <c r="CZ47" s="5"/>
      <c r="DA47" s="5"/>
    </row>
    <row r="48" spans="2:105" s="2" customFormat="1" ht="18.75" customHeight="1">
      <c r="B48" s="35" t="s">
        <v>32</v>
      </c>
      <c r="C48" s="36"/>
      <c r="D48" s="36"/>
      <c r="E48" s="17"/>
      <c r="F48" s="20"/>
      <c r="G48" s="20"/>
      <c r="H48" s="17"/>
      <c r="I48" s="20"/>
      <c r="J48" s="20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>
        <f>W51*W46/1000</f>
        <v>10.01</v>
      </c>
      <c r="X48" s="17"/>
      <c r="Y48" s="17"/>
      <c r="Z48" s="17">
        <f>Z51*Z46/1000</f>
        <v>8.6849999999999987</v>
      </c>
      <c r="AA48" s="17"/>
      <c r="AB48" s="17"/>
      <c r="AC48" s="17">
        <f>AC51*AC46/1000</f>
        <v>10.147500000000001</v>
      </c>
      <c r="AD48" s="17"/>
      <c r="AE48" s="17"/>
      <c r="AF48" s="17">
        <f>AF51*AF46/1000</f>
        <v>10.01</v>
      </c>
      <c r="AG48" s="17"/>
      <c r="AH48" s="17"/>
      <c r="AI48" s="17">
        <f>AI51*AI46/1000</f>
        <v>10.79</v>
      </c>
      <c r="AJ48" s="17"/>
      <c r="AK48" s="17"/>
      <c r="AL48" s="17">
        <f>AL51*AL46/1000</f>
        <v>11.396250000000002</v>
      </c>
      <c r="AM48" s="17"/>
      <c r="AN48" s="17"/>
      <c r="AO48" s="17">
        <f>AO51*AO46/1000</f>
        <v>13.068</v>
      </c>
      <c r="AP48" s="17"/>
      <c r="AQ48" s="17"/>
      <c r="AR48" s="17">
        <f>AR51*AR46/1000</f>
        <v>14.606666666666666</v>
      </c>
      <c r="AS48" s="17"/>
      <c r="AT48" s="17"/>
      <c r="AU48" s="17">
        <f>AU46*AU51/1000</f>
        <v>15.026666666666667</v>
      </c>
      <c r="AV48" s="17"/>
      <c r="AW48" s="17"/>
      <c r="AX48" s="17">
        <f>AX46*AX51/1000</f>
        <v>15.94</v>
      </c>
      <c r="AY48" s="17"/>
      <c r="AZ48" s="17"/>
      <c r="BA48" s="17">
        <f>BA49-2.7</f>
        <v>21.8</v>
      </c>
      <c r="BB48" s="20"/>
      <c r="BC48" s="20"/>
      <c r="BD48" s="17">
        <f>BD49-2.7</f>
        <v>22.8</v>
      </c>
      <c r="BE48" s="20"/>
      <c r="BF48" s="20"/>
      <c r="BG48" s="17">
        <f>BG49-2.7</f>
        <v>20.5</v>
      </c>
      <c r="BH48" s="20"/>
      <c r="BI48" s="20"/>
      <c r="BJ48" s="17">
        <f>BJ49-2.7</f>
        <v>21.3</v>
      </c>
      <c r="BK48" s="20"/>
      <c r="BL48" s="20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44"/>
      <c r="CF48" s="17"/>
      <c r="CG48" s="17"/>
      <c r="CH48" s="9"/>
      <c r="CI48" s="9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5"/>
      <c r="CY48" s="5"/>
      <c r="CZ48" s="5"/>
      <c r="DA48" s="5"/>
    </row>
    <row r="49" spans="2:123" s="2" customFormat="1" ht="18.75" customHeight="1">
      <c r="B49" s="45" t="s">
        <v>33</v>
      </c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>
        <f>W48+5</f>
        <v>15.01</v>
      </c>
      <c r="X49" s="47"/>
      <c r="Y49" s="47"/>
      <c r="Z49" s="47">
        <f>Z48+5</f>
        <v>13.684999999999999</v>
      </c>
      <c r="AA49" s="47"/>
      <c r="AB49" s="47"/>
      <c r="AC49" s="47">
        <f>AC48+5</f>
        <v>15.147500000000001</v>
      </c>
      <c r="AD49" s="47"/>
      <c r="AE49" s="47"/>
      <c r="AF49" s="47">
        <f>AF48+5</f>
        <v>15.01</v>
      </c>
      <c r="AG49" s="47"/>
      <c r="AH49" s="47"/>
      <c r="AI49" s="47">
        <f>AI48+5</f>
        <v>15.79</v>
      </c>
      <c r="AJ49" s="47"/>
      <c r="AK49" s="47"/>
      <c r="AL49" s="47">
        <f>AL48+13</f>
        <v>24.396250000000002</v>
      </c>
      <c r="AM49" s="47"/>
      <c r="AN49" s="47"/>
      <c r="AO49" s="47">
        <f>AO48+13</f>
        <v>26.067999999999998</v>
      </c>
      <c r="AP49" s="47"/>
      <c r="AQ49" s="47"/>
      <c r="AR49" s="47">
        <f>AR48+5</f>
        <v>19.606666666666666</v>
      </c>
      <c r="AS49" s="47"/>
      <c r="AT49" s="47"/>
      <c r="AU49" s="47">
        <f>AU48+13</f>
        <v>28.026666666666667</v>
      </c>
      <c r="AV49" s="47"/>
      <c r="AW49" s="47"/>
      <c r="AX49" s="47">
        <f>AX48+13</f>
        <v>28.939999999999998</v>
      </c>
      <c r="AY49" s="47"/>
      <c r="AZ49" s="47"/>
      <c r="BA49" s="47">
        <v>24.5</v>
      </c>
      <c r="BB49" s="47"/>
      <c r="BC49" s="47"/>
      <c r="BD49" s="47">
        <v>25.5</v>
      </c>
      <c r="BE49" s="47"/>
      <c r="BF49" s="47"/>
      <c r="BG49" s="47">
        <v>23.2</v>
      </c>
      <c r="BH49" s="47"/>
      <c r="BI49" s="47"/>
      <c r="BJ49" s="47">
        <v>24</v>
      </c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4"/>
      <c r="CF49" s="47"/>
      <c r="CG49" s="47"/>
      <c r="CH49" s="40"/>
      <c r="CI49" s="40"/>
      <c r="CJ49" s="40"/>
      <c r="CK49" s="9"/>
      <c r="CL49" s="9"/>
      <c r="CM49" s="9"/>
      <c r="CN49" s="9"/>
      <c r="CO49" s="40"/>
      <c r="CP49" s="40"/>
      <c r="CQ49" s="40"/>
      <c r="CR49" s="40"/>
      <c r="CS49" s="40"/>
      <c r="CT49" s="40"/>
      <c r="CU49" s="40"/>
      <c r="CV49" s="40"/>
      <c r="CW49" s="40"/>
      <c r="CX49" s="5"/>
      <c r="CY49" s="5"/>
      <c r="CZ49" s="5"/>
      <c r="DA49" s="5"/>
    </row>
    <row r="50" spans="2:123" s="2" customFormat="1" ht="18.75" customHeight="1">
      <c r="B50" s="48" t="s">
        <v>34</v>
      </c>
      <c r="C50" s="46"/>
      <c r="D50" s="46"/>
      <c r="E50" s="70" t="s">
        <v>35</v>
      </c>
      <c r="F50" s="70"/>
      <c r="G50" s="70"/>
      <c r="H50" s="70" t="s">
        <v>35</v>
      </c>
      <c r="I50" s="70"/>
      <c r="J50" s="70"/>
      <c r="K50" s="70" t="s">
        <v>35</v>
      </c>
      <c r="L50" s="70"/>
      <c r="M50" s="70"/>
      <c r="N50" s="70" t="s">
        <v>35</v>
      </c>
      <c r="O50" s="70"/>
      <c r="P50" s="70"/>
      <c r="Q50" s="70" t="s">
        <v>35</v>
      </c>
      <c r="R50" s="49"/>
      <c r="S50" s="49"/>
      <c r="T50" s="70" t="s">
        <v>35</v>
      </c>
      <c r="U50" s="49"/>
      <c r="V50" s="49"/>
      <c r="W50" s="49" t="s">
        <v>35</v>
      </c>
      <c r="X50" s="49"/>
      <c r="Y50" s="49"/>
      <c r="Z50" s="49" t="s">
        <v>35</v>
      </c>
      <c r="AA50" s="49"/>
      <c r="AB50" s="49"/>
      <c r="AC50" s="49" t="s">
        <v>35</v>
      </c>
      <c r="AD50" s="49"/>
      <c r="AE50" s="49"/>
      <c r="AF50" s="49" t="s">
        <v>35</v>
      </c>
      <c r="AG50" s="49"/>
      <c r="AH50" s="49"/>
      <c r="AI50" s="49" t="s">
        <v>35</v>
      </c>
      <c r="AJ50" s="49"/>
      <c r="AK50" s="49"/>
      <c r="AL50" s="49" t="s">
        <v>36</v>
      </c>
      <c r="AM50" s="49"/>
      <c r="AN50" s="49"/>
      <c r="AO50" s="49" t="s">
        <v>36</v>
      </c>
      <c r="AP50" s="49"/>
      <c r="AQ50" s="49"/>
      <c r="AR50" s="49" t="s">
        <v>36</v>
      </c>
      <c r="AS50" s="49"/>
      <c r="AT50" s="49"/>
      <c r="AU50" s="49" t="s">
        <v>36</v>
      </c>
      <c r="AV50" s="49"/>
      <c r="AW50" s="49"/>
      <c r="AX50" s="49" t="s">
        <v>36</v>
      </c>
      <c r="AY50" s="49"/>
      <c r="AZ50" s="49"/>
      <c r="BA50" s="49" t="s">
        <v>36</v>
      </c>
      <c r="BB50" s="49"/>
      <c r="BC50" s="49"/>
      <c r="BD50" s="49" t="s">
        <v>36</v>
      </c>
      <c r="BE50" s="49"/>
      <c r="BF50" s="49"/>
      <c r="BG50" s="49" t="s">
        <v>36</v>
      </c>
      <c r="BH50" s="49"/>
      <c r="BI50" s="49"/>
      <c r="BJ50" s="49" t="s">
        <v>36</v>
      </c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50"/>
      <c r="CF50" s="49"/>
      <c r="CG50" s="49"/>
      <c r="CH50" s="40"/>
      <c r="CI50" s="40"/>
      <c r="CJ50" s="51"/>
      <c r="CK50" s="16"/>
      <c r="CL50" s="16"/>
      <c r="CM50" s="16"/>
      <c r="CN50" s="16"/>
      <c r="CO50" s="40"/>
      <c r="CP50" s="40"/>
      <c r="CQ50" s="40"/>
      <c r="CR50" s="40"/>
      <c r="CS50" s="40"/>
      <c r="CT50" s="40"/>
      <c r="CU50" s="40"/>
      <c r="CV50" s="40"/>
      <c r="CW50" s="40"/>
      <c r="CX50" s="5"/>
      <c r="CY50" s="5"/>
      <c r="CZ50" s="5"/>
      <c r="DA50" s="5"/>
    </row>
    <row r="51" spans="2:123" s="2" customFormat="1" ht="18.75" customHeight="1">
      <c r="B51" s="52" t="s">
        <v>6</v>
      </c>
      <c r="C51" s="7"/>
      <c r="D51" s="7"/>
      <c r="E51" s="53"/>
      <c r="F51" s="12"/>
      <c r="G51" s="12"/>
      <c r="H51" s="53"/>
      <c r="I51" s="12"/>
      <c r="J51" s="12"/>
      <c r="K51" s="53"/>
      <c r="L51" s="12"/>
      <c r="M51" s="12"/>
      <c r="N51" s="53"/>
      <c r="O51" s="12"/>
      <c r="P51" s="12"/>
      <c r="Q51" s="53"/>
      <c r="R51" s="12"/>
      <c r="S51" s="12"/>
      <c r="T51" s="53"/>
      <c r="U51" s="12"/>
      <c r="V51" s="12"/>
      <c r="W51" s="53">
        <f>W47/W43*1000</f>
        <v>625.625</v>
      </c>
      <c r="X51" s="12"/>
      <c r="Y51" s="12"/>
      <c r="Z51" s="53">
        <f>Z47/Z43*1000</f>
        <v>434.24999999999989</v>
      </c>
      <c r="AA51" s="12"/>
      <c r="AB51" s="12"/>
      <c r="AC51" s="53">
        <f>AC47/AC43*1000</f>
        <v>422.8125</v>
      </c>
      <c r="AD51" s="12"/>
      <c r="AE51" s="12"/>
      <c r="AF51" s="53">
        <f>AF47/AF43*1000</f>
        <v>357.5</v>
      </c>
      <c r="AG51" s="12"/>
      <c r="AH51" s="12"/>
      <c r="AI51" s="53">
        <f>AI47/AI43*1000</f>
        <v>337.1875</v>
      </c>
      <c r="AJ51" s="12"/>
      <c r="AK51" s="12"/>
      <c r="AL51" s="53">
        <f>AL47/AL43*1000</f>
        <v>253.25000000000003</v>
      </c>
      <c r="AM51" s="12"/>
      <c r="AN51" s="12"/>
      <c r="AO51" s="53">
        <f>AO47/AO43*1000</f>
        <v>237.6</v>
      </c>
      <c r="AP51" s="12"/>
      <c r="AQ51" s="12"/>
      <c r="AR51" s="53">
        <f>AR47/AR43*1000</f>
        <v>208.66666666666666</v>
      </c>
      <c r="AS51" s="12"/>
      <c r="AT51" s="12"/>
      <c r="AU51" s="53">
        <f>+AU47*1000/AU43</f>
        <v>187.83333333333334</v>
      </c>
      <c r="AV51" s="12"/>
      <c r="AW51" s="12"/>
      <c r="AX51" s="53">
        <f>+AX47*1000/AX43</f>
        <v>159.4</v>
      </c>
      <c r="AY51" s="12"/>
      <c r="AZ51" s="12"/>
      <c r="BA51" s="53">
        <f>+BA47*1000/BA43</f>
        <v>140.33333333333334</v>
      </c>
      <c r="BB51" s="12"/>
      <c r="BC51" s="12"/>
      <c r="BD51" s="53">
        <f>+BD47*1000/BD43</f>
        <v>104</v>
      </c>
      <c r="BE51" s="12"/>
      <c r="BF51" s="12"/>
      <c r="BG51" s="53">
        <f>+BG47*1000/BG43</f>
        <v>76.666666666666671</v>
      </c>
      <c r="BH51" s="12"/>
      <c r="BI51" s="12"/>
      <c r="BJ51" s="53">
        <f>+BJ47*1000/BJ43</f>
        <v>49.5</v>
      </c>
      <c r="BK51" s="12"/>
      <c r="BL51" s="12"/>
      <c r="BM51" s="53"/>
      <c r="BN51" s="12"/>
      <c r="BO51" s="12"/>
      <c r="BP51" s="53"/>
      <c r="BQ51" s="12"/>
      <c r="BR51" s="12"/>
      <c r="BS51" s="53"/>
      <c r="BT51" s="12"/>
      <c r="BU51" s="12"/>
      <c r="BV51" s="53"/>
      <c r="BW51" s="12"/>
      <c r="BX51" s="12"/>
      <c r="BY51" s="53"/>
      <c r="BZ51" s="12"/>
      <c r="CA51" s="12"/>
      <c r="CB51" s="53"/>
      <c r="CC51" s="12"/>
      <c r="CD51" s="12"/>
      <c r="CE51" s="54"/>
      <c r="CF51" s="12"/>
      <c r="CG51" s="12"/>
      <c r="CH51" s="9"/>
      <c r="CI51" s="9"/>
      <c r="CJ51" s="43"/>
      <c r="CK51" s="9"/>
      <c r="CL51" s="9"/>
      <c r="CM51" s="9"/>
      <c r="CN51" s="9"/>
      <c r="CO51" s="9"/>
      <c r="CP51" s="9"/>
      <c r="CQ51" s="9"/>
      <c r="CR51" s="9"/>
      <c r="CS51" s="43"/>
      <c r="CT51" s="9"/>
      <c r="CU51" s="9"/>
      <c r="CV51" s="9"/>
      <c r="CW51" s="9"/>
      <c r="CX51" s="5"/>
      <c r="CY51" s="5"/>
      <c r="CZ51" s="5"/>
      <c r="DA51" s="5"/>
    </row>
    <row r="52" spans="2:123" s="2" customFormat="1" ht="18.75" customHeight="1">
      <c r="B52" s="2" t="s">
        <v>7</v>
      </c>
      <c r="H52" s="1"/>
      <c r="L52" s="12"/>
      <c r="R52" s="3"/>
      <c r="S52" s="3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</row>
    <row r="53" spans="2:123" ht="18.75" customHeight="1">
      <c r="L53" s="2"/>
    </row>
    <row r="54" spans="2:123">
      <c r="Q54" s="58"/>
      <c r="R54" s="59" t="s">
        <v>38</v>
      </c>
      <c r="T54" s="55" t="s">
        <v>39</v>
      </c>
      <c r="W54" s="55" t="s">
        <v>39</v>
      </c>
    </row>
  </sheetData>
  <mergeCells count="1">
    <mergeCell ref="B3:D3"/>
  </mergeCells>
  <phoneticPr fontId="2"/>
  <pageMargins left="0.75" right="0.75" top="1" bottom="1" header="0.51200000000000001" footer="0.51200000000000001"/>
  <pageSetup paperSize="12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5"/>
  <sheetViews>
    <sheetView zoomScale="85" zoomScaleNormal="85" workbookViewId="0">
      <selection activeCell="M27" sqref="M27"/>
    </sheetView>
  </sheetViews>
  <sheetFormatPr defaultRowHeight="13.5"/>
  <cols>
    <col min="1" max="1" width="4.625" style="83" customWidth="1"/>
    <col min="2" max="2" width="9" style="83"/>
    <col min="3" max="3" width="10.5" style="110" bestFit="1" customWidth="1"/>
    <col min="4" max="5" width="9" style="111"/>
    <col min="6" max="6" width="9" style="112"/>
    <col min="7" max="7" width="9" style="113"/>
    <col min="8" max="8" width="10" style="115" customWidth="1"/>
    <col min="9" max="9" width="10" style="113" customWidth="1"/>
    <col min="10" max="10" width="10" style="115" customWidth="1"/>
    <col min="11" max="11" width="9" style="83"/>
    <col min="12" max="12" width="12.875" style="110" customWidth="1"/>
    <col min="13" max="13" width="7.125" style="83" customWidth="1"/>
    <col min="14" max="16384" width="9" style="83"/>
  </cols>
  <sheetData>
    <row r="3" spans="2:13">
      <c r="B3" s="109" t="s">
        <v>126</v>
      </c>
      <c r="H3" s="114"/>
      <c r="K3" s="83" t="s">
        <v>127</v>
      </c>
      <c r="L3" s="116"/>
    </row>
    <row r="4" spans="2:13">
      <c r="F4" s="117" t="s">
        <v>69</v>
      </c>
      <c r="G4" s="118" t="s">
        <v>70</v>
      </c>
      <c r="H4" s="118" t="s">
        <v>71</v>
      </c>
      <c r="I4" s="118" t="s">
        <v>72</v>
      </c>
      <c r="K4" s="171" t="s">
        <v>155</v>
      </c>
      <c r="L4" s="120" t="s">
        <v>132</v>
      </c>
    </row>
    <row r="5" spans="2:13">
      <c r="B5" s="83" t="s">
        <v>130</v>
      </c>
      <c r="C5" s="121">
        <v>42264</v>
      </c>
      <c r="F5" s="122"/>
      <c r="G5" s="123" t="s">
        <v>75</v>
      </c>
      <c r="H5" s="124" t="s">
        <v>76</v>
      </c>
      <c r="I5" s="124" t="s">
        <v>76</v>
      </c>
      <c r="J5" s="125"/>
      <c r="K5" s="172" t="s">
        <v>156</v>
      </c>
      <c r="L5" s="127" t="s">
        <v>132</v>
      </c>
    </row>
    <row r="6" spans="2:13">
      <c r="B6" s="83" t="s">
        <v>133</v>
      </c>
      <c r="C6" s="128" t="s">
        <v>157</v>
      </c>
      <c r="F6" s="122"/>
      <c r="G6" s="123" t="s">
        <v>79</v>
      </c>
      <c r="H6" s="129" t="s">
        <v>80</v>
      </c>
      <c r="I6" s="129" t="s">
        <v>80</v>
      </c>
      <c r="J6" s="125"/>
      <c r="K6" s="130"/>
      <c r="L6" s="127"/>
    </row>
    <row r="7" spans="2:13">
      <c r="F7" s="122"/>
      <c r="G7" s="131" t="s">
        <v>83</v>
      </c>
      <c r="H7" s="129" t="s">
        <v>84</v>
      </c>
      <c r="I7" s="129" t="s">
        <v>84</v>
      </c>
      <c r="J7" s="125"/>
      <c r="K7" s="130"/>
      <c r="L7" s="127"/>
    </row>
    <row r="8" spans="2:13">
      <c r="F8" s="122"/>
      <c r="G8" s="132"/>
      <c r="H8" s="133" t="s">
        <v>86</v>
      </c>
      <c r="I8" s="133" t="s">
        <v>86</v>
      </c>
      <c r="J8" s="125"/>
      <c r="K8" s="134"/>
      <c r="L8" s="135"/>
    </row>
    <row r="9" spans="2:13">
      <c r="F9" s="122"/>
      <c r="G9" s="132"/>
      <c r="H9" s="136" t="s">
        <v>87</v>
      </c>
      <c r="I9" s="136" t="s">
        <v>88</v>
      </c>
      <c r="J9" s="125"/>
      <c r="L9" s="116"/>
    </row>
    <row r="10" spans="2:13">
      <c r="G10" s="122"/>
      <c r="H10" s="132"/>
      <c r="I10" s="122"/>
      <c r="J10" s="132"/>
      <c r="K10" s="137"/>
      <c r="L10" s="116"/>
    </row>
    <row r="11" spans="2:13">
      <c r="B11" s="138" t="s">
        <v>136</v>
      </c>
      <c r="C11" s="139" t="s">
        <v>90</v>
      </c>
      <c r="D11" s="139" t="s">
        <v>91</v>
      </c>
      <c r="E11" s="139" t="s">
        <v>92</v>
      </c>
      <c r="F11" s="139" t="s">
        <v>93</v>
      </c>
      <c r="G11" s="140" t="s">
        <v>94</v>
      </c>
      <c r="H11" s="141" t="s">
        <v>95</v>
      </c>
      <c r="I11" s="140" t="s">
        <v>96</v>
      </c>
      <c r="J11" s="141" t="s">
        <v>97</v>
      </c>
      <c r="K11" s="139" t="s">
        <v>98</v>
      </c>
      <c r="L11" s="139" t="s">
        <v>137</v>
      </c>
      <c r="M11" s="142"/>
    </row>
    <row r="12" spans="2:13">
      <c r="B12" s="110">
        <v>1</v>
      </c>
      <c r="C12" s="147" t="s">
        <v>158</v>
      </c>
      <c r="D12" s="143">
        <v>200</v>
      </c>
      <c r="E12" s="143"/>
      <c r="F12" s="112">
        <v>70.400000000000006</v>
      </c>
      <c r="G12" s="122">
        <v>2</v>
      </c>
      <c r="H12" s="132">
        <v>0.16</v>
      </c>
      <c r="I12" s="122">
        <v>1</v>
      </c>
      <c r="J12" s="132">
        <v>0.05</v>
      </c>
      <c r="K12" s="83" t="s">
        <v>138</v>
      </c>
      <c r="L12" s="116">
        <v>0</v>
      </c>
    </row>
    <row r="13" spans="2:13">
      <c r="B13" s="110">
        <v>2</v>
      </c>
      <c r="C13" s="166" t="s">
        <v>158</v>
      </c>
      <c r="D13" s="143">
        <v>211</v>
      </c>
      <c r="E13" s="143"/>
      <c r="F13" s="112">
        <v>80.900000000000006</v>
      </c>
      <c r="G13" s="122">
        <v>2</v>
      </c>
      <c r="H13" s="132">
        <v>0.26</v>
      </c>
      <c r="I13" s="122">
        <v>1</v>
      </c>
      <c r="J13" s="132">
        <v>0.12</v>
      </c>
      <c r="K13" s="83" t="s">
        <v>142</v>
      </c>
      <c r="L13" s="116">
        <v>99</v>
      </c>
    </row>
    <row r="14" spans="2:13">
      <c r="B14" s="110">
        <v>3</v>
      </c>
      <c r="C14" s="166" t="s">
        <v>159</v>
      </c>
      <c r="D14" s="111">
        <v>210</v>
      </c>
      <c r="F14" s="112">
        <v>84.2</v>
      </c>
      <c r="G14" s="113">
        <v>1</v>
      </c>
      <c r="H14" s="115">
        <v>0.03</v>
      </c>
      <c r="I14" s="122">
        <v>1</v>
      </c>
      <c r="J14" s="115">
        <v>0</v>
      </c>
      <c r="K14" s="146" t="s">
        <v>138</v>
      </c>
      <c r="L14" s="110">
        <v>0</v>
      </c>
    </row>
    <row r="15" spans="2:13">
      <c r="B15" s="110">
        <v>4</v>
      </c>
      <c r="C15" s="166" t="s">
        <v>159</v>
      </c>
      <c r="D15" s="111">
        <v>220</v>
      </c>
      <c r="F15" s="112">
        <v>87.4</v>
      </c>
      <c r="G15" s="144">
        <v>1</v>
      </c>
      <c r="H15" s="145">
        <v>0.06</v>
      </c>
      <c r="I15" s="122">
        <v>1</v>
      </c>
      <c r="J15" s="145">
        <v>0.03</v>
      </c>
      <c r="K15" s="146" t="s">
        <v>138</v>
      </c>
      <c r="L15" s="110">
        <v>0</v>
      </c>
    </row>
    <row r="16" spans="2:13">
      <c r="B16" s="110">
        <v>5</v>
      </c>
      <c r="C16" s="166" t="s">
        <v>159</v>
      </c>
      <c r="D16" s="111">
        <v>211</v>
      </c>
      <c r="F16" s="112">
        <v>74.7</v>
      </c>
      <c r="G16" s="144">
        <v>2</v>
      </c>
      <c r="H16" s="145">
        <v>0.11</v>
      </c>
      <c r="I16" s="122">
        <v>1</v>
      </c>
      <c r="J16" s="145">
        <v>0.3</v>
      </c>
      <c r="K16" s="146" t="s">
        <v>149</v>
      </c>
      <c r="L16" s="110">
        <v>14</v>
      </c>
    </row>
    <row r="17" spans="2:12">
      <c r="B17" s="110">
        <v>6</v>
      </c>
      <c r="C17" s="166" t="s">
        <v>159</v>
      </c>
      <c r="D17" s="111">
        <v>215</v>
      </c>
      <c r="F17" s="112">
        <v>90.8</v>
      </c>
      <c r="G17" s="144">
        <v>1</v>
      </c>
      <c r="H17" s="145">
        <v>0.06</v>
      </c>
      <c r="I17" s="122">
        <v>1</v>
      </c>
      <c r="J17" s="145">
        <v>0.41</v>
      </c>
      <c r="K17" s="146" t="s">
        <v>147</v>
      </c>
      <c r="L17" s="110" t="s">
        <v>148</v>
      </c>
    </row>
    <row r="18" spans="2:12">
      <c r="B18" s="110">
        <v>7</v>
      </c>
      <c r="C18" s="166" t="s">
        <v>159</v>
      </c>
      <c r="D18" s="111">
        <v>218</v>
      </c>
      <c r="F18" s="112">
        <v>75</v>
      </c>
      <c r="G18" s="144">
        <v>2</v>
      </c>
      <c r="H18" s="145">
        <v>0.14000000000000001</v>
      </c>
      <c r="I18" s="122">
        <v>1</v>
      </c>
      <c r="J18" s="145">
        <v>0</v>
      </c>
      <c r="K18" s="146" t="s">
        <v>138</v>
      </c>
      <c r="L18" s="110">
        <v>0</v>
      </c>
    </row>
    <row r="19" spans="2:12">
      <c r="B19" s="110">
        <v>8</v>
      </c>
      <c r="C19" s="166" t="s">
        <v>159</v>
      </c>
      <c r="D19" s="111">
        <v>198</v>
      </c>
      <c r="F19" s="112">
        <v>58.5</v>
      </c>
      <c r="G19" s="144">
        <v>2</v>
      </c>
      <c r="H19" s="145">
        <v>0.12</v>
      </c>
      <c r="I19" s="122">
        <v>1</v>
      </c>
      <c r="J19" s="145">
        <v>0.05</v>
      </c>
      <c r="K19" s="146" t="s">
        <v>142</v>
      </c>
      <c r="L19" s="110">
        <v>99</v>
      </c>
    </row>
    <row r="20" spans="2:12">
      <c r="B20" s="110">
        <v>9</v>
      </c>
      <c r="C20" s="166" t="s">
        <v>159</v>
      </c>
      <c r="D20" s="111">
        <v>213</v>
      </c>
      <c r="F20" s="112">
        <v>77.400000000000006</v>
      </c>
      <c r="G20" s="144">
        <v>1</v>
      </c>
      <c r="H20" s="145">
        <v>0.02</v>
      </c>
      <c r="I20" s="122">
        <v>1</v>
      </c>
      <c r="J20" s="145">
        <v>0.31</v>
      </c>
      <c r="K20" s="146" t="s">
        <v>150</v>
      </c>
      <c r="L20" s="110">
        <v>21</v>
      </c>
    </row>
    <row r="21" spans="2:12">
      <c r="B21" s="110">
        <v>10</v>
      </c>
      <c r="C21" s="166" t="s">
        <v>159</v>
      </c>
      <c r="D21" s="111">
        <v>196</v>
      </c>
      <c r="F21" s="112">
        <v>68.599999999999994</v>
      </c>
      <c r="G21" s="144">
        <v>2</v>
      </c>
      <c r="H21" s="145">
        <v>0.13</v>
      </c>
      <c r="I21" s="122">
        <v>1</v>
      </c>
      <c r="J21" s="145">
        <v>7.0000000000000007E-2</v>
      </c>
      <c r="K21" s="146" t="s">
        <v>142</v>
      </c>
      <c r="L21" s="110">
        <v>99</v>
      </c>
    </row>
    <row r="22" spans="2:12">
      <c r="B22" s="110">
        <v>11</v>
      </c>
      <c r="C22" s="166" t="s">
        <v>159</v>
      </c>
      <c r="D22" s="111">
        <v>205</v>
      </c>
      <c r="F22" s="112">
        <v>75.2</v>
      </c>
      <c r="G22" s="144">
        <v>1</v>
      </c>
      <c r="H22" s="145">
        <v>0.05</v>
      </c>
      <c r="I22" s="122">
        <v>1</v>
      </c>
      <c r="J22" s="145">
        <v>0.12</v>
      </c>
      <c r="K22" s="146" t="s">
        <v>150</v>
      </c>
      <c r="L22" s="110">
        <v>21</v>
      </c>
    </row>
    <row r="23" spans="2:12">
      <c r="B23" s="110">
        <v>12</v>
      </c>
      <c r="C23" s="166" t="s">
        <v>159</v>
      </c>
      <c r="D23" s="111">
        <v>195</v>
      </c>
      <c r="F23" s="112">
        <v>65.8</v>
      </c>
      <c r="G23" s="144">
        <v>1</v>
      </c>
      <c r="H23" s="145">
        <v>0.05</v>
      </c>
      <c r="I23" s="122">
        <v>1</v>
      </c>
      <c r="J23" s="145">
        <v>0.02</v>
      </c>
      <c r="K23" s="146" t="s">
        <v>138</v>
      </c>
      <c r="L23" s="110">
        <v>0</v>
      </c>
    </row>
    <row r="24" spans="2:12">
      <c r="B24" s="110">
        <v>13</v>
      </c>
      <c r="C24" s="166" t="s">
        <v>159</v>
      </c>
      <c r="D24" s="111">
        <v>200</v>
      </c>
      <c r="F24" s="112">
        <v>68</v>
      </c>
      <c r="G24" s="144">
        <v>1</v>
      </c>
      <c r="H24" s="145">
        <v>0.06</v>
      </c>
      <c r="I24" s="122">
        <v>1</v>
      </c>
      <c r="J24" s="145">
        <v>0.08</v>
      </c>
      <c r="K24" s="146" t="s">
        <v>149</v>
      </c>
      <c r="L24" s="110">
        <v>14</v>
      </c>
    </row>
    <row r="25" spans="2:12">
      <c r="B25" s="110">
        <v>14</v>
      </c>
      <c r="C25" s="166" t="s">
        <v>159</v>
      </c>
      <c r="D25" s="111">
        <v>212</v>
      </c>
      <c r="F25" s="112">
        <v>85.5</v>
      </c>
      <c r="G25" s="144">
        <v>1</v>
      </c>
      <c r="H25" s="145">
        <v>0.04</v>
      </c>
      <c r="I25" s="122">
        <v>1</v>
      </c>
      <c r="J25" s="145">
        <v>0.02</v>
      </c>
      <c r="K25" s="146" t="s">
        <v>138</v>
      </c>
      <c r="L25" s="110">
        <v>0</v>
      </c>
    </row>
    <row r="26" spans="2:12">
      <c r="B26" s="110">
        <v>15</v>
      </c>
      <c r="C26" s="166" t="s">
        <v>159</v>
      </c>
      <c r="D26" s="111">
        <v>216</v>
      </c>
      <c r="F26" s="112">
        <v>86.8</v>
      </c>
      <c r="G26" s="144">
        <v>1</v>
      </c>
      <c r="H26" s="145">
        <v>0.02</v>
      </c>
      <c r="I26" s="122">
        <v>1</v>
      </c>
      <c r="J26" s="145">
        <v>0.18</v>
      </c>
      <c r="K26" s="146" t="s">
        <v>149</v>
      </c>
      <c r="L26" s="110">
        <v>14</v>
      </c>
    </row>
    <row r="27" spans="2:12">
      <c r="B27" s="110">
        <v>16</v>
      </c>
      <c r="C27" s="166" t="s">
        <v>159</v>
      </c>
      <c r="D27" s="111">
        <v>212</v>
      </c>
      <c r="F27" s="112">
        <v>87.5</v>
      </c>
      <c r="G27" s="144">
        <v>1</v>
      </c>
      <c r="H27" s="145">
        <v>0.04</v>
      </c>
      <c r="I27" s="122">
        <v>1</v>
      </c>
      <c r="J27" s="145">
        <v>0.04</v>
      </c>
      <c r="K27" s="146" t="s">
        <v>142</v>
      </c>
      <c r="L27" s="110">
        <v>99</v>
      </c>
    </row>
    <row r="28" spans="2:12">
      <c r="B28" s="110">
        <v>17</v>
      </c>
      <c r="C28" s="166" t="s">
        <v>159</v>
      </c>
      <c r="D28" s="111">
        <v>194</v>
      </c>
      <c r="F28" s="112">
        <v>62.2</v>
      </c>
      <c r="G28" s="144">
        <v>1</v>
      </c>
      <c r="H28" s="145">
        <v>0.03</v>
      </c>
      <c r="I28" s="122">
        <v>1</v>
      </c>
      <c r="J28" s="145">
        <v>0.04</v>
      </c>
      <c r="K28" s="146" t="s">
        <v>142</v>
      </c>
      <c r="L28" s="110">
        <v>99</v>
      </c>
    </row>
    <row r="29" spans="2:12">
      <c r="B29" s="110">
        <v>18</v>
      </c>
      <c r="C29" s="166" t="s">
        <v>159</v>
      </c>
      <c r="D29" s="111">
        <v>201</v>
      </c>
      <c r="F29" s="112">
        <v>75.2</v>
      </c>
      <c r="G29" s="144">
        <v>2</v>
      </c>
      <c r="H29" s="145">
        <v>0.13</v>
      </c>
      <c r="I29" s="122">
        <v>1</v>
      </c>
      <c r="J29" s="145">
        <v>0.18</v>
      </c>
      <c r="K29" s="146" t="s">
        <v>142</v>
      </c>
      <c r="L29" s="110">
        <v>99</v>
      </c>
    </row>
    <row r="30" spans="2:12">
      <c r="B30" s="110">
        <v>19</v>
      </c>
      <c r="C30" s="166" t="s">
        <v>159</v>
      </c>
      <c r="D30" s="111">
        <v>215</v>
      </c>
      <c r="F30" s="112">
        <v>86.2</v>
      </c>
      <c r="G30" s="144">
        <v>2</v>
      </c>
      <c r="H30" s="145">
        <v>0.22</v>
      </c>
      <c r="I30" s="122">
        <v>1</v>
      </c>
      <c r="J30" s="145">
        <v>0.08</v>
      </c>
      <c r="K30" s="146" t="s">
        <v>142</v>
      </c>
      <c r="L30" s="110">
        <v>99</v>
      </c>
    </row>
    <row r="31" spans="2:12">
      <c r="B31" s="110">
        <v>20</v>
      </c>
      <c r="C31" s="166" t="s">
        <v>159</v>
      </c>
      <c r="D31" s="111">
        <v>218</v>
      </c>
      <c r="F31" s="112">
        <v>93.4</v>
      </c>
      <c r="G31" s="144">
        <v>1</v>
      </c>
      <c r="H31" s="145">
        <v>0.05</v>
      </c>
      <c r="I31" s="122">
        <v>1</v>
      </c>
      <c r="J31" s="145">
        <v>1.1200000000000001</v>
      </c>
      <c r="K31" s="146" t="s">
        <v>147</v>
      </c>
      <c r="L31" s="110" t="s">
        <v>148</v>
      </c>
    </row>
    <row r="32" spans="2:12">
      <c r="B32" s="110">
        <v>21</v>
      </c>
      <c r="C32" s="166" t="s">
        <v>159</v>
      </c>
      <c r="D32" s="111">
        <v>203</v>
      </c>
      <c r="F32" s="112">
        <v>76.599999999999994</v>
      </c>
      <c r="G32" s="113">
        <v>2</v>
      </c>
      <c r="H32" s="115">
        <v>0.19</v>
      </c>
      <c r="I32" s="122">
        <v>1</v>
      </c>
      <c r="J32" s="115">
        <v>0.05</v>
      </c>
      <c r="K32" s="146" t="s">
        <v>142</v>
      </c>
      <c r="L32" s="110">
        <v>99</v>
      </c>
    </row>
    <row r="33" spans="2:12">
      <c r="B33" s="110">
        <v>22</v>
      </c>
      <c r="C33" s="166" t="s">
        <v>159</v>
      </c>
      <c r="D33" s="111">
        <v>211</v>
      </c>
      <c r="F33" s="112">
        <v>80.2</v>
      </c>
      <c r="G33" s="113">
        <v>2</v>
      </c>
      <c r="H33" s="115">
        <v>0.15</v>
      </c>
      <c r="I33" s="122">
        <v>1</v>
      </c>
      <c r="J33" s="115">
        <v>0</v>
      </c>
      <c r="K33" s="146" t="s">
        <v>138</v>
      </c>
      <c r="L33" s="110">
        <v>0</v>
      </c>
    </row>
    <row r="34" spans="2:12">
      <c r="B34" s="110">
        <v>23</v>
      </c>
      <c r="C34" s="166" t="s">
        <v>159</v>
      </c>
      <c r="D34" s="111">
        <v>197</v>
      </c>
      <c r="F34" s="112">
        <v>59.1</v>
      </c>
      <c r="G34" s="113">
        <v>2</v>
      </c>
      <c r="H34" s="115">
        <v>0.21</v>
      </c>
      <c r="I34" s="122">
        <v>1</v>
      </c>
      <c r="J34" s="115">
        <v>0.05</v>
      </c>
      <c r="K34" s="146" t="s">
        <v>138</v>
      </c>
      <c r="L34" s="110">
        <v>0</v>
      </c>
    </row>
    <row r="35" spans="2:12">
      <c r="B35" s="110">
        <v>24</v>
      </c>
      <c r="C35" s="166" t="s">
        <v>159</v>
      </c>
      <c r="D35" s="111">
        <v>214</v>
      </c>
      <c r="F35" s="112">
        <v>87.6</v>
      </c>
      <c r="G35" s="113">
        <v>1</v>
      </c>
      <c r="H35" s="115">
        <v>7.0000000000000007E-2</v>
      </c>
      <c r="I35" s="122">
        <v>1</v>
      </c>
      <c r="J35" s="115">
        <v>0.09</v>
      </c>
      <c r="K35" s="146" t="s">
        <v>142</v>
      </c>
      <c r="L35" s="110">
        <v>99</v>
      </c>
    </row>
    <row r="36" spans="2:12">
      <c r="B36" s="110">
        <v>25</v>
      </c>
      <c r="C36" s="166" t="s">
        <v>159</v>
      </c>
      <c r="D36" s="111">
        <v>194</v>
      </c>
      <c r="F36" s="112">
        <v>61.5</v>
      </c>
      <c r="G36" s="113">
        <v>1</v>
      </c>
      <c r="H36" s="115">
        <v>0.03</v>
      </c>
      <c r="I36" s="122">
        <v>1</v>
      </c>
      <c r="J36" s="115">
        <v>0.47</v>
      </c>
      <c r="K36" s="146" t="s">
        <v>149</v>
      </c>
      <c r="L36" s="110">
        <v>14</v>
      </c>
    </row>
    <row r="37" spans="2:12">
      <c r="B37" s="110">
        <v>26</v>
      </c>
      <c r="C37" s="166" t="s">
        <v>159</v>
      </c>
      <c r="D37" s="111">
        <v>202</v>
      </c>
      <c r="F37" s="112">
        <v>66.400000000000006</v>
      </c>
      <c r="G37" s="113">
        <v>1</v>
      </c>
      <c r="H37" s="115">
        <v>0.08</v>
      </c>
      <c r="I37" s="122">
        <v>1</v>
      </c>
      <c r="J37" s="115">
        <v>0.06</v>
      </c>
      <c r="K37" s="146" t="s">
        <v>142</v>
      </c>
      <c r="L37" s="110">
        <v>99</v>
      </c>
    </row>
    <row r="38" spans="2:12">
      <c r="B38" s="110">
        <v>27</v>
      </c>
      <c r="C38" s="166" t="s">
        <v>159</v>
      </c>
      <c r="D38" s="111">
        <v>200</v>
      </c>
      <c r="F38" s="112">
        <v>68.5</v>
      </c>
      <c r="G38" s="113">
        <v>1</v>
      </c>
      <c r="H38" s="115">
        <v>0.04</v>
      </c>
      <c r="I38" s="122">
        <v>1</v>
      </c>
      <c r="J38" s="115">
        <v>0.12</v>
      </c>
      <c r="K38" s="146" t="s">
        <v>142</v>
      </c>
      <c r="L38" s="110">
        <v>99</v>
      </c>
    </row>
    <row r="39" spans="2:12">
      <c r="B39" s="110">
        <v>28</v>
      </c>
      <c r="C39" s="166" t="s">
        <v>159</v>
      </c>
      <c r="D39" s="111">
        <v>196</v>
      </c>
      <c r="F39" s="112">
        <v>64.3</v>
      </c>
      <c r="G39" s="113">
        <v>1</v>
      </c>
      <c r="H39" s="115">
        <v>0.02</v>
      </c>
      <c r="I39" s="122">
        <v>1</v>
      </c>
      <c r="J39" s="115">
        <v>0.06</v>
      </c>
      <c r="K39" s="146" t="s">
        <v>142</v>
      </c>
      <c r="L39" s="110">
        <v>99</v>
      </c>
    </row>
    <row r="40" spans="2:12">
      <c r="B40" s="110">
        <v>29</v>
      </c>
      <c r="C40" s="166" t="s">
        <v>159</v>
      </c>
      <c r="D40" s="111">
        <v>195</v>
      </c>
      <c r="F40" s="112">
        <v>57.6</v>
      </c>
      <c r="G40" s="113">
        <v>1</v>
      </c>
      <c r="H40" s="115">
        <v>0.06</v>
      </c>
      <c r="I40" s="122">
        <v>1</v>
      </c>
      <c r="J40" s="115">
        <v>0.13</v>
      </c>
      <c r="K40" s="146" t="s">
        <v>142</v>
      </c>
      <c r="L40" s="110">
        <v>99</v>
      </c>
    </row>
    <row r="41" spans="2:12">
      <c r="B41" s="159">
        <v>30</v>
      </c>
      <c r="C41" s="166" t="s">
        <v>159</v>
      </c>
      <c r="D41" s="160">
        <v>194</v>
      </c>
      <c r="E41" s="160"/>
      <c r="F41" s="161">
        <v>63</v>
      </c>
      <c r="G41" s="164">
        <v>1</v>
      </c>
      <c r="H41" s="163">
        <v>0.05</v>
      </c>
      <c r="I41" s="164">
        <v>1</v>
      </c>
      <c r="J41" s="163">
        <v>0.05</v>
      </c>
      <c r="K41" s="170" t="s">
        <v>138</v>
      </c>
      <c r="L41" s="159">
        <v>0</v>
      </c>
    </row>
    <row r="42" spans="2:12">
      <c r="C42" s="148"/>
    </row>
    <row r="43" spans="2:12">
      <c r="B43" s="110">
        <v>31</v>
      </c>
      <c r="C43" s="116" t="s">
        <v>156</v>
      </c>
      <c r="D43" s="111">
        <v>273</v>
      </c>
      <c r="F43" s="112">
        <v>173</v>
      </c>
      <c r="G43" s="113">
        <v>2</v>
      </c>
      <c r="H43" s="115">
        <v>0.73</v>
      </c>
      <c r="I43" s="113">
        <v>1</v>
      </c>
      <c r="J43" s="115">
        <v>0.06</v>
      </c>
      <c r="K43" s="146" t="s">
        <v>138</v>
      </c>
      <c r="L43" s="110">
        <v>0</v>
      </c>
    </row>
    <row r="44" spans="2:12">
      <c r="B44" s="110">
        <v>32</v>
      </c>
      <c r="C44" s="116"/>
      <c r="D44" s="111">
        <v>271</v>
      </c>
      <c r="F44" s="112">
        <v>180.7</v>
      </c>
      <c r="G44" s="113">
        <v>1</v>
      </c>
      <c r="H44" s="115">
        <v>0.17</v>
      </c>
      <c r="I44" s="113">
        <v>1</v>
      </c>
      <c r="J44" s="115">
        <v>0.37</v>
      </c>
      <c r="K44" s="146" t="s">
        <v>150</v>
      </c>
      <c r="L44" s="110">
        <v>21</v>
      </c>
    </row>
    <row r="45" spans="2:12">
      <c r="B45" s="110">
        <v>33</v>
      </c>
      <c r="C45" s="116"/>
      <c r="D45" s="111">
        <v>262</v>
      </c>
      <c r="F45" s="112">
        <v>163.69999999999999</v>
      </c>
      <c r="G45" s="113">
        <v>2</v>
      </c>
      <c r="H45" s="115">
        <v>0.6</v>
      </c>
      <c r="I45" s="113">
        <v>1</v>
      </c>
      <c r="J45" s="115">
        <v>7.0000000000000007E-2</v>
      </c>
      <c r="K45" s="146" t="s">
        <v>138</v>
      </c>
      <c r="L45" s="110">
        <v>0</v>
      </c>
    </row>
    <row r="46" spans="2:12">
      <c r="B46" s="110">
        <v>34</v>
      </c>
      <c r="C46" s="116"/>
      <c r="D46" s="111">
        <v>258</v>
      </c>
      <c r="F46" s="112">
        <v>186.2</v>
      </c>
      <c r="G46" s="113">
        <v>2</v>
      </c>
      <c r="H46" s="115">
        <v>0.68</v>
      </c>
      <c r="I46" s="113">
        <v>1</v>
      </c>
      <c r="J46" s="115">
        <v>0.11</v>
      </c>
      <c r="K46" s="146" t="s">
        <v>142</v>
      </c>
      <c r="L46" s="110">
        <v>99</v>
      </c>
    </row>
    <row r="47" spans="2:12">
      <c r="B47" s="110">
        <v>35</v>
      </c>
      <c r="C47" s="116"/>
      <c r="D47" s="111">
        <v>276</v>
      </c>
      <c r="F47" s="112">
        <v>194.5</v>
      </c>
      <c r="G47" s="113">
        <v>1</v>
      </c>
      <c r="H47" s="115">
        <v>0.11</v>
      </c>
      <c r="I47" s="113">
        <v>1</v>
      </c>
      <c r="J47" s="115">
        <v>0.52</v>
      </c>
      <c r="K47" s="146" t="s">
        <v>150</v>
      </c>
      <c r="L47" s="110">
        <v>21</v>
      </c>
    </row>
    <row r="48" spans="2:12">
      <c r="B48" s="110">
        <v>36</v>
      </c>
      <c r="C48" s="116"/>
      <c r="D48" s="111">
        <v>265</v>
      </c>
      <c r="F48" s="112">
        <v>163.69999999999999</v>
      </c>
      <c r="G48" s="113">
        <v>1</v>
      </c>
      <c r="H48" s="115">
        <v>0.14000000000000001</v>
      </c>
      <c r="I48" s="113">
        <v>1</v>
      </c>
      <c r="J48" s="115">
        <v>0.05</v>
      </c>
      <c r="K48" s="146" t="s">
        <v>138</v>
      </c>
      <c r="L48" s="110">
        <v>0</v>
      </c>
    </row>
    <row r="49" spans="2:12">
      <c r="B49" s="110">
        <v>37</v>
      </c>
      <c r="C49" s="116"/>
      <c r="D49" s="111">
        <v>267</v>
      </c>
      <c r="F49" s="112">
        <v>199.5</v>
      </c>
      <c r="G49" s="113">
        <v>1</v>
      </c>
      <c r="H49" s="115">
        <v>0.18</v>
      </c>
      <c r="I49" s="113">
        <v>1</v>
      </c>
      <c r="J49" s="115">
        <v>0</v>
      </c>
      <c r="K49" s="146" t="s">
        <v>138</v>
      </c>
      <c r="L49" s="110">
        <v>0</v>
      </c>
    </row>
    <row r="50" spans="2:12">
      <c r="B50" s="110">
        <v>38</v>
      </c>
      <c r="C50" s="116"/>
      <c r="D50" s="111">
        <v>264</v>
      </c>
      <c r="F50" s="112">
        <v>162.19999999999999</v>
      </c>
      <c r="G50" s="113">
        <v>1</v>
      </c>
      <c r="H50" s="115">
        <v>0.15</v>
      </c>
      <c r="I50" s="113">
        <v>1</v>
      </c>
      <c r="J50" s="115">
        <v>0</v>
      </c>
      <c r="K50" s="146" t="s">
        <v>138</v>
      </c>
      <c r="L50" s="110">
        <v>0</v>
      </c>
    </row>
    <row r="51" spans="2:12">
      <c r="B51" s="110">
        <v>39</v>
      </c>
      <c r="C51" s="116"/>
      <c r="D51" s="111">
        <v>266</v>
      </c>
      <c r="F51" s="112">
        <v>177.6</v>
      </c>
      <c r="G51" s="113">
        <v>1</v>
      </c>
      <c r="H51" s="115">
        <v>0.16</v>
      </c>
      <c r="I51" s="113">
        <v>1</v>
      </c>
      <c r="J51" s="115">
        <v>0</v>
      </c>
      <c r="K51" s="146" t="s">
        <v>138</v>
      </c>
      <c r="L51" s="110">
        <v>0</v>
      </c>
    </row>
    <row r="52" spans="2:12">
      <c r="B52" s="110">
        <v>40</v>
      </c>
      <c r="C52" s="116"/>
      <c r="D52" s="111">
        <v>269</v>
      </c>
      <c r="F52" s="112">
        <v>162.80000000000001</v>
      </c>
      <c r="G52" s="113">
        <v>1</v>
      </c>
      <c r="H52" s="115">
        <v>0.17</v>
      </c>
      <c r="I52" s="113">
        <v>1</v>
      </c>
      <c r="J52" s="115">
        <v>0.79</v>
      </c>
      <c r="K52" s="146" t="s">
        <v>154</v>
      </c>
      <c r="L52" s="110">
        <v>20</v>
      </c>
    </row>
    <row r="53" spans="2:12">
      <c r="B53" s="110">
        <v>41</v>
      </c>
      <c r="C53" s="116"/>
      <c r="D53" s="111">
        <v>261</v>
      </c>
      <c r="F53" s="112">
        <v>185.5</v>
      </c>
      <c r="G53" s="113">
        <v>1</v>
      </c>
      <c r="H53" s="115">
        <v>0.16</v>
      </c>
      <c r="I53" s="113">
        <v>1</v>
      </c>
      <c r="J53" s="115">
        <v>0.46</v>
      </c>
      <c r="K53" s="146" t="s">
        <v>150</v>
      </c>
      <c r="L53" s="110">
        <v>21</v>
      </c>
    </row>
    <row r="54" spans="2:12">
      <c r="B54" s="110">
        <v>42</v>
      </c>
      <c r="C54" s="116"/>
      <c r="D54" s="111">
        <v>266</v>
      </c>
      <c r="F54" s="112">
        <v>189.2</v>
      </c>
      <c r="G54" s="113">
        <v>2</v>
      </c>
      <c r="H54" s="115">
        <v>0.59</v>
      </c>
      <c r="I54" s="113">
        <v>1</v>
      </c>
      <c r="J54" s="115">
        <v>0.18</v>
      </c>
      <c r="K54" s="146" t="s">
        <v>142</v>
      </c>
      <c r="L54" s="110">
        <v>99</v>
      </c>
    </row>
    <row r="55" spans="2:12">
      <c r="B55" s="110">
        <v>43</v>
      </c>
      <c r="C55" s="116"/>
      <c r="D55" s="111">
        <v>273</v>
      </c>
      <c r="F55" s="112">
        <v>207.5</v>
      </c>
      <c r="G55" s="113">
        <v>2</v>
      </c>
      <c r="H55" s="115">
        <v>1.92</v>
      </c>
      <c r="I55" s="113">
        <v>1</v>
      </c>
      <c r="J55" s="115">
        <v>0.38</v>
      </c>
      <c r="K55" s="146" t="s">
        <v>154</v>
      </c>
      <c r="L55" s="110">
        <v>20</v>
      </c>
    </row>
    <row r="56" spans="2:12">
      <c r="B56" s="110">
        <v>44</v>
      </c>
      <c r="C56" s="116"/>
      <c r="D56" s="111">
        <v>270</v>
      </c>
      <c r="F56" s="112">
        <v>176</v>
      </c>
      <c r="G56" s="113">
        <v>1</v>
      </c>
      <c r="H56" s="115">
        <v>0.11</v>
      </c>
      <c r="I56" s="113">
        <v>1</v>
      </c>
      <c r="J56" s="115">
        <v>0</v>
      </c>
      <c r="K56" s="146" t="s">
        <v>138</v>
      </c>
      <c r="L56" s="110">
        <v>0</v>
      </c>
    </row>
    <row r="57" spans="2:12">
      <c r="B57" s="110">
        <v>45</v>
      </c>
      <c r="C57" s="116"/>
      <c r="D57" s="111">
        <v>266</v>
      </c>
      <c r="F57" s="112">
        <v>178.7</v>
      </c>
      <c r="G57" s="113">
        <v>2</v>
      </c>
      <c r="H57" s="115">
        <v>0.56999999999999995</v>
      </c>
      <c r="I57" s="113">
        <v>1</v>
      </c>
      <c r="J57" s="115">
        <v>1.08</v>
      </c>
      <c r="K57" s="146" t="s">
        <v>154</v>
      </c>
      <c r="L57" s="110">
        <v>20</v>
      </c>
    </row>
    <row r="58" spans="2:12">
      <c r="B58" s="110">
        <v>46</v>
      </c>
      <c r="C58" s="116"/>
      <c r="D58" s="111">
        <v>268</v>
      </c>
      <c r="F58" s="112">
        <v>164.6</v>
      </c>
      <c r="G58" s="113">
        <v>1</v>
      </c>
      <c r="H58" s="115">
        <v>0.14000000000000001</v>
      </c>
      <c r="I58" s="113">
        <v>1</v>
      </c>
      <c r="J58" s="115">
        <v>0.77</v>
      </c>
      <c r="K58" s="146" t="s">
        <v>160</v>
      </c>
      <c r="L58" s="110">
        <v>21</v>
      </c>
    </row>
    <row r="59" spans="2:12">
      <c r="B59" s="110">
        <v>47</v>
      </c>
      <c r="C59" s="116"/>
      <c r="D59" s="111">
        <v>271</v>
      </c>
      <c r="F59" s="112">
        <v>190.2</v>
      </c>
      <c r="G59" s="113">
        <v>1</v>
      </c>
      <c r="H59" s="115">
        <v>0.17</v>
      </c>
      <c r="I59" s="113">
        <v>1</v>
      </c>
      <c r="J59" s="115">
        <v>0.06</v>
      </c>
      <c r="K59" s="146" t="s">
        <v>142</v>
      </c>
      <c r="L59" s="110">
        <v>99</v>
      </c>
    </row>
    <row r="60" spans="2:12">
      <c r="B60" s="110">
        <v>48</v>
      </c>
      <c r="C60" s="116"/>
      <c r="D60" s="111">
        <v>268</v>
      </c>
      <c r="F60" s="112">
        <v>174.8</v>
      </c>
      <c r="G60" s="113">
        <v>1</v>
      </c>
      <c r="H60" s="115">
        <v>0.17</v>
      </c>
      <c r="I60" s="113">
        <v>1</v>
      </c>
      <c r="J60" s="115">
        <v>0.05</v>
      </c>
      <c r="K60" s="146" t="s">
        <v>138</v>
      </c>
      <c r="L60" s="110">
        <v>0</v>
      </c>
    </row>
    <row r="61" spans="2:12">
      <c r="B61" s="110">
        <v>49</v>
      </c>
      <c r="C61" s="116"/>
      <c r="D61" s="111">
        <v>272</v>
      </c>
      <c r="F61" s="112">
        <v>216.3</v>
      </c>
      <c r="G61" s="113">
        <v>1</v>
      </c>
      <c r="H61" s="115">
        <v>0.22</v>
      </c>
      <c r="I61" s="113">
        <v>1</v>
      </c>
      <c r="J61" s="115">
        <v>0.35</v>
      </c>
      <c r="K61" s="146" t="s">
        <v>150</v>
      </c>
      <c r="L61" s="110">
        <v>21</v>
      </c>
    </row>
    <row r="62" spans="2:12">
      <c r="B62" s="110">
        <v>50</v>
      </c>
      <c r="C62" s="116"/>
      <c r="D62" s="111">
        <v>263</v>
      </c>
      <c r="F62" s="112">
        <v>179.5</v>
      </c>
      <c r="G62" s="113">
        <v>2</v>
      </c>
      <c r="H62" s="115">
        <v>0.57999999999999996</v>
      </c>
      <c r="I62" s="113">
        <v>1</v>
      </c>
      <c r="J62" s="115">
        <v>0.62</v>
      </c>
      <c r="K62" s="146" t="s">
        <v>149</v>
      </c>
      <c r="L62" s="110">
        <v>14</v>
      </c>
    </row>
    <row r="63" spans="2:12">
      <c r="B63" s="110">
        <v>51</v>
      </c>
      <c r="C63" s="116"/>
      <c r="D63" s="111">
        <v>267</v>
      </c>
      <c r="F63" s="112">
        <v>185.9</v>
      </c>
      <c r="G63" s="113">
        <v>2</v>
      </c>
      <c r="H63" s="115">
        <v>0.6</v>
      </c>
      <c r="I63" s="113">
        <v>1</v>
      </c>
      <c r="J63" s="115">
        <v>0.35</v>
      </c>
      <c r="K63" s="146" t="s">
        <v>142</v>
      </c>
      <c r="L63" s="110">
        <v>99</v>
      </c>
    </row>
    <row r="64" spans="2:12">
      <c r="B64" s="110">
        <v>52</v>
      </c>
      <c r="C64" s="116"/>
      <c r="D64" s="111">
        <v>274</v>
      </c>
      <c r="F64" s="112">
        <v>190.8</v>
      </c>
      <c r="G64" s="113">
        <v>1</v>
      </c>
      <c r="H64" s="115">
        <v>0.2</v>
      </c>
      <c r="I64" s="113">
        <v>1</v>
      </c>
      <c r="J64" s="115">
        <v>0.08</v>
      </c>
      <c r="K64" s="146" t="s">
        <v>142</v>
      </c>
      <c r="L64" s="110">
        <v>99</v>
      </c>
    </row>
    <row r="65" spans="2:12">
      <c r="B65" s="110">
        <v>53</v>
      </c>
      <c r="C65" s="116"/>
      <c r="D65" s="111">
        <v>273</v>
      </c>
      <c r="F65" s="112">
        <v>208.6</v>
      </c>
      <c r="G65" s="113">
        <v>1</v>
      </c>
      <c r="H65" s="115">
        <v>0.3</v>
      </c>
      <c r="I65" s="113">
        <v>1</v>
      </c>
      <c r="J65" s="115">
        <v>0.05</v>
      </c>
      <c r="K65" s="146" t="s">
        <v>138</v>
      </c>
      <c r="L65" s="110">
        <v>0</v>
      </c>
    </row>
    <row r="66" spans="2:12">
      <c r="B66" s="110">
        <v>54</v>
      </c>
      <c r="C66" s="116"/>
      <c r="D66" s="111">
        <v>269</v>
      </c>
      <c r="F66" s="112">
        <v>187.7</v>
      </c>
      <c r="G66" s="113">
        <v>2</v>
      </c>
      <c r="H66" s="115">
        <v>1</v>
      </c>
      <c r="I66" s="113">
        <v>1</v>
      </c>
      <c r="J66" s="115">
        <v>0.75</v>
      </c>
      <c r="K66" s="146" t="s">
        <v>150</v>
      </c>
      <c r="L66" s="110">
        <v>21</v>
      </c>
    </row>
    <row r="67" spans="2:12">
      <c r="B67" s="110">
        <v>55</v>
      </c>
      <c r="C67" s="116"/>
      <c r="D67" s="111">
        <v>267</v>
      </c>
      <c r="F67" s="112">
        <v>164.1</v>
      </c>
      <c r="G67" s="113">
        <v>2</v>
      </c>
      <c r="H67" s="115">
        <v>0.5</v>
      </c>
      <c r="I67" s="113">
        <v>1</v>
      </c>
      <c r="J67" s="115">
        <v>0.28000000000000003</v>
      </c>
      <c r="K67" s="146" t="s">
        <v>142</v>
      </c>
      <c r="L67" s="110">
        <v>99</v>
      </c>
    </row>
    <row r="68" spans="2:12">
      <c r="B68" s="110">
        <v>56</v>
      </c>
      <c r="C68" s="116"/>
      <c r="D68" s="111">
        <v>276</v>
      </c>
      <c r="F68" s="112">
        <v>215.3</v>
      </c>
      <c r="G68" s="113">
        <v>1</v>
      </c>
      <c r="H68" s="115">
        <v>0.19</v>
      </c>
      <c r="I68" s="113">
        <v>1</v>
      </c>
      <c r="J68" s="115">
        <v>0.09</v>
      </c>
      <c r="K68" s="146" t="s">
        <v>142</v>
      </c>
      <c r="L68" s="110">
        <v>99</v>
      </c>
    </row>
    <row r="69" spans="2:12">
      <c r="B69" s="110">
        <v>57</v>
      </c>
      <c r="C69" s="116"/>
      <c r="D69" s="111">
        <v>270</v>
      </c>
      <c r="F69" s="112">
        <v>187.4</v>
      </c>
      <c r="G69" s="113">
        <v>1</v>
      </c>
      <c r="H69" s="115">
        <v>0.34</v>
      </c>
      <c r="I69" s="113">
        <v>1</v>
      </c>
      <c r="J69" s="115">
        <v>0.09</v>
      </c>
      <c r="K69" s="146" t="s">
        <v>142</v>
      </c>
      <c r="L69" s="110">
        <v>99</v>
      </c>
    </row>
    <row r="70" spans="2:12">
      <c r="B70" s="110">
        <v>58</v>
      </c>
      <c r="C70" s="116"/>
      <c r="D70" s="111">
        <v>265</v>
      </c>
      <c r="F70" s="112">
        <v>151.80000000000001</v>
      </c>
      <c r="G70" s="113">
        <v>2</v>
      </c>
      <c r="H70" s="115">
        <v>0.46</v>
      </c>
      <c r="I70" s="113">
        <v>1</v>
      </c>
      <c r="J70" s="115">
        <v>0.88</v>
      </c>
      <c r="K70" s="146" t="s">
        <v>161</v>
      </c>
      <c r="L70" s="110">
        <v>50</v>
      </c>
    </row>
    <row r="71" spans="2:12">
      <c r="B71" s="158">
        <v>59</v>
      </c>
      <c r="C71" s="168"/>
      <c r="D71" s="155">
        <v>267</v>
      </c>
      <c r="E71" s="155"/>
      <c r="F71" s="156">
        <v>169</v>
      </c>
      <c r="G71" s="167">
        <v>2</v>
      </c>
      <c r="H71" s="157">
        <v>1.0900000000000001</v>
      </c>
      <c r="I71" s="113">
        <v>1</v>
      </c>
      <c r="J71" s="157">
        <v>0.66</v>
      </c>
      <c r="K71" s="146" t="s">
        <v>149</v>
      </c>
      <c r="L71" s="158">
        <v>14</v>
      </c>
    </row>
    <row r="72" spans="2:12">
      <c r="B72" s="159">
        <v>60</v>
      </c>
      <c r="C72" s="169"/>
      <c r="D72" s="160">
        <v>262</v>
      </c>
      <c r="E72" s="160"/>
      <c r="F72" s="161">
        <v>163.6</v>
      </c>
      <c r="G72" s="164">
        <v>1</v>
      </c>
      <c r="H72" s="163">
        <v>0.21</v>
      </c>
      <c r="I72" s="164">
        <v>1</v>
      </c>
      <c r="J72" s="163">
        <v>0.72</v>
      </c>
      <c r="K72" s="170" t="s">
        <v>162</v>
      </c>
      <c r="L72" s="159">
        <v>22</v>
      </c>
    </row>
    <row r="73" spans="2:12">
      <c r="B73" s="110"/>
      <c r="C73" s="116"/>
    </row>
    <row r="74" spans="2:12">
      <c r="B74" s="110">
        <v>61</v>
      </c>
      <c r="C74" s="116"/>
    </row>
    <row r="75" spans="2:12">
      <c r="B75" s="110">
        <v>62</v>
      </c>
      <c r="C75" s="116"/>
    </row>
    <row r="76" spans="2:12">
      <c r="B76" s="110">
        <v>63</v>
      </c>
      <c r="C76" s="116"/>
    </row>
    <row r="77" spans="2:12">
      <c r="B77" s="110">
        <v>64</v>
      </c>
      <c r="C77" s="116"/>
    </row>
    <row r="78" spans="2:12">
      <c r="B78" s="110">
        <v>65</v>
      </c>
      <c r="C78" s="116"/>
    </row>
    <row r="79" spans="2:12">
      <c r="B79" s="110">
        <v>66</v>
      </c>
      <c r="C79" s="116"/>
    </row>
    <row r="80" spans="2:12">
      <c r="B80" s="110">
        <v>67</v>
      </c>
      <c r="C80" s="116"/>
    </row>
    <row r="81" spans="2:3">
      <c r="B81" s="110">
        <v>68</v>
      </c>
      <c r="C81" s="116"/>
    </row>
    <row r="82" spans="2:3">
      <c r="B82" s="110">
        <v>69</v>
      </c>
      <c r="C82" s="116"/>
    </row>
    <row r="83" spans="2:3">
      <c r="B83" s="110">
        <v>70</v>
      </c>
      <c r="C83" s="116"/>
    </row>
    <row r="84" spans="2:3">
      <c r="B84" s="110">
        <v>71</v>
      </c>
      <c r="C84" s="116"/>
    </row>
    <row r="85" spans="2:3">
      <c r="B85" s="110">
        <v>72</v>
      </c>
      <c r="C85" s="116"/>
    </row>
    <row r="86" spans="2:3">
      <c r="B86" s="110">
        <v>73</v>
      </c>
      <c r="C86" s="116"/>
    </row>
    <row r="87" spans="2:3">
      <c r="B87" s="110">
        <v>74</v>
      </c>
      <c r="C87" s="116"/>
    </row>
    <row r="88" spans="2:3">
      <c r="B88" s="110">
        <v>75</v>
      </c>
      <c r="C88" s="116"/>
    </row>
    <row r="89" spans="2:3">
      <c r="B89" s="110">
        <v>76</v>
      </c>
      <c r="C89" s="116"/>
    </row>
    <row r="90" spans="2:3">
      <c r="B90" s="110">
        <v>77</v>
      </c>
      <c r="C90" s="116"/>
    </row>
    <row r="91" spans="2:3">
      <c r="B91" s="110">
        <v>78</v>
      </c>
      <c r="C91" s="116"/>
    </row>
    <row r="92" spans="2:3">
      <c r="B92" s="110">
        <v>79</v>
      </c>
      <c r="C92" s="116"/>
    </row>
    <row r="93" spans="2:3">
      <c r="B93" s="110">
        <v>80</v>
      </c>
      <c r="C93" s="116"/>
    </row>
    <row r="94" spans="2:3">
      <c r="B94" s="110">
        <v>81</v>
      </c>
      <c r="C94" s="116"/>
    </row>
    <row r="95" spans="2:3">
      <c r="B95" s="110">
        <v>82</v>
      </c>
      <c r="C95" s="116"/>
    </row>
    <row r="96" spans="2:3">
      <c r="B96" s="110">
        <v>83</v>
      </c>
      <c r="C96" s="116"/>
    </row>
    <row r="97" spans="2:12">
      <c r="B97" s="110">
        <v>84</v>
      </c>
      <c r="C97" s="116"/>
    </row>
    <row r="98" spans="2:12">
      <c r="B98" s="110">
        <v>85</v>
      </c>
      <c r="C98" s="116"/>
    </row>
    <row r="99" spans="2:12">
      <c r="B99" s="110">
        <v>86</v>
      </c>
      <c r="C99" s="116"/>
    </row>
    <row r="100" spans="2:12">
      <c r="B100" s="110">
        <v>87</v>
      </c>
      <c r="C100" s="116"/>
    </row>
    <row r="101" spans="2:12">
      <c r="B101" s="110">
        <v>88</v>
      </c>
      <c r="C101" s="116"/>
    </row>
    <row r="102" spans="2:12">
      <c r="B102" s="110">
        <v>89</v>
      </c>
      <c r="C102" s="116"/>
    </row>
    <row r="103" spans="2:12">
      <c r="B103" s="159">
        <v>90</v>
      </c>
      <c r="C103" s="169"/>
      <c r="D103" s="160"/>
      <c r="E103" s="160"/>
      <c r="F103" s="161"/>
      <c r="G103" s="164"/>
      <c r="H103" s="163"/>
      <c r="I103" s="164"/>
      <c r="J103" s="163"/>
      <c r="K103" s="170"/>
      <c r="L103" s="159"/>
    </row>
    <row r="104" spans="2:12">
      <c r="B104" s="158"/>
      <c r="C104" s="168"/>
      <c r="D104" s="155"/>
      <c r="E104" s="155"/>
      <c r="F104" s="156"/>
      <c r="G104" s="167"/>
      <c r="H104" s="157"/>
      <c r="I104" s="167"/>
      <c r="J104" s="157"/>
      <c r="K104" s="166"/>
      <c r="L104" s="158"/>
    </row>
    <row r="105" spans="2:12">
      <c r="B105" s="110">
        <v>91</v>
      </c>
      <c r="C105" s="116"/>
    </row>
    <row r="106" spans="2:12">
      <c r="B106" s="110">
        <v>92</v>
      </c>
      <c r="C106" s="116"/>
    </row>
    <row r="107" spans="2:12">
      <c r="B107" s="110">
        <v>93</v>
      </c>
      <c r="C107" s="116"/>
    </row>
    <row r="108" spans="2:12">
      <c r="B108" s="110">
        <v>94</v>
      </c>
      <c r="C108" s="116"/>
    </row>
    <row r="109" spans="2:12">
      <c r="B109" s="110">
        <v>95</v>
      </c>
      <c r="C109" s="116"/>
    </row>
    <row r="110" spans="2:12">
      <c r="B110" s="110">
        <v>96</v>
      </c>
      <c r="C110" s="116"/>
    </row>
    <row r="111" spans="2:12">
      <c r="B111" s="110">
        <v>97</v>
      </c>
      <c r="C111" s="116"/>
    </row>
    <row r="112" spans="2:12">
      <c r="B112" s="110">
        <v>98</v>
      </c>
      <c r="C112" s="116"/>
    </row>
    <row r="113" spans="2:3">
      <c r="B113" s="110">
        <v>99</v>
      </c>
      <c r="C113" s="116"/>
    </row>
    <row r="114" spans="2:3">
      <c r="B114" s="110">
        <v>100</v>
      </c>
      <c r="C114" s="116"/>
    </row>
    <row r="115" spans="2:3">
      <c r="B115" s="110">
        <v>101</v>
      </c>
      <c r="C115" s="116"/>
    </row>
    <row r="116" spans="2:3">
      <c r="B116" s="110">
        <v>102</v>
      </c>
      <c r="C116" s="116"/>
    </row>
    <row r="117" spans="2:3">
      <c r="B117" s="110">
        <v>103</v>
      </c>
      <c r="C117" s="116"/>
    </row>
    <row r="118" spans="2:3">
      <c r="B118" s="110">
        <v>104</v>
      </c>
      <c r="C118" s="116"/>
    </row>
    <row r="119" spans="2:3">
      <c r="B119" s="110">
        <v>105</v>
      </c>
      <c r="C119" s="116"/>
    </row>
    <row r="120" spans="2:3">
      <c r="B120" s="110">
        <v>106</v>
      </c>
      <c r="C120" s="116"/>
    </row>
    <row r="121" spans="2:3">
      <c r="B121" s="110">
        <v>107</v>
      </c>
      <c r="C121" s="116"/>
    </row>
    <row r="122" spans="2:3">
      <c r="B122" s="110">
        <v>108</v>
      </c>
      <c r="C122" s="116"/>
    </row>
    <row r="123" spans="2:3">
      <c r="B123" s="110">
        <v>109</v>
      </c>
      <c r="C123" s="116"/>
    </row>
    <row r="124" spans="2:3">
      <c r="B124" s="110">
        <v>110</v>
      </c>
      <c r="C124" s="116"/>
    </row>
    <row r="125" spans="2:3">
      <c r="B125" s="110">
        <v>111</v>
      </c>
      <c r="C125" s="116"/>
    </row>
    <row r="126" spans="2:3">
      <c r="B126" s="110">
        <v>112</v>
      </c>
      <c r="C126" s="116"/>
    </row>
    <row r="127" spans="2:3">
      <c r="B127" s="110">
        <v>113</v>
      </c>
      <c r="C127" s="116"/>
    </row>
    <row r="128" spans="2:3">
      <c r="B128" s="110">
        <v>114</v>
      </c>
      <c r="C128" s="116"/>
    </row>
    <row r="129" spans="2:12">
      <c r="B129" s="110">
        <v>115</v>
      </c>
      <c r="C129" s="116"/>
    </row>
    <row r="130" spans="2:12">
      <c r="B130" s="110">
        <v>116</v>
      </c>
      <c r="C130" s="116"/>
    </row>
    <row r="131" spans="2:12">
      <c r="B131" s="110">
        <v>117</v>
      </c>
      <c r="C131" s="116"/>
    </row>
    <row r="132" spans="2:12">
      <c r="B132" s="110">
        <v>118</v>
      </c>
      <c r="C132" s="116"/>
    </row>
    <row r="133" spans="2:12">
      <c r="B133" s="110">
        <v>119</v>
      </c>
      <c r="C133" s="116"/>
    </row>
    <row r="134" spans="2:12">
      <c r="B134" s="159">
        <v>120</v>
      </c>
      <c r="C134" s="169"/>
      <c r="D134" s="160"/>
      <c r="E134" s="160"/>
      <c r="F134" s="161"/>
      <c r="G134" s="164"/>
      <c r="H134" s="163"/>
      <c r="I134" s="164"/>
      <c r="J134" s="163"/>
      <c r="K134" s="170"/>
      <c r="L134" s="159"/>
    </row>
    <row r="135" spans="2:12">
      <c r="B135" s="110"/>
      <c r="C135" s="116"/>
    </row>
    <row r="136" spans="2:12">
      <c r="B136" s="110">
        <v>121</v>
      </c>
      <c r="C136" s="116"/>
    </row>
    <row r="137" spans="2:12">
      <c r="B137" s="110">
        <v>122</v>
      </c>
      <c r="C137" s="116"/>
    </row>
    <row r="138" spans="2:12">
      <c r="B138" s="110">
        <v>123</v>
      </c>
      <c r="C138" s="116"/>
    </row>
    <row r="139" spans="2:12">
      <c r="B139" s="110">
        <v>124</v>
      </c>
      <c r="C139" s="116"/>
    </row>
    <row r="140" spans="2:12">
      <c r="B140" s="110">
        <v>125</v>
      </c>
      <c r="C140" s="116"/>
    </row>
    <row r="141" spans="2:12">
      <c r="B141" s="110">
        <v>126</v>
      </c>
      <c r="C141" s="116"/>
    </row>
    <row r="142" spans="2:12">
      <c r="B142" s="110">
        <v>127</v>
      </c>
      <c r="C142" s="116"/>
    </row>
    <row r="143" spans="2:12">
      <c r="B143" s="110">
        <v>128</v>
      </c>
      <c r="C143" s="116"/>
    </row>
    <row r="144" spans="2:12">
      <c r="B144" s="110">
        <v>129</v>
      </c>
      <c r="C144" s="116"/>
    </row>
    <row r="145" spans="2:3">
      <c r="B145" s="110">
        <v>130</v>
      </c>
      <c r="C145" s="116"/>
    </row>
    <row r="146" spans="2:3">
      <c r="B146" s="110">
        <v>131</v>
      </c>
      <c r="C146" s="116"/>
    </row>
    <row r="147" spans="2:3">
      <c r="B147" s="110">
        <v>132</v>
      </c>
      <c r="C147" s="116"/>
    </row>
    <row r="148" spans="2:3">
      <c r="B148" s="110">
        <v>133</v>
      </c>
      <c r="C148" s="116"/>
    </row>
    <row r="149" spans="2:3">
      <c r="B149" s="110">
        <v>134</v>
      </c>
      <c r="C149" s="116"/>
    </row>
    <row r="150" spans="2:3">
      <c r="B150" s="110">
        <v>135</v>
      </c>
      <c r="C150" s="116"/>
    </row>
    <row r="151" spans="2:3">
      <c r="B151" s="110">
        <v>136</v>
      </c>
      <c r="C151" s="116"/>
    </row>
    <row r="152" spans="2:3">
      <c r="B152" s="110">
        <v>137</v>
      </c>
      <c r="C152" s="116"/>
    </row>
    <row r="153" spans="2:3">
      <c r="B153" s="110">
        <v>138</v>
      </c>
      <c r="C153" s="116"/>
    </row>
    <row r="154" spans="2:3">
      <c r="B154" s="110">
        <v>139</v>
      </c>
      <c r="C154" s="116"/>
    </row>
    <row r="155" spans="2:3">
      <c r="B155" s="110">
        <v>140</v>
      </c>
      <c r="C155" s="116"/>
    </row>
    <row r="156" spans="2:3">
      <c r="B156" s="110">
        <v>141</v>
      </c>
      <c r="C156" s="116"/>
    </row>
    <row r="157" spans="2:3">
      <c r="B157" s="110">
        <v>142</v>
      </c>
      <c r="C157" s="116"/>
    </row>
    <row r="158" spans="2:3">
      <c r="B158" s="110">
        <v>143</v>
      </c>
      <c r="C158" s="116"/>
    </row>
    <row r="159" spans="2:3">
      <c r="B159" s="110">
        <v>144</v>
      </c>
      <c r="C159" s="116"/>
    </row>
    <row r="160" spans="2:3">
      <c r="B160" s="110">
        <v>145</v>
      </c>
      <c r="C160" s="116"/>
    </row>
    <row r="161" spans="2:3">
      <c r="B161" s="110">
        <v>146</v>
      </c>
      <c r="C161" s="116"/>
    </row>
    <row r="162" spans="2:3">
      <c r="B162" s="110">
        <v>147</v>
      </c>
      <c r="C162" s="116"/>
    </row>
    <row r="163" spans="2:3">
      <c r="B163" s="110">
        <v>148</v>
      </c>
      <c r="C163" s="116"/>
    </row>
    <row r="164" spans="2:3">
      <c r="B164" s="110">
        <v>149</v>
      </c>
      <c r="C164" s="116"/>
    </row>
    <row r="165" spans="2:3">
      <c r="B165" s="110">
        <v>150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53"/>
  <sheetViews>
    <sheetView workbookViewId="0">
      <pane xSplit="3" ySplit="3" topLeftCell="D4" activePane="bottomRight" state="frozen"/>
      <selection activeCell="AC25" sqref="AC25:AC34"/>
      <selection pane="topRight" activeCell="AC25" sqref="AC25:AC34"/>
      <selection pane="bottomLeft" activeCell="AC25" sqref="AC25:AC34"/>
      <selection pane="bottomRight" activeCell="S22" sqref="S22"/>
    </sheetView>
  </sheetViews>
  <sheetFormatPr defaultRowHeight="13.5"/>
  <cols>
    <col min="1" max="1" width="9" style="174"/>
    <col min="2" max="2" width="3.25" style="174" customWidth="1"/>
    <col min="3" max="3" width="5.5" style="174" customWidth="1"/>
    <col min="4" max="4" width="9" style="174"/>
    <col min="5" max="8" width="9" style="174" hidden="1" customWidth="1"/>
    <col min="9" max="9" width="9" style="174"/>
    <col min="10" max="13" width="9" style="174" hidden="1" customWidth="1"/>
    <col min="14" max="14" width="9" style="174"/>
    <col min="15" max="18" width="0" style="174" hidden="1" customWidth="1"/>
    <col min="19" max="19" width="9" style="174"/>
    <col min="20" max="23" width="0" style="174" hidden="1" customWidth="1"/>
    <col min="24" max="24" width="9" style="174"/>
    <col min="25" max="28" width="0" style="174" hidden="1" customWidth="1"/>
    <col min="29" max="29" width="9" style="174"/>
    <col min="30" max="33" width="0" style="174" hidden="1" customWidth="1"/>
    <col min="34" max="34" width="9" style="174"/>
    <col min="35" max="38" width="0" style="174" hidden="1" customWidth="1"/>
    <col min="39" max="39" width="9" style="174"/>
    <col min="40" max="43" width="0" style="174" hidden="1" customWidth="1"/>
    <col min="44" max="44" width="9" style="174"/>
    <col min="45" max="48" width="0" style="174" hidden="1" customWidth="1"/>
    <col min="49" max="49" width="9" style="174"/>
    <col min="50" max="53" width="0" style="174" hidden="1" customWidth="1"/>
    <col min="54" max="54" width="9" style="174"/>
    <col min="55" max="58" width="9" style="174" hidden="1" customWidth="1"/>
    <col min="59" max="59" width="9" style="174"/>
    <col min="60" max="63" width="9" style="174" hidden="1" customWidth="1"/>
    <col min="64" max="64" width="9" style="174"/>
    <col min="65" max="68" width="9" style="174" hidden="1" customWidth="1"/>
    <col min="69" max="69" width="9" style="174"/>
    <col min="70" max="73" width="9" style="174" hidden="1" customWidth="1"/>
    <col min="74" max="74" width="9" style="174"/>
    <col min="75" max="78" width="9" style="174" hidden="1" customWidth="1"/>
    <col min="79" max="79" width="9" style="174"/>
    <col min="80" max="83" width="0" style="174" hidden="1" customWidth="1"/>
    <col min="84" max="84" width="9" style="174"/>
    <col min="85" max="88" width="0" style="174" hidden="1" customWidth="1"/>
    <col min="89" max="89" width="9" style="174"/>
    <col min="90" max="93" width="0" style="174" hidden="1" customWidth="1"/>
    <col min="94" max="94" width="9" style="174"/>
    <col min="95" max="98" width="0" style="174" hidden="1" customWidth="1"/>
    <col min="99" max="99" width="9" style="174"/>
    <col min="100" max="101" width="9" style="174" hidden="1" customWidth="1"/>
    <col min="102" max="102" width="0" style="174" hidden="1" customWidth="1"/>
    <col min="103" max="106" width="9" style="174" hidden="1" customWidth="1"/>
    <col min="107" max="107" width="9" style="174"/>
    <col min="108" max="111" width="0" style="174" hidden="1" customWidth="1"/>
    <col min="112" max="112" width="9" style="174"/>
    <col min="113" max="116" width="0" style="174" hidden="1" customWidth="1"/>
    <col min="117" max="117" width="9" style="174"/>
    <col min="118" max="121" width="0" style="174" hidden="1" customWidth="1"/>
    <col min="122" max="122" width="9" style="174"/>
    <col min="123" max="126" width="0" style="174" hidden="1" customWidth="1"/>
    <col min="127" max="127" width="9" style="174"/>
    <col min="128" max="131" width="0" style="174" hidden="1" customWidth="1"/>
    <col min="132" max="132" width="9" style="174"/>
    <col min="133" max="136" width="0" style="174" hidden="1" customWidth="1"/>
    <col min="137" max="137" width="9" style="174"/>
    <col min="138" max="141" width="0" style="174" hidden="1" customWidth="1"/>
    <col min="142" max="142" width="9" style="174"/>
    <col min="143" max="146" width="9" style="174" hidden="1" customWidth="1"/>
    <col min="147" max="147" width="9" style="174"/>
    <col min="148" max="151" width="9" style="174" hidden="1" customWidth="1"/>
    <col min="152" max="152" width="9" style="174"/>
    <col min="153" max="156" width="9" style="174" hidden="1" customWidth="1"/>
    <col min="157" max="157" width="9" style="174"/>
    <col min="158" max="161" width="9" style="174" hidden="1" customWidth="1"/>
    <col min="162" max="162" width="9" style="174"/>
    <col min="163" max="166" width="9" style="174" hidden="1" customWidth="1"/>
    <col min="167" max="167" width="9" style="174"/>
    <col min="168" max="175" width="0" style="174" hidden="1" customWidth="1"/>
    <col min="176" max="176" width="9" style="174"/>
    <col min="177" max="180" width="0" style="174" hidden="1" customWidth="1"/>
    <col min="181" max="16384" width="9" style="174"/>
  </cols>
  <sheetData>
    <row r="1" spans="1:180">
      <c r="A1" s="173" t="s">
        <v>163</v>
      </c>
    </row>
    <row r="2" spans="1:180">
      <c r="A2" s="175" t="s">
        <v>164</v>
      </c>
      <c r="B2" s="176"/>
      <c r="C2" s="176"/>
      <c r="D2" s="176" t="s">
        <v>165</v>
      </c>
      <c r="E2" s="176"/>
      <c r="F2" s="176"/>
      <c r="G2" s="176"/>
      <c r="H2" s="176"/>
      <c r="I2" s="177"/>
      <c r="J2" s="177"/>
      <c r="K2" s="177"/>
      <c r="L2" s="177"/>
      <c r="M2" s="177"/>
      <c r="N2" s="177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 t="s">
        <v>166</v>
      </c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8"/>
      <c r="FU2" s="176"/>
      <c r="FV2" s="176"/>
      <c r="FW2" s="176"/>
      <c r="FX2" s="176"/>
    </row>
    <row r="3" spans="1:180">
      <c r="A3" s="179" t="s">
        <v>0</v>
      </c>
      <c r="B3" s="180"/>
      <c r="C3" s="180"/>
      <c r="D3" s="181" t="s">
        <v>167</v>
      </c>
      <c r="E3" s="182"/>
      <c r="F3" s="182"/>
      <c r="G3" s="182"/>
      <c r="H3" s="182"/>
      <c r="I3" s="183" t="s">
        <v>168</v>
      </c>
      <c r="J3" s="184"/>
      <c r="K3" s="184"/>
      <c r="L3" s="184"/>
      <c r="M3" s="184"/>
      <c r="N3" s="183" t="s">
        <v>169</v>
      </c>
      <c r="O3" s="182"/>
      <c r="P3" s="182"/>
      <c r="Q3" s="182"/>
      <c r="R3" s="182"/>
      <c r="S3" s="181" t="s">
        <v>170</v>
      </c>
      <c r="T3" s="182"/>
      <c r="U3" s="182"/>
      <c r="V3" s="182"/>
      <c r="W3" s="182"/>
      <c r="X3" s="181" t="s">
        <v>171</v>
      </c>
      <c r="Y3" s="182"/>
      <c r="Z3" s="182"/>
      <c r="AA3" s="182"/>
      <c r="AB3" s="182"/>
      <c r="AC3" s="181" t="s">
        <v>16</v>
      </c>
      <c r="AD3" s="182"/>
      <c r="AE3" s="182"/>
      <c r="AF3" s="182"/>
      <c r="AG3" s="182"/>
      <c r="AH3" s="181" t="s">
        <v>12</v>
      </c>
      <c r="AI3" s="182"/>
      <c r="AJ3" s="182"/>
      <c r="AK3" s="182"/>
      <c r="AL3" s="182"/>
      <c r="AM3" s="181" t="s">
        <v>172</v>
      </c>
      <c r="AN3" s="182"/>
      <c r="AO3" s="182"/>
      <c r="AP3" s="182"/>
      <c r="AQ3" s="182"/>
      <c r="AR3" s="181" t="s">
        <v>173</v>
      </c>
      <c r="AS3" s="182"/>
      <c r="AT3" s="182"/>
      <c r="AU3" s="182"/>
      <c r="AV3" s="182"/>
      <c r="AW3" s="181" t="s">
        <v>174</v>
      </c>
      <c r="AX3" s="182"/>
      <c r="AY3" s="182"/>
      <c r="AZ3" s="182"/>
      <c r="BA3" s="182"/>
      <c r="BB3" s="183" t="s">
        <v>175</v>
      </c>
      <c r="BC3" s="182"/>
      <c r="BD3" s="182"/>
      <c r="BE3" s="182"/>
      <c r="BF3" s="182"/>
      <c r="BG3" s="181" t="s">
        <v>21</v>
      </c>
      <c r="BH3" s="182"/>
      <c r="BI3" s="182"/>
      <c r="BJ3" s="182"/>
      <c r="BK3" s="182"/>
      <c r="BL3" s="181" t="s">
        <v>176</v>
      </c>
      <c r="BM3" s="182"/>
      <c r="BN3" s="182"/>
      <c r="BO3" s="182"/>
      <c r="BP3" s="182"/>
      <c r="BQ3" s="183" t="s">
        <v>177</v>
      </c>
      <c r="BR3" s="182"/>
      <c r="BS3" s="182"/>
      <c r="BT3" s="182"/>
      <c r="BU3" s="182"/>
      <c r="BV3" s="181" t="s">
        <v>178</v>
      </c>
      <c r="BW3" s="182"/>
      <c r="BX3" s="182"/>
      <c r="BY3" s="182"/>
      <c r="BZ3" s="182"/>
      <c r="CA3" s="181" t="s">
        <v>47</v>
      </c>
      <c r="CB3" s="182"/>
      <c r="CC3" s="182"/>
      <c r="CD3" s="182"/>
      <c r="CE3" s="182"/>
      <c r="CF3" s="181"/>
      <c r="CG3" s="182"/>
      <c r="CH3" s="182"/>
      <c r="CI3" s="182"/>
      <c r="CJ3" s="182"/>
      <c r="CK3" s="181"/>
      <c r="CL3" s="182"/>
      <c r="CM3" s="182"/>
      <c r="CN3" s="182"/>
      <c r="CO3" s="182"/>
      <c r="CP3" s="181"/>
      <c r="CQ3" s="182"/>
      <c r="CR3" s="182"/>
      <c r="CS3" s="182"/>
      <c r="CT3" s="182"/>
      <c r="CU3" s="181"/>
      <c r="CV3" s="182"/>
      <c r="CW3" s="182"/>
      <c r="CX3" s="182"/>
      <c r="CY3" s="182"/>
      <c r="CZ3" s="182"/>
      <c r="DA3" s="182"/>
      <c r="DB3" s="182"/>
      <c r="DC3" s="181"/>
      <c r="DD3" s="182"/>
      <c r="DE3" s="182"/>
      <c r="DF3" s="182"/>
      <c r="DG3" s="182"/>
      <c r="DH3" s="181"/>
      <c r="DI3" s="182"/>
      <c r="DJ3" s="182"/>
      <c r="DK3" s="182"/>
      <c r="DL3" s="182"/>
      <c r="DM3" s="181"/>
      <c r="DN3" s="182"/>
      <c r="DO3" s="182"/>
      <c r="DP3" s="182"/>
      <c r="DQ3" s="182"/>
      <c r="DR3" s="181"/>
      <c r="DS3" s="182"/>
      <c r="DT3" s="182"/>
      <c r="DU3" s="182"/>
      <c r="DV3" s="182"/>
      <c r="DW3" s="181"/>
      <c r="DX3" s="182"/>
      <c r="DY3" s="182"/>
      <c r="DZ3" s="182"/>
      <c r="EA3" s="182"/>
      <c r="EB3" s="181"/>
      <c r="EC3" s="182"/>
      <c r="ED3" s="182"/>
      <c r="EE3" s="182"/>
      <c r="EF3" s="182"/>
      <c r="EG3" s="181"/>
      <c r="EH3" s="182"/>
      <c r="EI3" s="182"/>
      <c r="EJ3" s="182"/>
      <c r="EK3" s="182"/>
      <c r="EL3" s="181"/>
      <c r="EM3" s="182"/>
      <c r="EN3" s="182"/>
      <c r="EO3" s="182"/>
      <c r="EP3" s="182"/>
      <c r="EQ3" s="181"/>
      <c r="ER3" s="182"/>
      <c r="ES3" s="182"/>
      <c r="ET3" s="182"/>
      <c r="EU3" s="182"/>
      <c r="EV3" s="181"/>
      <c r="EW3" s="182"/>
      <c r="EX3" s="182"/>
      <c r="EY3" s="182"/>
      <c r="EZ3" s="182"/>
      <c r="FA3" s="181"/>
      <c r="FB3" s="182"/>
      <c r="FC3" s="182"/>
      <c r="FD3" s="182"/>
      <c r="FE3" s="182"/>
      <c r="FF3" s="181"/>
      <c r="FG3" s="182"/>
      <c r="FH3" s="182"/>
      <c r="FI3" s="182"/>
      <c r="FJ3" s="182"/>
      <c r="FK3" s="185"/>
      <c r="FL3" s="186"/>
      <c r="FM3" s="186"/>
      <c r="FN3" s="186"/>
      <c r="FO3" s="186"/>
      <c r="FP3" s="176"/>
      <c r="FQ3" s="186"/>
      <c r="FR3" s="186"/>
      <c r="FS3" s="186"/>
      <c r="FT3" s="187"/>
      <c r="FU3" s="176"/>
      <c r="FV3" s="186"/>
      <c r="FW3" s="186"/>
      <c r="FX3" s="186"/>
    </row>
    <row r="4" spans="1:180">
      <c r="A4" s="188">
        <v>10</v>
      </c>
      <c r="B4" s="189" t="s">
        <v>2</v>
      </c>
      <c r="C4" s="190">
        <v>10.9</v>
      </c>
      <c r="D4" s="191"/>
      <c r="E4" s="191">
        <f t="shared" ref="E4:E42" si="0">D4*(+$A4+0.5)</f>
        <v>0</v>
      </c>
      <c r="F4" s="191">
        <f t="shared" ref="F4:F42" si="1">($A4+0.5)-D$44</f>
        <v>-24.785714285714285</v>
      </c>
      <c r="G4" s="191">
        <f t="shared" ref="G4:G42" si="2">F4^2</f>
        <v>614.33163265306121</v>
      </c>
      <c r="H4" s="191">
        <f t="shared" ref="H4:H42" si="3">G4*D4</f>
        <v>0</v>
      </c>
      <c r="I4" s="191"/>
      <c r="J4" s="191">
        <f t="shared" ref="J4:J42" si="4">I4*(+$A4+0.5)</f>
        <v>0</v>
      </c>
      <c r="K4" s="191">
        <f t="shared" ref="K4:K42" si="5">($A4+0.5)-I$44</f>
        <v>-22.799999999999997</v>
      </c>
      <c r="L4" s="191">
        <f t="shared" ref="L4:L42" si="6">K4^2</f>
        <v>519.83999999999992</v>
      </c>
      <c r="M4" s="191">
        <f t="shared" ref="M4:M42" si="7">L4*I4</f>
        <v>0</v>
      </c>
      <c r="N4" s="191"/>
      <c r="O4" s="191">
        <f t="shared" ref="O4:O42" si="8">N4*(+$A4+0.5)</f>
        <v>0</v>
      </c>
      <c r="P4" s="191">
        <f t="shared" ref="P4:P42" si="9">($A4+0.5)-N$44</f>
        <v>-19.399999999999999</v>
      </c>
      <c r="Q4" s="191">
        <f t="shared" ref="Q4:Q42" si="10">P4^2</f>
        <v>376.35999999999996</v>
      </c>
      <c r="R4" s="191">
        <f t="shared" ref="R4:R42" si="11">Q4*N4</f>
        <v>0</v>
      </c>
      <c r="S4" s="191"/>
      <c r="T4" s="191">
        <f t="shared" ref="T4:T42" si="12">S4*(+$A4+0.5)</f>
        <v>0</v>
      </c>
      <c r="U4" s="191">
        <f t="shared" ref="U4:U42" si="13">($A4+0.5)-S$44</f>
        <v>-20.866666666666667</v>
      </c>
      <c r="V4" s="191">
        <f t="shared" ref="V4:V42" si="14">U4^2</f>
        <v>435.41777777777781</v>
      </c>
      <c r="W4" s="191">
        <f t="shared" ref="W4:W42" si="15">V4*S4</f>
        <v>0</v>
      </c>
      <c r="X4" s="191"/>
      <c r="Y4" s="191">
        <f t="shared" ref="Y4:Y42" si="16">X4*(+$A4+0.5)</f>
        <v>0</v>
      </c>
      <c r="Z4" s="191">
        <f t="shared" ref="Z4:Z42" si="17">($A4+0.5)-X$44</f>
        <v>-18.95</v>
      </c>
      <c r="AA4" s="191">
        <f t="shared" ref="AA4:AA42" si="18">Z4^2</f>
        <v>359.10249999999996</v>
      </c>
      <c r="AB4" s="191">
        <f t="shared" ref="AB4:AB42" si="19">AA4*X4</f>
        <v>0</v>
      </c>
      <c r="AC4" s="191"/>
      <c r="AD4" s="191">
        <f t="shared" ref="AD4:AD42" si="20">AC4*(+$A4+0.5)</f>
        <v>0</v>
      </c>
      <c r="AE4" s="191">
        <f t="shared" ref="AE4:AE42" si="21">($A4+0.5)-AC$44</f>
        <v>-26.533333333333331</v>
      </c>
      <c r="AF4" s="191">
        <f t="shared" ref="AF4:AF42" si="22">AE4^2</f>
        <v>704.01777777777772</v>
      </c>
      <c r="AG4" s="191">
        <f t="shared" ref="AG4:AG42" si="23">AF4*AC4</f>
        <v>0</v>
      </c>
      <c r="AH4" s="191"/>
      <c r="AI4" s="191">
        <f t="shared" ref="AI4:AI42" si="24">AH4*(+$A4+0.5)</f>
        <v>0</v>
      </c>
      <c r="AJ4" s="191">
        <f t="shared" ref="AJ4:AJ42" si="25">($A4+0.5)-AH$44</f>
        <v>-23.133333333333333</v>
      </c>
      <c r="AK4" s="191">
        <f t="shared" ref="AK4:AK42" si="26">AJ4^2</f>
        <v>535.15111111111105</v>
      </c>
      <c r="AL4" s="191">
        <f t="shared" ref="AL4:AL42" si="27">AK4*AH4</f>
        <v>0</v>
      </c>
      <c r="AM4" s="191"/>
      <c r="AN4" s="191">
        <f t="shared" ref="AN4:AN42" si="28">AM4*(+$A4+0.5)</f>
        <v>0</v>
      </c>
      <c r="AO4" s="191">
        <f t="shared" ref="AO4:AO42" si="29">($A4+0.5)-AM$44</f>
        <v>-21.799999999999997</v>
      </c>
      <c r="AP4" s="191">
        <f t="shared" ref="AP4:AP42" si="30">AO4^2</f>
        <v>475.2399999999999</v>
      </c>
      <c r="AQ4" s="191">
        <f t="shared" ref="AQ4:AQ42" si="31">AP4*AM4</f>
        <v>0</v>
      </c>
      <c r="AR4" s="191"/>
      <c r="AS4" s="191">
        <f t="shared" ref="AS4:AS42" si="32">AR4*(+$A4+0.5)</f>
        <v>0</v>
      </c>
      <c r="AT4" s="191">
        <f t="shared" ref="AT4:AT42" si="33">($A4+0.5)-AR$44</f>
        <v>-20.133333333333333</v>
      </c>
      <c r="AU4" s="191">
        <f t="shared" ref="AU4:AU42" si="34">AT4^2</f>
        <v>405.35111111111109</v>
      </c>
      <c r="AV4" s="191">
        <f t="shared" ref="AV4:AV42" si="35">AU4*AR4</f>
        <v>0</v>
      </c>
      <c r="AW4" s="191"/>
      <c r="AX4" s="191">
        <f t="shared" ref="AX4:AX42" si="36">AW4*(+$A4+0.5)</f>
        <v>0</v>
      </c>
      <c r="AY4" s="191">
        <f t="shared" ref="AY4:AY42" si="37">($A4+0.5)-AW$44</f>
        <v>-18.5</v>
      </c>
      <c r="AZ4" s="191">
        <f t="shared" ref="AZ4:AZ42" si="38">AY4^2</f>
        <v>342.25</v>
      </c>
      <c r="BA4" s="191">
        <f t="shared" ref="BA4:BA42" si="39">AZ4*AW4</f>
        <v>0</v>
      </c>
      <c r="BB4" s="191"/>
      <c r="BC4" s="191">
        <f t="shared" ref="BC4:BC42" si="40">BB4*(+$A4+0.5)</f>
        <v>0</v>
      </c>
      <c r="BD4" s="191">
        <f t="shared" ref="BD4:BD42" si="41">($A4+0.5)-BB$44</f>
        <v>-17.266666666666666</v>
      </c>
      <c r="BE4" s="191">
        <f t="shared" ref="BE4:BE42" si="42">BD4^2</f>
        <v>298.13777777777773</v>
      </c>
      <c r="BF4" s="191">
        <f t="shared" ref="BF4:BF42" si="43">BE4*BB4</f>
        <v>0</v>
      </c>
      <c r="BG4" s="191"/>
      <c r="BH4" s="191">
        <f t="shared" ref="BH4:BH42" si="44">BG4*(+$A4+0.5)</f>
        <v>0</v>
      </c>
      <c r="BI4" s="191">
        <f t="shared" ref="BI4:BI42" si="45">($A4+0.5)-BG$44</f>
        <v>-16.2</v>
      </c>
      <c r="BJ4" s="191">
        <f t="shared" ref="BJ4:BJ42" si="46">BI4^2</f>
        <v>262.44</v>
      </c>
      <c r="BK4" s="191">
        <f t="shared" ref="BK4:BK42" si="47">BJ4*BG4</f>
        <v>0</v>
      </c>
      <c r="BL4" s="191"/>
      <c r="BM4" s="191">
        <f t="shared" ref="BM4:BM42" si="48">BL4*(+$A4+0.5)</f>
        <v>0</v>
      </c>
      <c r="BN4" s="191">
        <f t="shared" ref="BN4:BN42" si="49">($A4+0.5)-BL$44</f>
        <v>-13.827586206896552</v>
      </c>
      <c r="BO4" s="191">
        <f t="shared" ref="BO4:BO42" si="50">BN4^2</f>
        <v>191.20214030915577</v>
      </c>
      <c r="BP4" s="191">
        <f t="shared" ref="BP4:BP42" si="51">BO4*BL4</f>
        <v>0</v>
      </c>
      <c r="BQ4" s="191"/>
      <c r="BR4" s="191">
        <f t="shared" ref="BR4:BR42" si="52">BQ4*(+$A4+0.5)</f>
        <v>0</v>
      </c>
      <c r="BS4" s="191">
        <f t="shared" ref="BS4:BS42" si="53">($A4+0.5)-BQ$44</f>
        <v>-11.233333333333334</v>
      </c>
      <c r="BT4" s="191">
        <f t="shared" ref="BT4:BT42" si="54">BS4^2</f>
        <v>126.1877777777778</v>
      </c>
      <c r="BU4" s="191">
        <f t="shared" ref="BU4:BU42" si="55">BT4*BQ4</f>
        <v>0</v>
      </c>
      <c r="BV4" s="191"/>
      <c r="BW4" s="191">
        <f t="shared" ref="BW4:BW42" si="56">BV4*(+$A4+0.5)</f>
        <v>0</v>
      </c>
      <c r="BX4" s="191">
        <f t="shared" ref="BX4:BX42" si="57">($A4+0.5)-BV$44</f>
        <v>-9.033333333333335</v>
      </c>
      <c r="BY4" s="191">
        <f t="shared" ref="BY4:BY42" si="58">BX4^2</f>
        <v>81.601111111111138</v>
      </c>
      <c r="BZ4" s="191">
        <f t="shared" ref="BZ4:BZ42" si="59">BY4*BV4</f>
        <v>0</v>
      </c>
      <c r="CA4" s="191"/>
      <c r="CB4" s="191">
        <f t="shared" ref="CB4:CB42" si="60">CA4*(+$A4+0.5)</f>
        <v>0</v>
      </c>
      <c r="CC4" s="191">
        <f t="shared" ref="CC4:CC42" si="61">($A4+0.5)-CA$44</f>
        <v>-4.4333333333333336</v>
      </c>
      <c r="CD4" s="191">
        <f t="shared" ref="CD4:CD42" si="62">CC4^2</f>
        <v>19.654444444444447</v>
      </c>
      <c r="CE4" s="191">
        <f t="shared" ref="CE4:CE42" si="63">CD4*CA4</f>
        <v>0</v>
      </c>
      <c r="CF4" s="191"/>
      <c r="CG4" s="191">
        <f t="shared" ref="CG4:CG42" si="64">CF4*(+$A4+0.5)</f>
        <v>0</v>
      </c>
      <c r="CH4" s="191">
        <f t="shared" ref="CH4:CH42" si="65">($A4+0.5)-CF$44</f>
        <v>10.5</v>
      </c>
      <c r="CI4" s="191">
        <f t="shared" ref="CI4:CI42" si="66">CH4^2</f>
        <v>110.25</v>
      </c>
      <c r="CJ4" s="191">
        <f t="shared" ref="CJ4:CJ42" si="67">CI4*CF4</f>
        <v>0</v>
      </c>
      <c r="CK4" s="191"/>
      <c r="CL4" s="191">
        <f t="shared" ref="CL4:CL42" si="68">CK4*(+$A4+0.5)</f>
        <v>0</v>
      </c>
      <c r="CM4" s="191">
        <f t="shared" ref="CM4:CM42" si="69">($A4+0.5)-CK$44</f>
        <v>10.5</v>
      </c>
      <c r="CN4" s="191">
        <f t="shared" ref="CN4:CN42" si="70">CM4^2</f>
        <v>110.25</v>
      </c>
      <c r="CO4" s="191">
        <f t="shared" ref="CO4:CO42" si="71">CN4*CK4</f>
        <v>0</v>
      </c>
      <c r="CP4" s="191"/>
      <c r="CQ4" s="191">
        <f t="shared" ref="CQ4:CQ42" si="72">CP4*(+$A4+0.5)</f>
        <v>0</v>
      </c>
      <c r="CR4" s="191">
        <f t="shared" ref="CR4:CR42" si="73">($A4+0.5)-CP$44</f>
        <v>10.5</v>
      </c>
      <c r="CS4" s="191">
        <f t="shared" ref="CS4:CS42" si="74">CR4^2</f>
        <v>110.25</v>
      </c>
      <c r="CT4" s="191">
        <f t="shared" ref="CT4:CT42" si="75">CS4*CP4</f>
        <v>0</v>
      </c>
      <c r="CU4" s="191"/>
      <c r="CV4" s="191">
        <f t="shared" ref="CV4:CV42" si="76">CU4*(+$A4+0.5)</f>
        <v>0</v>
      </c>
      <c r="CW4" s="191">
        <f t="shared" ref="CW4:CW42" si="77">($A4+0.5)-CU$44</f>
        <v>10.5</v>
      </c>
      <c r="CX4" s="191">
        <f t="shared" ref="CX4:CX42" si="78">CW4^2</f>
        <v>110.25</v>
      </c>
      <c r="CY4" s="191">
        <f t="shared" ref="CY4:CY42" si="79">CX4*CU4</f>
        <v>0</v>
      </c>
      <c r="CZ4" s="191">
        <f t="shared" ref="CZ4:CZ42" si="80">($A4+0.5)-CX$44</f>
        <v>10.5</v>
      </c>
      <c r="DA4" s="191">
        <f t="shared" ref="DA4:DA42" si="81">CZ4^2</f>
        <v>110.25</v>
      </c>
      <c r="DB4" s="191">
        <f t="shared" ref="DB4:DB42" si="82">DA4*CX4</f>
        <v>12155.0625</v>
      </c>
      <c r="DC4" s="191"/>
      <c r="DD4" s="191">
        <f t="shared" ref="DD4:DD42" si="83">DC4*(+$A4+0.5)</f>
        <v>0</v>
      </c>
      <c r="DE4" s="191">
        <f t="shared" ref="DE4:DE42" si="84">($A4+0.5)-DC$44</f>
        <v>10.5</v>
      </c>
      <c r="DF4" s="191">
        <f t="shared" ref="DF4:DF42" si="85">DE4^2</f>
        <v>110.25</v>
      </c>
      <c r="DG4" s="191">
        <f t="shared" ref="DG4:DG42" si="86">DF4*DC4</f>
        <v>0</v>
      </c>
      <c r="DH4" s="191"/>
      <c r="DI4" s="191">
        <f t="shared" ref="DI4:DI42" si="87">DH4*(+$A4+0.5)</f>
        <v>0</v>
      </c>
      <c r="DJ4" s="191">
        <f t="shared" ref="DJ4:DJ42" si="88">($A4+0.5)-DH$44</f>
        <v>10.5</v>
      </c>
      <c r="DK4" s="191">
        <f t="shared" ref="DK4:DK42" si="89">DJ4^2</f>
        <v>110.25</v>
      </c>
      <c r="DL4" s="191">
        <f t="shared" ref="DL4:DL42" si="90">DK4*DH4</f>
        <v>0</v>
      </c>
      <c r="DM4" s="191"/>
      <c r="DN4" s="191">
        <f t="shared" ref="DN4:DN42" si="91">DM4*(+$A4+0.5)</f>
        <v>0</v>
      </c>
      <c r="DO4" s="191">
        <f t="shared" ref="DO4:DO42" si="92">($A4+0.5)-DM$44</f>
        <v>10.5</v>
      </c>
      <c r="DP4" s="191">
        <f t="shared" ref="DP4:DP42" si="93">DO4^2</f>
        <v>110.25</v>
      </c>
      <c r="DQ4" s="191">
        <f t="shared" ref="DQ4:DQ42" si="94">DP4*DM4</f>
        <v>0</v>
      </c>
      <c r="DR4" s="191"/>
      <c r="DS4" s="191">
        <f t="shared" ref="DS4:DS42" si="95">DR4*(+$A4+0.5)</f>
        <v>0</v>
      </c>
      <c r="DT4" s="191">
        <f t="shared" ref="DT4:DT42" si="96">($A4+0.5)-DR$44</f>
        <v>10.5</v>
      </c>
      <c r="DU4" s="191">
        <f t="shared" ref="DU4:DU42" si="97">DT4^2</f>
        <v>110.25</v>
      </c>
      <c r="DV4" s="191">
        <f t="shared" ref="DV4:DV42" si="98">DU4*DR4</f>
        <v>0</v>
      </c>
      <c r="DW4" s="191"/>
      <c r="DX4" s="191">
        <f t="shared" ref="DX4:DX42" si="99">DW4*(+$A4+0.5)</f>
        <v>0</v>
      </c>
      <c r="DY4" s="191">
        <f t="shared" ref="DY4:DY42" si="100">($A4+0.5)-DW$44</f>
        <v>10.5</v>
      </c>
      <c r="DZ4" s="191">
        <f t="shared" ref="DZ4:DZ42" si="101">DY4^2</f>
        <v>110.25</v>
      </c>
      <c r="EA4" s="191">
        <f t="shared" ref="EA4:EA42" si="102">DZ4*DW4</f>
        <v>0</v>
      </c>
      <c r="EB4" s="191"/>
      <c r="EC4" s="191">
        <f t="shared" ref="EC4:EC42" si="103">EB4*(+$A4+0.5)</f>
        <v>0</v>
      </c>
      <c r="ED4" s="191">
        <f t="shared" ref="ED4:ED42" si="104">($A4+0.5)-EB$44</f>
        <v>10.5</v>
      </c>
      <c r="EE4" s="191">
        <f t="shared" ref="EE4:EE42" si="105">ED4^2</f>
        <v>110.25</v>
      </c>
      <c r="EF4" s="191">
        <f t="shared" ref="EF4:EF42" si="106">EE4*EB4</f>
        <v>0</v>
      </c>
      <c r="EG4" s="191"/>
      <c r="EH4" s="191">
        <f t="shared" ref="EH4:EH42" si="107">EG4*(+$A4+0.5)</f>
        <v>0</v>
      </c>
      <c r="EI4" s="191">
        <f t="shared" ref="EI4:EI42" si="108">($A4+0.5)-EG$44</f>
        <v>10.5</v>
      </c>
      <c r="EJ4" s="191">
        <f t="shared" ref="EJ4:EJ42" si="109">EI4^2</f>
        <v>110.25</v>
      </c>
      <c r="EK4" s="191">
        <f t="shared" ref="EK4:EK42" si="110">EJ4*EG4</f>
        <v>0</v>
      </c>
      <c r="EL4" s="191"/>
      <c r="EM4" s="191">
        <f t="shared" ref="EM4:EM42" si="111">EL4*(+$A4+0.5)</f>
        <v>0</v>
      </c>
      <c r="EN4" s="191">
        <f t="shared" ref="EN4:EN42" si="112">($A4+0.5)-EL$44</f>
        <v>10.5</v>
      </c>
      <c r="EO4" s="191">
        <f t="shared" ref="EO4:EO42" si="113">EN4^2</f>
        <v>110.25</v>
      </c>
      <c r="EP4" s="191">
        <f t="shared" ref="EP4:EP42" si="114">EO4*EL4</f>
        <v>0</v>
      </c>
      <c r="EQ4" s="191"/>
      <c r="ER4" s="191">
        <f t="shared" ref="ER4:ER42" si="115">EQ4*(+$A4+0.5)</f>
        <v>0</v>
      </c>
      <c r="ES4" s="191">
        <f t="shared" ref="ES4:ES42" si="116">($A4+0.5)-EQ$44</f>
        <v>10.5</v>
      </c>
      <c r="ET4" s="191">
        <f t="shared" ref="ET4:ET42" si="117">ES4^2</f>
        <v>110.25</v>
      </c>
      <c r="EU4" s="191">
        <f t="shared" ref="EU4:EU42" si="118">ET4*EQ4</f>
        <v>0</v>
      </c>
      <c r="EV4" s="191"/>
      <c r="EW4" s="191">
        <f t="shared" ref="EW4:EW42" si="119">EV4*(+$A4+0.5)</f>
        <v>0</v>
      </c>
      <c r="EX4" s="191">
        <f t="shared" ref="EX4:EX42" si="120">($A4+0.5)-EV$44</f>
        <v>10.5</v>
      </c>
      <c r="EY4" s="191">
        <f t="shared" ref="EY4:EY42" si="121">EX4^2</f>
        <v>110.25</v>
      </c>
      <c r="EZ4" s="191">
        <f t="shared" ref="EZ4:EZ42" si="122">EY4*EV4</f>
        <v>0</v>
      </c>
      <c r="FA4" s="191"/>
      <c r="FB4" s="191">
        <f t="shared" ref="FB4:FB42" si="123">FA4*(+$A4+0.5)</f>
        <v>0</v>
      </c>
      <c r="FC4" s="191">
        <f t="shared" ref="FC4:FC42" si="124">($A4+0.5)-FA$44</f>
        <v>10.5</v>
      </c>
      <c r="FD4" s="191">
        <f t="shared" ref="FD4:FD42" si="125">FC4^2</f>
        <v>110.25</v>
      </c>
      <c r="FE4" s="191">
        <f t="shared" ref="FE4:FE42" si="126">FD4*FA4</f>
        <v>0</v>
      </c>
      <c r="FF4" s="191"/>
      <c r="FG4" s="191">
        <f t="shared" ref="FG4:FG42" si="127">FF4*(+$A4+0.5)</f>
        <v>0</v>
      </c>
      <c r="FH4" s="191">
        <f t="shared" ref="FH4:FH42" si="128">($A4+0.5)-FF$44</f>
        <v>10.5</v>
      </c>
      <c r="FI4" s="191">
        <f t="shared" ref="FI4:FI42" si="129">FH4^2</f>
        <v>110.25</v>
      </c>
      <c r="FJ4" s="191">
        <f t="shared" ref="FJ4:FJ42" si="130">FI4*FF4</f>
        <v>0</v>
      </c>
      <c r="FK4" s="191"/>
      <c r="FL4" s="191">
        <f t="shared" ref="FL4:FL42" si="131">FK4*(+$A4+0.5)</f>
        <v>0</v>
      </c>
      <c r="FM4" s="191">
        <f t="shared" ref="FM4:FM42" si="132">($A4+0.5)-FK$44</f>
        <v>10.5</v>
      </c>
      <c r="FN4" s="191">
        <f t="shared" ref="FN4:FN42" si="133">FM4^2</f>
        <v>110.25</v>
      </c>
      <c r="FO4" s="191">
        <f t="shared" ref="FO4:FO42" si="134">FN4*FK4</f>
        <v>0</v>
      </c>
      <c r="FP4" s="192"/>
      <c r="FQ4" s="191"/>
      <c r="FR4" s="191"/>
      <c r="FS4" s="191"/>
      <c r="FT4" s="178"/>
      <c r="FU4" s="192">
        <f t="shared" ref="FU4:FU42" si="135">FT4*(+$A4+0.5)</f>
        <v>0</v>
      </c>
      <c r="FV4" s="191">
        <f t="shared" ref="FV4:FV42" si="136">($A4+0.5)-FT$44</f>
        <v>10.5</v>
      </c>
      <c r="FW4" s="191">
        <f t="shared" ref="FW4:FW42" si="137">FV4^2</f>
        <v>110.25</v>
      </c>
      <c r="FX4" s="191">
        <f t="shared" ref="FX4:FX42" si="138">FW4*FT4</f>
        <v>0</v>
      </c>
    </row>
    <row r="5" spans="1:180">
      <c r="A5" s="188">
        <f t="shared" ref="A5:A42" si="139">A4+1</f>
        <v>11</v>
      </c>
      <c r="B5" s="189" t="s">
        <v>2</v>
      </c>
      <c r="C5" s="190">
        <f t="shared" ref="C5:C42" si="140">C4+1</f>
        <v>11.9</v>
      </c>
      <c r="D5" s="191"/>
      <c r="E5" s="191">
        <f t="shared" si="0"/>
        <v>0</v>
      </c>
      <c r="F5" s="191">
        <f t="shared" si="1"/>
        <v>-23.785714285714285</v>
      </c>
      <c r="G5" s="191">
        <f t="shared" si="2"/>
        <v>565.76020408163265</v>
      </c>
      <c r="H5" s="191">
        <f t="shared" si="3"/>
        <v>0</v>
      </c>
      <c r="I5" s="191"/>
      <c r="J5" s="191">
        <f t="shared" si="4"/>
        <v>0</v>
      </c>
      <c r="K5" s="191">
        <f t="shared" si="5"/>
        <v>-21.799999999999997</v>
      </c>
      <c r="L5" s="191">
        <f t="shared" si="6"/>
        <v>475.2399999999999</v>
      </c>
      <c r="M5" s="191">
        <f t="shared" si="7"/>
        <v>0</v>
      </c>
      <c r="N5" s="191"/>
      <c r="O5" s="191">
        <f t="shared" si="8"/>
        <v>0</v>
      </c>
      <c r="P5" s="191">
        <f t="shared" si="9"/>
        <v>-18.399999999999999</v>
      </c>
      <c r="Q5" s="191">
        <f t="shared" si="10"/>
        <v>338.55999999999995</v>
      </c>
      <c r="R5" s="191">
        <f t="shared" si="11"/>
        <v>0</v>
      </c>
      <c r="S5" s="191"/>
      <c r="T5" s="191">
        <f t="shared" si="12"/>
        <v>0</v>
      </c>
      <c r="U5" s="191">
        <f t="shared" si="13"/>
        <v>-19.866666666666667</v>
      </c>
      <c r="V5" s="191">
        <f t="shared" si="14"/>
        <v>394.68444444444447</v>
      </c>
      <c r="W5" s="191">
        <f t="shared" si="15"/>
        <v>0</v>
      </c>
      <c r="X5" s="191"/>
      <c r="Y5" s="191">
        <f t="shared" si="16"/>
        <v>0</v>
      </c>
      <c r="Z5" s="191">
        <f t="shared" si="17"/>
        <v>-17.95</v>
      </c>
      <c r="AA5" s="191">
        <f t="shared" si="18"/>
        <v>322.20249999999999</v>
      </c>
      <c r="AB5" s="191">
        <f t="shared" si="19"/>
        <v>0</v>
      </c>
      <c r="AC5" s="191"/>
      <c r="AD5" s="191">
        <f t="shared" si="20"/>
        <v>0</v>
      </c>
      <c r="AE5" s="191">
        <f t="shared" si="21"/>
        <v>-25.533333333333331</v>
      </c>
      <c r="AF5" s="191">
        <f t="shared" si="22"/>
        <v>651.951111111111</v>
      </c>
      <c r="AG5" s="191">
        <f t="shared" si="23"/>
        <v>0</v>
      </c>
      <c r="AH5" s="191"/>
      <c r="AI5" s="191">
        <f t="shared" si="24"/>
        <v>0</v>
      </c>
      <c r="AJ5" s="191">
        <f t="shared" si="25"/>
        <v>-22.133333333333333</v>
      </c>
      <c r="AK5" s="191">
        <f t="shared" si="26"/>
        <v>489.8844444444444</v>
      </c>
      <c r="AL5" s="191">
        <f t="shared" si="27"/>
        <v>0</v>
      </c>
      <c r="AM5" s="191"/>
      <c r="AN5" s="191">
        <f t="shared" si="28"/>
        <v>0</v>
      </c>
      <c r="AO5" s="191">
        <f t="shared" si="29"/>
        <v>-20.799999999999997</v>
      </c>
      <c r="AP5" s="191">
        <f t="shared" si="30"/>
        <v>432.63999999999987</v>
      </c>
      <c r="AQ5" s="191">
        <f t="shared" si="31"/>
        <v>0</v>
      </c>
      <c r="AR5" s="191"/>
      <c r="AS5" s="191">
        <f t="shared" si="32"/>
        <v>0</v>
      </c>
      <c r="AT5" s="191">
        <f t="shared" si="33"/>
        <v>-19.133333333333333</v>
      </c>
      <c r="AU5" s="191">
        <f t="shared" si="34"/>
        <v>366.08444444444444</v>
      </c>
      <c r="AV5" s="191">
        <f t="shared" si="35"/>
        <v>0</v>
      </c>
      <c r="AW5" s="191"/>
      <c r="AX5" s="191">
        <f t="shared" si="36"/>
        <v>0</v>
      </c>
      <c r="AY5" s="191">
        <f t="shared" si="37"/>
        <v>-17.5</v>
      </c>
      <c r="AZ5" s="191">
        <f t="shared" si="38"/>
        <v>306.25</v>
      </c>
      <c r="BA5" s="191">
        <f t="shared" si="39"/>
        <v>0</v>
      </c>
      <c r="BB5" s="191"/>
      <c r="BC5" s="191">
        <f t="shared" si="40"/>
        <v>0</v>
      </c>
      <c r="BD5" s="191">
        <f t="shared" si="41"/>
        <v>-16.266666666666666</v>
      </c>
      <c r="BE5" s="191">
        <f t="shared" si="42"/>
        <v>264.60444444444443</v>
      </c>
      <c r="BF5" s="191">
        <f t="shared" si="43"/>
        <v>0</v>
      </c>
      <c r="BG5" s="191"/>
      <c r="BH5" s="191">
        <f t="shared" si="44"/>
        <v>0</v>
      </c>
      <c r="BI5" s="191">
        <f t="shared" si="45"/>
        <v>-15.2</v>
      </c>
      <c r="BJ5" s="191">
        <f t="shared" si="46"/>
        <v>231.04</v>
      </c>
      <c r="BK5" s="191">
        <f t="shared" si="47"/>
        <v>0</v>
      </c>
      <c r="BL5" s="191"/>
      <c r="BM5" s="191">
        <f t="shared" si="48"/>
        <v>0</v>
      </c>
      <c r="BN5" s="191">
        <f t="shared" si="49"/>
        <v>-12.827586206896552</v>
      </c>
      <c r="BO5" s="191">
        <f t="shared" si="50"/>
        <v>164.54696789536266</v>
      </c>
      <c r="BP5" s="191">
        <f t="shared" si="51"/>
        <v>0</v>
      </c>
      <c r="BQ5" s="191"/>
      <c r="BR5" s="191">
        <f t="shared" si="52"/>
        <v>0</v>
      </c>
      <c r="BS5" s="191">
        <f t="shared" si="53"/>
        <v>-10.233333333333334</v>
      </c>
      <c r="BT5" s="191">
        <f t="shared" si="54"/>
        <v>104.72111111111113</v>
      </c>
      <c r="BU5" s="191">
        <f t="shared" si="55"/>
        <v>0</v>
      </c>
      <c r="BV5" s="191"/>
      <c r="BW5" s="191">
        <f t="shared" si="56"/>
        <v>0</v>
      </c>
      <c r="BX5" s="191">
        <f t="shared" si="57"/>
        <v>-8.033333333333335</v>
      </c>
      <c r="BY5" s="191">
        <f t="shared" si="58"/>
        <v>64.534444444444475</v>
      </c>
      <c r="BZ5" s="191">
        <f t="shared" si="59"/>
        <v>0</v>
      </c>
      <c r="CA5" s="191"/>
      <c r="CB5" s="191">
        <f t="shared" si="60"/>
        <v>0</v>
      </c>
      <c r="CC5" s="191">
        <f t="shared" si="61"/>
        <v>-3.4333333333333336</v>
      </c>
      <c r="CD5" s="191">
        <f t="shared" si="62"/>
        <v>11.78777777777778</v>
      </c>
      <c r="CE5" s="191">
        <f t="shared" si="63"/>
        <v>0</v>
      </c>
      <c r="CF5" s="191"/>
      <c r="CG5" s="191">
        <f t="shared" si="64"/>
        <v>0</v>
      </c>
      <c r="CH5" s="191">
        <f t="shared" si="65"/>
        <v>11.5</v>
      </c>
      <c r="CI5" s="191">
        <f t="shared" si="66"/>
        <v>132.25</v>
      </c>
      <c r="CJ5" s="191">
        <f t="shared" si="67"/>
        <v>0</v>
      </c>
      <c r="CK5" s="191"/>
      <c r="CL5" s="191">
        <f t="shared" si="68"/>
        <v>0</v>
      </c>
      <c r="CM5" s="191">
        <f t="shared" si="69"/>
        <v>11.5</v>
      </c>
      <c r="CN5" s="191">
        <f t="shared" si="70"/>
        <v>132.25</v>
      </c>
      <c r="CO5" s="191">
        <f t="shared" si="71"/>
        <v>0</v>
      </c>
      <c r="CP5" s="191"/>
      <c r="CQ5" s="191">
        <f t="shared" si="72"/>
        <v>0</v>
      </c>
      <c r="CR5" s="191">
        <f t="shared" si="73"/>
        <v>11.5</v>
      </c>
      <c r="CS5" s="191">
        <f t="shared" si="74"/>
        <v>132.25</v>
      </c>
      <c r="CT5" s="191">
        <f t="shared" si="75"/>
        <v>0</v>
      </c>
      <c r="CU5" s="191"/>
      <c r="CV5" s="191">
        <f t="shared" si="76"/>
        <v>0</v>
      </c>
      <c r="CW5" s="191">
        <f t="shared" si="77"/>
        <v>11.5</v>
      </c>
      <c r="CX5" s="191">
        <f t="shared" si="78"/>
        <v>132.25</v>
      </c>
      <c r="CY5" s="191">
        <f t="shared" si="79"/>
        <v>0</v>
      </c>
      <c r="CZ5" s="191">
        <f t="shared" si="80"/>
        <v>11.5</v>
      </c>
      <c r="DA5" s="191">
        <f t="shared" si="81"/>
        <v>132.25</v>
      </c>
      <c r="DB5" s="191">
        <f t="shared" si="82"/>
        <v>17490.0625</v>
      </c>
      <c r="DC5" s="191"/>
      <c r="DD5" s="191">
        <f t="shared" si="83"/>
        <v>0</v>
      </c>
      <c r="DE5" s="191">
        <f t="shared" si="84"/>
        <v>11.5</v>
      </c>
      <c r="DF5" s="191">
        <f t="shared" si="85"/>
        <v>132.25</v>
      </c>
      <c r="DG5" s="191">
        <f t="shared" si="86"/>
        <v>0</v>
      </c>
      <c r="DH5" s="191"/>
      <c r="DI5" s="191">
        <f t="shared" si="87"/>
        <v>0</v>
      </c>
      <c r="DJ5" s="191">
        <f t="shared" si="88"/>
        <v>11.5</v>
      </c>
      <c r="DK5" s="191">
        <f t="shared" si="89"/>
        <v>132.25</v>
      </c>
      <c r="DL5" s="191">
        <f t="shared" si="90"/>
        <v>0</v>
      </c>
      <c r="DM5" s="191"/>
      <c r="DN5" s="191">
        <f t="shared" si="91"/>
        <v>0</v>
      </c>
      <c r="DO5" s="191">
        <f t="shared" si="92"/>
        <v>11.5</v>
      </c>
      <c r="DP5" s="191">
        <f t="shared" si="93"/>
        <v>132.25</v>
      </c>
      <c r="DQ5" s="191">
        <f t="shared" si="94"/>
        <v>0</v>
      </c>
      <c r="DR5" s="191"/>
      <c r="DS5" s="191">
        <f t="shared" si="95"/>
        <v>0</v>
      </c>
      <c r="DT5" s="191">
        <f t="shared" si="96"/>
        <v>11.5</v>
      </c>
      <c r="DU5" s="191">
        <f t="shared" si="97"/>
        <v>132.25</v>
      </c>
      <c r="DV5" s="191">
        <f t="shared" si="98"/>
        <v>0</v>
      </c>
      <c r="DW5" s="191"/>
      <c r="DX5" s="191">
        <f t="shared" si="99"/>
        <v>0</v>
      </c>
      <c r="DY5" s="191">
        <f t="shared" si="100"/>
        <v>11.5</v>
      </c>
      <c r="DZ5" s="191">
        <f t="shared" si="101"/>
        <v>132.25</v>
      </c>
      <c r="EA5" s="191">
        <f t="shared" si="102"/>
        <v>0</v>
      </c>
      <c r="EB5" s="191"/>
      <c r="EC5" s="191">
        <f t="shared" si="103"/>
        <v>0</v>
      </c>
      <c r="ED5" s="191">
        <f t="shared" si="104"/>
        <v>11.5</v>
      </c>
      <c r="EE5" s="191">
        <f t="shared" si="105"/>
        <v>132.25</v>
      </c>
      <c r="EF5" s="191">
        <f t="shared" si="106"/>
        <v>0</v>
      </c>
      <c r="EG5" s="191"/>
      <c r="EH5" s="191">
        <f t="shared" si="107"/>
        <v>0</v>
      </c>
      <c r="EI5" s="191">
        <f t="shared" si="108"/>
        <v>11.5</v>
      </c>
      <c r="EJ5" s="191">
        <f t="shared" si="109"/>
        <v>132.25</v>
      </c>
      <c r="EK5" s="191">
        <f t="shared" si="110"/>
        <v>0</v>
      </c>
      <c r="EL5" s="191"/>
      <c r="EM5" s="191">
        <f t="shared" si="111"/>
        <v>0</v>
      </c>
      <c r="EN5" s="191">
        <f t="shared" si="112"/>
        <v>11.5</v>
      </c>
      <c r="EO5" s="191">
        <f t="shared" si="113"/>
        <v>132.25</v>
      </c>
      <c r="EP5" s="191">
        <f t="shared" si="114"/>
        <v>0</v>
      </c>
      <c r="EQ5" s="191"/>
      <c r="ER5" s="191">
        <f t="shared" si="115"/>
        <v>0</v>
      </c>
      <c r="ES5" s="191">
        <f t="shared" si="116"/>
        <v>11.5</v>
      </c>
      <c r="ET5" s="191">
        <f t="shared" si="117"/>
        <v>132.25</v>
      </c>
      <c r="EU5" s="191">
        <f t="shared" si="118"/>
        <v>0</v>
      </c>
      <c r="EV5" s="191"/>
      <c r="EW5" s="191">
        <f t="shared" si="119"/>
        <v>0</v>
      </c>
      <c r="EX5" s="191">
        <f t="shared" si="120"/>
        <v>11.5</v>
      </c>
      <c r="EY5" s="191">
        <f t="shared" si="121"/>
        <v>132.25</v>
      </c>
      <c r="EZ5" s="191">
        <f t="shared" si="122"/>
        <v>0</v>
      </c>
      <c r="FA5" s="191"/>
      <c r="FB5" s="191">
        <f t="shared" si="123"/>
        <v>0</v>
      </c>
      <c r="FC5" s="191">
        <f t="shared" si="124"/>
        <v>11.5</v>
      </c>
      <c r="FD5" s="191">
        <f t="shared" si="125"/>
        <v>132.25</v>
      </c>
      <c r="FE5" s="191">
        <f t="shared" si="126"/>
        <v>0</v>
      </c>
      <c r="FF5" s="191"/>
      <c r="FG5" s="191">
        <f t="shared" si="127"/>
        <v>0</v>
      </c>
      <c r="FH5" s="191">
        <f t="shared" si="128"/>
        <v>11.5</v>
      </c>
      <c r="FI5" s="191">
        <f t="shared" si="129"/>
        <v>132.25</v>
      </c>
      <c r="FJ5" s="191">
        <f t="shared" si="130"/>
        <v>0</v>
      </c>
      <c r="FK5" s="191"/>
      <c r="FL5" s="191">
        <f t="shared" si="131"/>
        <v>0</v>
      </c>
      <c r="FM5" s="191">
        <f t="shared" si="132"/>
        <v>11.5</v>
      </c>
      <c r="FN5" s="191">
        <f t="shared" si="133"/>
        <v>132.25</v>
      </c>
      <c r="FO5" s="191">
        <f t="shared" si="134"/>
        <v>0</v>
      </c>
      <c r="FP5" s="192"/>
      <c r="FQ5" s="191"/>
      <c r="FR5" s="191"/>
      <c r="FS5" s="191"/>
      <c r="FT5" s="178"/>
      <c r="FU5" s="192">
        <f t="shared" si="135"/>
        <v>0</v>
      </c>
      <c r="FV5" s="191">
        <f t="shared" si="136"/>
        <v>11.5</v>
      </c>
      <c r="FW5" s="191">
        <f t="shared" si="137"/>
        <v>132.25</v>
      </c>
      <c r="FX5" s="191">
        <f t="shared" si="138"/>
        <v>0</v>
      </c>
    </row>
    <row r="6" spans="1:180">
      <c r="A6" s="188">
        <f t="shared" si="139"/>
        <v>12</v>
      </c>
      <c r="B6" s="189" t="s">
        <v>2</v>
      </c>
      <c r="C6" s="190">
        <f t="shared" si="140"/>
        <v>12.9</v>
      </c>
      <c r="D6" s="191"/>
      <c r="E6" s="191">
        <f t="shared" si="0"/>
        <v>0</v>
      </c>
      <c r="F6" s="191">
        <f t="shared" si="1"/>
        <v>-22.785714285714285</v>
      </c>
      <c r="G6" s="191">
        <f t="shared" si="2"/>
        <v>519.18877551020398</v>
      </c>
      <c r="H6" s="191">
        <f t="shared" si="3"/>
        <v>0</v>
      </c>
      <c r="I6" s="191"/>
      <c r="J6" s="191">
        <f t="shared" si="4"/>
        <v>0</v>
      </c>
      <c r="K6" s="191">
        <f t="shared" si="5"/>
        <v>-20.799999999999997</v>
      </c>
      <c r="L6" s="191">
        <f t="shared" si="6"/>
        <v>432.63999999999987</v>
      </c>
      <c r="M6" s="191">
        <f t="shared" si="7"/>
        <v>0</v>
      </c>
      <c r="N6" s="191"/>
      <c r="O6" s="191">
        <f t="shared" si="8"/>
        <v>0</v>
      </c>
      <c r="P6" s="191">
        <f t="shared" si="9"/>
        <v>-17.399999999999999</v>
      </c>
      <c r="Q6" s="191">
        <f t="shared" si="10"/>
        <v>302.75999999999993</v>
      </c>
      <c r="R6" s="191">
        <f t="shared" si="11"/>
        <v>0</v>
      </c>
      <c r="S6" s="191"/>
      <c r="T6" s="191">
        <f t="shared" si="12"/>
        <v>0</v>
      </c>
      <c r="U6" s="191">
        <f t="shared" si="13"/>
        <v>-18.866666666666667</v>
      </c>
      <c r="V6" s="191">
        <f t="shared" si="14"/>
        <v>355.95111111111112</v>
      </c>
      <c r="W6" s="191">
        <f t="shared" si="15"/>
        <v>0</v>
      </c>
      <c r="X6" s="191"/>
      <c r="Y6" s="191">
        <f t="shared" si="16"/>
        <v>0</v>
      </c>
      <c r="Z6" s="191">
        <f t="shared" si="17"/>
        <v>-16.95</v>
      </c>
      <c r="AA6" s="191">
        <f t="shared" si="18"/>
        <v>287.30249999999995</v>
      </c>
      <c r="AB6" s="191">
        <f t="shared" si="19"/>
        <v>0</v>
      </c>
      <c r="AC6" s="191"/>
      <c r="AD6" s="191">
        <f t="shared" si="20"/>
        <v>0</v>
      </c>
      <c r="AE6" s="191">
        <f t="shared" si="21"/>
        <v>-24.533333333333331</v>
      </c>
      <c r="AF6" s="191">
        <f t="shared" si="22"/>
        <v>601.8844444444444</v>
      </c>
      <c r="AG6" s="191">
        <f t="shared" si="23"/>
        <v>0</v>
      </c>
      <c r="AH6" s="191"/>
      <c r="AI6" s="191">
        <f t="shared" si="24"/>
        <v>0</v>
      </c>
      <c r="AJ6" s="191">
        <f t="shared" si="25"/>
        <v>-21.133333333333333</v>
      </c>
      <c r="AK6" s="191">
        <f t="shared" si="26"/>
        <v>446.61777777777775</v>
      </c>
      <c r="AL6" s="191">
        <f t="shared" si="27"/>
        <v>0</v>
      </c>
      <c r="AM6" s="191"/>
      <c r="AN6" s="191">
        <f t="shared" si="28"/>
        <v>0</v>
      </c>
      <c r="AO6" s="191">
        <f t="shared" si="29"/>
        <v>-19.799999999999997</v>
      </c>
      <c r="AP6" s="191">
        <f t="shared" si="30"/>
        <v>392.03999999999991</v>
      </c>
      <c r="AQ6" s="191">
        <f t="shared" si="31"/>
        <v>0</v>
      </c>
      <c r="AR6" s="191"/>
      <c r="AS6" s="191">
        <f t="shared" si="32"/>
        <v>0</v>
      </c>
      <c r="AT6" s="191">
        <f t="shared" si="33"/>
        <v>-18.133333333333333</v>
      </c>
      <c r="AU6" s="191">
        <f t="shared" si="34"/>
        <v>328.81777777777774</v>
      </c>
      <c r="AV6" s="191">
        <f t="shared" si="35"/>
        <v>0</v>
      </c>
      <c r="AW6" s="191"/>
      <c r="AX6" s="191">
        <f t="shared" si="36"/>
        <v>0</v>
      </c>
      <c r="AY6" s="191">
        <f t="shared" si="37"/>
        <v>-16.5</v>
      </c>
      <c r="AZ6" s="191">
        <f t="shared" si="38"/>
        <v>272.25</v>
      </c>
      <c r="BA6" s="191">
        <f t="shared" si="39"/>
        <v>0</v>
      </c>
      <c r="BB6" s="191"/>
      <c r="BC6" s="191">
        <f t="shared" si="40"/>
        <v>0</v>
      </c>
      <c r="BD6" s="191">
        <f t="shared" si="41"/>
        <v>-15.266666666666666</v>
      </c>
      <c r="BE6" s="191">
        <f t="shared" si="42"/>
        <v>233.07111111111109</v>
      </c>
      <c r="BF6" s="191">
        <f t="shared" si="43"/>
        <v>0</v>
      </c>
      <c r="BG6" s="191"/>
      <c r="BH6" s="191">
        <f t="shared" si="44"/>
        <v>0</v>
      </c>
      <c r="BI6" s="191">
        <f t="shared" si="45"/>
        <v>-14.2</v>
      </c>
      <c r="BJ6" s="191">
        <f t="shared" si="46"/>
        <v>201.64</v>
      </c>
      <c r="BK6" s="191">
        <f t="shared" si="47"/>
        <v>0</v>
      </c>
      <c r="BL6" s="191"/>
      <c r="BM6" s="191">
        <f t="shared" si="48"/>
        <v>0</v>
      </c>
      <c r="BN6" s="191">
        <f t="shared" si="49"/>
        <v>-11.827586206896552</v>
      </c>
      <c r="BO6" s="191">
        <f t="shared" si="50"/>
        <v>139.89179548156955</v>
      </c>
      <c r="BP6" s="191">
        <f t="shared" si="51"/>
        <v>0</v>
      </c>
      <c r="BQ6" s="191"/>
      <c r="BR6" s="191">
        <f t="shared" si="52"/>
        <v>0</v>
      </c>
      <c r="BS6" s="191">
        <f t="shared" si="53"/>
        <v>-9.2333333333333343</v>
      </c>
      <c r="BT6" s="191">
        <f t="shared" si="54"/>
        <v>85.254444444444459</v>
      </c>
      <c r="BU6" s="191">
        <f t="shared" si="55"/>
        <v>0</v>
      </c>
      <c r="BV6" s="191"/>
      <c r="BW6" s="191">
        <f t="shared" si="56"/>
        <v>0</v>
      </c>
      <c r="BX6" s="191">
        <f t="shared" si="57"/>
        <v>-7.033333333333335</v>
      </c>
      <c r="BY6" s="191">
        <f t="shared" si="58"/>
        <v>49.467777777777798</v>
      </c>
      <c r="BZ6" s="191">
        <f t="shared" si="59"/>
        <v>0</v>
      </c>
      <c r="CA6" s="191">
        <v>3</v>
      </c>
      <c r="CB6" s="191">
        <f t="shared" si="60"/>
        <v>37.5</v>
      </c>
      <c r="CC6" s="191">
        <f t="shared" si="61"/>
        <v>-2.4333333333333336</v>
      </c>
      <c r="CD6" s="191">
        <f t="shared" si="62"/>
        <v>5.9211111111111121</v>
      </c>
      <c r="CE6" s="191">
        <f t="shared" si="63"/>
        <v>17.763333333333335</v>
      </c>
      <c r="CF6" s="191"/>
      <c r="CG6" s="191">
        <f t="shared" si="64"/>
        <v>0</v>
      </c>
      <c r="CH6" s="191">
        <f t="shared" si="65"/>
        <v>12.5</v>
      </c>
      <c r="CI6" s="191">
        <f t="shared" si="66"/>
        <v>156.25</v>
      </c>
      <c r="CJ6" s="191">
        <f t="shared" si="67"/>
        <v>0</v>
      </c>
      <c r="CK6" s="191"/>
      <c r="CL6" s="191">
        <f t="shared" si="68"/>
        <v>0</v>
      </c>
      <c r="CM6" s="191">
        <f t="shared" si="69"/>
        <v>12.5</v>
      </c>
      <c r="CN6" s="191">
        <f t="shared" si="70"/>
        <v>156.25</v>
      </c>
      <c r="CO6" s="191">
        <f t="shared" si="71"/>
        <v>0</v>
      </c>
      <c r="CP6" s="191"/>
      <c r="CQ6" s="191">
        <f t="shared" si="72"/>
        <v>0</v>
      </c>
      <c r="CR6" s="191">
        <f t="shared" si="73"/>
        <v>12.5</v>
      </c>
      <c r="CS6" s="191">
        <f t="shared" si="74"/>
        <v>156.25</v>
      </c>
      <c r="CT6" s="191">
        <f t="shared" si="75"/>
        <v>0</v>
      </c>
      <c r="CU6" s="191"/>
      <c r="CV6" s="191">
        <f t="shared" si="76"/>
        <v>0</v>
      </c>
      <c r="CW6" s="191">
        <f t="shared" si="77"/>
        <v>12.5</v>
      </c>
      <c r="CX6" s="191">
        <f t="shared" si="78"/>
        <v>156.25</v>
      </c>
      <c r="CY6" s="191">
        <f t="shared" si="79"/>
        <v>0</v>
      </c>
      <c r="CZ6" s="191">
        <f t="shared" si="80"/>
        <v>12.5</v>
      </c>
      <c r="DA6" s="191">
        <f t="shared" si="81"/>
        <v>156.25</v>
      </c>
      <c r="DB6" s="191">
        <f t="shared" si="82"/>
        <v>24414.0625</v>
      </c>
      <c r="DC6" s="191"/>
      <c r="DD6" s="191">
        <f t="shared" si="83"/>
        <v>0</v>
      </c>
      <c r="DE6" s="191">
        <f t="shared" si="84"/>
        <v>12.5</v>
      </c>
      <c r="DF6" s="191">
        <f t="shared" si="85"/>
        <v>156.25</v>
      </c>
      <c r="DG6" s="191">
        <f t="shared" si="86"/>
        <v>0</v>
      </c>
      <c r="DH6" s="191"/>
      <c r="DI6" s="191">
        <f t="shared" si="87"/>
        <v>0</v>
      </c>
      <c r="DJ6" s="191">
        <f t="shared" si="88"/>
        <v>12.5</v>
      </c>
      <c r="DK6" s="191">
        <f t="shared" si="89"/>
        <v>156.25</v>
      </c>
      <c r="DL6" s="191">
        <f t="shared" si="90"/>
        <v>0</v>
      </c>
      <c r="DM6" s="191"/>
      <c r="DN6" s="191">
        <f t="shared" si="91"/>
        <v>0</v>
      </c>
      <c r="DO6" s="191">
        <f t="shared" si="92"/>
        <v>12.5</v>
      </c>
      <c r="DP6" s="191">
        <f t="shared" si="93"/>
        <v>156.25</v>
      </c>
      <c r="DQ6" s="191">
        <f t="shared" si="94"/>
        <v>0</v>
      </c>
      <c r="DR6" s="191"/>
      <c r="DS6" s="191">
        <f t="shared" si="95"/>
        <v>0</v>
      </c>
      <c r="DT6" s="191">
        <f t="shared" si="96"/>
        <v>12.5</v>
      </c>
      <c r="DU6" s="191">
        <f t="shared" si="97"/>
        <v>156.25</v>
      </c>
      <c r="DV6" s="191">
        <f t="shared" si="98"/>
        <v>0</v>
      </c>
      <c r="DW6" s="191"/>
      <c r="DX6" s="191">
        <f t="shared" si="99"/>
        <v>0</v>
      </c>
      <c r="DY6" s="191">
        <f t="shared" si="100"/>
        <v>12.5</v>
      </c>
      <c r="DZ6" s="191">
        <f t="shared" si="101"/>
        <v>156.25</v>
      </c>
      <c r="EA6" s="191">
        <f t="shared" si="102"/>
        <v>0</v>
      </c>
      <c r="EB6" s="191"/>
      <c r="EC6" s="191">
        <f t="shared" si="103"/>
        <v>0</v>
      </c>
      <c r="ED6" s="191">
        <f t="shared" si="104"/>
        <v>12.5</v>
      </c>
      <c r="EE6" s="191">
        <f t="shared" si="105"/>
        <v>156.25</v>
      </c>
      <c r="EF6" s="191">
        <f t="shared" si="106"/>
        <v>0</v>
      </c>
      <c r="EG6" s="191"/>
      <c r="EH6" s="191">
        <f t="shared" si="107"/>
        <v>0</v>
      </c>
      <c r="EI6" s="191">
        <f t="shared" si="108"/>
        <v>12.5</v>
      </c>
      <c r="EJ6" s="191">
        <f t="shared" si="109"/>
        <v>156.25</v>
      </c>
      <c r="EK6" s="191">
        <f t="shared" si="110"/>
        <v>0</v>
      </c>
      <c r="EL6" s="191"/>
      <c r="EM6" s="191">
        <f t="shared" si="111"/>
        <v>0</v>
      </c>
      <c r="EN6" s="191">
        <f t="shared" si="112"/>
        <v>12.5</v>
      </c>
      <c r="EO6" s="191">
        <f t="shared" si="113"/>
        <v>156.25</v>
      </c>
      <c r="EP6" s="191">
        <f t="shared" si="114"/>
        <v>0</v>
      </c>
      <c r="EQ6" s="191"/>
      <c r="ER6" s="191">
        <f t="shared" si="115"/>
        <v>0</v>
      </c>
      <c r="ES6" s="191">
        <f t="shared" si="116"/>
        <v>12.5</v>
      </c>
      <c r="ET6" s="191">
        <f t="shared" si="117"/>
        <v>156.25</v>
      </c>
      <c r="EU6" s="191">
        <f t="shared" si="118"/>
        <v>0</v>
      </c>
      <c r="EV6" s="191"/>
      <c r="EW6" s="191">
        <f t="shared" si="119"/>
        <v>0</v>
      </c>
      <c r="EX6" s="191">
        <f t="shared" si="120"/>
        <v>12.5</v>
      </c>
      <c r="EY6" s="191">
        <f t="shared" si="121"/>
        <v>156.25</v>
      </c>
      <c r="EZ6" s="191">
        <f t="shared" si="122"/>
        <v>0</v>
      </c>
      <c r="FA6" s="191"/>
      <c r="FB6" s="191">
        <f t="shared" si="123"/>
        <v>0</v>
      </c>
      <c r="FC6" s="191">
        <f t="shared" si="124"/>
        <v>12.5</v>
      </c>
      <c r="FD6" s="191">
        <f t="shared" si="125"/>
        <v>156.25</v>
      </c>
      <c r="FE6" s="191">
        <f t="shared" si="126"/>
        <v>0</v>
      </c>
      <c r="FF6" s="191"/>
      <c r="FG6" s="191">
        <f t="shared" si="127"/>
        <v>0</v>
      </c>
      <c r="FH6" s="191">
        <f t="shared" si="128"/>
        <v>12.5</v>
      </c>
      <c r="FI6" s="191">
        <f t="shared" si="129"/>
        <v>156.25</v>
      </c>
      <c r="FJ6" s="191">
        <f t="shared" si="130"/>
        <v>0</v>
      </c>
      <c r="FK6" s="191"/>
      <c r="FL6" s="191">
        <f t="shared" si="131"/>
        <v>0</v>
      </c>
      <c r="FM6" s="191">
        <f t="shared" si="132"/>
        <v>12.5</v>
      </c>
      <c r="FN6" s="191">
        <f t="shared" si="133"/>
        <v>156.25</v>
      </c>
      <c r="FO6" s="191">
        <f t="shared" si="134"/>
        <v>0</v>
      </c>
      <c r="FP6" s="192"/>
      <c r="FQ6" s="191"/>
      <c r="FR6" s="191"/>
      <c r="FS6" s="191"/>
      <c r="FT6" s="178"/>
      <c r="FU6" s="192">
        <f t="shared" si="135"/>
        <v>0</v>
      </c>
      <c r="FV6" s="191">
        <f t="shared" si="136"/>
        <v>12.5</v>
      </c>
      <c r="FW6" s="191">
        <f t="shared" si="137"/>
        <v>156.25</v>
      </c>
      <c r="FX6" s="191">
        <f t="shared" si="138"/>
        <v>0</v>
      </c>
    </row>
    <row r="7" spans="1:180">
      <c r="A7" s="188">
        <f t="shared" si="139"/>
        <v>13</v>
      </c>
      <c r="B7" s="189" t="s">
        <v>2</v>
      </c>
      <c r="C7" s="190">
        <f t="shared" si="140"/>
        <v>13.9</v>
      </c>
      <c r="D7" s="191"/>
      <c r="E7" s="191">
        <f t="shared" si="0"/>
        <v>0</v>
      </c>
      <c r="F7" s="191">
        <f t="shared" si="1"/>
        <v>-21.785714285714285</v>
      </c>
      <c r="G7" s="191">
        <f t="shared" si="2"/>
        <v>474.61734693877548</v>
      </c>
      <c r="H7" s="191">
        <f t="shared" si="3"/>
        <v>0</v>
      </c>
      <c r="I7" s="191"/>
      <c r="J7" s="191">
        <f t="shared" si="4"/>
        <v>0</v>
      </c>
      <c r="K7" s="191">
        <f t="shared" si="5"/>
        <v>-19.799999999999997</v>
      </c>
      <c r="L7" s="191">
        <f t="shared" si="6"/>
        <v>392.03999999999991</v>
      </c>
      <c r="M7" s="191">
        <f t="shared" si="7"/>
        <v>0</v>
      </c>
      <c r="N7" s="191"/>
      <c r="O7" s="191">
        <f t="shared" si="8"/>
        <v>0</v>
      </c>
      <c r="P7" s="191">
        <f t="shared" si="9"/>
        <v>-16.399999999999999</v>
      </c>
      <c r="Q7" s="191">
        <f t="shared" si="10"/>
        <v>268.95999999999998</v>
      </c>
      <c r="R7" s="191">
        <f t="shared" si="11"/>
        <v>0</v>
      </c>
      <c r="S7" s="191"/>
      <c r="T7" s="191">
        <f t="shared" si="12"/>
        <v>0</v>
      </c>
      <c r="U7" s="191">
        <f t="shared" si="13"/>
        <v>-17.866666666666667</v>
      </c>
      <c r="V7" s="191">
        <f t="shared" si="14"/>
        <v>319.21777777777777</v>
      </c>
      <c r="W7" s="191">
        <f t="shared" si="15"/>
        <v>0</v>
      </c>
      <c r="X7" s="191"/>
      <c r="Y7" s="191">
        <f t="shared" si="16"/>
        <v>0</v>
      </c>
      <c r="Z7" s="191">
        <f t="shared" si="17"/>
        <v>-15.95</v>
      </c>
      <c r="AA7" s="191">
        <f t="shared" si="18"/>
        <v>254.40249999999997</v>
      </c>
      <c r="AB7" s="191">
        <f t="shared" si="19"/>
        <v>0</v>
      </c>
      <c r="AC7" s="191"/>
      <c r="AD7" s="191">
        <f t="shared" si="20"/>
        <v>0</v>
      </c>
      <c r="AE7" s="191">
        <f t="shared" si="21"/>
        <v>-23.533333333333331</v>
      </c>
      <c r="AF7" s="191">
        <f t="shared" si="22"/>
        <v>553.81777777777768</v>
      </c>
      <c r="AG7" s="191">
        <f t="shared" si="23"/>
        <v>0</v>
      </c>
      <c r="AH7" s="191"/>
      <c r="AI7" s="191">
        <f t="shared" si="24"/>
        <v>0</v>
      </c>
      <c r="AJ7" s="191">
        <f t="shared" si="25"/>
        <v>-20.133333333333333</v>
      </c>
      <c r="AK7" s="191">
        <f t="shared" si="26"/>
        <v>405.35111111111109</v>
      </c>
      <c r="AL7" s="191">
        <f t="shared" si="27"/>
        <v>0</v>
      </c>
      <c r="AM7" s="191"/>
      <c r="AN7" s="191">
        <f t="shared" si="28"/>
        <v>0</v>
      </c>
      <c r="AO7" s="191">
        <f t="shared" si="29"/>
        <v>-18.799999999999997</v>
      </c>
      <c r="AP7" s="191">
        <f t="shared" si="30"/>
        <v>353.43999999999988</v>
      </c>
      <c r="AQ7" s="191">
        <f t="shared" si="31"/>
        <v>0</v>
      </c>
      <c r="AR7" s="191"/>
      <c r="AS7" s="191">
        <f t="shared" si="32"/>
        <v>0</v>
      </c>
      <c r="AT7" s="191">
        <f t="shared" si="33"/>
        <v>-17.133333333333333</v>
      </c>
      <c r="AU7" s="191">
        <f t="shared" si="34"/>
        <v>293.55111111111108</v>
      </c>
      <c r="AV7" s="191">
        <f t="shared" si="35"/>
        <v>0</v>
      </c>
      <c r="AW7" s="191"/>
      <c r="AX7" s="191">
        <f t="shared" si="36"/>
        <v>0</v>
      </c>
      <c r="AY7" s="191">
        <f t="shared" si="37"/>
        <v>-15.5</v>
      </c>
      <c r="AZ7" s="191">
        <f t="shared" si="38"/>
        <v>240.25</v>
      </c>
      <c r="BA7" s="191">
        <f t="shared" si="39"/>
        <v>0</v>
      </c>
      <c r="BB7" s="191"/>
      <c r="BC7" s="191">
        <f t="shared" si="40"/>
        <v>0</v>
      </c>
      <c r="BD7" s="191">
        <f t="shared" si="41"/>
        <v>-14.266666666666666</v>
      </c>
      <c r="BE7" s="191">
        <f t="shared" si="42"/>
        <v>203.53777777777776</v>
      </c>
      <c r="BF7" s="191">
        <f t="shared" si="43"/>
        <v>0</v>
      </c>
      <c r="BG7" s="191"/>
      <c r="BH7" s="191">
        <f t="shared" si="44"/>
        <v>0</v>
      </c>
      <c r="BI7" s="191">
        <f t="shared" si="45"/>
        <v>-13.2</v>
      </c>
      <c r="BJ7" s="191">
        <f t="shared" si="46"/>
        <v>174.23999999999998</v>
      </c>
      <c r="BK7" s="191">
        <f t="shared" si="47"/>
        <v>0</v>
      </c>
      <c r="BL7" s="191"/>
      <c r="BM7" s="191">
        <f t="shared" si="48"/>
        <v>0</v>
      </c>
      <c r="BN7" s="191">
        <f t="shared" si="49"/>
        <v>-10.827586206896552</v>
      </c>
      <c r="BO7" s="191">
        <f t="shared" si="50"/>
        <v>117.23662306777645</v>
      </c>
      <c r="BP7" s="191">
        <f t="shared" si="51"/>
        <v>0</v>
      </c>
      <c r="BQ7" s="191"/>
      <c r="BR7" s="191">
        <f t="shared" si="52"/>
        <v>0</v>
      </c>
      <c r="BS7" s="191">
        <f t="shared" si="53"/>
        <v>-8.2333333333333343</v>
      </c>
      <c r="BT7" s="191">
        <f t="shared" si="54"/>
        <v>67.787777777777791</v>
      </c>
      <c r="BU7" s="191">
        <f t="shared" si="55"/>
        <v>0</v>
      </c>
      <c r="BV7" s="191"/>
      <c r="BW7" s="191">
        <f t="shared" si="56"/>
        <v>0</v>
      </c>
      <c r="BX7" s="191">
        <f t="shared" si="57"/>
        <v>-6.033333333333335</v>
      </c>
      <c r="BY7" s="191">
        <f t="shared" si="58"/>
        <v>36.401111111111128</v>
      </c>
      <c r="BZ7" s="191">
        <f t="shared" si="59"/>
        <v>0</v>
      </c>
      <c r="CA7" s="191">
        <v>8</v>
      </c>
      <c r="CB7" s="191">
        <f t="shared" si="60"/>
        <v>108</v>
      </c>
      <c r="CC7" s="191">
        <f t="shared" si="61"/>
        <v>-1.4333333333333336</v>
      </c>
      <c r="CD7" s="191">
        <f t="shared" si="62"/>
        <v>2.054444444444445</v>
      </c>
      <c r="CE7" s="191">
        <f t="shared" si="63"/>
        <v>16.43555555555556</v>
      </c>
      <c r="CF7" s="191"/>
      <c r="CG7" s="191">
        <f t="shared" si="64"/>
        <v>0</v>
      </c>
      <c r="CH7" s="191">
        <f t="shared" si="65"/>
        <v>13.5</v>
      </c>
      <c r="CI7" s="191">
        <f t="shared" si="66"/>
        <v>182.25</v>
      </c>
      <c r="CJ7" s="191">
        <f t="shared" si="67"/>
        <v>0</v>
      </c>
      <c r="CK7" s="191"/>
      <c r="CL7" s="191">
        <f t="shared" si="68"/>
        <v>0</v>
      </c>
      <c r="CM7" s="191">
        <f t="shared" si="69"/>
        <v>13.5</v>
      </c>
      <c r="CN7" s="191">
        <f t="shared" si="70"/>
        <v>182.25</v>
      </c>
      <c r="CO7" s="191">
        <f t="shared" si="71"/>
        <v>0</v>
      </c>
      <c r="CP7" s="191"/>
      <c r="CQ7" s="191">
        <f t="shared" si="72"/>
        <v>0</v>
      </c>
      <c r="CR7" s="191">
        <f t="shared" si="73"/>
        <v>13.5</v>
      </c>
      <c r="CS7" s="191">
        <f t="shared" si="74"/>
        <v>182.25</v>
      </c>
      <c r="CT7" s="191">
        <f t="shared" si="75"/>
        <v>0</v>
      </c>
      <c r="CU7" s="191"/>
      <c r="CV7" s="191">
        <f t="shared" si="76"/>
        <v>0</v>
      </c>
      <c r="CW7" s="191">
        <f t="shared" si="77"/>
        <v>13.5</v>
      </c>
      <c r="CX7" s="191">
        <f t="shared" si="78"/>
        <v>182.25</v>
      </c>
      <c r="CY7" s="191">
        <f t="shared" si="79"/>
        <v>0</v>
      </c>
      <c r="CZ7" s="191">
        <f t="shared" si="80"/>
        <v>13.5</v>
      </c>
      <c r="DA7" s="191">
        <f t="shared" si="81"/>
        <v>182.25</v>
      </c>
      <c r="DB7" s="191">
        <f t="shared" si="82"/>
        <v>33215.0625</v>
      </c>
      <c r="DC7" s="191"/>
      <c r="DD7" s="191">
        <f t="shared" si="83"/>
        <v>0</v>
      </c>
      <c r="DE7" s="191">
        <f t="shared" si="84"/>
        <v>13.5</v>
      </c>
      <c r="DF7" s="191">
        <f t="shared" si="85"/>
        <v>182.25</v>
      </c>
      <c r="DG7" s="191">
        <f t="shared" si="86"/>
        <v>0</v>
      </c>
      <c r="DH7" s="191"/>
      <c r="DI7" s="191">
        <f t="shared" si="87"/>
        <v>0</v>
      </c>
      <c r="DJ7" s="191">
        <f t="shared" si="88"/>
        <v>13.5</v>
      </c>
      <c r="DK7" s="191">
        <f t="shared" si="89"/>
        <v>182.25</v>
      </c>
      <c r="DL7" s="191">
        <f t="shared" si="90"/>
        <v>0</v>
      </c>
      <c r="DM7" s="191"/>
      <c r="DN7" s="191">
        <f t="shared" si="91"/>
        <v>0</v>
      </c>
      <c r="DO7" s="191">
        <f t="shared" si="92"/>
        <v>13.5</v>
      </c>
      <c r="DP7" s="191">
        <f t="shared" si="93"/>
        <v>182.25</v>
      </c>
      <c r="DQ7" s="191">
        <f t="shared" si="94"/>
        <v>0</v>
      </c>
      <c r="DR7" s="191"/>
      <c r="DS7" s="191">
        <f t="shared" si="95"/>
        <v>0</v>
      </c>
      <c r="DT7" s="191">
        <f t="shared" si="96"/>
        <v>13.5</v>
      </c>
      <c r="DU7" s="191">
        <f t="shared" si="97"/>
        <v>182.25</v>
      </c>
      <c r="DV7" s="191">
        <f t="shared" si="98"/>
        <v>0</v>
      </c>
      <c r="DW7" s="191"/>
      <c r="DX7" s="191">
        <f t="shared" si="99"/>
        <v>0</v>
      </c>
      <c r="DY7" s="191">
        <f t="shared" si="100"/>
        <v>13.5</v>
      </c>
      <c r="DZ7" s="191">
        <f t="shared" si="101"/>
        <v>182.25</v>
      </c>
      <c r="EA7" s="191">
        <f t="shared" si="102"/>
        <v>0</v>
      </c>
      <c r="EB7" s="191"/>
      <c r="EC7" s="191">
        <f t="shared" si="103"/>
        <v>0</v>
      </c>
      <c r="ED7" s="191">
        <f t="shared" si="104"/>
        <v>13.5</v>
      </c>
      <c r="EE7" s="191">
        <f t="shared" si="105"/>
        <v>182.25</v>
      </c>
      <c r="EF7" s="191">
        <f t="shared" si="106"/>
        <v>0</v>
      </c>
      <c r="EG7" s="191"/>
      <c r="EH7" s="191">
        <f t="shared" si="107"/>
        <v>0</v>
      </c>
      <c r="EI7" s="191">
        <f t="shared" si="108"/>
        <v>13.5</v>
      </c>
      <c r="EJ7" s="191">
        <f t="shared" si="109"/>
        <v>182.25</v>
      </c>
      <c r="EK7" s="191">
        <f t="shared" si="110"/>
        <v>0</v>
      </c>
      <c r="EL7" s="191"/>
      <c r="EM7" s="191">
        <f t="shared" si="111"/>
        <v>0</v>
      </c>
      <c r="EN7" s="191">
        <f t="shared" si="112"/>
        <v>13.5</v>
      </c>
      <c r="EO7" s="191">
        <f t="shared" si="113"/>
        <v>182.25</v>
      </c>
      <c r="EP7" s="191">
        <f t="shared" si="114"/>
        <v>0</v>
      </c>
      <c r="EQ7" s="191"/>
      <c r="ER7" s="191">
        <f t="shared" si="115"/>
        <v>0</v>
      </c>
      <c r="ES7" s="191">
        <f t="shared" si="116"/>
        <v>13.5</v>
      </c>
      <c r="ET7" s="191">
        <f t="shared" si="117"/>
        <v>182.25</v>
      </c>
      <c r="EU7" s="191">
        <f t="shared" si="118"/>
        <v>0</v>
      </c>
      <c r="EV7" s="191"/>
      <c r="EW7" s="191">
        <f t="shared" si="119"/>
        <v>0</v>
      </c>
      <c r="EX7" s="191">
        <f t="shared" si="120"/>
        <v>13.5</v>
      </c>
      <c r="EY7" s="191">
        <f t="shared" si="121"/>
        <v>182.25</v>
      </c>
      <c r="EZ7" s="191">
        <f t="shared" si="122"/>
        <v>0</v>
      </c>
      <c r="FA7" s="191"/>
      <c r="FB7" s="191">
        <f t="shared" si="123"/>
        <v>0</v>
      </c>
      <c r="FC7" s="191">
        <f t="shared" si="124"/>
        <v>13.5</v>
      </c>
      <c r="FD7" s="191">
        <f t="shared" si="125"/>
        <v>182.25</v>
      </c>
      <c r="FE7" s="191">
        <f t="shared" si="126"/>
        <v>0</v>
      </c>
      <c r="FF7" s="191"/>
      <c r="FG7" s="191">
        <f t="shared" si="127"/>
        <v>0</v>
      </c>
      <c r="FH7" s="191">
        <f t="shared" si="128"/>
        <v>13.5</v>
      </c>
      <c r="FI7" s="191">
        <f t="shared" si="129"/>
        <v>182.25</v>
      </c>
      <c r="FJ7" s="191">
        <f t="shared" si="130"/>
        <v>0</v>
      </c>
      <c r="FK7" s="191"/>
      <c r="FL7" s="191">
        <f t="shared" si="131"/>
        <v>0</v>
      </c>
      <c r="FM7" s="191">
        <f t="shared" si="132"/>
        <v>13.5</v>
      </c>
      <c r="FN7" s="191">
        <f t="shared" si="133"/>
        <v>182.25</v>
      </c>
      <c r="FO7" s="191">
        <f t="shared" si="134"/>
        <v>0</v>
      </c>
      <c r="FP7" s="192"/>
      <c r="FQ7" s="191"/>
      <c r="FR7" s="191"/>
      <c r="FS7" s="191"/>
      <c r="FT7" s="178"/>
      <c r="FU7" s="192">
        <f t="shared" si="135"/>
        <v>0</v>
      </c>
      <c r="FV7" s="191">
        <f t="shared" si="136"/>
        <v>13.5</v>
      </c>
      <c r="FW7" s="191">
        <f t="shared" si="137"/>
        <v>182.25</v>
      </c>
      <c r="FX7" s="191">
        <f t="shared" si="138"/>
        <v>0</v>
      </c>
    </row>
    <row r="8" spans="1:180">
      <c r="A8" s="188">
        <f t="shared" si="139"/>
        <v>14</v>
      </c>
      <c r="B8" s="189" t="s">
        <v>2</v>
      </c>
      <c r="C8" s="190">
        <f t="shared" si="140"/>
        <v>14.9</v>
      </c>
      <c r="D8" s="191"/>
      <c r="E8" s="191">
        <f t="shared" si="0"/>
        <v>0</v>
      </c>
      <c r="F8" s="191">
        <f t="shared" si="1"/>
        <v>-20.785714285714285</v>
      </c>
      <c r="G8" s="191">
        <f t="shared" si="2"/>
        <v>432.04591836734687</v>
      </c>
      <c r="H8" s="191">
        <f t="shared" si="3"/>
        <v>0</v>
      </c>
      <c r="I8" s="191"/>
      <c r="J8" s="191">
        <f t="shared" si="4"/>
        <v>0</v>
      </c>
      <c r="K8" s="191">
        <f t="shared" si="5"/>
        <v>-18.799999999999997</v>
      </c>
      <c r="L8" s="191">
        <f t="shared" si="6"/>
        <v>353.43999999999988</v>
      </c>
      <c r="M8" s="191">
        <f t="shared" si="7"/>
        <v>0</v>
      </c>
      <c r="N8" s="191"/>
      <c r="O8" s="191">
        <f t="shared" si="8"/>
        <v>0</v>
      </c>
      <c r="P8" s="191">
        <f t="shared" si="9"/>
        <v>-15.399999999999999</v>
      </c>
      <c r="Q8" s="191">
        <f t="shared" si="10"/>
        <v>237.15999999999997</v>
      </c>
      <c r="R8" s="191">
        <f t="shared" si="11"/>
        <v>0</v>
      </c>
      <c r="S8" s="191"/>
      <c r="T8" s="191">
        <f t="shared" si="12"/>
        <v>0</v>
      </c>
      <c r="U8" s="191">
        <f t="shared" si="13"/>
        <v>-16.866666666666667</v>
      </c>
      <c r="V8" s="191">
        <f t="shared" si="14"/>
        <v>284.48444444444448</v>
      </c>
      <c r="W8" s="191">
        <f t="shared" si="15"/>
        <v>0</v>
      </c>
      <c r="X8" s="191"/>
      <c r="Y8" s="191">
        <f t="shared" si="16"/>
        <v>0</v>
      </c>
      <c r="Z8" s="191">
        <f t="shared" si="17"/>
        <v>-14.95</v>
      </c>
      <c r="AA8" s="191">
        <f t="shared" si="18"/>
        <v>223.50249999999997</v>
      </c>
      <c r="AB8" s="191">
        <f t="shared" si="19"/>
        <v>0</v>
      </c>
      <c r="AC8" s="191"/>
      <c r="AD8" s="191">
        <f t="shared" si="20"/>
        <v>0</v>
      </c>
      <c r="AE8" s="191">
        <f t="shared" si="21"/>
        <v>-22.533333333333331</v>
      </c>
      <c r="AF8" s="191">
        <f t="shared" si="22"/>
        <v>507.75111111111102</v>
      </c>
      <c r="AG8" s="191">
        <f t="shared" si="23"/>
        <v>0</v>
      </c>
      <c r="AH8" s="191"/>
      <c r="AI8" s="191">
        <f t="shared" si="24"/>
        <v>0</v>
      </c>
      <c r="AJ8" s="191">
        <f t="shared" si="25"/>
        <v>-19.133333333333333</v>
      </c>
      <c r="AK8" s="191">
        <f t="shared" si="26"/>
        <v>366.08444444444444</v>
      </c>
      <c r="AL8" s="191">
        <f t="shared" si="27"/>
        <v>0</v>
      </c>
      <c r="AM8" s="191"/>
      <c r="AN8" s="191">
        <f t="shared" si="28"/>
        <v>0</v>
      </c>
      <c r="AO8" s="191">
        <f t="shared" si="29"/>
        <v>-17.799999999999997</v>
      </c>
      <c r="AP8" s="191">
        <f t="shared" si="30"/>
        <v>316.83999999999992</v>
      </c>
      <c r="AQ8" s="191">
        <f t="shared" si="31"/>
        <v>0</v>
      </c>
      <c r="AR8" s="191"/>
      <c r="AS8" s="191">
        <f t="shared" si="32"/>
        <v>0</v>
      </c>
      <c r="AT8" s="191">
        <f t="shared" si="33"/>
        <v>-16.133333333333333</v>
      </c>
      <c r="AU8" s="191">
        <f t="shared" si="34"/>
        <v>260.28444444444443</v>
      </c>
      <c r="AV8" s="191">
        <f t="shared" si="35"/>
        <v>0</v>
      </c>
      <c r="AW8" s="191"/>
      <c r="AX8" s="191">
        <f t="shared" si="36"/>
        <v>0</v>
      </c>
      <c r="AY8" s="191">
        <f t="shared" si="37"/>
        <v>-14.5</v>
      </c>
      <c r="AZ8" s="191">
        <f t="shared" si="38"/>
        <v>210.25</v>
      </c>
      <c r="BA8" s="191">
        <f t="shared" si="39"/>
        <v>0</v>
      </c>
      <c r="BB8" s="191"/>
      <c r="BC8" s="191">
        <f t="shared" si="40"/>
        <v>0</v>
      </c>
      <c r="BD8" s="191">
        <f t="shared" si="41"/>
        <v>-13.266666666666666</v>
      </c>
      <c r="BE8" s="191">
        <f t="shared" si="42"/>
        <v>176.00444444444443</v>
      </c>
      <c r="BF8" s="191">
        <f t="shared" si="43"/>
        <v>0</v>
      </c>
      <c r="BG8" s="191"/>
      <c r="BH8" s="191">
        <f t="shared" si="44"/>
        <v>0</v>
      </c>
      <c r="BI8" s="191">
        <f t="shared" si="45"/>
        <v>-12.2</v>
      </c>
      <c r="BJ8" s="191">
        <f t="shared" si="46"/>
        <v>148.83999999999997</v>
      </c>
      <c r="BK8" s="191">
        <f t="shared" si="47"/>
        <v>0</v>
      </c>
      <c r="BL8" s="191"/>
      <c r="BM8" s="191">
        <f t="shared" si="48"/>
        <v>0</v>
      </c>
      <c r="BN8" s="191">
        <f t="shared" si="49"/>
        <v>-9.8275862068965516</v>
      </c>
      <c r="BO8" s="191">
        <f t="shared" si="50"/>
        <v>96.581450653983353</v>
      </c>
      <c r="BP8" s="191">
        <f t="shared" si="51"/>
        <v>0</v>
      </c>
      <c r="BQ8" s="191"/>
      <c r="BR8" s="191">
        <f t="shared" si="52"/>
        <v>0</v>
      </c>
      <c r="BS8" s="191">
        <f t="shared" si="53"/>
        <v>-7.2333333333333343</v>
      </c>
      <c r="BT8" s="191">
        <f t="shared" si="54"/>
        <v>52.321111111111122</v>
      </c>
      <c r="BU8" s="191">
        <f t="shared" si="55"/>
        <v>0</v>
      </c>
      <c r="BV8" s="191"/>
      <c r="BW8" s="191">
        <f t="shared" si="56"/>
        <v>0</v>
      </c>
      <c r="BX8" s="191">
        <f t="shared" si="57"/>
        <v>-5.033333333333335</v>
      </c>
      <c r="BY8" s="191">
        <f t="shared" si="58"/>
        <v>25.334444444444461</v>
      </c>
      <c r="BZ8" s="191">
        <f t="shared" si="59"/>
        <v>0</v>
      </c>
      <c r="CA8" s="191">
        <v>5</v>
      </c>
      <c r="CB8" s="191">
        <f t="shared" si="60"/>
        <v>72.5</v>
      </c>
      <c r="CC8" s="191">
        <f t="shared" si="61"/>
        <v>-0.43333333333333357</v>
      </c>
      <c r="CD8" s="191">
        <f t="shared" si="62"/>
        <v>0.18777777777777799</v>
      </c>
      <c r="CE8" s="191">
        <f t="shared" si="63"/>
        <v>0.93888888888888999</v>
      </c>
      <c r="CF8" s="191"/>
      <c r="CG8" s="191">
        <f t="shared" si="64"/>
        <v>0</v>
      </c>
      <c r="CH8" s="191">
        <f t="shared" si="65"/>
        <v>14.5</v>
      </c>
      <c r="CI8" s="191">
        <f t="shared" si="66"/>
        <v>210.25</v>
      </c>
      <c r="CJ8" s="191">
        <f t="shared" si="67"/>
        <v>0</v>
      </c>
      <c r="CK8" s="191"/>
      <c r="CL8" s="191">
        <f t="shared" si="68"/>
        <v>0</v>
      </c>
      <c r="CM8" s="191">
        <f t="shared" si="69"/>
        <v>14.5</v>
      </c>
      <c r="CN8" s="191">
        <f t="shared" si="70"/>
        <v>210.25</v>
      </c>
      <c r="CO8" s="191">
        <f t="shared" si="71"/>
        <v>0</v>
      </c>
      <c r="CP8" s="191"/>
      <c r="CQ8" s="191">
        <f t="shared" si="72"/>
        <v>0</v>
      </c>
      <c r="CR8" s="191">
        <f t="shared" si="73"/>
        <v>14.5</v>
      </c>
      <c r="CS8" s="191">
        <f t="shared" si="74"/>
        <v>210.25</v>
      </c>
      <c r="CT8" s="191">
        <f t="shared" si="75"/>
        <v>0</v>
      </c>
      <c r="CU8" s="191"/>
      <c r="CV8" s="191">
        <f t="shared" si="76"/>
        <v>0</v>
      </c>
      <c r="CW8" s="191">
        <f t="shared" si="77"/>
        <v>14.5</v>
      </c>
      <c r="CX8" s="191">
        <f t="shared" si="78"/>
        <v>210.25</v>
      </c>
      <c r="CY8" s="191">
        <f t="shared" si="79"/>
        <v>0</v>
      </c>
      <c r="CZ8" s="191">
        <f t="shared" si="80"/>
        <v>14.5</v>
      </c>
      <c r="DA8" s="191">
        <f t="shared" si="81"/>
        <v>210.25</v>
      </c>
      <c r="DB8" s="191">
        <f t="shared" si="82"/>
        <v>44205.0625</v>
      </c>
      <c r="DC8" s="191"/>
      <c r="DD8" s="191">
        <f t="shared" si="83"/>
        <v>0</v>
      </c>
      <c r="DE8" s="191">
        <f t="shared" si="84"/>
        <v>14.5</v>
      </c>
      <c r="DF8" s="191">
        <f t="shared" si="85"/>
        <v>210.25</v>
      </c>
      <c r="DG8" s="191">
        <f t="shared" si="86"/>
        <v>0</v>
      </c>
      <c r="DH8" s="191"/>
      <c r="DI8" s="191">
        <f t="shared" si="87"/>
        <v>0</v>
      </c>
      <c r="DJ8" s="191">
        <f t="shared" si="88"/>
        <v>14.5</v>
      </c>
      <c r="DK8" s="191">
        <f t="shared" si="89"/>
        <v>210.25</v>
      </c>
      <c r="DL8" s="191">
        <f t="shared" si="90"/>
        <v>0</v>
      </c>
      <c r="DM8" s="191"/>
      <c r="DN8" s="191">
        <f t="shared" si="91"/>
        <v>0</v>
      </c>
      <c r="DO8" s="191">
        <f t="shared" si="92"/>
        <v>14.5</v>
      </c>
      <c r="DP8" s="191">
        <f t="shared" si="93"/>
        <v>210.25</v>
      </c>
      <c r="DQ8" s="191">
        <f t="shared" si="94"/>
        <v>0</v>
      </c>
      <c r="DR8" s="191"/>
      <c r="DS8" s="191">
        <f t="shared" si="95"/>
        <v>0</v>
      </c>
      <c r="DT8" s="191">
        <f t="shared" si="96"/>
        <v>14.5</v>
      </c>
      <c r="DU8" s="191">
        <f t="shared" si="97"/>
        <v>210.25</v>
      </c>
      <c r="DV8" s="191">
        <f t="shared" si="98"/>
        <v>0</v>
      </c>
      <c r="DW8" s="191"/>
      <c r="DX8" s="191">
        <f t="shared" si="99"/>
        <v>0</v>
      </c>
      <c r="DY8" s="191">
        <f t="shared" si="100"/>
        <v>14.5</v>
      </c>
      <c r="DZ8" s="191">
        <f t="shared" si="101"/>
        <v>210.25</v>
      </c>
      <c r="EA8" s="191">
        <f t="shared" si="102"/>
        <v>0</v>
      </c>
      <c r="EB8" s="191"/>
      <c r="EC8" s="191">
        <f t="shared" si="103"/>
        <v>0</v>
      </c>
      <c r="ED8" s="191">
        <f t="shared" si="104"/>
        <v>14.5</v>
      </c>
      <c r="EE8" s="191">
        <f t="shared" si="105"/>
        <v>210.25</v>
      </c>
      <c r="EF8" s="191">
        <f t="shared" si="106"/>
        <v>0</v>
      </c>
      <c r="EG8" s="191"/>
      <c r="EH8" s="191">
        <f t="shared" si="107"/>
        <v>0</v>
      </c>
      <c r="EI8" s="191">
        <f t="shared" si="108"/>
        <v>14.5</v>
      </c>
      <c r="EJ8" s="191">
        <f t="shared" si="109"/>
        <v>210.25</v>
      </c>
      <c r="EK8" s="191">
        <f t="shared" si="110"/>
        <v>0</v>
      </c>
      <c r="EL8" s="191"/>
      <c r="EM8" s="191">
        <f t="shared" si="111"/>
        <v>0</v>
      </c>
      <c r="EN8" s="191">
        <f t="shared" si="112"/>
        <v>14.5</v>
      </c>
      <c r="EO8" s="191">
        <f t="shared" si="113"/>
        <v>210.25</v>
      </c>
      <c r="EP8" s="191">
        <f t="shared" si="114"/>
        <v>0</v>
      </c>
      <c r="EQ8" s="191"/>
      <c r="ER8" s="191">
        <f t="shared" si="115"/>
        <v>0</v>
      </c>
      <c r="ES8" s="191">
        <f t="shared" si="116"/>
        <v>14.5</v>
      </c>
      <c r="ET8" s="191">
        <f t="shared" si="117"/>
        <v>210.25</v>
      </c>
      <c r="EU8" s="191">
        <f t="shared" si="118"/>
        <v>0</v>
      </c>
      <c r="EV8" s="191"/>
      <c r="EW8" s="191">
        <f t="shared" si="119"/>
        <v>0</v>
      </c>
      <c r="EX8" s="191">
        <f t="shared" si="120"/>
        <v>14.5</v>
      </c>
      <c r="EY8" s="191">
        <f t="shared" si="121"/>
        <v>210.25</v>
      </c>
      <c r="EZ8" s="191">
        <f t="shared" si="122"/>
        <v>0</v>
      </c>
      <c r="FA8" s="191"/>
      <c r="FB8" s="191">
        <f t="shared" si="123"/>
        <v>0</v>
      </c>
      <c r="FC8" s="191">
        <f t="shared" si="124"/>
        <v>14.5</v>
      </c>
      <c r="FD8" s="191">
        <f t="shared" si="125"/>
        <v>210.25</v>
      </c>
      <c r="FE8" s="191">
        <f t="shared" si="126"/>
        <v>0</v>
      </c>
      <c r="FF8" s="191"/>
      <c r="FG8" s="191">
        <f t="shared" si="127"/>
        <v>0</v>
      </c>
      <c r="FH8" s="191">
        <f t="shared" si="128"/>
        <v>14.5</v>
      </c>
      <c r="FI8" s="191">
        <f t="shared" si="129"/>
        <v>210.25</v>
      </c>
      <c r="FJ8" s="191">
        <f t="shared" si="130"/>
        <v>0</v>
      </c>
      <c r="FK8" s="191"/>
      <c r="FL8" s="191">
        <f t="shared" si="131"/>
        <v>0</v>
      </c>
      <c r="FM8" s="191">
        <f t="shared" si="132"/>
        <v>14.5</v>
      </c>
      <c r="FN8" s="191">
        <f t="shared" si="133"/>
        <v>210.25</v>
      </c>
      <c r="FO8" s="191">
        <f t="shared" si="134"/>
        <v>0</v>
      </c>
      <c r="FP8" s="192"/>
      <c r="FQ8" s="191"/>
      <c r="FR8" s="191"/>
      <c r="FS8" s="191"/>
      <c r="FT8" s="178"/>
      <c r="FU8" s="192">
        <f t="shared" si="135"/>
        <v>0</v>
      </c>
      <c r="FV8" s="191">
        <f t="shared" si="136"/>
        <v>14.5</v>
      </c>
      <c r="FW8" s="191">
        <f t="shared" si="137"/>
        <v>210.25</v>
      </c>
      <c r="FX8" s="191">
        <f t="shared" si="138"/>
        <v>0</v>
      </c>
    </row>
    <row r="9" spans="1:180">
      <c r="A9" s="188">
        <f t="shared" si="139"/>
        <v>15</v>
      </c>
      <c r="B9" s="189" t="s">
        <v>2</v>
      </c>
      <c r="C9" s="190">
        <f t="shared" si="140"/>
        <v>15.9</v>
      </c>
      <c r="D9" s="191"/>
      <c r="E9" s="191">
        <f t="shared" si="0"/>
        <v>0</v>
      </c>
      <c r="F9" s="191">
        <f t="shared" si="1"/>
        <v>-19.785714285714285</v>
      </c>
      <c r="G9" s="191">
        <f t="shared" si="2"/>
        <v>391.47448979591832</v>
      </c>
      <c r="H9" s="191">
        <f t="shared" si="3"/>
        <v>0</v>
      </c>
      <c r="I9" s="191"/>
      <c r="J9" s="191">
        <f t="shared" si="4"/>
        <v>0</v>
      </c>
      <c r="K9" s="191">
        <f t="shared" si="5"/>
        <v>-17.799999999999997</v>
      </c>
      <c r="L9" s="191">
        <f t="shared" si="6"/>
        <v>316.83999999999992</v>
      </c>
      <c r="M9" s="191">
        <f t="shared" si="7"/>
        <v>0</v>
      </c>
      <c r="N9" s="191"/>
      <c r="O9" s="191">
        <f t="shared" si="8"/>
        <v>0</v>
      </c>
      <c r="P9" s="191">
        <f t="shared" si="9"/>
        <v>-14.399999999999999</v>
      </c>
      <c r="Q9" s="191">
        <f t="shared" si="10"/>
        <v>207.35999999999996</v>
      </c>
      <c r="R9" s="191">
        <f t="shared" si="11"/>
        <v>0</v>
      </c>
      <c r="S9" s="191"/>
      <c r="T9" s="191">
        <f t="shared" si="12"/>
        <v>0</v>
      </c>
      <c r="U9" s="191">
        <f t="shared" si="13"/>
        <v>-15.866666666666667</v>
      </c>
      <c r="V9" s="191">
        <f t="shared" si="14"/>
        <v>251.75111111111113</v>
      </c>
      <c r="W9" s="191">
        <f t="shared" si="15"/>
        <v>0</v>
      </c>
      <c r="X9" s="191"/>
      <c r="Y9" s="191">
        <f t="shared" si="16"/>
        <v>0</v>
      </c>
      <c r="Z9" s="191">
        <f t="shared" si="17"/>
        <v>-13.95</v>
      </c>
      <c r="AA9" s="191">
        <f t="shared" si="18"/>
        <v>194.60249999999999</v>
      </c>
      <c r="AB9" s="191">
        <f t="shared" si="19"/>
        <v>0</v>
      </c>
      <c r="AC9" s="191"/>
      <c r="AD9" s="191">
        <f t="shared" si="20"/>
        <v>0</v>
      </c>
      <c r="AE9" s="191">
        <f t="shared" si="21"/>
        <v>-21.533333333333331</v>
      </c>
      <c r="AF9" s="191">
        <f t="shared" si="22"/>
        <v>463.68444444444435</v>
      </c>
      <c r="AG9" s="191">
        <f t="shared" si="23"/>
        <v>0</v>
      </c>
      <c r="AH9" s="191"/>
      <c r="AI9" s="191">
        <f t="shared" si="24"/>
        <v>0</v>
      </c>
      <c r="AJ9" s="191">
        <f t="shared" si="25"/>
        <v>-18.133333333333333</v>
      </c>
      <c r="AK9" s="191">
        <f t="shared" si="26"/>
        <v>328.81777777777774</v>
      </c>
      <c r="AL9" s="191">
        <f t="shared" si="27"/>
        <v>0</v>
      </c>
      <c r="AM9" s="191"/>
      <c r="AN9" s="191">
        <f t="shared" si="28"/>
        <v>0</v>
      </c>
      <c r="AO9" s="191">
        <f t="shared" si="29"/>
        <v>-16.799999999999997</v>
      </c>
      <c r="AP9" s="191">
        <f t="shared" si="30"/>
        <v>282.2399999999999</v>
      </c>
      <c r="AQ9" s="191">
        <f t="shared" si="31"/>
        <v>0</v>
      </c>
      <c r="AR9" s="191"/>
      <c r="AS9" s="191">
        <f t="shared" si="32"/>
        <v>0</v>
      </c>
      <c r="AT9" s="191">
        <f t="shared" si="33"/>
        <v>-15.133333333333333</v>
      </c>
      <c r="AU9" s="191">
        <f t="shared" si="34"/>
        <v>229.01777777777775</v>
      </c>
      <c r="AV9" s="191">
        <f t="shared" si="35"/>
        <v>0</v>
      </c>
      <c r="AW9" s="191"/>
      <c r="AX9" s="191">
        <f t="shared" si="36"/>
        <v>0</v>
      </c>
      <c r="AY9" s="191">
        <f t="shared" si="37"/>
        <v>-13.5</v>
      </c>
      <c r="AZ9" s="191">
        <f t="shared" si="38"/>
        <v>182.25</v>
      </c>
      <c r="BA9" s="191">
        <f t="shared" si="39"/>
        <v>0</v>
      </c>
      <c r="BB9" s="191"/>
      <c r="BC9" s="191">
        <f t="shared" si="40"/>
        <v>0</v>
      </c>
      <c r="BD9" s="191">
        <f t="shared" si="41"/>
        <v>-12.266666666666666</v>
      </c>
      <c r="BE9" s="191">
        <f t="shared" si="42"/>
        <v>150.4711111111111</v>
      </c>
      <c r="BF9" s="191">
        <f t="shared" si="43"/>
        <v>0</v>
      </c>
      <c r="BG9" s="191"/>
      <c r="BH9" s="191">
        <f t="shared" si="44"/>
        <v>0</v>
      </c>
      <c r="BI9" s="191">
        <f t="shared" si="45"/>
        <v>-11.2</v>
      </c>
      <c r="BJ9" s="191">
        <f t="shared" si="46"/>
        <v>125.43999999999998</v>
      </c>
      <c r="BK9" s="191">
        <f t="shared" si="47"/>
        <v>0</v>
      </c>
      <c r="BL9" s="191"/>
      <c r="BM9" s="191">
        <f t="shared" si="48"/>
        <v>0</v>
      </c>
      <c r="BN9" s="191">
        <f t="shared" si="49"/>
        <v>-8.8275862068965516</v>
      </c>
      <c r="BO9" s="191">
        <f t="shared" si="50"/>
        <v>77.926278240190243</v>
      </c>
      <c r="BP9" s="191">
        <f t="shared" si="51"/>
        <v>0</v>
      </c>
      <c r="BQ9" s="191"/>
      <c r="BR9" s="191">
        <f t="shared" si="52"/>
        <v>0</v>
      </c>
      <c r="BS9" s="191">
        <f t="shared" si="53"/>
        <v>-6.2333333333333343</v>
      </c>
      <c r="BT9" s="191">
        <f t="shared" si="54"/>
        <v>38.854444444444454</v>
      </c>
      <c r="BU9" s="191">
        <f t="shared" si="55"/>
        <v>0</v>
      </c>
      <c r="BV9" s="191"/>
      <c r="BW9" s="191">
        <f t="shared" si="56"/>
        <v>0</v>
      </c>
      <c r="BX9" s="191">
        <f t="shared" si="57"/>
        <v>-4.033333333333335</v>
      </c>
      <c r="BY9" s="191">
        <f t="shared" si="58"/>
        <v>16.267777777777791</v>
      </c>
      <c r="BZ9" s="191">
        <f t="shared" si="59"/>
        <v>0</v>
      </c>
      <c r="CA9" s="191">
        <v>6</v>
      </c>
      <c r="CB9" s="191">
        <f t="shared" si="60"/>
        <v>93</v>
      </c>
      <c r="CC9" s="191">
        <f t="shared" si="61"/>
        <v>0.56666666666666643</v>
      </c>
      <c r="CD9" s="191">
        <f t="shared" si="62"/>
        <v>0.32111111111111085</v>
      </c>
      <c r="CE9" s="191">
        <f t="shared" si="63"/>
        <v>1.926666666666665</v>
      </c>
      <c r="CF9" s="191"/>
      <c r="CG9" s="191">
        <f t="shared" si="64"/>
        <v>0</v>
      </c>
      <c r="CH9" s="191">
        <f t="shared" si="65"/>
        <v>15.5</v>
      </c>
      <c r="CI9" s="191">
        <f t="shared" si="66"/>
        <v>240.25</v>
      </c>
      <c r="CJ9" s="191">
        <f t="shared" si="67"/>
        <v>0</v>
      </c>
      <c r="CK9" s="191"/>
      <c r="CL9" s="191">
        <f t="shared" si="68"/>
        <v>0</v>
      </c>
      <c r="CM9" s="191">
        <f t="shared" si="69"/>
        <v>15.5</v>
      </c>
      <c r="CN9" s="191">
        <f t="shared" si="70"/>
        <v>240.25</v>
      </c>
      <c r="CO9" s="191">
        <f t="shared" si="71"/>
        <v>0</v>
      </c>
      <c r="CP9" s="191"/>
      <c r="CQ9" s="191">
        <f t="shared" si="72"/>
        <v>0</v>
      </c>
      <c r="CR9" s="191">
        <f t="shared" si="73"/>
        <v>15.5</v>
      </c>
      <c r="CS9" s="191">
        <f t="shared" si="74"/>
        <v>240.25</v>
      </c>
      <c r="CT9" s="191">
        <f t="shared" si="75"/>
        <v>0</v>
      </c>
      <c r="CU9" s="191"/>
      <c r="CV9" s="191">
        <f t="shared" si="76"/>
        <v>0</v>
      </c>
      <c r="CW9" s="191">
        <f t="shared" si="77"/>
        <v>15.5</v>
      </c>
      <c r="CX9" s="191">
        <f t="shared" si="78"/>
        <v>240.25</v>
      </c>
      <c r="CY9" s="191">
        <f t="shared" si="79"/>
        <v>0</v>
      </c>
      <c r="CZ9" s="191">
        <f t="shared" si="80"/>
        <v>15.5</v>
      </c>
      <c r="DA9" s="191">
        <f t="shared" si="81"/>
        <v>240.25</v>
      </c>
      <c r="DB9" s="191">
        <f t="shared" si="82"/>
        <v>57720.0625</v>
      </c>
      <c r="DC9" s="191"/>
      <c r="DD9" s="191">
        <f t="shared" si="83"/>
        <v>0</v>
      </c>
      <c r="DE9" s="191">
        <f t="shared" si="84"/>
        <v>15.5</v>
      </c>
      <c r="DF9" s="191">
        <f t="shared" si="85"/>
        <v>240.25</v>
      </c>
      <c r="DG9" s="191">
        <f t="shared" si="86"/>
        <v>0</v>
      </c>
      <c r="DH9" s="191"/>
      <c r="DI9" s="191">
        <f t="shared" si="87"/>
        <v>0</v>
      </c>
      <c r="DJ9" s="191">
        <f t="shared" si="88"/>
        <v>15.5</v>
      </c>
      <c r="DK9" s="191">
        <f t="shared" si="89"/>
        <v>240.25</v>
      </c>
      <c r="DL9" s="191">
        <f t="shared" si="90"/>
        <v>0</v>
      </c>
      <c r="DM9" s="191"/>
      <c r="DN9" s="191">
        <f t="shared" si="91"/>
        <v>0</v>
      </c>
      <c r="DO9" s="191">
        <f t="shared" si="92"/>
        <v>15.5</v>
      </c>
      <c r="DP9" s="191">
        <f t="shared" si="93"/>
        <v>240.25</v>
      </c>
      <c r="DQ9" s="191">
        <f t="shared" si="94"/>
        <v>0</v>
      </c>
      <c r="DR9" s="191"/>
      <c r="DS9" s="191">
        <f t="shared" si="95"/>
        <v>0</v>
      </c>
      <c r="DT9" s="191">
        <f t="shared" si="96"/>
        <v>15.5</v>
      </c>
      <c r="DU9" s="191">
        <f t="shared" si="97"/>
        <v>240.25</v>
      </c>
      <c r="DV9" s="191">
        <f t="shared" si="98"/>
        <v>0</v>
      </c>
      <c r="DW9" s="191"/>
      <c r="DX9" s="191">
        <f t="shared" si="99"/>
        <v>0</v>
      </c>
      <c r="DY9" s="191">
        <f t="shared" si="100"/>
        <v>15.5</v>
      </c>
      <c r="DZ9" s="191">
        <f t="shared" si="101"/>
        <v>240.25</v>
      </c>
      <c r="EA9" s="191">
        <f t="shared" si="102"/>
        <v>0</v>
      </c>
      <c r="EB9" s="191"/>
      <c r="EC9" s="191">
        <f t="shared" si="103"/>
        <v>0</v>
      </c>
      <c r="ED9" s="191">
        <f t="shared" si="104"/>
        <v>15.5</v>
      </c>
      <c r="EE9" s="191">
        <f t="shared" si="105"/>
        <v>240.25</v>
      </c>
      <c r="EF9" s="191">
        <f t="shared" si="106"/>
        <v>0</v>
      </c>
      <c r="EG9" s="191"/>
      <c r="EH9" s="191">
        <f t="shared" si="107"/>
        <v>0</v>
      </c>
      <c r="EI9" s="191">
        <f t="shared" si="108"/>
        <v>15.5</v>
      </c>
      <c r="EJ9" s="191">
        <f t="shared" si="109"/>
        <v>240.25</v>
      </c>
      <c r="EK9" s="191">
        <f t="shared" si="110"/>
        <v>0</v>
      </c>
      <c r="EL9" s="191"/>
      <c r="EM9" s="191">
        <f t="shared" si="111"/>
        <v>0</v>
      </c>
      <c r="EN9" s="191">
        <f t="shared" si="112"/>
        <v>15.5</v>
      </c>
      <c r="EO9" s="191">
        <f t="shared" si="113"/>
        <v>240.25</v>
      </c>
      <c r="EP9" s="191">
        <f t="shared" si="114"/>
        <v>0</v>
      </c>
      <c r="EQ9" s="191"/>
      <c r="ER9" s="191">
        <f t="shared" si="115"/>
        <v>0</v>
      </c>
      <c r="ES9" s="191">
        <f t="shared" si="116"/>
        <v>15.5</v>
      </c>
      <c r="ET9" s="191">
        <f t="shared" si="117"/>
        <v>240.25</v>
      </c>
      <c r="EU9" s="191">
        <f t="shared" si="118"/>
        <v>0</v>
      </c>
      <c r="EV9" s="191"/>
      <c r="EW9" s="191">
        <f t="shared" si="119"/>
        <v>0</v>
      </c>
      <c r="EX9" s="191">
        <f t="shared" si="120"/>
        <v>15.5</v>
      </c>
      <c r="EY9" s="191">
        <f t="shared" si="121"/>
        <v>240.25</v>
      </c>
      <c r="EZ9" s="191">
        <f t="shared" si="122"/>
        <v>0</v>
      </c>
      <c r="FA9" s="191"/>
      <c r="FB9" s="191">
        <f t="shared" si="123"/>
        <v>0</v>
      </c>
      <c r="FC9" s="191">
        <f t="shared" si="124"/>
        <v>15.5</v>
      </c>
      <c r="FD9" s="191">
        <f t="shared" si="125"/>
        <v>240.25</v>
      </c>
      <c r="FE9" s="191">
        <f t="shared" si="126"/>
        <v>0</v>
      </c>
      <c r="FF9" s="191"/>
      <c r="FG9" s="191">
        <f t="shared" si="127"/>
        <v>0</v>
      </c>
      <c r="FH9" s="191">
        <f t="shared" si="128"/>
        <v>15.5</v>
      </c>
      <c r="FI9" s="191">
        <f t="shared" si="129"/>
        <v>240.25</v>
      </c>
      <c r="FJ9" s="191">
        <f t="shared" si="130"/>
        <v>0</v>
      </c>
      <c r="FK9" s="191"/>
      <c r="FL9" s="191">
        <f t="shared" si="131"/>
        <v>0</v>
      </c>
      <c r="FM9" s="191">
        <f t="shared" si="132"/>
        <v>15.5</v>
      </c>
      <c r="FN9" s="191">
        <f t="shared" si="133"/>
        <v>240.25</v>
      </c>
      <c r="FO9" s="191">
        <f t="shared" si="134"/>
        <v>0</v>
      </c>
      <c r="FP9" s="192"/>
      <c r="FQ9" s="191"/>
      <c r="FR9" s="191"/>
      <c r="FS9" s="191"/>
      <c r="FT9" s="178"/>
      <c r="FU9" s="192">
        <f t="shared" si="135"/>
        <v>0</v>
      </c>
      <c r="FV9" s="191">
        <f t="shared" si="136"/>
        <v>15.5</v>
      </c>
      <c r="FW9" s="191">
        <f t="shared" si="137"/>
        <v>240.25</v>
      </c>
      <c r="FX9" s="191">
        <f t="shared" si="138"/>
        <v>0</v>
      </c>
    </row>
    <row r="10" spans="1:180">
      <c r="A10" s="188">
        <f t="shared" si="139"/>
        <v>16</v>
      </c>
      <c r="B10" s="189" t="s">
        <v>2</v>
      </c>
      <c r="C10" s="190">
        <f t="shared" si="140"/>
        <v>16.899999999999999</v>
      </c>
      <c r="D10" s="191"/>
      <c r="E10" s="191">
        <f t="shared" si="0"/>
        <v>0</v>
      </c>
      <c r="F10" s="191">
        <f t="shared" si="1"/>
        <v>-18.785714285714285</v>
      </c>
      <c r="G10" s="191">
        <f t="shared" si="2"/>
        <v>352.90306122448976</v>
      </c>
      <c r="H10" s="191">
        <f t="shared" si="3"/>
        <v>0</v>
      </c>
      <c r="I10" s="191"/>
      <c r="J10" s="191">
        <f t="shared" si="4"/>
        <v>0</v>
      </c>
      <c r="K10" s="191">
        <f t="shared" si="5"/>
        <v>-16.799999999999997</v>
      </c>
      <c r="L10" s="191">
        <f t="shared" si="6"/>
        <v>282.2399999999999</v>
      </c>
      <c r="M10" s="191">
        <f t="shared" si="7"/>
        <v>0</v>
      </c>
      <c r="N10" s="191"/>
      <c r="O10" s="191">
        <f t="shared" si="8"/>
        <v>0</v>
      </c>
      <c r="P10" s="191">
        <f t="shared" si="9"/>
        <v>-13.399999999999999</v>
      </c>
      <c r="Q10" s="191">
        <f t="shared" si="10"/>
        <v>179.55999999999997</v>
      </c>
      <c r="R10" s="191">
        <f t="shared" si="11"/>
        <v>0</v>
      </c>
      <c r="S10" s="191"/>
      <c r="T10" s="191">
        <f t="shared" si="12"/>
        <v>0</v>
      </c>
      <c r="U10" s="191">
        <f t="shared" si="13"/>
        <v>-14.866666666666667</v>
      </c>
      <c r="V10" s="191">
        <f t="shared" si="14"/>
        <v>221.01777777777778</v>
      </c>
      <c r="W10" s="191">
        <f t="shared" si="15"/>
        <v>0</v>
      </c>
      <c r="X10" s="191"/>
      <c r="Y10" s="191">
        <f t="shared" si="16"/>
        <v>0</v>
      </c>
      <c r="Z10" s="191">
        <f t="shared" si="17"/>
        <v>-12.95</v>
      </c>
      <c r="AA10" s="191">
        <f t="shared" si="18"/>
        <v>167.70249999999999</v>
      </c>
      <c r="AB10" s="191">
        <f t="shared" si="19"/>
        <v>0</v>
      </c>
      <c r="AC10" s="191"/>
      <c r="AD10" s="191">
        <f t="shared" si="20"/>
        <v>0</v>
      </c>
      <c r="AE10" s="191">
        <f t="shared" si="21"/>
        <v>-20.533333333333331</v>
      </c>
      <c r="AF10" s="191">
        <f t="shared" si="22"/>
        <v>421.61777777777769</v>
      </c>
      <c r="AG10" s="191">
        <f t="shared" si="23"/>
        <v>0</v>
      </c>
      <c r="AH10" s="191"/>
      <c r="AI10" s="191">
        <f t="shared" si="24"/>
        <v>0</v>
      </c>
      <c r="AJ10" s="191">
        <f t="shared" si="25"/>
        <v>-17.133333333333333</v>
      </c>
      <c r="AK10" s="191">
        <f t="shared" si="26"/>
        <v>293.55111111111108</v>
      </c>
      <c r="AL10" s="191">
        <f t="shared" si="27"/>
        <v>0</v>
      </c>
      <c r="AM10" s="191"/>
      <c r="AN10" s="191">
        <f t="shared" si="28"/>
        <v>0</v>
      </c>
      <c r="AO10" s="191">
        <f t="shared" si="29"/>
        <v>-15.799999999999997</v>
      </c>
      <c r="AP10" s="191">
        <f t="shared" si="30"/>
        <v>249.6399999999999</v>
      </c>
      <c r="AQ10" s="191">
        <f t="shared" si="31"/>
        <v>0</v>
      </c>
      <c r="AR10" s="191"/>
      <c r="AS10" s="191">
        <f t="shared" si="32"/>
        <v>0</v>
      </c>
      <c r="AT10" s="191">
        <f t="shared" si="33"/>
        <v>-14.133333333333333</v>
      </c>
      <c r="AU10" s="191">
        <f t="shared" si="34"/>
        <v>199.7511111111111</v>
      </c>
      <c r="AV10" s="191">
        <f t="shared" si="35"/>
        <v>0</v>
      </c>
      <c r="AW10" s="191"/>
      <c r="AX10" s="191">
        <f t="shared" si="36"/>
        <v>0</v>
      </c>
      <c r="AY10" s="191">
        <f t="shared" si="37"/>
        <v>-12.5</v>
      </c>
      <c r="AZ10" s="191">
        <f t="shared" si="38"/>
        <v>156.25</v>
      </c>
      <c r="BA10" s="191">
        <f t="shared" si="39"/>
        <v>0</v>
      </c>
      <c r="BB10" s="191"/>
      <c r="BC10" s="191">
        <f t="shared" si="40"/>
        <v>0</v>
      </c>
      <c r="BD10" s="191">
        <f t="shared" si="41"/>
        <v>-11.266666666666666</v>
      </c>
      <c r="BE10" s="191">
        <f t="shared" si="42"/>
        <v>126.93777777777775</v>
      </c>
      <c r="BF10" s="191">
        <f t="shared" si="43"/>
        <v>0</v>
      </c>
      <c r="BG10" s="191"/>
      <c r="BH10" s="191">
        <f t="shared" si="44"/>
        <v>0</v>
      </c>
      <c r="BI10" s="191">
        <f t="shared" si="45"/>
        <v>-10.199999999999999</v>
      </c>
      <c r="BJ10" s="191">
        <f t="shared" si="46"/>
        <v>104.03999999999999</v>
      </c>
      <c r="BK10" s="191">
        <f t="shared" si="47"/>
        <v>0</v>
      </c>
      <c r="BL10" s="191"/>
      <c r="BM10" s="191">
        <f t="shared" si="48"/>
        <v>0</v>
      </c>
      <c r="BN10" s="191">
        <f t="shared" si="49"/>
        <v>-7.8275862068965516</v>
      </c>
      <c r="BO10" s="191">
        <f t="shared" si="50"/>
        <v>61.271105826397147</v>
      </c>
      <c r="BP10" s="191">
        <f t="shared" si="51"/>
        <v>0</v>
      </c>
      <c r="BQ10" s="191"/>
      <c r="BR10" s="191">
        <f t="shared" si="52"/>
        <v>0</v>
      </c>
      <c r="BS10" s="191">
        <f t="shared" si="53"/>
        <v>-5.2333333333333343</v>
      </c>
      <c r="BT10" s="191">
        <f t="shared" si="54"/>
        <v>27.387777777777789</v>
      </c>
      <c r="BU10" s="191">
        <f t="shared" si="55"/>
        <v>0</v>
      </c>
      <c r="BV10" s="191"/>
      <c r="BW10" s="191">
        <f t="shared" si="56"/>
        <v>0</v>
      </c>
      <c r="BX10" s="191">
        <f t="shared" si="57"/>
        <v>-3.033333333333335</v>
      </c>
      <c r="BY10" s="191">
        <f t="shared" si="58"/>
        <v>9.2011111111111212</v>
      </c>
      <c r="BZ10" s="191">
        <f t="shared" si="59"/>
        <v>0</v>
      </c>
      <c r="CA10" s="191">
        <v>4</v>
      </c>
      <c r="CB10" s="191">
        <f t="shared" si="60"/>
        <v>66</v>
      </c>
      <c r="CC10" s="191">
        <f t="shared" si="61"/>
        <v>1.5666666666666664</v>
      </c>
      <c r="CD10" s="191">
        <f t="shared" si="62"/>
        <v>2.4544444444444435</v>
      </c>
      <c r="CE10" s="191">
        <f t="shared" si="63"/>
        <v>9.8177777777777742</v>
      </c>
      <c r="CF10" s="191"/>
      <c r="CG10" s="191">
        <f t="shared" si="64"/>
        <v>0</v>
      </c>
      <c r="CH10" s="191">
        <f t="shared" si="65"/>
        <v>16.5</v>
      </c>
      <c r="CI10" s="191">
        <f t="shared" si="66"/>
        <v>272.25</v>
      </c>
      <c r="CJ10" s="191">
        <f t="shared" si="67"/>
        <v>0</v>
      </c>
      <c r="CK10" s="191"/>
      <c r="CL10" s="191">
        <f t="shared" si="68"/>
        <v>0</v>
      </c>
      <c r="CM10" s="191">
        <f t="shared" si="69"/>
        <v>16.5</v>
      </c>
      <c r="CN10" s="191">
        <f t="shared" si="70"/>
        <v>272.25</v>
      </c>
      <c r="CO10" s="191">
        <f t="shared" si="71"/>
        <v>0</v>
      </c>
      <c r="CP10" s="191"/>
      <c r="CQ10" s="191">
        <f t="shared" si="72"/>
        <v>0</v>
      </c>
      <c r="CR10" s="191">
        <f t="shared" si="73"/>
        <v>16.5</v>
      </c>
      <c r="CS10" s="191">
        <f t="shared" si="74"/>
        <v>272.25</v>
      </c>
      <c r="CT10" s="191">
        <f t="shared" si="75"/>
        <v>0</v>
      </c>
      <c r="CU10" s="191"/>
      <c r="CV10" s="191">
        <f t="shared" si="76"/>
        <v>0</v>
      </c>
      <c r="CW10" s="191">
        <f t="shared" si="77"/>
        <v>16.5</v>
      </c>
      <c r="CX10" s="191">
        <f t="shared" si="78"/>
        <v>272.25</v>
      </c>
      <c r="CY10" s="191">
        <f t="shared" si="79"/>
        <v>0</v>
      </c>
      <c r="CZ10" s="191">
        <f t="shared" si="80"/>
        <v>16.5</v>
      </c>
      <c r="DA10" s="191">
        <f t="shared" si="81"/>
        <v>272.25</v>
      </c>
      <c r="DB10" s="191">
        <f t="shared" si="82"/>
        <v>74120.0625</v>
      </c>
      <c r="DC10" s="191"/>
      <c r="DD10" s="191">
        <f t="shared" si="83"/>
        <v>0</v>
      </c>
      <c r="DE10" s="191">
        <f t="shared" si="84"/>
        <v>16.5</v>
      </c>
      <c r="DF10" s="191">
        <f t="shared" si="85"/>
        <v>272.25</v>
      </c>
      <c r="DG10" s="191">
        <f t="shared" si="86"/>
        <v>0</v>
      </c>
      <c r="DH10" s="191"/>
      <c r="DI10" s="191">
        <f t="shared" si="87"/>
        <v>0</v>
      </c>
      <c r="DJ10" s="191">
        <f t="shared" si="88"/>
        <v>16.5</v>
      </c>
      <c r="DK10" s="191">
        <f t="shared" si="89"/>
        <v>272.25</v>
      </c>
      <c r="DL10" s="191">
        <f t="shared" si="90"/>
        <v>0</v>
      </c>
      <c r="DM10" s="191"/>
      <c r="DN10" s="191">
        <f t="shared" si="91"/>
        <v>0</v>
      </c>
      <c r="DO10" s="191">
        <f t="shared" si="92"/>
        <v>16.5</v>
      </c>
      <c r="DP10" s="191">
        <f t="shared" si="93"/>
        <v>272.25</v>
      </c>
      <c r="DQ10" s="191">
        <f t="shared" si="94"/>
        <v>0</v>
      </c>
      <c r="DR10" s="191"/>
      <c r="DS10" s="191">
        <f t="shared" si="95"/>
        <v>0</v>
      </c>
      <c r="DT10" s="191">
        <f t="shared" si="96"/>
        <v>16.5</v>
      </c>
      <c r="DU10" s="191">
        <f t="shared" si="97"/>
        <v>272.25</v>
      </c>
      <c r="DV10" s="191">
        <f t="shared" si="98"/>
        <v>0</v>
      </c>
      <c r="DW10" s="191"/>
      <c r="DX10" s="191">
        <f t="shared" si="99"/>
        <v>0</v>
      </c>
      <c r="DY10" s="191">
        <f t="shared" si="100"/>
        <v>16.5</v>
      </c>
      <c r="DZ10" s="191">
        <f t="shared" si="101"/>
        <v>272.25</v>
      </c>
      <c r="EA10" s="191">
        <f t="shared" si="102"/>
        <v>0</v>
      </c>
      <c r="EB10" s="191"/>
      <c r="EC10" s="191">
        <f t="shared" si="103"/>
        <v>0</v>
      </c>
      <c r="ED10" s="191">
        <f t="shared" si="104"/>
        <v>16.5</v>
      </c>
      <c r="EE10" s="191">
        <f t="shared" si="105"/>
        <v>272.25</v>
      </c>
      <c r="EF10" s="191">
        <f t="shared" si="106"/>
        <v>0</v>
      </c>
      <c r="EG10" s="191"/>
      <c r="EH10" s="191">
        <f t="shared" si="107"/>
        <v>0</v>
      </c>
      <c r="EI10" s="191">
        <f t="shared" si="108"/>
        <v>16.5</v>
      </c>
      <c r="EJ10" s="191">
        <f t="shared" si="109"/>
        <v>272.25</v>
      </c>
      <c r="EK10" s="191">
        <f t="shared" si="110"/>
        <v>0</v>
      </c>
      <c r="EL10" s="191"/>
      <c r="EM10" s="191">
        <f t="shared" si="111"/>
        <v>0</v>
      </c>
      <c r="EN10" s="191">
        <f t="shared" si="112"/>
        <v>16.5</v>
      </c>
      <c r="EO10" s="191">
        <f t="shared" si="113"/>
        <v>272.25</v>
      </c>
      <c r="EP10" s="191">
        <f t="shared" si="114"/>
        <v>0</v>
      </c>
      <c r="EQ10" s="191"/>
      <c r="ER10" s="191">
        <f t="shared" si="115"/>
        <v>0</v>
      </c>
      <c r="ES10" s="191">
        <f t="shared" si="116"/>
        <v>16.5</v>
      </c>
      <c r="ET10" s="191">
        <f t="shared" si="117"/>
        <v>272.25</v>
      </c>
      <c r="EU10" s="191">
        <f t="shared" si="118"/>
        <v>0</v>
      </c>
      <c r="EV10" s="191"/>
      <c r="EW10" s="191">
        <f t="shared" si="119"/>
        <v>0</v>
      </c>
      <c r="EX10" s="191">
        <f t="shared" si="120"/>
        <v>16.5</v>
      </c>
      <c r="EY10" s="191">
        <f t="shared" si="121"/>
        <v>272.25</v>
      </c>
      <c r="EZ10" s="191">
        <f t="shared" si="122"/>
        <v>0</v>
      </c>
      <c r="FA10" s="191"/>
      <c r="FB10" s="191">
        <f t="shared" si="123"/>
        <v>0</v>
      </c>
      <c r="FC10" s="191">
        <f t="shared" si="124"/>
        <v>16.5</v>
      </c>
      <c r="FD10" s="191">
        <f t="shared" si="125"/>
        <v>272.25</v>
      </c>
      <c r="FE10" s="191">
        <f t="shared" si="126"/>
        <v>0</v>
      </c>
      <c r="FF10" s="191"/>
      <c r="FG10" s="191">
        <f t="shared" si="127"/>
        <v>0</v>
      </c>
      <c r="FH10" s="191">
        <f t="shared" si="128"/>
        <v>16.5</v>
      </c>
      <c r="FI10" s="191">
        <f t="shared" si="129"/>
        <v>272.25</v>
      </c>
      <c r="FJ10" s="191">
        <f t="shared" si="130"/>
        <v>0</v>
      </c>
      <c r="FK10" s="191"/>
      <c r="FL10" s="191">
        <f t="shared" si="131"/>
        <v>0</v>
      </c>
      <c r="FM10" s="191">
        <f t="shared" si="132"/>
        <v>16.5</v>
      </c>
      <c r="FN10" s="191">
        <f t="shared" si="133"/>
        <v>272.25</v>
      </c>
      <c r="FO10" s="191">
        <f t="shared" si="134"/>
        <v>0</v>
      </c>
      <c r="FP10" s="192"/>
      <c r="FQ10" s="191"/>
      <c r="FR10" s="191"/>
      <c r="FS10" s="191"/>
      <c r="FT10" s="178"/>
      <c r="FU10" s="192">
        <f t="shared" si="135"/>
        <v>0</v>
      </c>
      <c r="FV10" s="191">
        <f t="shared" si="136"/>
        <v>16.5</v>
      </c>
      <c r="FW10" s="191">
        <f t="shared" si="137"/>
        <v>272.25</v>
      </c>
      <c r="FX10" s="191">
        <f t="shared" si="138"/>
        <v>0</v>
      </c>
    </row>
    <row r="11" spans="1:180">
      <c r="A11" s="188">
        <f t="shared" si="139"/>
        <v>17</v>
      </c>
      <c r="B11" s="189" t="s">
        <v>2</v>
      </c>
      <c r="C11" s="190">
        <f t="shared" si="140"/>
        <v>17.899999999999999</v>
      </c>
      <c r="D11" s="191"/>
      <c r="E11" s="191">
        <f t="shared" si="0"/>
        <v>0</v>
      </c>
      <c r="F11" s="191">
        <f t="shared" si="1"/>
        <v>-17.785714285714285</v>
      </c>
      <c r="G11" s="191">
        <f t="shared" si="2"/>
        <v>316.33163265306121</v>
      </c>
      <c r="H11" s="191">
        <f t="shared" si="3"/>
        <v>0</v>
      </c>
      <c r="I11" s="191"/>
      <c r="J11" s="191">
        <f t="shared" si="4"/>
        <v>0</v>
      </c>
      <c r="K11" s="191">
        <f t="shared" si="5"/>
        <v>-15.799999999999997</v>
      </c>
      <c r="L11" s="191">
        <f t="shared" si="6"/>
        <v>249.6399999999999</v>
      </c>
      <c r="M11" s="191">
        <f t="shared" si="7"/>
        <v>0</v>
      </c>
      <c r="N11" s="191"/>
      <c r="O11" s="191">
        <f t="shared" si="8"/>
        <v>0</v>
      </c>
      <c r="P11" s="191">
        <f t="shared" si="9"/>
        <v>-12.399999999999999</v>
      </c>
      <c r="Q11" s="191">
        <f t="shared" si="10"/>
        <v>153.75999999999996</v>
      </c>
      <c r="R11" s="191">
        <f t="shared" si="11"/>
        <v>0</v>
      </c>
      <c r="S11" s="191"/>
      <c r="T11" s="191">
        <f t="shared" si="12"/>
        <v>0</v>
      </c>
      <c r="U11" s="191">
        <f t="shared" si="13"/>
        <v>-13.866666666666667</v>
      </c>
      <c r="V11" s="191">
        <f t="shared" si="14"/>
        <v>192.28444444444446</v>
      </c>
      <c r="W11" s="191">
        <f t="shared" si="15"/>
        <v>0</v>
      </c>
      <c r="X11" s="191"/>
      <c r="Y11" s="191">
        <f t="shared" si="16"/>
        <v>0</v>
      </c>
      <c r="Z11" s="191">
        <f t="shared" si="17"/>
        <v>-11.95</v>
      </c>
      <c r="AA11" s="191">
        <f t="shared" si="18"/>
        <v>142.80249999999998</v>
      </c>
      <c r="AB11" s="191">
        <f t="shared" si="19"/>
        <v>0</v>
      </c>
      <c r="AC11" s="191"/>
      <c r="AD11" s="191">
        <f t="shared" si="20"/>
        <v>0</v>
      </c>
      <c r="AE11" s="191">
        <f t="shared" si="21"/>
        <v>-19.533333333333331</v>
      </c>
      <c r="AF11" s="191">
        <f t="shared" si="22"/>
        <v>381.55111111111103</v>
      </c>
      <c r="AG11" s="191">
        <f t="shared" si="23"/>
        <v>0</v>
      </c>
      <c r="AH11" s="191"/>
      <c r="AI11" s="191">
        <f t="shared" si="24"/>
        <v>0</v>
      </c>
      <c r="AJ11" s="191">
        <f t="shared" si="25"/>
        <v>-16.133333333333333</v>
      </c>
      <c r="AK11" s="191">
        <f t="shared" si="26"/>
        <v>260.28444444444443</v>
      </c>
      <c r="AL11" s="191">
        <f t="shared" si="27"/>
        <v>0</v>
      </c>
      <c r="AM11" s="191"/>
      <c r="AN11" s="191">
        <f t="shared" si="28"/>
        <v>0</v>
      </c>
      <c r="AO11" s="191">
        <f t="shared" si="29"/>
        <v>-14.799999999999997</v>
      </c>
      <c r="AP11" s="191">
        <f t="shared" si="30"/>
        <v>219.03999999999991</v>
      </c>
      <c r="AQ11" s="191">
        <f t="shared" si="31"/>
        <v>0</v>
      </c>
      <c r="AR11" s="191"/>
      <c r="AS11" s="191">
        <f t="shared" si="32"/>
        <v>0</v>
      </c>
      <c r="AT11" s="191">
        <f t="shared" si="33"/>
        <v>-13.133333333333333</v>
      </c>
      <c r="AU11" s="191">
        <f t="shared" si="34"/>
        <v>172.48444444444442</v>
      </c>
      <c r="AV11" s="191">
        <f t="shared" si="35"/>
        <v>0</v>
      </c>
      <c r="AW11" s="191"/>
      <c r="AX11" s="191">
        <f t="shared" si="36"/>
        <v>0</v>
      </c>
      <c r="AY11" s="191">
        <f t="shared" si="37"/>
        <v>-11.5</v>
      </c>
      <c r="AZ11" s="191">
        <f t="shared" si="38"/>
        <v>132.25</v>
      </c>
      <c r="BA11" s="191">
        <f t="shared" si="39"/>
        <v>0</v>
      </c>
      <c r="BB11" s="191"/>
      <c r="BC11" s="191">
        <f t="shared" si="40"/>
        <v>0</v>
      </c>
      <c r="BD11" s="191">
        <f t="shared" si="41"/>
        <v>-10.266666666666666</v>
      </c>
      <c r="BE11" s="191">
        <f t="shared" si="42"/>
        <v>105.40444444444442</v>
      </c>
      <c r="BF11" s="191">
        <f t="shared" si="43"/>
        <v>0</v>
      </c>
      <c r="BG11" s="191"/>
      <c r="BH11" s="191">
        <f t="shared" si="44"/>
        <v>0</v>
      </c>
      <c r="BI11" s="191">
        <f t="shared" si="45"/>
        <v>-9.1999999999999993</v>
      </c>
      <c r="BJ11" s="191">
        <f t="shared" si="46"/>
        <v>84.639999999999986</v>
      </c>
      <c r="BK11" s="191">
        <f t="shared" si="47"/>
        <v>0</v>
      </c>
      <c r="BL11" s="191"/>
      <c r="BM11" s="191">
        <f t="shared" si="48"/>
        <v>0</v>
      </c>
      <c r="BN11" s="191">
        <f t="shared" si="49"/>
        <v>-6.8275862068965516</v>
      </c>
      <c r="BO11" s="191">
        <f t="shared" si="50"/>
        <v>46.615933412604043</v>
      </c>
      <c r="BP11" s="191">
        <f t="shared" si="51"/>
        <v>0</v>
      </c>
      <c r="BQ11" s="191"/>
      <c r="BR11" s="191">
        <f t="shared" si="52"/>
        <v>0</v>
      </c>
      <c r="BS11" s="191">
        <f t="shared" si="53"/>
        <v>-4.2333333333333343</v>
      </c>
      <c r="BT11" s="191">
        <f t="shared" si="54"/>
        <v>17.92111111111112</v>
      </c>
      <c r="BU11" s="191">
        <f t="shared" si="55"/>
        <v>0</v>
      </c>
      <c r="BV11" s="191">
        <v>3</v>
      </c>
      <c r="BW11" s="191">
        <f t="shared" si="56"/>
        <v>52.5</v>
      </c>
      <c r="BX11" s="191">
        <f t="shared" si="57"/>
        <v>-2.033333333333335</v>
      </c>
      <c r="BY11" s="191">
        <f t="shared" si="58"/>
        <v>4.1344444444444512</v>
      </c>
      <c r="BZ11" s="191">
        <f t="shared" si="59"/>
        <v>12.403333333333354</v>
      </c>
      <c r="CA11" s="191">
        <v>3</v>
      </c>
      <c r="CB11" s="191">
        <f t="shared" si="60"/>
        <v>52.5</v>
      </c>
      <c r="CC11" s="191">
        <f t="shared" si="61"/>
        <v>2.5666666666666664</v>
      </c>
      <c r="CD11" s="191">
        <f t="shared" si="62"/>
        <v>6.5877777777777764</v>
      </c>
      <c r="CE11" s="191">
        <f t="shared" si="63"/>
        <v>19.763333333333328</v>
      </c>
      <c r="CF11" s="191"/>
      <c r="CG11" s="191">
        <f t="shared" si="64"/>
        <v>0</v>
      </c>
      <c r="CH11" s="191">
        <f t="shared" si="65"/>
        <v>17.5</v>
      </c>
      <c r="CI11" s="191">
        <f t="shared" si="66"/>
        <v>306.25</v>
      </c>
      <c r="CJ11" s="191">
        <f t="shared" si="67"/>
        <v>0</v>
      </c>
      <c r="CK11" s="191"/>
      <c r="CL11" s="191">
        <f t="shared" si="68"/>
        <v>0</v>
      </c>
      <c r="CM11" s="191">
        <f t="shared" si="69"/>
        <v>17.5</v>
      </c>
      <c r="CN11" s="191">
        <f t="shared" si="70"/>
        <v>306.25</v>
      </c>
      <c r="CO11" s="191">
        <f t="shared" si="71"/>
        <v>0</v>
      </c>
      <c r="CP11" s="191"/>
      <c r="CQ11" s="191">
        <f t="shared" si="72"/>
        <v>0</v>
      </c>
      <c r="CR11" s="191">
        <f t="shared" si="73"/>
        <v>17.5</v>
      </c>
      <c r="CS11" s="191">
        <f t="shared" si="74"/>
        <v>306.25</v>
      </c>
      <c r="CT11" s="191">
        <f t="shared" si="75"/>
        <v>0</v>
      </c>
      <c r="CU11" s="191"/>
      <c r="CV11" s="191">
        <f t="shared" si="76"/>
        <v>0</v>
      </c>
      <c r="CW11" s="191">
        <f t="shared" si="77"/>
        <v>17.5</v>
      </c>
      <c r="CX11" s="191">
        <f t="shared" si="78"/>
        <v>306.25</v>
      </c>
      <c r="CY11" s="191">
        <f t="shared" si="79"/>
        <v>0</v>
      </c>
      <c r="CZ11" s="191">
        <f t="shared" si="80"/>
        <v>17.5</v>
      </c>
      <c r="DA11" s="191">
        <f t="shared" si="81"/>
        <v>306.25</v>
      </c>
      <c r="DB11" s="191">
        <f t="shared" si="82"/>
        <v>93789.0625</v>
      </c>
      <c r="DC11" s="191"/>
      <c r="DD11" s="191">
        <f t="shared" si="83"/>
        <v>0</v>
      </c>
      <c r="DE11" s="191">
        <f t="shared" si="84"/>
        <v>17.5</v>
      </c>
      <c r="DF11" s="191">
        <f t="shared" si="85"/>
        <v>306.25</v>
      </c>
      <c r="DG11" s="191">
        <f t="shared" si="86"/>
        <v>0</v>
      </c>
      <c r="DH11" s="191"/>
      <c r="DI11" s="191">
        <f t="shared" si="87"/>
        <v>0</v>
      </c>
      <c r="DJ11" s="191">
        <f t="shared" si="88"/>
        <v>17.5</v>
      </c>
      <c r="DK11" s="191">
        <f t="shared" si="89"/>
        <v>306.25</v>
      </c>
      <c r="DL11" s="191">
        <f t="shared" si="90"/>
        <v>0</v>
      </c>
      <c r="DM11" s="191"/>
      <c r="DN11" s="191">
        <f t="shared" si="91"/>
        <v>0</v>
      </c>
      <c r="DO11" s="191">
        <f t="shared" si="92"/>
        <v>17.5</v>
      </c>
      <c r="DP11" s="191">
        <f t="shared" si="93"/>
        <v>306.25</v>
      </c>
      <c r="DQ11" s="191">
        <f t="shared" si="94"/>
        <v>0</v>
      </c>
      <c r="DR11" s="191"/>
      <c r="DS11" s="191">
        <f t="shared" si="95"/>
        <v>0</v>
      </c>
      <c r="DT11" s="191">
        <f t="shared" si="96"/>
        <v>17.5</v>
      </c>
      <c r="DU11" s="191">
        <f t="shared" si="97"/>
        <v>306.25</v>
      </c>
      <c r="DV11" s="191">
        <f t="shared" si="98"/>
        <v>0</v>
      </c>
      <c r="DW11" s="191"/>
      <c r="DX11" s="191">
        <f t="shared" si="99"/>
        <v>0</v>
      </c>
      <c r="DY11" s="191">
        <f t="shared" si="100"/>
        <v>17.5</v>
      </c>
      <c r="DZ11" s="191">
        <f t="shared" si="101"/>
        <v>306.25</v>
      </c>
      <c r="EA11" s="191">
        <f t="shared" si="102"/>
        <v>0</v>
      </c>
      <c r="EB11" s="191"/>
      <c r="EC11" s="191">
        <f t="shared" si="103"/>
        <v>0</v>
      </c>
      <c r="ED11" s="191">
        <f t="shared" si="104"/>
        <v>17.5</v>
      </c>
      <c r="EE11" s="191">
        <f t="shared" si="105"/>
        <v>306.25</v>
      </c>
      <c r="EF11" s="191">
        <f t="shared" si="106"/>
        <v>0</v>
      </c>
      <c r="EG11" s="191"/>
      <c r="EH11" s="191">
        <f t="shared" si="107"/>
        <v>0</v>
      </c>
      <c r="EI11" s="191">
        <f t="shared" si="108"/>
        <v>17.5</v>
      </c>
      <c r="EJ11" s="191">
        <f t="shared" si="109"/>
        <v>306.25</v>
      </c>
      <c r="EK11" s="191">
        <f t="shared" si="110"/>
        <v>0</v>
      </c>
      <c r="EL11" s="191"/>
      <c r="EM11" s="191">
        <f t="shared" si="111"/>
        <v>0</v>
      </c>
      <c r="EN11" s="191">
        <f t="shared" si="112"/>
        <v>17.5</v>
      </c>
      <c r="EO11" s="191">
        <f t="shared" si="113"/>
        <v>306.25</v>
      </c>
      <c r="EP11" s="191">
        <f t="shared" si="114"/>
        <v>0</v>
      </c>
      <c r="EQ11" s="191"/>
      <c r="ER11" s="191">
        <f t="shared" si="115"/>
        <v>0</v>
      </c>
      <c r="ES11" s="191">
        <f t="shared" si="116"/>
        <v>17.5</v>
      </c>
      <c r="ET11" s="191">
        <f t="shared" si="117"/>
        <v>306.25</v>
      </c>
      <c r="EU11" s="191">
        <f t="shared" si="118"/>
        <v>0</v>
      </c>
      <c r="EV11" s="191"/>
      <c r="EW11" s="191">
        <f t="shared" si="119"/>
        <v>0</v>
      </c>
      <c r="EX11" s="191">
        <f t="shared" si="120"/>
        <v>17.5</v>
      </c>
      <c r="EY11" s="191">
        <f t="shared" si="121"/>
        <v>306.25</v>
      </c>
      <c r="EZ11" s="191">
        <f t="shared" si="122"/>
        <v>0</v>
      </c>
      <c r="FA11" s="191"/>
      <c r="FB11" s="191">
        <f t="shared" si="123"/>
        <v>0</v>
      </c>
      <c r="FC11" s="191">
        <f t="shared" si="124"/>
        <v>17.5</v>
      </c>
      <c r="FD11" s="191">
        <f t="shared" si="125"/>
        <v>306.25</v>
      </c>
      <c r="FE11" s="191">
        <f t="shared" si="126"/>
        <v>0</v>
      </c>
      <c r="FF11" s="191"/>
      <c r="FG11" s="191">
        <f t="shared" si="127"/>
        <v>0</v>
      </c>
      <c r="FH11" s="191">
        <f t="shared" si="128"/>
        <v>17.5</v>
      </c>
      <c r="FI11" s="191">
        <f t="shared" si="129"/>
        <v>306.25</v>
      </c>
      <c r="FJ11" s="191">
        <f t="shared" si="130"/>
        <v>0</v>
      </c>
      <c r="FK11" s="191"/>
      <c r="FL11" s="191">
        <f t="shared" si="131"/>
        <v>0</v>
      </c>
      <c r="FM11" s="191">
        <f t="shared" si="132"/>
        <v>17.5</v>
      </c>
      <c r="FN11" s="191">
        <f t="shared" si="133"/>
        <v>306.25</v>
      </c>
      <c r="FO11" s="191">
        <f t="shared" si="134"/>
        <v>0</v>
      </c>
      <c r="FP11" s="192"/>
      <c r="FQ11" s="191"/>
      <c r="FR11" s="191"/>
      <c r="FS11" s="191"/>
      <c r="FT11" s="178"/>
      <c r="FU11" s="192">
        <f t="shared" si="135"/>
        <v>0</v>
      </c>
      <c r="FV11" s="191">
        <f t="shared" si="136"/>
        <v>17.5</v>
      </c>
      <c r="FW11" s="191">
        <f t="shared" si="137"/>
        <v>306.25</v>
      </c>
      <c r="FX11" s="191">
        <f t="shared" si="138"/>
        <v>0</v>
      </c>
    </row>
    <row r="12" spans="1:180">
      <c r="A12" s="188">
        <f t="shared" si="139"/>
        <v>18</v>
      </c>
      <c r="B12" s="189" t="s">
        <v>2</v>
      </c>
      <c r="C12" s="190">
        <f t="shared" si="140"/>
        <v>18.899999999999999</v>
      </c>
      <c r="D12" s="191"/>
      <c r="E12" s="191">
        <f t="shared" si="0"/>
        <v>0</v>
      </c>
      <c r="F12" s="191">
        <f t="shared" si="1"/>
        <v>-16.785714285714285</v>
      </c>
      <c r="G12" s="191">
        <f t="shared" si="2"/>
        <v>281.76020408163259</v>
      </c>
      <c r="H12" s="191">
        <f t="shared" si="3"/>
        <v>0</v>
      </c>
      <c r="I12" s="191"/>
      <c r="J12" s="191">
        <f t="shared" si="4"/>
        <v>0</v>
      </c>
      <c r="K12" s="191">
        <f t="shared" si="5"/>
        <v>-14.799999999999997</v>
      </c>
      <c r="L12" s="191">
        <f t="shared" si="6"/>
        <v>219.03999999999991</v>
      </c>
      <c r="M12" s="191">
        <f t="shared" si="7"/>
        <v>0</v>
      </c>
      <c r="N12" s="191"/>
      <c r="O12" s="191">
        <f t="shared" si="8"/>
        <v>0</v>
      </c>
      <c r="P12" s="191">
        <f t="shared" si="9"/>
        <v>-11.399999999999999</v>
      </c>
      <c r="Q12" s="191">
        <f t="shared" si="10"/>
        <v>129.95999999999998</v>
      </c>
      <c r="R12" s="191">
        <f t="shared" si="11"/>
        <v>0</v>
      </c>
      <c r="S12" s="191"/>
      <c r="T12" s="191">
        <f t="shared" si="12"/>
        <v>0</v>
      </c>
      <c r="U12" s="191">
        <f t="shared" si="13"/>
        <v>-12.866666666666667</v>
      </c>
      <c r="V12" s="191">
        <f t="shared" si="14"/>
        <v>165.55111111111111</v>
      </c>
      <c r="W12" s="191">
        <f t="shared" si="15"/>
        <v>0</v>
      </c>
      <c r="X12" s="191"/>
      <c r="Y12" s="191">
        <f t="shared" si="16"/>
        <v>0</v>
      </c>
      <c r="Z12" s="191">
        <f t="shared" si="17"/>
        <v>-10.95</v>
      </c>
      <c r="AA12" s="191">
        <f t="shared" si="18"/>
        <v>119.90249999999999</v>
      </c>
      <c r="AB12" s="191">
        <f t="shared" si="19"/>
        <v>0</v>
      </c>
      <c r="AC12" s="191"/>
      <c r="AD12" s="191">
        <f t="shared" si="20"/>
        <v>0</v>
      </c>
      <c r="AE12" s="191">
        <f t="shared" si="21"/>
        <v>-18.533333333333331</v>
      </c>
      <c r="AF12" s="191">
        <f t="shared" si="22"/>
        <v>343.48444444444436</v>
      </c>
      <c r="AG12" s="191">
        <f t="shared" si="23"/>
        <v>0</v>
      </c>
      <c r="AH12" s="191"/>
      <c r="AI12" s="191">
        <f t="shared" si="24"/>
        <v>0</v>
      </c>
      <c r="AJ12" s="191">
        <f t="shared" si="25"/>
        <v>-15.133333333333333</v>
      </c>
      <c r="AK12" s="191">
        <f t="shared" si="26"/>
        <v>229.01777777777775</v>
      </c>
      <c r="AL12" s="191">
        <f t="shared" si="27"/>
        <v>0</v>
      </c>
      <c r="AM12" s="191"/>
      <c r="AN12" s="191">
        <f t="shared" si="28"/>
        <v>0</v>
      </c>
      <c r="AO12" s="191">
        <f t="shared" si="29"/>
        <v>-13.799999999999997</v>
      </c>
      <c r="AP12" s="191">
        <f t="shared" si="30"/>
        <v>190.43999999999991</v>
      </c>
      <c r="AQ12" s="191">
        <f t="shared" si="31"/>
        <v>0</v>
      </c>
      <c r="AR12" s="191"/>
      <c r="AS12" s="191">
        <f t="shared" si="32"/>
        <v>0</v>
      </c>
      <c r="AT12" s="191">
        <f t="shared" si="33"/>
        <v>-12.133333333333333</v>
      </c>
      <c r="AU12" s="191">
        <f t="shared" si="34"/>
        <v>147.21777777777777</v>
      </c>
      <c r="AV12" s="191">
        <f t="shared" si="35"/>
        <v>0</v>
      </c>
      <c r="AW12" s="191"/>
      <c r="AX12" s="191">
        <f t="shared" si="36"/>
        <v>0</v>
      </c>
      <c r="AY12" s="191">
        <f t="shared" si="37"/>
        <v>-10.5</v>
      </c>
      <c r="AZ12" s="191">
        <f t="shared" si="38"/>
        <v>110.25</v>
      </c>
      <c r="BA12" s="191">
        <f t="shared" si="39"/>
        <v>0</v>
      </c>
      <c r="BB12" s="191"/>
      <c r="BC12" s="191">
        <f t="shared" si="40"/>
        <v>0</v>
      </c>
      <c r="BD12" s="191">
        <f t="shared" si="41"/>
        <v>-9.2666666666666657</v>
      </c>
      <c r="BE12" s="191">
        <f t="shared" si="42"/>
        <v>85.871111111111091</v>
      </c>
      <c r="BF12" s="191">
        <f t="shared" si="43"/>
        <v>0</v>
      </c>
      <c r="BG12" s="191"/>
      <c r="BH12" s="191">
        <f t="shared" si="44"/>
        <v>0</v>
      </c>
      <c r="BI12" s="191">
        <f t="shared" si="45"/>
        <v>-8.1999999999999993</v>
      </c>
      <c r="BJ12" s="191">
        <f t="shared" si="46"/>
        <v>67.239999999999995</v>
      </c>
      <c r="BK12" s="191">
        <f t="shared" si="47"/>
        <v>0</v>
      </c>
      <c r="BL12" s="191"/>
      <c r="BM12" s="191">
        <f t="shared" si="48"/>
        <v>0</v>
      </c>
      <c r="BN12" s="191">
        <f t="shared" si="49"/>
        <v>-5.8275862068965516</v>
      </c>
      <c r="BO12" s="191">
        <f t="shared" si="50"/>
        <v>33.96076099881094</v>
      </c>
      <c r="BP12" s="191">
        <f t="shared" si="51"/>
        <v>0</v>
      </c>
      <c r="BQ12" s="191"/>
      <c r="BR12" s="191">
        <f t="shared" si="52"/>
        <v>0</v>
      </c>
      <c r="BS12" s="191">
        <f t="shared" si="53"/>
        <v>-3.2333333333333343</v>
      </c>
      <c r="BT12" s="191">
        <f t="shared" si="54"/>
        <v>10.45444444444445</v>
      </c>
      <c r="BU12" s="191">
        <f t="shared" si="55"/>
        <v>0</v>
      </c>
      <c r="BV12" s="191">
        <v>5</v>
      </c>
      <c r="BW12" s="191">
        <f t="shared" si="56"/>
        <v>92.5</v>
      </c>
      <c r="BX12" s="191">
        <f t="shared" si="57"/>
        <v>-1.033333333333335</v>
      </c>
      <c r="BY12" s="191">
        <f t="shared" si="58"/>
        <v>1.0677777777777813</v>
      </c>
      <c r="BZ12" s="191">
        <f t="shared" si="59"/>
        <v>5.3388888888889063</v>
      </c>
      <c r="CA12" s="191">
        <v>1</v>
      </c>
      <c r="CB12" s="191">
        <f t="shared" si="60"/>
        <v>18.5</v>
      </c>
      <c r="CC12" s="191">
        <f t="shared" si="61"/>
        <v>3.5666666666666664</v>
      </c>
      <c r="CD12" s="191">
        <f t="shared" si="62"/>
        <v>12.72111111111111</v>
      </c>
      <c r="CE12" s="191">
        <f t="shared" si="63"/>
        <v>12.72111111111111</v>
      </c>
      <c r="CF12" s="191"/>
      <c r="CG12" s="191">
        <f t="shared" si="64"/>
        <v>0</v>
      </c>
      <c r="CH12" s="191">
        <f t="shared" si="65"/>
        <v>18.5</v>
      </c>
      <c r="CI12" s="191">
        <f t="shared" si="66"/>
        <v>342.25</v>
      </c>
      <c r="CJ12" s="191">
        <f t="shared" si="67"/>
        <v>0</v>
      </c>
      <c r="CK12" s="191"/>
      <c r="CL12" s="191">
        <f t="shared" si="68"/>
        <v>0</v>
      </c>
      <c r="CM12" s="191">
        <f t="shared" si="69"/>
        <v>18.5</v>
      </c>
      <c r="CN12" s="191">
        <f t="shared" si="70"/>
        <v>342.25</v>
      </c>
      <c r="CO12" s="191">
        <f t="shared" si="71"/>
        <v>0</v>
      </c>
      <c r="CP12" s="191"/>
      <c r="CQ12" s="191">
        <f t="shared" si="72"/>
        <v>0</v>
      </c>
      <c r="CR12" s="191">
        <f t="shared" si="73"/>
        <v>18.5</v>
      </c>
      <c r="CS12" s="191">
        <f t="shared" si="74"/>
        <v>342.25</v>
      </c>
      <c r="CT12" s="191">
        <f t="shared" si="75"/>
        <v>0</v>
      </c>
      <c r="CU12" s="191"/>
      <c r="CV12" s="191">
        <f t="shared" si="76"/>
        <v>0</v>
      </c>
      <c r="CW12" s="191">
        <f t="shared" si="77"/>
        <v>18.5</v>
      </c>
      <c r="CX12" s="191">
        <f t="shared" si="78"/>
        <v>342.25</v>
      </c>
      <c r="CY12" s="191">
        <f t="shared" si="79"/>
        <v>0</v>
      </c>
      <c r="CZ12" s="191">
        <f t="shared" si="80"/>
        <v>18.5</v>
      </c>
      <c r="DA12" s="191">
        <f t="shared" si="81"/>
        <v>342.25</v>
      </c>
      <c r="DB12" s="191">
        <f t="shared" si="82"/>
        <v>117135.0625</v>
      </c>
      <c r="DC12" s="191"/>
      <c r="DD12" s="191">
        <f t="shared" si="83"/>
        <v>0</v>
      </c>
      <c r="DE12" s="191">
        <f t="shared" si="84"/>
        <v>18.5</v>
      </c>
      <c r="DF12" s="191">
        <f t="shared" si="85"/>
        <v>342.25</v>
      </c>
      <c r="DG12" s="191">
        <f t="shared" si="86"/>
        <v>0</v>
      </c>
      <c r="DH12" s="191"/>
      <c r="DI12" s="191">
        <f t="shared" si="87"/>
        <v>0</v>
      </c>
      <c r="DJ12" s="191">
        <f t="shared" si="88"/>
        <v>18.5</v>
      </c>
      <c r="DK12" s="191">
        <f t="shared" si="89"/>
        <v>342.25</v>
      </c>
      <c r="DL12" s="191">
        <f t="shared" si="90"/>
        <v>0</v>
      </c>
      <c r="DM12" s="191"/>
      <c r="DN12" s="191">
        <f t="shared" si="91"/>
        <v>0</v>
      </c>
      <c r="DO12" s="191">
        <f t="shared" si="92"/>
        <v>18.5</v>
      </c>
      <c r="DP12" s="191">
        <f t="shared" si="93"/>
        <v>342.25</v>
      </c>
      <c r="DQ12" s="191">
        <f t="shared" si="94"/>
        <v>0</v>
      </c>
      <c r="DR12" s="191"/>
      <c r="DS12" s="191">
        <f t="shared" si="95"/>
        <v>0</v>
      </c>
      <c r="DT12" s="191">
        <f t="shared" si="96"/>
        <v>18.5</v>
      </c>
      <c r="DU12" s="191">
        <f t="shared" si="97"/>
        <v>342.25</v>
      </c>
      <c r="DV12" s="191">
        <f t="shared" si="98"/>
        <v>0</v>
      </c>
      <c r="DW12" s="191"/>
      <c r="DX12" s="191">
        <f t="shared" si="99"/>
        <v>0</v>
      </c>
      <c r="DY12" s="191">
        <f t="shared" si="100"/>
        <v>18.5</v>
      </c>
      <c r="DZ12" s="191">
        <f t="shared" si="101"/>
        <v>342.25</v>
      </c>
      <c r="EA12" s="191">
        <f t="shared" si="102"/>
        <v>0</v>
      </c>
      <c r="EB12" s="191"/>
      <c r="EC12" s="191">
        <f t="shared" si="103"/>
        <v>0</v>
      </c>
      <c r="ED12" s="191">
        <f t="shared" si="104"/>
        <v>18.5</v>
      </c>
      <c r="EE12" s="191">
        <f t="shared" si="105"/>
        <v>342.25</v>
      </c>
      <c r="EF12" s="191">
        <f t="shared" si="106"/>
        <v>0</v>
      </c>
      <c r="EG12" s="191"/>
      <c r="EH12" s="191">
        <f t="shared" si="107"/>
        <v>0</v>
      </c>
      <c r="EI12" s="191">
        <f t="shared" si="108"/>
        <v>18.5</v>
      </c>
      <c r="EJ12" s="191">
        <f t="shared" si="109"/>
        <v>342.25</v>
      </c>
      <c r="EK12" s="191">
        <f t="shared" si="110"/>
        <v>0</v>
      </c>
      <c r="EL12" s="191"/>
      <c r="EM12" s="191">
        <f t="shared" si="111"/>
        <v>0</v>
      </c>
      <c r="EN12" s="191">
        <f t="shared" si="112"/>
        <v>18.5</v>
      </c>
      <c r="EO12" s="191">
        <f t="shared" si="113"/>
        <v>342.25</v>
      </c>
      <c r="EP12" s="191">
        <f t="shared" si="114"/>
        <v>0</v>
      </c>
      <c r="EQ12" s="191"/>
      <c r="ER12" s="191">
        <f t="shared" si="115"/>
        <v>0</v>
      </c>
      <c r="ES12" s="191">
        <f t="shared" si="116"/>
        <v>18.5</v>
      </c>
      <c r="ET12" s="191">
        <f t="shared" si="117"/>
        <v>342.25</v>
      </c>
      <c r="EU12" s="191">
        <f t="shared" si="118"/>
        <v>0</v>
      </c>
      <c r="EV12" s="191"/>
      <c r="EW12" s="191">
        <f t="shared" si="119"/>
        <v>0</v>
      </c>
      <c r="EX12" s="191">
        <f t="shared" si="120"/>
        <v>18.5</v>
      </c>
      <c r="EY12" s="191">
        <f t="shared" si="121"/>
        <v>342.25</v>
      </c>
      <c r="EZ12" s="191">
        <f t="shared" si="122"/>
        <v>0</v>
      </c>
      <c r="FA12" s="191"/>
      <c r="FB12" s="191">
        <f t="shared" si="123"/>
        <v>0</v>
      </c>
      <c r="FC12" s="191">
        <f t="shared" si="124"/>
        <v>18.5</v>
      </c>
      <c r="FD12" s="191">
        <f t="shared" si="125"/>
        <v>342.25</v>
      </c>
      <c r="FE12" s="191">
        <f t="shared" si="126"/>
        <v>0</v>
      </c>
      <c r="FF12" s="191"/>
      <c r="FG12" s="191">
        <f t="shared" si="127"/>
        <v>0</v>
      </c>
      <c r="FH12" s="191">
        <f t="shared" si="128"/>
        <v>18.5</v>
      </c>
      <c r="FI12" s="191">
        <f t="shared" si="129"/>
        <v>342.25</v>
      </c>
      <c r="FJ12" s="191">
        <f t="shared" si="130"/>
        <v>0</v>
      </c>
      <c r="FK12" s="191"/>
      <c r="FL12" s="191">
        <f t="shared" si="131"/>
        <v>0</v>
      </c>
      <c r="FM12" s="191">
        <f t="shared" si="132"/>
        <v>18.5</v>
      </c>
      <c r="FN12" s="191">
        <f t="shared" si="133"/>
        <v>342.25</v>
      </c>
      <c r="FO12" s="191">
        <f t="shared" si="134"/>
        <v>0</v>
      </c>
      <c r="FP12" s="192"/>
      <c r="FQ12" s="191"/>
      <c r="FR12" s="191"/>
      <c r="FS12" s="191"/>
      <c r="FT12" s="178"/>
      <c r="FU12" s="192">
        <f t="shared" si="135"/>
        <v>0</v>
      </c>
      <c r="FV12" s="191">
        <f t="shared" si="136"/>
        <v>18.5</v>
      </c>
      <c r="FW12" s="191">
        <f t="shared" si="137"/>
        <v>342.25</v>
      </c>
      <c r="FX12" s="191">
        <f t="shared" si="138"/>
        <v>0</v>
      </c>
    </row>
    <row r="13" spans="1:180">
      <c r="A13" s="188">
        <f t="shared" si="139"/>
        <v>19</v>
      </c>
      <c r="B13" s="189" t="s">
        <v>2</v>
      </c>
      <c r="C13" s="190">
        <f t="shared" si="140"/>
        <v>19.899999999999999</v>
      </c>
      <c r="D13" s="191"/>
      <c r="E13" s="191">
        <f t="shared" si="0"/>
        <v>0</v>
      </c>
      <c r="F13" s="191">
        <f t="shared" si="1"/>
        <v>-15.785714285714285</v>
      </c>
      <c r="G13" s="191">
        <f t="shared" si="2"/>
        <v>249.18877551020404</v>
      </c>
      <c r="H13" s="191">
        <f t="shared" si="3"/>
        <v>0</v>
      </c>
      <c r="I13" s="191"/>
      <c r="J13" s="191">
        <f t="shared" si="4"/>
        <v>0</v>
      </c>
      <c r="K13" s="191">
        <f t="shared" si="5"/>
        <v>-13.799999999999997</v>
      </c>
      <c r="L13" s="191">
        <f t="shared" si="6"/>
        <v>190.43999999999991</v>
      </c>
      <c r="M13" s="191">
        <f t="shared" si="7"/>
        <v>0</v>
      </c>
      <c r="N13" s="191"/>
      <c r="O13" s="191">
        <f t="shared" si="8"/>
        <v>0</v>
      </c>
      <c r="P13" s="191">
        <f t="shared" si="9"/>
        <v>-10.399999999999999</v>
      </c>
      <c r="Q13" s="191">
        <f t="shared" si="10"/>
        <v>108.15999999999997</v>
      </c>
      <c r="R13" s="191">
        <f t="shared" si="11"/>
        <v>0</v>
      </c>
      <c r="S13" s="191"/>
      <c r="T13" s="191">
        <f t="shared" si="12"/>
        <v>0</v>
      </c>
      <c r="U13" s="191">
        <f t="shared" si="13"/>
        <v>-11.866666666666667</v>
      </c>
      <c r="V13" s="191">
        <f t="shared" si="14"/>
        <v>140.81777777777779</v>
      </c>
      <c r="W13" s="191">
        <f t="shared" si="15"/>
        <v>0</v>
      </c>
      <c r="X13" s="191"/>
      <c r="Y13" s="191">
        <f t="shared" si="16"/>
        <v>0</v>
      </c>
      <c r="Z13" s="191">
        <f t="shared" si="17"/>
        <v>-9.9499999999999993</v>
      </c>
      <c r="AA13" s="191">
        <f t="shared" si="18"/>
        <v>99.002499999999984</v>
      </c>
      <c r="AB13" s="191">
        <f t="shared" si="19"/>
        <v>0</v>
      </c>
      <c r="AC13" s="191"/>
      <c r="AD13" s="191">
        <f t="shared" si="20"/>
        <v>0</v>
      </c>
      <c r="AE13" s="191">
        <f t="shared" si="21"/>
        <v>-17.533333333333331</v>
      </c>
      <c r="AF13" s="191">
        <f t="shared" si="22"/>
        <v>307.4177777777777</v>
      </c>
      <c r="AG13" s="191">
        <f t="shared" si="23"/>
        <v>0</v>
      </c>
      <c r="AH13" s="191"/>
      <c r="AI13" s="191">
        <f t="shared" si="24"/>
        <v>0</v>
      </c>
      <c r="AJ13" s="191">
        <f t="shared" si="25"/>
        <v>-14.133333333333333</v>
      </c>
      <c r="AK13" s="191">
        <f t="shared" si="26"/>
        <v>199.7511111111111</v>
      </c>
      <c r="AL13" s="191">
        <f t="shared" si="27"/>
        <v>0</v>
      </c>
      <c r="AM13" s="191"/>
      <c r="AN13" s="191">
        <f t="shared" si="28"/>
        <v>0</v>
      </c>
      <c r="AO13" s="191">
        <f t="shared" si="29"/>
        <v>-12.799999999999997</v>
      </c>
      <c r="AP13" s="191">
        <f t="shared" si="30"/>
        <v>163.83999999999992</v>
      </c>
      <c r="AQ13" s="191">
        <f t="shared" si="31"/>
        <v>0</v>
      </c>
      <c r="AR13" s="191"/>
      <c r="AS13" s="191">
        <f t="shared" si="32"/>
        <v>0</v>
      </c>
      <c r="AT13" s="191">
        <f t="shared" si="33"/>
        <v>-11.133333333333333</v>
      </c>
      <c r="AU13" s="191">
        <f t="shared" si="34"/>
        <v>123.9511111111111</v>
      </c>
      <c r="AV13" s="191">
        <f t="shared" si="35"/>
        <v>0</v>
      </c>
      <c r="AW13" s="191"/>
      <c r="AX13" s="191">
        <f t="shared" si="36"/>
        <v>0</v>
      </c>
      <c r="AY13" s="191">
        <f t="shared" si="37"/>
        <v>-9.5</v>
      </c>
      <c r="AZ13" s="191">
        <f t="shared" si="38"/>
        <v>90.25</v>
      </c>
      <c r="BA13" s="191">
        <f t="shared" si="39"/>
        <v>0</v>
      </c>
      <c r="BB13" s="191"/>
      <c r="BC13" s="191">
        <f t="shared" si="40"/>
        <v>0</v>
      </c>
      <c r="BD13" s="191">
        <f t="shared" si="41"/>
        <v>-8.2666666666666657</v>
      </c>
      <c r="BE13" s="191">
        <f t="shared" si="42"/>
        <v>68.33777777777776</v>
      </c>
      <c r="BF13" s="191">
        <f t="shared" si="43"/>
        <v>0</v>
      </c>
      <c r="BG13" s="191"/>
      <c r="BH13" s="191">
        <f t="shared" si="44"/>
        <v>0</v>
      </c>
      <c r="BI13" s="191">
        <f t="shared" si="45"/>
        <v>-7.1999999999999993</v>
      </c>
      <c r="BJ13" s="191">
        <f t="shared" si="46"/>
        <v>51.839999999999989</v>
      </c>
      <c r="BK13" s="191">
        <f t="shared" si="47"/>
        <v>0</v>
      </c>
      <c r="BL13" s="191"/>
      <c r="BM13" s="191">
        <f t="shared" si="48"/>
        <v>0</v>
      </c>
      <c r="BN13" s="191">
        <f t="shared" si="49"/>
        <v>-4.8275862068965516</v>
      </c>
      <c r="BO13" s="191">
        <f t="shared" si="50"/>
        <v>23.305588585017833</v>
      </c>
      <c r="BP13" s="191">
        <f t="shared" si="51"/>
        <v>0</v>
      </c>
      <c r="BQ13" s="191">
        <v>2</v>
      </c>
      <c r="BR13" s="191">
        <f t="shared" si="52"/>
        <v>39</v>
      </c>
      <c r="BS13" s="191">
        <f t="shared" si="53"/>
        <v>-2.2333333333333343</v>
      </c>
      <c r="BT13" s="191">
        <f t="shared" si="54"/>
        <v>4.9877777777777821</v>
      </c>
      <c r="BU13" s="191">
        <f t="shared" si="55"/>
        <v>9.9755555555555642</v>
      </c>
      <c r="BV13" s="191">
        <v>10</v>
      </c>
      <c r="BW13" s="191">
        <f t="shared" si="56"/>
        <v>195</v>
      </c>
      <c r="BX13" s="191">
        <f t="shared" si="57"/>
        <v>-3.3333333333334991E-2</v>
      </c>
      <c r="BY13" s="191">
        <f t="shared" si="58"/>
        <v>1.1111111111112217E-3</v>
      </c>
      <c r="BZ13" s="191">
        <f t="shared" si="59"/>
        <v>1.1111111111112217E-2</v>
      </c>
      <c r="CA13" s="191"/>
      <c r="CB13" s="191">
        <f t="shared" si="60"/>
        <v>0</v>
      </c>
      <c r="CC13" s="191">
        <f t="shared" si="61"/>
        <v>4.5666666666666664</v>
      </c>
      <c r="CD13" s="191">
        <f t="shared" si="62"/>
        <v>20.854444444444443</v>
      </c>
      <c r="CE13" s="191">
        <f t="shared" si="63"/>
        <v>0</v>
      </c>
      <c r="CF13" s="191"/>
      <c r="CG13" s="191">
        <f t="shared" si="64"/>
        <v>0</v>
      </c>
      <c r="CH13" s="191">
        <f t="shared" si="65"/>
        <v>19.5</v>
      </c>
      <c r="CI13" s="191">
        <f t="shared" si="66"/>
        <v>380.25</v>
      </c>
      <c r="CJ13" s="191">
        <f t="shared" si="67"/>
        <v>0</v>
      </c>
      <c r="CK13" s="191"/>
      <c r="CL13" s="191">
        <f t="shared" si="68"/>
        <v>0</v>
      </c>
      <c r="CM13" s="191">
        <f t="shared" si="69"/>
        <v>19.5</v>
      </c>
      <c r="CN13" s="191">
        <f t="shared" si="70"/>
        <v>380.25</v>
      </c>
      <c r="CO13" s="191">
        <f t="shared" si="71"/>
        <v>0</v>
      </c>
      <c r="CP13" s="191"/>
      <c r="CQ13" s="191">
        <f t="shared" si="72"/>
        <v>0</v>
      </c>
      <c r="CR13" s="191">
        <f t="shared" si="73"/>
        <v>19.5</v>
      </c>
      <c r="CS13" s="191">
        <f t="shared" si="74"/>
        <v>380.25</v>
      </c>
      <c r="CT13" s="191">
        <f t="shared" si="75"/>
        <v>0</v>
      </c>
      <c r="CU13" s="191"/>
      <c r="CV13" s="191">
        <f t="shared" si="76"/>
        <v>0</v>
      </c>
      <c r="CW13" s="191">
        <f t="shared" si="77"/>
        <v>19.5</v>
      </c>
      <c r="CX13" s="191">
        <f t="shared" si="78"/>
        <v>380.25</v>
      </c>
      <c r="CY13" s="191">
        <f t="shared" si="79"/>
        <v>0</v>
      </c>
      <c r="CZ13" s="191">
        <f t="shared" si="80"/>
        <v>19.5</v>
      </c>
      <c r="DA13" s="191">
        <f t="shared" si="81"/>
        <v>380.25</v>
      </c>
      <c r="DB13" s="191">
        <f t="shared" si="82"/>
        <v>144590.0625</v>
      </c>
      <c r="DC13" s="191"/>
      <c r="DD13" s="191">
        <f t="shared" si="83"/>
        <v>0</v>
      </c>
      <c r="DE13" s="191">
        <f t="shared" si="84"/>
        <v>19.5</v>
      </c>
      <c r="DF13" s="191">
        <f t="shared" si="85"/>
        <v>380.25</v>
      </c>
      <c r="DG13" s="191">
        <f t="shared" si="86"/>
        <v>0</v>
      </c>
      <c r="DH13" s="191"/>
      <c r="DI13" s="191">
        <f t="shared" si="87"/>
        <v>0</v>
      </c>
      <c r="DJ13" s="191">
        <f t="shared" si="88"/>
        <v>19.5</v>
      </c>
      <c r="DK13" s="191">
        <f t="shared" si="89"/>
        <v>380.25</v>
      </c>
      <c r="DL13" s="191">
        <f t="shared" si="90"/>
        <v>0</v>
      </c>
      <c r="DM13" s="191"/>
      <c r="DN13" s="191">
        <f t="shared" si="91"/>
        <v>0</v>
      </c>
      <c r="DO13" s="191">
        <f t="shared" si="92"/>
        <v>19.5</v>
      </c>
      <c r="DP13" s="191">
        <f t="shared" si="93"/>
        <v>380.25</v>
      </c>
      <c r="DQ13" s="191">
        <f t="shared" si="94"/>
        <v>0</v>
      </c>
      <c r="DR13" s="191"/>
      <c r="DS13" s="191">
        <f t="shared" si="95"/>
        <v>0</v>
      </c>
      <c r="DT13" s="191">
        <f t="shared" si="96"/>
        <v>19.5</v>
      </c>
      <c r="DU13" s="191">
        <f t="shared" si="97"/>
        <v>380.25</v>
      </c>
      <c r="DV13" s="191">
        <f t="shared" si="98"/>
        <v>0</v>
      </c>
      <c r="DW13" s="191"/>
      <c r="DX13" s="191">
        <f t="shared" si="99"/>
        <v>0</v>
      </c>
      <c r="DY13" s="191">
        <f t="shared" si="100"/>
        <v>19.5</v>
      </c>
      <c r="DZ13" s="191">
        <f t="shared" si="101"/>
        <v>380.25</v>
      </c>
      <c r="EA13" s="191">
        <f t="shared" si="102"/>
        <v>0</v>
      </c>
      <c r="EB13" s="191"/>
      <c r="EC13" s="191">
        <f t="shared" si="103"/>
        <v>0</v>
      </c>
      <c r="ED13" s="191">
        <f t="shared" si="104"/>
        <v>19.5</v>
      </c>
      <c r="EE13" s="191">
        <f t="shared" si="105"/>
        <v>380.25</v>
      </c>
      <c r="EF13" s="191">
        <f t="shared" si="106"/>
        <v>0</v>
      </c>
      <c r="EG13" s="191"/>
      <c r="EH13" s="191">
        <f t="shared" si="107"/>
        <v>0</v>
      </c>
      <c r="EI13" s="191">
        <f t="shared" si="108"/>
        <v>19.5</v>
      </c>
      <c r="EJ13" s="191">
        <f t="shared" si="109"/>
        <v>380.25</v>
      </c>
      <c r="EK13" s="191">
        <f t="shared" si="110"/>
        <v>0</v>
      </c>
      <c r="EL13" s="191"/>
      <c r="EM13" s="191">
        <f t="shared" si="111"/>
        <v>0</v>
      </c>
      <c r="EN13" s="191">
        <f t="shared" si="112"/>
        <v>19.5</v>
      </c>
      <c r="EO13" s="191">
        <f t="shared" si="113"/>
        <v>380.25</v>
      </c>
      <c r="EP13" s="191">
        <f t="shared" si="114"/>
        <v>0</v>
      </c>
      <c r="EQ13" s="191"/>
      <c r="ER13" s="191">
        <f t="shared" si="115"/>
        <v>0</v>
      </c>
      <c r="ES13" s="191">
        <f t="shared" si="116"/>
        <v>19.5</v>
      </c>
      <c r="ET13" s="191">
        <f t="shared" si="117"/>
        <v>380.25</v>
      </c>
      <c r="EU13" s="191">
        <f t="shared" si="118"/>
        <v>0</v>
      </c>
      <c r="EV13" s="191"/>
      <c r="EW13" s="191">
        <f t="shared" si="119"/>
        <v>0</v>
      </c>
      <c r="EX13" s="191">
        <f t="shared" si="120"/>
        <v>19.5</v>
      </c>
      <c r="EY13" s="191">
        <f t="shared" si="121"/>
        <v>380.25</v>
      </c>
      <c r="EZ13" s="191">
        <f t="shared" si="122"/>
        <v>0</v>
      </c>
      <c r="FA13" s="191"/>
      <c r="FB13" s="191">
        <f t="shared" si="123"/>
        <v>0</v>
      </c>
      <c r="FC13" s="191">
        <f t="shared" si="124"/>
        <v>19.5</v>
      </c>
      <c r="FD13" s="191">
        <f t="shared" si="125"/>
        <v>380.25</v>
      </c>
      <c r="FE13" s="191">
        <f t="shared" si="126"/>
        <v>0</v>
      </c>
      <c r="FF13" s="191"/>
      <c r="FG13" s="191">
        <f t="shared" si="127"/>
        <v>0</v>
      </c>
      <c r="FH13" s="191">
        <f t="shared" si="128"/>
        <v>19.5</v>
      </c>
      <c r="FI13" s="191">
        <f t="shared" si="129"/>
        <v>380.25</v>
      </c>
      <c r="FJ13" s="191">
        <f t="shared" si="130"/>
        <v>0</v>
      </c>
      <c r="FK13" s="191"/>
      <c r="FL13" s="191">
        <f t="shared" si="131"/>
        <v>0</v>
      </c>
      <c r="FM13" s="191">
        <f t="shared" si="132"/>
        <v>19.5</v>
      </c>
      <c r="FN13" s="191">
        <f t="shared" si="133"/>
        <v>380.25</v>
      </c>
      <c r="FO13" s="191">
        <f t="shared" si="134"/>
        <v>0</v>
      </c>
      <c r="FP13" s="192"/>
      <c r="FQ13" s="191"/>
      <c r="FR13" s="191"/>
      <c r="FS13" s="191"/>
      <c r="FT13" s="178"/>
      <c r="FU13" s="192">
        <f t="shared" si="135"/>
        <v>0</v>
      </c>
      <c r="FV13" s="191">
        <f t="shared" si="136"/>
        <v>19.5</v>
      </c>
      <c r="FW13" s="191">
        <f t="shared" si="137"/>
        <v>380.25</v>
      </c>
      <c r="FX13" s="191">
        <f t="shared" si="138"/>
        <v>0</v>
      </c>
    </row>
    <row r="14" spans="1:180">
      <c r="A14" s="188">
        <f t="shared" si="139"/>
        <v>20</v>
      </c>
      <c r="B14" s="189" t="s">
        <v>2</v>
      </c>
      <c r="C14" s="190">
        <f t="shared" si="140"/>
        <v>20.9</v>
      </c>
      <c r="D14" s="191"/>
      <c r="E14" s="191">
        <f t="shared" si="0"/>
        <v>0</v>
      </c>
      <c r="F14" s="191">
        <f t="shared" si="1"/>
        <v>-14.785714285714285</v>
      </c>
      <c r="G14" s="191">
        <f t="shared" si="2"/>
        <v>218.61734693877548</v>
      </c>
      <c r="H14" s="191">
        <f t="shared" si="3"/>
        <v>0</v>
      </c>
      <c r="I14" s="191"/>
      <c r="J14" s="191">
        <f t="shared" si="4"/>
        <v>0</v>
      </c>
      <c r="K14" s="191">
        <f t="shared" si="5"/>
        <v>-12.799999999999997</v>
      </c>
      <c r="L14" s="191">
        <f t="shared" si="6"/>
        <v>163.83999999999992</v>
      </c>
      <c r="M14" s="191">
        <f t="shared" si="7"/>
        <v>0</v>
      </c>
      <c r="N14" s="191"/>
      <c r="O14" s="191">
        <f t="shared" si="8"/>
        <v>0</v>
      </c>
      <c r="P14" s="191">
        <f t="shared" si="9"/>
        <v>-9.3999999999999986</v>
      </c>
      <c r="Q14" s="191">
        <f t="shared" si="10"/>
        <v>88.359999999999971</v>
      </c>
      <c r="R14" s="191">
        <f t="shared" si="11"/>
        <v>0</v>
      </c>
      <c r="S14" s="191"/>
      <c r="T14" s="191">
        <f t="shared" si="12"/>
        <v>0</v>
      </c>
      <c r="U14" s="191">
        <f t="shared" si="13"/>
        <v>-10.866666666666667</v>
      </c>
      <c r="V14" s="191">
        <f t="shared" si="14"/>
        <v>118.08444444444446</v>
      </c>
      <c r="W14" s="191">
        <f t="shared" si="15"/>
        <v>0</v>
      </c>
      <c r="X14" s="191"/>
      <c r="Y14" s="191">
        <f t="shared" si="16"/>
        <v>0</v>
      </c>
      <c r="Z14" s="191">
        <f t="shared" si="17"/>
        <v>-8.9499999999999993</v>
      </c>
      <c r="AA14" s="191">
        <f t="shared" si="18"/>
        <v>80.102499999999992</v>
      </c>
      <c r="AB14" s="191">
        <f t="shared" si="19"/>
        <v>0</v>
      </c>
      <c r="AC14" s="191"/>
      <c r="AD14" s="191">
        <f t="shared" si="20"/>
        <v>0</v>
      </c>
      <c r="AE14" s="191">
        <f t="shared" si="21"/>
        <v>-16.533333333333331</v>
      </c>
      <c r="AF14" s="191">
        <f t="shared" si="22"/>
        <v>273.35111111111104</v>
      </c>
      <c r="AG14" s="191">
        <f t="shared" si="23"/>
        <v>0</v>
      </c>
      <c r="AH14" s="191"/>
      <c r="AI14" s="191">
        <f t="shared" si="24"/>
        <v>0</v>
      </c>
      <c r="AJ14" s="191">
        <f t="shared" si="25"/>
        <v>-13.133333333333333</v>
      </c>
      <c r="AK14" s="191">
        <f t="shared" si="26"/>
        <v>172.48444444444442</v>
      </c>
      <c r="AL14" s="191">
        <f t="shared" si="27"/>
        <v>0</v>
      </c>
      <c r="AM14" s="191"/>
      <c r="AN14" s="191">
        <f t="shared" si="28"/>
        <v>0</v>
      </c>
      <c r="AO14" s="191">
        <f t="shared" si="29"/>
        <v>-11.799999999999997</v>
      </c>
      <c r="AP14" s="191">
        <f t="shared" si="30"/>
        <v>139.23999999999992</v>
      </c>
      <c r="AQ14" s="191">
        <f t="shared" si="31"/>
        <v>0</v>
      </c>
      <c r="AR14" s="191"/>
      <c r="AS14" s="191">
        <f t="shared" si="32"/>
        <v>0</v>
      </c>
      <c r="AT14" s="191">
        <f t="shared" si="33"/>
        <v>-10.133333333333333</v>
      </c>
      <c r="AU14" s="191">
        <f t="shared" si="34"/>
        <v>102.68444444444444</v>
      </c>
      <c r="AV14" s="191">
        <f t="shared" si="35"/>
        <v>0</v>
      </c>
      <c r="AW14" s="191"/>
      <c r="AX14" s="191">
        <f t="shared" si="36"/>
        <v>0</v>
      </c>
      <c r="AY14" s="191">
        <f t="shared" si="37"/>
        <v>-8.5</v>
      </c>
      <c r="AZ14" s="191">
        <f t="shared" si="38"/>
        <v>72.25</v>
      </c>
      <c r="BA14" s="191">
        <f t="shared" si="39"/>
        <v>0</v>
      </c>
      <c r="BB14" s="191"/>
      <c r="BC14" s="191">
        <f t="shared" si="40"/>
        <v>0</v>
      </c>
      <c r="BD14" s="191">
        <f t="shared" si="41"/>
        <v>-7.2666666666666657</v>
      </c>
      <c r="BE14" s="191">
        <f t="shared" si="42"/>
        <v>52.804444444444428</v>
      </c>
      <c r="BF14" s="191">
        <f t="shared" si="43"/>
        <v>0</v>
      </c>
      <c r="BG14" s="191"/>
      <c r="BH14" s="191">
        <f t="shared" si="44"/>
        <v>0</v>
      </c>
      <c r="BI14" s="191">
        <f t="shared" si="45"/>
        <v>-6.1999999999999993</v>
      </c>
      <c r="BJ14" s="191">
        <f t="shared" si="46"/>
        <v>38.439999999999991</v>
      </c>
      <c r="BK14" s="191">
        <f t="shared" si="47"/>
        <v>0</v>
      </c>
      <c r="BL14" s="191"/>
      <c r="BM14" s="191">
        <f t="shared" si="48"/>
        <v>0</v>
      </c>
      <c r="BN14" s="191">
        <f t="shared" si="49"/>
        <v>-3.8275862068965516</v>
      </c>
      <c r="BO14" s="191">
        <f t="shared" si="50"/>
        <v>14.650416171224732</v>
      </c>
      <c r="BP14" s="191">
        <f t="shared" si="51"/>
        <v>0</v>
      </c>
      <c r="BQ14" s="191">
        <v>6</v>
      </c>
      <c r="BR14" s="191">
        <f t="shared" si="52"/>
        <v>123</v>
      </c>
      <c r="BS14" s="191">
        <f t="shared" si="53"/>
        <v>-1.2333333333333343</v>
      </c>
      <c r="BT14" s="191">
        <f t="shared" si="54"/>
        <v>1.5211111111111135</v>
      </c>
      <c r="BU14" s="191">
        <f t="shared" si="55"/>
        <v>9.1266666666666811</v>
      </c>
      <c r="BV14" s="191">
        <v>12</v>
      </c>
      <c r="BW14" s="191">
        <f t="shared" si="56"/>
        <v>246</v>
      </c>
      <c r="BX14" s="191">
        <f t="shared" si="57"/>
        <v>0.96666666666666501</v>
      </c>
      <c r="BY14" s="191">
        <f t="shared" si="58"/>
        <v>0.93444444444444119</v>
      </c>
      <c r="BZ14" s="191">
        <f t="shared" si="59"/>
        <v>11.213333333333294</v>
      </c>
      <c r="CA14" s="191"/>
      <c r="CB14" s="191">
        <f t="shared" si="60"/>
        <v>0</v>
      </c>
      <c r="CC14" s="191">
        <f t="shared" si="61"/>
        <v>5.5666666666666664</v>
      </c>
      <c r="CD14" s="191">
        <f t="shared" si="62"/>
        <v>30.987777777777776</v>
      </c>
      <c r="CE14" s="191">
        <f t="shared" si="63"/>
        <v>0</v>
      </c>
      <c r="CF14" s="191"/>
      <c r="CG14" s="191">
        <f t="shared" si="64"/>
        <v>0</v>
      </c>
      <c r="CH14" s="191">
        <f t="shared" si="65"/>
        <v>20.5</v>
      </c>
      <c r="CI14" s="191">
        <f t="shared" si="66"/>
        <v>420.25</v>
      </c>
      <c r="CJ14" s="191">
        <f t="shared" si="67"/>
        <v>0</v>
      </c>
      <c r="CK14" s="191"/>
      <c r="CL14" s="191">
        <f t="shared" si="68"/>
        <v>0</v>
      </c>
      <c r="CM14" s="191">
        <f t="shared" si="69"/>
        <v>20.5</v>
      </c>
      <c r="CN14" s="191">
        <f t="shared" si="70"/>
        <v>420.25</v>
      </c>
      <c r="CO14" s="191">
        <f t="shared" si="71"/>
        <v>0</v>
      </c>
      <c r="CP14" s="191"/>
      <c r="CQ14" s="191">
        <f t="shared" si="72"/>
        <v>0</v>
      </c>
      <c r="CR14" s="191">
        <f t="shared" si="73"/>
        <v>20.5</v>
      </c>
      <c r="CS14" s="191">
        <f t="shared" si="74"/>
        <v>420.25</v>
      </c>
      <c r="CT14" s="191">
        <f t="shared" si="75"/>
        <v>0</v>
      </c>
      <c r="CU14" s="191"/>
      <c r="CV14" s="191">
        <f t="shared" si="76"/>
        <v>0</v>
      </c>
      <c r="CW14" s="191">
        <f t="shared" si="77"/>
        <v>20.5</v>
      </c>
      <c r="CX14" s="191">
        <f t="shared" si="78"/>
        <v>420.25</v>
      </c>
      <c r="CY14" s="191">
        <f t="shared" si="79"/>
        <v>0</v>
      </c>
      <c r="CZ14" s="191">
        <f t="shared" si="80"/>
        <v>20.5</v>
      </c>
      <c r="DA14" s="191">
        <f t="shared" si="81"/>
        <v>420.25</v>
      </c>
      <c r="DB14" s="191">
        <f t="shared" si="82"/>
        <v>176610.0625</v>
      </c>
      <c r="DC14" s="191"/>
      <c r="DD14" s="191">
        <f t="shared" si="83"/>
        <v>0</v>
      </c>
      <c r="DE14" s="191">
        <f t="shared" si="84"/>
        <v>20.5</v>
      </c>
      <c r="DF14" s="191">
        <f t="shared" si="85"/>
        <v>420.25</v>
      </c>
      <c r="DG14" s="191">
        <f t="shared" si="86"/>
        <v>0</v>
      </c>
      <c r="DH14" s="191"/>
      <c r="DI14" s="191">
        <f t="shared" si="87"/>
        <v>0</v>
      </c>
      <c r="DJ14" s="191">
        <f t="shared" si="88"/>
        <v>20.5</v>
      </c>
      <c r="DK14" s="191">
        <f t="shared" si="89"/>
        <v>420.25</v>
      </c>
      <c r="DL14" s="191">
        <f t="shared" si="90"/>
        <v>0</v>
      </c>
      <c r="DM14" s="191"/>
      <c r="DN14" s="191">
        <f t="shared" si="91"/>
        <v>0</v>
      </c>
      <c r="DO14" s="191">
        <f t="shared" si="92"/>
        <v>20.5</v>
      </c>
      <c r="DP14" s="191">
        <f t="shared" si="93"/>
        <v>420.25</v>
      </c>
      <c r="DQ14" s="191">
        <f t="shared" si="94"/>
        <v>0</v>
      </c>
      <c r="DR14" s="191"/>
      <c r="DS14" s="191">
        <f t="shared" si="95"/>
        <v>0</v>
      </c>
      <c r="DT14" s="191">
        <f t="shared" si="96"/>
        <v>20.5</v>
      </c>
      <c r="DU14" s="191">
        <f t="shared" si="97"/>
        <v>420.25</v>
      </c>
      <c r="DV14" s="191">
        <f t="shared" si="98"/>
        <v>0</v>
      </c>
      <c r="DW14" s="191"/>
      <c r="DX14" s="191">
        <f t="shared" si="99"/>
        <v>0</v>
      </c>
      <c r="DY14" s="191">
        <f t="shared" si="100"/>
        <v>20.5</v>
      </c>
      <c r="DZ14" s="191">
        <f t="shared" si="101"/>
        <v>420.25</v>
      </c>
      <c r="EA14" s="191">
        <f t="shared" si="102"/>
        <v>0</v>
      </c>
      <c r="EB14" s="191"/>
      <c r="EC14" s="191">
        <f t="shared" si="103"/>
        <v>0</v>
      </c>
      <c r="ED14" s="191">
        <f t="shared" si="104"/>
        <v>20.5</v>
      </c>
      <c r="EE14" s="191">
        <f t="shared" si="105"/>
        <v>420.25</v>
      </c>
      <c r="EF14" s="191">
        <f t="shared" si="106"/>
        <v>0</v>
      </c>
      <c r="EG14" s="191"/>
      <c r="EH14" s="191">
        <f t="shared" si="107"/>
        <v>0</v>
      </c>
      <c r="EI14" s="191">
        <f t="shared" si="108"/>
        <v>20.5</v>
      </c>
      <c r="EJ14" s="191">
        <f t="shared" si="109"/>
        <v>420.25</v>
      </c>
      <c r="EK14" s="191">
        <f t="shared" si="110"/>
        <v>0</v>
      </c>
      <c r="EL14" s="191"/>
      <c r="EM14" s="191">
        <f t="shared" si="111"/>
        <v>0</v>
      </c>
      <c r="EN14" s="191">
        <f t="shared" si="112"/>
        <v>20.5</v>
      </c>
      <c r="EO14" s="191">
        <f t="shared" si="113"/>
        <v>420.25</v>
      </c>
      <c r="EP14" s="191">
        <f t="shared" si="114"/>
        <v>0</v>
      </c>
      <c r="EQ14" s="191"/>
      <c r="ER14" s="191">
        <f t="shared" si="115"/>
        <v>0</v>
      </c>
      <c r="ES14" s="191">
        <f t="shared" si="116"/>
        <v>20.5</v>
      </c>
      <c r="ET14" s="191">
        <f t="shared" si="117"/>
        <v>420.25</v>
      </c>
      <c r="EU14" s="191">
        <f t="shared" si="118"/>
        <v>0</v>
      </c>
      <c r="EV14" s="191"/>
      <c r="EW14" s="191">
        <f t="shared" si="119"/>
        <v>0</v>
      </c>
      <c r="EX14" s="191">
        <f t="shared" si="120"/>
        <v>20.5</v>
      </c>
      <c r="EY14" s="191">
        <f t="shared" si="121"/>
        <v>420.25</v>
      </c>
      <c r="EZ14" s="191">
        <f t="shared" si="122"/>
        <v>0</v>
      </c>
      <c r="FA14" s="191"/>
      <c r="FB14" s="191">
        <f t="shared" si="123"/>
        <v>0</v>
      </c>
      <c r="FC14" s="191">
        <f t="shared" si="124"/>
        <v>20.5</v>
      </c>
      <c r="FD14" s="191">
        <f t="shared" si="125"/>
        <v>420.25</v>
      </c>
      <c r="FE14" s="191">
        <f t="shared" si="126"/>
        <v>0</v>
      </c>
      <c r="FF14" s="191"/>
      <c r="FG14" s="191">
        <f t="shared" si="127"/>
        <v>0</v>
      </c>
      <c r="FH14" s="191">
        <f t="shared" si="128"/>
        <v>20.5</v>
      </c>
      <c r="FI14" s="191">
        <f t="shared" si="129"/>
        <v>420.25</v>
      </c>
      <c r="FJ14" s="191">
        <f t="shared" si="130"/>
        <v>0</v>
      </c>
      <c r="FK14" s="191"/>
      <c r="FL14" s="191">
        <f t="shared" si="131"/>
        <v>0</v>
      </c>
      <c r="FM14" s="191">
        <f t="shared" si="132"/>
        <v>20.5</v>
      </c>
      <c r="FN14" s="191">
        <f t="shared" si="133"/>
        <v>420.25</v>
      </c>
      <c r="FO14" s="191">
        <f t="shared" si="134"/>
        <v>0</v>
      </c>
      <c r="FP14" s="192"/>
      <c r="FQ14" s="191"/>
      <c r="FR14" s="191"/>
      <c r="FS14" s="191"/>
      <c r="FT14" s="178"/>
      <c r="FU14" s="192">
        <f t="shared" si="135"/>
        <v>0</v>
      </c>
      <c r="FV14" s="191">
        <f t="shared" si="136"/>
        <v>20.5</v>
      </c>
      <c r="FW14" s="191">
        <f t="shared" si="137"/>
        <v>420.25</v>
      </c>
      <c r="FX14" s="191">
        <f t="shared" si="138"/>
        <v>0</v>
      </c>
    </row>
    <row r="15" spans="1:180">
      <c r="A15" s="188">
        <f t="shared" si="139"/>
        <v>21</v>
      </c>
      <c r="B15" s="189" t="s">
        <v>2</v>
      </c>
      <c r="C15" s="190">
        <f t="shared" si="140"/>
        <v>21.9</v>
      </c>
      <c r="D15" s="191"/>
      <c r="E15" s="191">
        <f t="shared" si="0"/>
        <v>0</v>
      </c>
      <c r="F15" s="191">
        <f t="shared" si="1"/>
        <v>-13.785714285714285</v>
      </c>
      <c r="G15" s="191">
        <f t="shared" si="2"/>
        <v>190.0459183673469</v>
      </c>
      <c r="H15" s="191">
        <f t="shared" si="3"/>
        <v>0</v>
      </c>
      <c r="I15" s="191"/>
      <c r="J15" s="191">
        <f t="shared" si="4"/>
        <v>0</v>
      </c>
      <c r="K15" s="191">
        <f t="shared" si="5"/>
        <v>-11.799999999999997</v>
      </c>
      <c r="L15" s="191">
        <f t="shared" si="6"/>
        <v>139.23999999999992</v>
      </c>
      <c r="M15" s="191">
        <f t="shared" si="7"/>
        <v>0</v>
      </c>
      <c r="N15" s="191"/>
      <c r="O15" s="191">
        <f t="shared" si="8"/>
        <v>0</v>
      </c>
      <c r="P15" s="191">
        <f t="shared" si="9"/>
        <v>-8.3999999999999986</v>
      </c>
      <c r="Q15" s="191">
        <f t="shared" si="10"/>
        <v>70.559999999999974</v>
      </c>
      <c r="R15" s="191">
        <f t="shared" si="11"/>
        <v>0</v>
      </c>
      <c r="S15" s="191"/>
      <c r="T15" s="191">
        <f t="shared" si="12"/>
        <v>0</v>
      </c>
      <c r="U15" s="191">
        <f t="shared" si="13"/>
        <v>-9.8666666666666671</v>
      </c>
      <c r="V15" s="191">
        <f t="shared" si="14"/>
        <v>97.351111111111123</v>
      </c>
      <c r="W15" s="191">
        <f t="shared" si="15"/>
        <v>0</v>
      </c>
      <c r="X15" s="191"/>
      <c r="Y15" s="191">
        <f t="shared" si="16"/>
        <v>0</v>
      </c>
      <c r="Z15" s="191">
        <f t="shared" si="17"/>
        <v>-7.9499999999999993</v>
      </c>
      <c r="AA15" s="191">
        <f t="shared" si="18"/>
        <v>63.202499999999986</v>
      </c>
      <c r="AB15" s="191">
        <f t="shared" si="19"/>
        <v>0</v>
      </c>
      <c r="AC15" s="191"/>
      <c r="AD15" s="191">
        <f t="shared" si="20"/>
        <v>0</v>
      </c>
      <c r="AE15" s="191">
        <f t="shared" si="21"/>
        <v>-15.533333333333331</v>
      </c>
      <c r="AF15" s="191">
        <f t="shared" si="22"/>
        <v>241.28444444444438</v>
      </c>
      <c r="AG15" s="191">
        <f t="shared" si="23"/>
        <v>0</v>
      </c>
      <c r="AH15" s="191"/>
      <c r="AI15" s="191">
        <f t="shared" si="24"/>
        <v>0</v>
      </c>
      <c r="AJ15" s="191">
        <f t="shared" si="25"/>
        <v>-12.133333333333333</v>
      </c>
      <c r="AK15" s="191">
        <f t="shared" si="26"/>
        <v>147.21777777777777</v>
      </c>
      <c r="AL15" s="191">
        <f t="shared" si="27"/>
        <v>0</v>
      </c>
      <c r="AM15" s="191"/>
      <c r="AN15" s="191">
        <f t="shared" si="28"/>
        <v>0</v>
      </c>
      <c r="AO15" s="191">
        <f t="shared" si="29"/>
        <v>-10.799999999999997</v>
      </c>
      <c r="AP15" s="191">
        <f t="shared" si="30"/>
        <v>116.63999999999994</v>
      </c>
      <c r="AQ15" s="191">
        <f t="shared" si="31"/>
        <v>0</v>
      </c>
      <c r="AR15" s="191"/>
      <c r="AS15" s="191">
        <f t="shared" si="32"/>
        <v>0</v>
      </c>
      <c r="AT15" s="191">
        <f t="shared" si="33"/>
        <v>-9.1333333333333329</v>
      </c>
      <c r="AU15" s="191">
        <f t="shared" si="34"/>
        <v>83.417777777777772</v>
      </c>
      <c r="AV15" s="191">
        <f t="shared" si="35"/>
        <v>0</v>
      </c>
      <c r="AW15" s="191"/>
      <c r="AX15" s="191">
        <f t="shared" si="36"/>
        <v>0</v>
      </c>
      <c r="AY15" s="191">
        <f t="shared" si="37"/>
        <v>-7.5</v>
      </c>
      <c r="AZ15" s="191">
        <f t="shared" si="38"/>
        <v>56.25</v>
      </c>
      <c r="BA15" s="191">
        <f t="shared" si="39"/>
        <v>0</v>
      </c>
      <c r="BB15" s="191"/>
      <c r="BC15" s="191">
        <f t="shared" si="40"/>
        <v>0</v>
      </c>
      <c r="BD15" s="191">
        <f t="shared" si="41"/>
        <v>-6.2666666666666657</v>
      </c>
      <c r="BE15" s="191">
        <f t="shared" si="42"/>
        <v>39.271111111111097</v>
      </c>
      <c r="BF15" s="191">
        <f t="shared" si="43"/>
        <v>0</v>
      </c>
      <c r="BG15" s="191"/>
      <c r="BH15" s="191">
        <f t="shared" si="44"/>
        <v>0</v>
      </c>
      <c r="BI15" s="191">
        <f t="shared" si="45"/>
        <v>-5.1999999999999993</v>
      </c>
      <c r="BJ15" s="191">
        <f t="shared" si="46"/>
        <v>27.039999999999992</v>
      </c>
      <c r="BK15" s="191">
        <f t="shared" si="47"/>
        <v>0</v>
      </c>
      <c r="BL15" s="191"/>
      <c r="BM15" s="191">
        <f t="shared" si="48"/>
        <v>0</v>
      </c>
      <c r="BN15" s="191">
        <f t="shared" si="49"/>
        <v>-2.8275862068965516</v>
      </c>
      <c r="BO15" s="191">
        <f t="shared" si="50"/>
        <v>7.995243757431628</v>
      </c>
      <c r="BP15" s="191">
        <f t="shared" si="51"/>
        <v>0</v>
      </c>
      <c r="BQ15" s="191">
        <v>8</v>
      </c>
      <c r="BR15" s="191">
        <f t="shared" si="52"/>
        <v>172</v>
      </c>
      <c r="BS15" s="191">
        <f t="shared" si="53"/>
        <v>-0.23333333333333428</v>
      </c>
      <c r="BT15" s="191">
        <f t="shared" si="54"/>
        <v>5.4444444444444885E-2</v>
      </c>
      <c r="BU15" s="191">
        <f t="shared" si="55"/>
        <v>0.43555555555555908</v>
      </c>
      <c r="BV15" s="191"/>
      <c r="BW15" s="191">
        <f t="shared" si="56"/>
        <v>0</v>
      </c>
      <c r="BX15" s="191">
        <f t="shared" si="57"/>
        <v>1.966666666666665</v>
      </c>
      <c r="BY15" s="191">
        <f t="shared" si="58"/>
        <v>3.8677777777777713</v>
      </c>
      <c r="BZ15" s="191">
        <f t="shared" si="59"/>
        <v>0</v>
      </c>
      <c r="CA15" s="191"/>
      <c r="CB15" s="191">
        <f t="shared" si="60"/>
        <v>0</v>
      </c>
      <c r="CC15" s="191">
        <f t="shared" si="61"/>
        <v>6.5666666666666664</v>
      </c>
      <c r="CD15" s="191">
        <f t="shared" si="62"/>
        <v>43.121111111111105</v>
      </c>
      <c r="CE15" s="191">
        <f t="shared" si="63"/>
        <v>0</v>
      </c>
      <c r="CF15" s="191"/>
      <c r="CG15" s="191">
        <f t="shared" si="64"/>
        <v>0</v>
      </c>
      <c r="CH15" s="191">
        <f t="shared" si="65"/>
        <v>21.5</v>
      </c>
      <c r="CI15" s="191">
        <f t="shared" si="66"/>
        <v>462.25</v>
      </c>
      <c r="CJ15" s="191">
        <f t="shared" si="67"/>
        <v>0</v>
      </c>
      <c r="CK15" s="191"/>
      <c r="CL15" s="191">
        <f t="shared" si="68"/>
        <v>0</v>
      </c>
      <c r="CM15" s="191">
        <f t="shared" si="69"/>
        <v>21.5</v>
      </c>
      <c r="CN15" s="191">
        <f t="shared" si="70"/>
        <v>462.25</v>
      </c>
      <c r="CO15" s="191">
        <f t="shared" si="71"/>
        <v>0</v>
      </c>
      <c r="CP15" s="191"/>
      <c r="CQ15" s="191">
        <f t="shared" si="72"/>
        <v>0</v>
      </c>
      <c r="CR15" s="191">
        <f t="shared" si="73"/>
        <v>21.5</v>
      </c>
      <c r="CS15" s="191">
        <f t="shared" si="74"/>
        <v>462.25</v>
      </c>
      <c r="CT15" s="191">
        <f t="shared" si="75"/>
        <v>0</v>
      </c>
      <c r="CU15" s="191"/>
      <c r="CV15" s="191">
        <f t="shared" si="76"/>
        <v>0</v>
      </c>
      <c r="CW15" s="191">
        <f t="shared" si="77"/>
        <v>21.5</v>
      </c>
      <c r="CX15" s="191">
        <f t="shared" si="78"/>
        <v>462.25</v>
      </c>
      <c r="CY15" s="191">
        <f t="shared" si="79"/>
        <v>0</v>
      </c>
      <c r="CZ15" s="191">
        <f t="shared" si="80"/>
        <v>21.5</v>
      </c>
      <c r="DA15" s="191">
        <f t="shared" si="81"/>
        <v>462.25</v>
      </c>
      <c r="DB15" s="191">
        <f t="shared" si="82"/>
        <v>213675.0625</v>
      </c>
      <c r="DC15" s="191"/>
      <c r="DD15" s="191">
        <f t="shared" si="83"/>
        <v>0</v>
      </c>
      <c r="DE15" s="191">
        <f t="shared" si="84"/>
        <v>21.5</v>
      </c>
      <c r="DF15" s="191">
        <f t="shared" si="85"/>
        <v>462.25</v>
      </c>
      <c r="DG15" s="191">
        <f t="shared" si="86"/>
        <v>0</v>
      </c>
      <c r="DH15" s="191"/>
      <c r="DI15" s="191">
        <f t="shared" si="87"/>
        <v>0</v>
      </c>
      <c r="DJ15" s="191">
        <f t="shared" si="88"/>
        <v>21.5</v>
      </c>
      <c r="DK15" s="191">
        <f t="shared" si="89"/>
        <v>462.25</v>
      </c>
      <c r="DL15" s="191">
        <f t="shared" si="90"/>
        <v>0</v>
      </c>
      <c r="DM15" s="191"/>
      <c r="DN15" s="191">
        <f t="shared" si="91"/>
        <v>0</v>
      </c>
      <c r="DO15" s="191">
        <f t="shared" si="92"/>
        <v>21.5</v>
      </c>
      <c r="DP15" s="191">
        <f t="shared" si="93"/>
        <v>462.25</v>
      </c>
      <c r="DQ15" s="191">
        <f t="shared" si="94"/>
        <v>0</v>
      </c>
      <c r="DR15" s="191"/>
      <c r="DS15" s="191">
        <f t="shared" si="95"/>
        <v>0</v>
      </c>
      <c r="DT15" s="191">
        <f t="shared" si="96"/>
        <v>21.5</v>
      </c>
      <c r="DU15" s="191">
        <f t="shared" si="97"/>
        <v>462.25</v>
      </c>
      <c r="DV15" s="191">
        <f t="shared" si="98"/>
        <v>0</v>
      </c>
      <c r="DW15" s="191"/>
      <c r="DX15" s="191">
        <f t="shared" si="99"/>
        <v>0</v>
      </c>
      <c r="DY15" s="191">
        <f t="shared" si="100"/>
        <v>21.5</v>
      </c>
      <c r="DZ15" s="191">
        <f t="shared" si="101"/>
        <v>462.25</v>
      </c>
      <c r="EA15" s="191">
        <f t="shared" si="102"/>
        <v>0</v>
      </c>
      <c r="EB15" s="191"/>
      <c r="EC15" s="191">
        <f t="shared" si="103"/>
        <v>0</v>
      </c>
      <c r="ED15" s="191">
        <f t="shared" si="104"/>
        <v>21.5</v>
      </c>
      <c r="EE15" s="191">
        <f t="shared" si="105"/>
        <v>462.25</v>
      </c>
      <c r="EF15" s="191">
        <f t="shared" si="106"/>
        <v>0</v>
      </c>
      <c r="EG15" s="191"/>
      <c r="EH15" s="191">
        <f t="shared" si="107"/>
        <v>0</v>
      </c>
      <c r="EI15" s="191">
        <f t="shared" si="108"/>
        <v>21.5</v>
      </c>
      <c r="EJ15" s="191">
        <f t="shared" si="109"/>
        <v>462.25</v>
      </c>
      <c r="EK15" s="191">
        <f t="shared" si="110"/>
        <v>0</v>
      </c>
      <c r="EL15" s="191"/>
      <c r="EM15" s="191">
        <f t="shared" si="111"/>
        <v>0</v>
      </c>
      <c r="EN15" s="191">
        <f t="shared" si="112"/>
        <v>21.5</v>
      </c>
      <c r="EO15" s="191">
        <f t="shared" si="113"/>
        <v>462.25</v>
      </c>
      <c r="EP15" s="191">
        <f t="shared" si="114"/>
        <v>0</v>
      </c>
      <c r="EQ15" s="191"/>
      <c r="ER15" s="191">
        <f t="shared" si="115"/>
        <v>0</v>
      </c>
      <c r="ES15" s="191">
        <f t="shared" si="116"/>
        <v>21.5</v>
      </c>
      <c r="ET15" s="191">
        <f t="shared" si="117"/>
        <v>462.25</v>
      </c>
      <c r="EU15" s="191">
        <f t="shared" si="118"/>
        <v>0</v>
      </c>
      <c r="EV15" s="191"/>
      <c r="EW15" s="191">
        <f t="shared" si="119"/>
        <v>0</v>
      </c>
      <c r="EX15" s="191">
        <f t="shared" si="120"/>
        <v>21.5</v>
      </c>
      <c r="EY15" s="191">
        <f t="shared" si="121"/>
        <v>462.25</v>
      </c>
      <c r="EZ15" s="191">
        <f t="shared" si="122"/>
        <v>0</v>
      </c>
      <c r="FA15" s="191"/>
      <c r="FB15" s="191">
        <f t="shared" si="123"/>
        <v>0</v>
      </c>
      <c r="FC15" s="191">
        <f t="shared" si="124"/>
        <v>21.5</v>
      </c>
      <c r="FD15" s="191">
        <f t="shared" si="125"/>
        <v>462.25</v>
      </c>
      <c r="FE15" s="191">
        <f t="shared" si="126"/>
        <v>0</v>
      </c>
      <c r="FF15" s="191"/>
      <c r="FG15" s="191">
        <f t="shared" si="127"/>
        <v>0</v>
      </c>
      <c r="FH15" s="191">
        <f t="shared" si="128"/>
        <v>21.5</v>
      </c>
      <c r="FI15" s="191">
        <f t="shared" si="129"/>
        <v>462.25</v>
      </c>
      <c r="FJ15" s="191">
        <f t="shared" si="130"/>
        <v>0</v>
      </c>
      <c r="FK15" s="191"/>
      <c r="FL15" s="191">
        <f t="shared" si="131"/>
        <v>0</v>
      </c>
      <c r="FM15" s="191">
        <f t="shared" si="132"/>
        <v>21.5</v>
      </c>
      <c r="FN15" s="191">
        <f t="shared" si="133"/>
        <v>462.25</v>
      </c>
      <c r="FO15" s="191">
        <f t="shared" si="134"/>
        <v>0</v>
      </c>
      <c r="FP15" s="192"/>
      <c r="FQ15" s="191"/>
      <c r="FR15" s="191"/>
      <c r="FS15" s="191"/>
      <c r="FT15" s="178"/>
      <c r="FU15" s="192">
        <f t="shared" si="135"/>
        <v>0</v>
      </c>
      <c r="FV15" s="191">
        <f t="shared" si="136"/>
        <v>21.5</v>
      </c>
      <c r="FW15" s="191">
        <f t="shared" si="137"/>
        <v>462.25</v>
      </c>
      <c r="FX15" s="191">
        <f t="shared" si="138"/>
        <v>0</v>
      </c>
    </row>
    <row r="16" spans="1:180">
      <c r="A16" s="188">
        <f t="shared" si="139"/>
        <v>22</v>
      </c>
      <c r="B16" s="189" t="s">
        <v>2</v>
      </c>
      <c r="C16" s="190">
        <f t="shared" si="140"/>
        <v>22.9</v>
      </c>
      <c r="D16" s="191"/>
      <c r="E16" s="191">
        <f t="shared" si="0"/>
        <v>0</v>
      </c>
      <c r="F16" s="191">
        <f t="shared" si="1"/>
        <v>-12.785714285714285</v>
      </c>
      <c r="G16" s="191">
        <f t="shared" si="2"/>
        <v>163.47448979591834</v>
      </c>
      <c r="H16" s="191">
        <f t="shared" si="3"/>
        <v>0</v>
      </c>
      <c r="I16" s="191"/>
      <c r="J16" s="191">
        <f t="shared" si="4"/>
        <v>0</v>
      </c>
      <c r="K16" s="191">
        <f t="shared" si="5"/>
        <v>-10.799999999999997</v>
      </c>
      <c r="L16" s="191">
        <f t="shared" si="6"/>
        <v>116.63999999999994</v>
      </c>
      <c r="M16" s="191">
        <f t="shared" si="7"/>
        <v>0</v>
      </c>
      <c r="N16" s="191"/>
      <c r="O16" s="191">
        <f t="shared" si="8"/>
        <v>0</v>
      </c>
      <c r="P16" s="191">
        <f t="shared" si="9"/>
        <v>-7.3999999999999986</v>
      </c>
      <c r="Q16" s="191">
        <f t="shared" si="10"/>
        <v>54.759999999999977</v>
      </c>
      <c r="R16" s="191">
        <f t="shared" si="11"/>
        <v>0</v>
      </c>
      <c r="S16" s="191"/>
      <c r="T16" s="191">
        <f t="shared" si="12"/>
        <v>0</v>
      </c>
      <c r="U16" s="191">
        <f t="shared" si="13"/>
        <v>-8.8666666666666671</v>
      </c>
      <c r="V16" s="191">
        <f t="shared" si="14"/>
        <v>78.617777777777789</v>
      </c>
      <c r="W16" s="191">
        <f t="shared" si="15"/>
        <v>0</v>
      </c>
      <c r="X16" s="191"/>
      <c r="Y16" s="191">
        <f t="shared" si="16"/>
        <v>0</v>
      </c>
      <c r="Z16" s="191">
        <f t="shared" si="17"/>
        <v>-6.9499999999999993</v>
      </c>
      <c r="AA16" s="191">
        <f t="shared" si="18"/>
        <v>48.302499999999988</v>
      </c>
      <c r="AB16" s="191">
        <f t="shared" si="19"/>
        <v>0</v>
      </c>
      <c r="AC16" s="191"/>
      <c r="AD16" s="191">
        <f t="shared" si="20"/>
        <v>0</v>
      </c>
      <c r="AE16" s="191">
        <f t="shared" si="21"/>
        <v>-14.533333333333331</v>
      </c>
      <c r="AF16" s="191">
        <f t="shared" si="22"/>
        <v>211.21777777777771</v>
      </c>
      <c r="AG16" s="191">
        <f t="shared" si="23"/>
        <v>0</v>
      </c>
      <c r="AH16" s="191"/>
      <c r="AI16" s="191">
        <f t="shared" si="24"/>
        <v>0</v>
      </c>
      <c r="AJ16" s="191">
        <f t="shared" si="25"/>
        <v>-11.133333333333333</v>
      </c>
      <c r="AK16" s="191">
        <f t="shared" si="26"/>
        <v>123.9511111111111</v>
      </c>
      <c r="AL16" s="191">
        <f t="shared" si="27"/>
        <v>0</v>
      </c>
      <c r="AM16" s="191"/>
      <c r="AN16" s="191">
        <f t="shared" si="28"/>
        <v>0</v>
      </c>
      <c r="AO16" s="191">
        <f t="shared" si="29"/>
        <v>-9.7999999999999972</v>
      </c>
      <c r="AP16" s="191">
        <f t="shared" si="30"/>
        <v>96.039999999999949</v>
      </c>
      <c r="AQ16" s="191">
        <f t="shared" si="31"/>
        <v>0</v>
      </c>
      <c r="AR16" s="191"/>
      <c r="AS16" s="191">
        <f t="shared" si="32"/>
        <v>0</v>
      </c>
      <c r="AT16" s="191">
        <f t="shared" si="33"/>
        <v>-8.1333333333333329</v>
      </c>
      <c r="AU16" s="191">
        <f t="shared" si="34"/>
        <v>66.151111111111106</v>
      </c>
      <c r="AV16" s="191">
        <f t="shared" si="35"/>
        <v>0</v>
      </c>
      <c r="AW16" s="191"/>
      <c r="AX16" s="191">
        <f t="shared" si="36"/>
        <v>0</v>
      </c>
      <c r="AY16" s="191">
        <f t="shared" si="37"/>
        <v>-6.5</v>
      </c>
      <c r="AZ16" s="191">
        <f t="shared" si="38"/>
        <v>42.25</v>
      </c>
      <c r="BA16" s="191">
        <f t="shared" si="39"/>
        <v>0</v>
      </c>
      <c r="BB16" s="191"/>
      <c r="BC16" s="191">
        <f t="shared" si="40"/>
        <v>0</v>
      </c>
      <c r="BD16" s="191">
        <f t="shared" si="41"/>
        <v>-5.2666666666666657</v>
      </c>
      <c r="BE16" s="191">
        <f t="shared" si="42"/>
        <v>27.737777777777769</v>
      </c>
      <c r="BF16" s="191">
        <f t="shared" si="43"/>
        <v>0</v>
      </c>
      <c r="BG16" s="191"/>
      <c r="BH16" s="191">
        <f t="shared" si="44"/>
        <v>0</v>
      </c>
      <c r="BI16" s="191">
        <f t="shared" si="45"/>
        <v>-4.1999999999999993</v>
      </c>
      <c r="BJ16" s="191">
        <f t="shared" si="46"/>
        <v>17.639999999999993</v>
      </c>
      <c r="BK16" s="191">
        <f t="shared" si="47"/>
        <v>0</v>
      </c>
      <c r="BL16" s="191">
        <v>1</v>
      </c>
      <c r="BM16" s="191">
        <f t="shared" si="48"/>
        <v>22.5</v>
      </c>
      <c r="BN16" s="191">
        <f t="shared" si="49"/>
        <v>-1.8275862068965516</v>
      </c>
      <c r="BO16" s="191">
        <f t="shared" si="50"/>
        <v>3.3400713436385252</v>
      </c>
      <c r="BP16" s="191">
        <f t="shared" si="51"/>
        <v>3.3400713436385252</v>
      </c>
      <c r="BQ16" s="191">
        <v>11</v>
      </c>
      <c r="BR16" s="191">
        <f t="shared" si="52"/>
        <v>247.5</v>
      </c>
      <c r="BS16" s="191">
        <f t="shared" si="53"/>
        <v>0.76666666666666572</v>
      </c>
      <c r="BT16" s="191">
        <f t="shared" si="54"/>
        <v>0.58777777777777629</v>
      </c>
      <c r="BU16" s="191">
        <f t="shared" si="55"/>
        <v>6.4655555555555395</v>
      </c>
      <c r="BV16" s="191"/>
      <c r="BW16" s="191">
        <f t="shared" si="56"/>
        <v>0</v>
      </c>
      <c r="BX16" s="191">
        <f t="shared" si="57"/>
        <v>2.966666666666665</v>
      </c>
      <c r="BY16" s="191">
        <f t="shared" si="58"/>
        <v>8.8011111111111013</v>
      </c>
      <c r="BZ16" s="191">
        <f t="shared" si="59"/>
        <v>0</v>
      </c>
      <c r="CA16" s="191"/>
      <c r="CB16" s="191">
        <f t="shared" si="60"/>
        <v>0</v>
      </c>
      <c r="CC16" s="191">
        <f t="shared" si="61"/>
        <v>7.5666666666666664</v>
      </c>
      <c r="CD16" s="191">
        <f t="shared" si="62"/>
        <v>57.254444444444438</v>
      </c>
      <c r="CE16" s="191">
        <f t="shared" si="63"/>
        <v>0</v>
      </c>
      <c r="CF16" s="191"/>
      <c r="CG16" s="191">
        <f t="shared" si="64"/>
        <v>0</v>
      </c>
      <c r="CH16" s="191">
        <f t="shared" si="65"/>
        <v>22.5</v>
      </c>
      <c r="CI16" s="191">
        <f t="shared" si="66"/>
        <v>506.25</v>
      </c>
      <c r="CJ16" s="191">
        <f t="shared" si="67"/>
        <v>0</v>
      </c>
      <c r="CK16" s="191"/>
      <c r="CL16" s="191">
        <f t="shared" si="68"/>
        <v>0</v>
      </c>
      <c r="CM16" s="191">
        <f t="shared" si="69"/>
        <v>22.5</v>
      </c>
      <c r="CN16" s="191">
        <f t="shared" si="70"/>
        <v>506.25</v>
      </c>
      <c r="CO16" s="191">
        <f t="shared" si="71"/>
        <v>0</v>
      </c>
      <c r="CP16" s="191"/>
      <c r="CQ16" s="191">
        <f t="shared" si="72"/>
        <v>0</v>
      </c>
      <c r="CR16" s="191">
        <f t="shared" si="73"/>
        <v>22.5</v>
      </c>
      <c r="CS16" s="191">
        <f t="shared" si="74"/>
        <v>506.25</v>
      </c>
      <c r="CT16" s="191">
        <f t="shared" si="75"/>
        <v>0</v>
      </c>
      <c r="CU16" s="191"/>
      <c r="CV16" s="191">
        <f t="shared" si="76"/>
        <v>0</v>
      </c>
      <c r="CW16" s="191">
        <f t="shared" si="77"/>
        <v>22.5</v>
      </c>
      <c r="CX16" s="191">
        <f t="shared" si="78"/>
        <v>506.25</v>
      </c>
      <c r="CY16" s="191">
        <f t="shared" si="79"/>
        <v>0</v>
      </c>
      <c r="CZ16" s="191">
        <f t="shared" si="80"/>
        <v>22.5</v>
      </c>
      <c r="DA16" s="191">
        <f t="shared" si="81"/>
        <v>506.25</v>
      </c>
      <c r="DB16" s="191">
        <f t="shared" si="82"/>
        <v>256289.0625</v>
      </c>
      <c r="DC16" s="191"/>
      <c r="DD16" s="191">
        <f t="shared" si="83"/>
        <v>0</v>
      </c>
      <c r="DE16" s="191">
        <f t="shared" si="84"/>
        <v>22.5</v>
      </c>
      <c r="DF16" s="191">
        <f t="shared" si="85"/>
        <v>506.25</v>
      </c>
      <c r="DG16" s="191">
        <f t="shared" si="86"/>
        <v>0</v>
      </c>
      <c r="DH16" s="191"/>
      <c r="DI16" s="191">
        <f t="shared" si="87"/>
        <v>0</v>
      </c>
      <c r="DJ16" s="191">
        <f t="shared" si="88"/>
        <v>22.5</v>
      </c>
      <c r="DK16" s="191">
        <f t="shared" si="89"/>
        <v>506.25</v>
      </c>
      <c r="DL16" s="191">
        <f t="shared" si="90"/>
        <v>0</v>
      </c>
      <c r="DM16" s="191"/>
      <c r="DN16" s="191">
        <f t="shared" si="91"/>
        <v>0</v>
      </c>
      <c r="DO16" s="191">
        <f t="shared" si="92"/>
        <v>22.5</v>
      </c>
      <c r="DP16" s="191">
        <f t="shared" si="93"/>
        <v>506.25</v>
      </c>
      <c r="DQ16" s="191">
        <f t="shared" si="94"/>
        <v>0</v>
      </c>
      <c r="DR16" s="191"/>
      <c r="DS16" s="191">
        <f t="shared" si="95"/>
        <v>0</v>
      </c>
      <c r="DT16" s="191">
        <f t="shared" si="96"/>
        <v>22.5</v>
      </c>
      <c r="DU16" s="191">
        <f t="shared" si="97"/>
        <v>506.25</v>
      </c>
      <c r="DV16" s="191">
        <f t="shared" si="98"/>
        <v>0</v>
      </c>
      <c r="DW16" s="191"/>
      <c r="DX16" s="191">
        <f t="shared" si="99"/>
        <v>0</v>
      </c>
      <c r="DY16" s="191">
        <f t="shared" si="100"/>
        <v>22.5</v>
      </c>
      <c r="DZ16" s="191">
        <f t="shared" si="101"/>
        <v>506.25</v>
      </c>
      <c r="EA16" s="191">
        <f t="shared" si="102"/>
        <v>0</v>
      </c>
      <c r="EB16" s="191"/>
      <c r="EC16" s="191">
        <f t="shared" si="103"/>
        <v>0</v>
      </c>
      <c r="ED16" s="191">
        <f t="shared" si="104"/>
        <v>22.5</v>
      </c>
      <c r="EE16" s="191">
        <f t="shared" si="105"/>
        <v>506.25</v>
      </c>
      <c r="EF16" s="191">
        <f t="shared" si="106"/>
        <v>0</v>
      </c>
      <c r="EG16" s="191"/>
      <c r="EH16" s="191">
        <f t="shared" si="107"/>
        <v>0</v>
      </c>
      <c r="EI16" s="191">
        <f t="shared" si="108"/>
        <v>22.5</v>
      </c>
      <c r="EJ16" s="191">
        <f t="shared" si="109"/>
        <v>506.25</v>
      </c>
      <c r="EK16" s="191">
        <f t="shared" si="110"/>
        <v>0</v>
      </c>
      <c r="EL16" s="191"/>
      <c r="EM16" s="191">
        <f t="shared" si="111"/>
        <v>0</v>
      </c>
      <c r="EN16" s="191">
        <f t="shared" si="112"/>
        <v>22.5</v>
      </c>
      <c r="EO16" s="191">
        <f t="shared" si="113"/>
        <v>506.25</v>
      </c>
      <c r="EP16" s="191">
        <f t="shared" si="114"/>
        <v>0</v>
      </c>
      <c r="EQ16" s="191"/>
      <c r="ER16" s="191">
        <f t="shared" si="115"/>
        <v>0</v>
      </c>
      <c r="ES16" s="191">
        <f t="shared" si="116"/>
        <v>22.5</v>
      </c>
      <c r="ET16" s="191">
        <f t="shared" si="117"/>
        <v>506.25</v>
      </c>
      <c r="EU16" s="191">
        <f t="shared" si="118"/>
        <v>0</v>
      </c>
      <c r="EV16" s="191"/>
      <c r="EW16" s="191">
        <f t="shared" si="119"/>
        <v>0</v>
      </c>
      <c r="EX16" s="191">
        <f t="shared" si="120"/>
        <v>22.5</v>
      </c>
      <c r="EY16" s="191">
        <f t="shared" si="121"/>
        <v>506.25</v>
      </c>
      <c r="EZ16" s="191">
        <f t="shared" si="122"/>
        <v>0</v>
      </c>
      <c r="FA16" s="191"/>
      <c r="FB16" s="191">
        <f t="shared" si="123"/>
        <v>0</v>
      </c>
      <c r="FC16" s="191">
        <f t="shared" si="124"/>
        <v>22.5</v>
      </c>
      <c r="FD16" s="191">
        <f t="shared" si="125"/>
        <v>506.25</v>
      </c>
      <c r="FE16" s="191">
        <f t="shared" si="126"/>
        <v>0</v>
      </c>
      <c r="FF16" s="191"/>
      <c r="FG16" s="191">
        <f t="shared" si="127"/>
        <v>0</v>
      </c>
      <c r="FH16" s="191">
        <f t="shared" si="128"/>
        <v>22.5</v>
      </c>
      <c r="FI16" s="191">
        <f t="shared" si="129"/>
        <v>506.25</v>
      </c>
      <c r="FJ16" s="191">
        <f t="shared" si="130"/>
        <v>0</v>
      </c>
      <c r="FK16" s="191"/>
      <c r="FL16" s="191">
        <f t="shared" si="131"/>
        <v>0</v>
      </c>
      <c r="FM16" s="191">
        <f t="shared" si="132"/>
        <v>22.5</v>
      </c>
      <c r="FN16" s="191">
        <f t="shared" si="133"/>
        <v>506.25</v>
      </c>
      <c r="FO16" s="191">
        <f t="shared" si="134"/>
        <v>0</v>
      </c>
      <c r="FP16" s="192"/>
      <c r="FQ16" s="191"/>
      <c r="FR16" s="191"/>
      <c r="FS16" s="191"/>
      <c r="FT16" s="178"/>
      <c r="FU16" s="192">
        <f t="shared" si="135"/>
        <v>0</v>
      </c>
      <c r="FV16" s="191">
        <f t="shared" si="136"/>
        <v>22.5</v>
      </c>
      <c r="FW16" s="191">
        <f t="shared" si="137"/>
        <v>506.25</v>
      </c>
      <c r="FX16" s="191">
        <f t="shared" si="138"/>
        <v>0</v>
      </c>
    </row>
    <row r="17" spans="1:180">
      <c r="A17" s="188">
        <f t="shared" si="139"/>
        <v>23</v>
      </c>
      <c r="B17" s="189" t="s">
        <v>2</v>
      </c>
      <c r="C17" s="190">
        <f t="shared" si="140"/>
        <v>23.9</v>
      </c>
      <c r="D17" s="191"/>
      <c r="E17" s="191">
        <f t="shared" si="0"/>
        <v>0</v>
      </c>
      <c r="F17" s="191">
        <f t="shared" si="1"/>
        <v>-11.785714285714285</v>
      </c>
      <c r="G17" s="191">
        <f t="shared" si="2"/>
        <v>138.90306122448976</v>
      </c>
      <c r="H17" s="191">
        <f t="shared" si="3"/>
        <v>0</v>
      </c>
      <c r="I17" s="191"/>
      <c r="J17" s="191">
        <f t="shared" si="4"/>
        <v>0</v>
      </c>
      <c r="K17" s="191">
        <f t="shared" si="5"/>
        <v>-9.7999999999999972</v>
      </c>
      <c r="L17" s="191">
        <f t="shared" si="6"/>
        <v>96.039999999999949</v>
      </c>
      <c r="M17" s="191">
        <f t="shared" si="7"/>
        <v>0</v>
      </c>
      <c r="N17" s="191"/>
      <c r="O17" s="191">
        <f t="shared" si="8"/>
        <v>0</v>
      </c>
      <c r="P17" s="191">
        <f t="shared" si="9"/>
        <v>-6.3999999999999986</v>
      </c>
      <c r="Q17" s="191">
        <f t="shared" si="10"/>
        <v>40.95999999999998</v>
      </c>
      <c r="R17" s="191">
        <f t="shared" si="11"/>
        <v>0</v>
      </c>
      <c r="S17" s="191"/>
      <c r="T17" s="191">
        <f t="shared" si="12"/>
        <v>0</v>
      </c>
      <c r="U17" s="191">
        <f t="shared" si="13"/>
        <v>-7.8666666666666671</v>
      </c>
      <c r="V17" s="191">
        <f t="shared" si="14"/>
        <v>61.884444444444455</v>
      </c>
      <c r="W17" s="191">
        <f t="shared" si="15"/>
        <v>0</v>
      </c>
      <c r="X17" s="191"/>
      <c r="Y17" s="191">
        <f t="shared" si="16"/>
        <v>0</v>
      </c>
      <c r="Z17" s="191">
        <f t="shared" si="17"/>
        <v>-5.9499999999999993</v>
      </c>
      <c r="AA17" s="191">
        <f t="shared" si="18"/>
        <v>35.402499999999989</v>
      </c>
      <c r="AB17" s="191">
        <f t="shared" si="19"/>
        <v>0</v>
      </c>
      <c r="AC17" s="191"/>
      <c r="AD17" s="191">
        <f t="shared" si="20"/>
        <v>0</v>
      </c>
      <c r="AE17" s="191">
        <f t="shared" si="21"/>
        <v>-13.533333333333331</v>
      </c>
      <c r="AF17" s="191">
        <f t="shared" si="22"/>
        <v>183.15111111111105</v>
      </c>
      <c r="AG17" s="191">
        <f t="shared" si="23"/>
        <v>0</v>
      </c>
      <c r="AH17" s="191"/>
      <c r="AI17" s="191">
        <f t="shared" si="24"/>
        <v>0</v>
      </c>
      <c r="AJ17" s="191">
        <f t="shared" si="25"/>
        <v>-10.133333333333333</v>
      </c>
      <c r="AK17" s="191">
        <f t="shared" si="26"/>
        <v>102.68444444444444</v>
      </c>
      <c r="AL17" s="191">
        <f t="shared" si="27"/>
        <v>0</v>
      </c>
      <c r="AM17" s="191"/>
      <c r="AN17" s="191">
        <f t="shared" si="28"/>
        <v>0</v>
      </c>
      <c r="AO17" s="191">
        <f t="shared" si="29"/>
        <v>-8.7999999999999972</v>
      </c>
      <c r="AP17" s="191">
        <f t="shared" si="30"/>
        <v>77.439999999999955</v>
      </c>
      <c r="AQ17" s="191">
        <f t="shared" si="31"/>
        <v>0</v>
      </c>
      <c r="AR17" s="191"/>
      <c r="AS17" s="191">
        <f t="shared" si="32"/>
        <v>0</v>
      </c>
      <c r="AT17" s="191">
        <f t="shared" si="33"/>
        <v>-7.1333333333333329</v>
      </c>
      <c r="AU17" s="191">
        <f t="shared" si="34"/>
        <v>50.884444444444441</v>
      </c>
      <c r="AV17" s="191">
        <f t="shared" si="35"/>
        <v>0</v>
      </c>
      <c r="AW17" s="191"/>
      <c r="AX17" s="191">
        <f t="shared" si="36"/>
        <v>0</v>
      </c>
      <c r="AY17" s="191">
        <f t="shared" si="37"/>
        <v>-5.5</v>
      </c>
      <c r="AZ17" s="191">
        <f t="shared" si="38"/>
        <v>30.25</v>
      </c>
      <c r="BA17" s="191">
        <f t="shared" si="39"/>
        <v>0</v>
      </c>
      <c r="BB17" s="191"/>
      <c r="BC17" s="191">
        <f t="shared" si="40"/>
        <v>0</v>
      </c>
      <c r="BD17" s="191">
        <f t="shared" si="41"/>
        <v>-4.2666666666666657</v>
      </c>
      <c r="BE17" s="191">
        <f t="shared" si="42"/>
        <v>18.204444444444437</v>
      </c>
      <c r="BF17" s="191">
        <f t="shared" si="43"/>
        <v>0</v>
      </c>
      <c r="BG17" s="191"/>
      <c r="BH17" s="191">
        <f t="shared" si="44"/>
        <v>0</v>
      </c>
      <c r="BI17" s="191">
        <f t="shared" si="45"/>
        <v>-3.1999999999999993</v>
      </c>
      <c r="BJ17" s="191">
        <f t="shared" si="46"/>
        <v>10.239999999999995</v>
      </c>
      <c r="BK17" s="191">
        <f t="shared" si="47"/>
        <v>0</v>
      </c>
      <c r="BL17" s="191">
        <v>6</v>
      </c>
      <c r="BM17" s="191">
        <f t="shared" si="48"/>
        <v>141</v>
      </c>
      <c r="BN17" s="191">
        <f t="shared" si="49"/>
        <v>-0.8275862068965516</v>
      </c>
      <c r="BO17" s="191">
        <f t="shared" si="50"/>
        <v>0.68489892984542189</v>
      </c>
      <c r="BP17" s="191">
        <f t="shared" si="51"/>
        <v>4.1093935790725311</v>
      </c>
      <c r="BQ17" s="191">
        <v>3</v>
      </c>
      <c r="BR17" s="191">
        <f t="shared" si="52"/>
        <v>70.5</v>
      </c>
      <c r="BS17" s="191">
        <f t="shared" si="53"/>
        <v>1.7666666666666657</v>
      </c>
      <c r="BT17" s="191">
        <f t="shared" si="54"/>
        <v>3.1211111111111078</v>
      </c>
      <c r="BU17" s="191">
        <f t="shared" si="55"/>
        <v>9.3633333333333226</v>
      </c>
      <c r="BV17" s="191"/>
      <c r="BW17" s="191">
        <f t="shared" si="56"/>
        <v>0</v>
      </c>
      <c r="BX17" s="191">
        <f t="shared" si="57"/>
        <v>3.966666666666665</v>
      </c>
      <c r="BY17" s="191">
        <f t="shared" si="58"/>
        <v>15.734444444444431</v>
      </c>
      <c r="BZ17" s="191">
        <f t="shared" si="59"/>
        <v>0</v>
      </c>
      <c r="CA17" s="191"/>
      <c r="CB17" s="191">
        <f t="shared" si="60"/>
        <v>0</v>
      </c>
      <c r="CC17" s="191">
        <f t="shared" si="61"/>
        <v>8.5666666666666664</v>
      </c>
      <c r="CD17" s="191">
        <f t="shared" si="62"/>
        <v>73.387777777777771</v>
      </c>
      <c r="CE17" s="191">
        <f t="shared" si="63"/>
        <v>0</v>
      </c>
      <c r="CF17" s="191"/>
      <c r="CG17" s="191">
        <f t="shared" si="64"/>
        <v>0</v>
      </c>
      <c r="CH17" s="191">
        <f t="shared" si="65"/>
        <v>23.5</v>
      </c>
      <c r="CI17" s="191">
        <f t="shared" si="66"/>
        <v>552.25</v>
      </c>
      <c r="CJ17" s="191">
        <f t="shared" si="67"/>
        <v>0</v>
      </c>
      <c r="CK17" s="191"/>
      <c r="CL17" s="191">
        <f t="shared" si="68"/>
        <v>0</v>
      </c>
      <c r="CM17" s="191">
        <f t="shared" si="69"/>
        <v>23.5</v>
      </c>
      <c r="CN17" s="191">
        <f t="shared" si="70"/>
        <v>552.25</v>
      </c>
      <c r="CO17" s="191">
        <f t="shared" si="71"/>
        <v>0</v>
      </c>
      <c r="CP17" s="191"/>
      <c r="CQ17" s="191">
        <f t="shared" si="72"/>
        <v>0</v>
      </c>
      <c r="CR17" s="191">
        <f t="shared" si="73"/>
        <v>23.5</v>
      </c>
      <c r="CS17" s="191">
        <f t="shared" si="74"/>
        <v>552.25</v>
      </c>
      <c r="CT17" s="191">
        <f t="shared" si="75"/>
        <v>0</v>
      </c>
      <c r="CU17" s="191"/>
      <c r="CV17" s="191">
        <f t="shared" si="76"/>
        <v>0</v>
      </c>
      <c r="CW17" s="191">
        <f t="shared" si="77"/>
        <v>23.5</v>
      </c>
      <c r="CX17" s="191">
        <f t="shared" si="78"/>
        <v>552.25</v>
      </c>
      <c r="CY17" s="191">
        <f t="shared" si="79"/>
        <v>0</v>
      </c>
      <c r="CZ17" s="191">
        <f t="shared" si="80"/>
        <v>23.5</v>
      </c>
      <c r="DA17" s="191">
        <f t="shared" si="81"/>
        <v>552.25</v>
      </c>
      <c r="DB17" s="191">
        <f t="shared" si="82"/>
        <v>304980.0625</v>
      </c>
      <c r="DC17" s="191"/>
      <c r="DD17" s="191">
        <f t="shared" si="83"/>
        <v>0</v>
      </c>
      <c r="DE17" s="191">
        <f t="shared" si="84"/>
        <v>23.5</v>
      </c>
      <c r="DF17" s="191">
        <f t="shared" si="85"/>
        <v>552.25</v>
      </c>
      <c r="DG17" s="191">
        <f t="shared" si="86"/>
        <v>0</v>
      </c>
      <c r="DH17" s="191"/>
      <c r="DI17" s="191">
        <f t="shared" si="87"/>
        <v>0</v>
      </c>
      <c r="DJ17" s="191">
        <f t="shared" si="88"/>
        <v>23.5</v>
      </c>
      <c r="DK17" s="191">
        <f t="shared" si="89"/>
        <v>552.25</v>
      </c>
      <c r="DL17" s="191">
        <f t="shared" si="90"/>
        <v>0</v>
      </c>
      <c r="DM17" s="191"/>
      <c r="DN17" s="191">
        <f t="shared" si="91"/>
        <v>0</v>
      </c>
      <c r="DO17" s="191">
        <f t="shared" si="92"/>
        <v>23.5</v>
      </c>
      <c r="DP17" s="191">
        <f t="shared" si="93"/>
        <v>552.25</v>
      </c>
      <c r="DQ17" s="191">
        <f t="shared" si="94"/>
        <v>0</v>
      </c>
      <c r="DR17" s="191"/>
      <c r="DS17" s="191">
        <f t="shared" si="95"/>
        <v>0</v>
      </c>
      <c r="DT17" s="191">
        <f t="shared" si="96"/>
        <v>23.5</v>
      </c>
      <c r="DU17" s="191">
        <f t="shared" si="97"/>
        <v>552.25</v>
      </c>
      <c r="DV17" s="191">
        <f t="shared" si="98"/>
        <v>0</v>
      </c>
      <c r="DW17" s="191"/>
      <c r="DX17" s="191">
        <f t="shared" si="99"/>
        <v>0</v>
      </c>
      <c r="DY17" s="191">
        <f t="shared" si="100"/>
        <v>23.5</v>
      </c>
      <c r="DZ17" s="191">
        <f t="shared" si="101"/>
        <v>552.25</v>
      </c>
      <c r="EA17" s="191">
        <f t="shared" si="102"/>
        <v>0</v>
      </c>
      <c r="EB17" s="191"/>
      <c r="EC17" s="191">
        <f t="shared" si="103"/>
        <v>0</v>
      </c>
      <c r="ED17" s="191">
        <f t="shared" si="104"/>
        <v>23.5</v>
      </c>
      <c r="EE17" s="191">
        <f t="shared" si="105"/>
        <v>552.25</v>
      </c>
      <c r="EF17" s="191">
        <f t="shared" si="106"/>
        <v>0</v>
      </c>
      <c r="EG17" s="191"/>
      <c r="EH17" s="191">
        <f t="shared" si="107"/>
        <v>0</v>
      </c>
      <c r="EI17" s="191">
        <f t="shared" si="108"/>
        <v>23.5</v>
      </c>
      <c r="EJ17" s="191">
        <f t="shared" si="109"/>
        <v>552.25</v>
      </c>
      <c r="EK17" s="191">
        <f t="shared" si="110"/>
        <v>0</v>
      </c>
      <c r="EL17" s="191"/>
      <c r="EM17" s="191">
        <f t="shared" si="111"/>
        <v>0</v>
      </c>
      <c r="EN17" s="191">
        <f t="shared" si="112"/>
        <v>23.5</v>
      </c>
      <c r="EO17" s="191">
        <f t="shared" si="113"/>
        <v>552.25</v>
      </c>
      <c r="EP17" s="191">
        <f t="shared" si="114"/>
        <v>0</v>
      </c>
      <c r="EQ17" s="191"/>
      <c r="ER17" s="191">
        <f t="shared" si="115"/>
        <v>0</v>
      </c>
      <c r="ES17" s="191">
        <f t="shared" si="116"/>
        <v>23.5</v>
      </c>
      <c r="ET17" s="191">
        <f t="shared" si="117"/>
        <v>552.25</v>
      </c>
      <c r="EU17" s="191">
        <f t="shared" si="118"/>
        <v>0</v>
      </c>
      <c r="EV17" s="191"/>
      <c r="EW17" s="191">
        <f t="shared" si="119"/>
        <v>0</v>
      </c>
      <c r="EX17" s="191">
        <f t="shared" si="120"/>
        <v>23.5</v>
      </c>
      <c r="EY17" s="191">
        <f t="shared" si="121"/>
        <v>552.25</v>
      </c>
      <c r="EZ17" s="191">
        <f t="shared" si="122"/>
        <v>0</v>
      </c>
      <c r="FA17" s="191"/>
      <c r="FB17" s="191">
        <f t="shared" si="123"/>
        <v>0</v>
      </c>
      <c r="FC17" s="191">
        <f t="shared" si="124"/>
        <v>23.5</v>
      </c>
      <c r="FD17" s="191">
        <f t="shared" si="125"/>
        <v>552.25</v>
      </c>
      <c r="FE17" s="191">
        <f t="shared" si="126"/>
        <v>0</v>
      </c>
      <c r="FF17" s="191"/>
      <c r="FG17" s="191">
        <f t="shared" si="127"/>
        <v>0</v>
      </c>
      <c r="FH17" s="191">
        <f t="shared" si="128"/>
        <v>23.5</v>
      </c>
      <c r="FI17" s="191">
        <f t="shared" si="129"/>
        <v>552.25</v>
      </c>
      <c r="FJ17" s="191">
        <f t="shared" si="130"/>
        <v>0</v>
      </c>
      <c r="FK17" s="191"/>
      <c r="FL17" s="191">
        <f t="shared" si="131"/>
        <v>0</v>
      </c>
      <c r="FM17" s="191">
        <f t="shared" si="132"/>
        <v>23.5</v>
      </c>
      <c r="FN17" s="191">
        <f t="shared" si="133"/>
        <v>552.25</v>
      </c>
      <c r="FO17" s="191">
        <f t="shared" si="134"/>
        <v>0</v>
      </c>
      <c r="FP17" s="192"/>
      <c r="FQ17" s="191"/>
      <c r="FR17" s="191"/>
      <c r="FS17" s="191"/>
      <c r="FT17" s="178"/>
      <c r="FU17" s="192">
        <f t="shared" si="135"/>
        <v>0</v>
      </c>
      <c r="FV17" s="191">
        <f t="shared" si="136"/>
        <v>23.5</v>
      </c>
      <c r="FW17" s="191">
        <f t="shared" si="137"/>
        <v>552.25</v>
      </c>
      <c r="FX17" s="191">
        <f t="shared" si="138"/>
        <v>0</v>
      </c>
    </row>
    <row r="18" spans="1:180">
      <c r="A18" s="188">
        <f t="shared" si="139"/>
        <v>24</v>
      </c>
      <c r="B18" s="189" t="s">
        <v>2</v>
      </c>
      <c r="C18" s="190">
        <f t="shared" si="140"/>
        <v>24.9</v>
      </c>
      <c r="D18" s="191"/>
      <c r="E18" s="191">
        <f t="shared" si="0"/>
        <v>0</v>
      </c>
      <c r="F18" s="191">
        <f t="shared" si="1"/>
        <v>-10.785714285714285</v>
      </c>
      <c r="G18" s="191">
        <f t="shared" si="2"/>
        <v>116.33163265306121</v>
      </c>
      <c r="H18" s="191">
        <f t="shared" si="3"/>
        <v>0</v>
      </c>
      <c r="I18" s="191"/>
      <c r="J18" s="191">
        <f t="shared" si="4"/>
        <v>0</v>
      </c>
      <c r="K18" s="191">
        <f t="shared" si="5"/>
        <v>-8.7999999999999972</v>
      </c>
      <c r="L18" s="191">
        <f t="shared" si="6"/>
        <v>77.439999999999955</v>
      </c>
      <c r="M18" s="191">
        <f t="shared" si="7"/>
        <v>0</v>
      </c>
      <c r="N18" s="191"/>
      <c r="O18" s="191">
        <f t="shared" si="8"/>
        <v>0</v>
      </c>
      <c r="P18" s="191">
        <f t="shared" si="9"/>
        <v>-5.3999999999999986</v>
      </c>
      <c r="Q18" s="191">
        <f t="shared" si="10"/>
        <v>29.159999999999986</v>
      </c>
      <c r="R18" s="191">
        <f t="shared" si="11"/>
        <v>0</v>
      </c>
      <c r="S18" s="191"/>
      <c r="T18" s="191">
        <f t="shared" si="12"/>
        <v>0</v>
      </c>
      <c r="U18" s="191">
        <f t="shared" si="13"/>
        <v>-6.8666666666666671</v>
      </c>
      <c r="V18" s="191">
        <f t="shared" si="14"/>
        <v>47.151111111111121</v>
      </c>
      <c r="W18" s="191">
        <f t="shared" si="15"/>
        <v>0</v>
      </c>
      <c r="X18" s="191"/>
      <c r="Y18" s="191">
        <f t="shared" si="16"/>
        <v>0</v>
      </c>
      <c r="Z18" s="191">
        <f t="shared" si="17"/>
        <v>-4.9499999999999993</v>
      </c>
      <c r="AA18" s="191">
        <f t="shared" si="18"/>
        <v>24.502499999999994</v>
      </c>
      <c r="AB18" s="191">
        <f t="shared" si="19"/>
        <v>0</v>
      </c>
      <c r="AC18" s="191"/>
      <c r="AD18" s="191">
        <f t="shared" si="20"/>
        <v>0</v>
      </c>
      <c r="AE18" s="191">
        <f t="shared" si="21"/>
        <v>-12.533333333333331</v>
      </c>
      <c r="AF18" s="191">
        <f t="shared" si="22"/>
        <v>157.08444444444439</v>
      </c>
      <c r="AG18" s="191">
        <f t="shared" si="23"/>
        <v>0</v>
      </c>
      <c r="AH18" s="191"/>
      <c r="AI18" s="191">
        <f t="shared" si="24"/>
        <v>0</v>
      </c>
      <c r="AJ18" s="191">
        <f t="shared" si="25"/>
        <v>-9.1333333333333329</v>
      </c>
      <c r="AK18" s="191">
        <f t="shared" si="26"/>
        <v>83.417777777777772</v>
      </c>
      <c r="AL18" s="191">
        <f t="shared" si="27"/>
        <v>0</v>
      </c>
      <c r="AM18" s="191"/>
      <c r="AN18" s="191">
        <f t="shared" si="28"/>
        <v>0</v>
      </c>
      <c r="AO18" s="191">
        <f t="shared" si="29"/>
        <v>-7.7999999999999972</v>
      </c>
      <c r="AP18" s="191">
        <f t="shared" si="30"/>
        <v>60.839999999999954</v>
      </c>
      <c r="AQ18" s="191">
        <f t="shared" si="31"/>
        <v>0</v>
      </c>
      <c r="AR18" s="191"/>
      <c r="AS18" s="191">
        <f t="shared" si="32"/>
        <v>0</v>
      </c>
      <c r="AT18" s="191">
        <f t="shared" si="33"/>
        <v>-6.1333333333333329</v>
      </c>
      <c r="AU18" s="191">
        <f t="shared" si="34"/>
        <v>37.617777777777775</v>
      </c>
      <c r="AV18" s="191">
        <f t="shared" si="35"/>
        <v>0</v>
      </c>
      <c r="AW18" s="191"/>
      <c r="AX18" s="191">
        <f t="shared" si="36"/>
        <v>0</v>
      </c>
      <c r="AY18" s="191">
        <f t="shared" si="37"/>
        <v>-4.5</v>
      </c>
      <c r="AZ18" s="191">
        <f t="shared" si="38"/>
        <v>20.25</v>
      </c>
      <c r="BA18" s="191">
        <f t="shared" si="39"/>
        <v>0</v>
      </c>
      <c r="BB18" s="191"/>
      <c r="BC18" s="191">
        <f t="shared" si="40"/>
        <v>0</v>
      </c>
      <c r="BD18" s="191">
        <f t="shared" si="41"/>
        <v>-3.2666666666666657</v>
      </c>
      <c r="BE18" s="191">
        <f t="shared" si="42"/>
        <v>10.671111111111104</v>
      </c>
      <c r="BF18" s="191">
        <f t="shared" si="43"/>
        <v>0</v>
      </c>
      <c r="BG18" s="191">
        <v>2</v>
      </c>
      <c r="BH18" s="191">
        <f t="shared" si="44"/>
        <v>49</v>
      </c>
      <c r="BI18" s="191">
        <f t="shared" si="45"/>
        <v>-2.1999999999999993</v>
      </c>
      <c r="BJ18" s="191">
        <f t="shared" si="46"/>
        <v>4.8399999999999972</v>
      </c>
      <c r="BK18" s="191">
        <f t="shared" si="47"/>
        <v>9.6799999999999944</v>
      </c>
      <c r="BL18" s="191">
        <v>19</v>
      </c>
      <c r="BM18" s="191">
        <f t="shared" si="48"/>
        <v>465.5</v>
      </c>
      <c r="BN18" s="191">
        <f t="shared" si="49"/>
        <v>0.1724137931034484</v>
      </c>
      <c r="BO18" s="191">
        <f t="shared" si="50"/>
        <v>2.972651605231871E-2</v>
      </c>
      <c r="BP18" s="191">
        <f t="shared" si="51"/>
        <v>0.56480380499405547</v>
      </c>
      <c r="BQ18" s="191"/>
      <c r="BR18" s="191">
        <f t="shared" si="52"/>
        <v>0</v>
      </c>
      <c r="BS18" s="191">
        <f t="shared" si="53"/>
        <v>2.7666666666666657</v>
      </c>
      <c r="BT18" s="191">
        <f t="shared" si="54"/>
        <v>7.6544444444444393</v>
      </c>
      <c r="BU18" s="191">
        <f t="shared" si="55"/>
        <v>0</v>
      </c>
      <c r="BV18" s="191"/>
      <c r="BW18" s="191">
        <f t="shared" si="56"/>
        <v>0</v>
      </c>
      <c r="BX18" s="191">
        <f t="shared" si="57"/>
        <v>4.966666666666665</v>
      </c>
      <c r="BY18" s="191">
        <f t="shared" si="58"/>
        <v>24.667777777777761</v>
      </c>
      <c r="BZ18" s="191">
        <f t="shared" si="59"/>
        <v>0</v>
      </c>
      <c r="CA18" s="191"/>
      <c r="CB18" s="191">
        <f t="shared" si="60"/>
        <v>0</v>
      </c>
      <c r="CC18" s="191">
        <f t="shared" si="61"/>
        <v>9.5666666666666664</v>
      </c>
      <c r="CD18" s="191">
        <f t="shared" si="62"/>
        <v>91.521111111111111</v>
      </c>
      <c r="CE18" s="191">
        <f t="shared" si="63"/>
        <v>0</v>
      </c>
      <c r="CF18" s="191"/>
      <c r="CG18" s="191">
        <f t="shared" si="64"/>
        <v>0</v>
      </c>
      <c r="CH18" s="191">
        <f t="shared" si="65"/>
        <v>24.5</v>
      </c>
      <c r="CI18" s="191">
        <f t="shared" si="66"/>
        <v>600.25</v>
      </c>
      <c r="CJ18" s="191">
        <f t="shared" si="67"/>
        <v>0</v>
      </c>
      <c r="CK18" s="191"/>
      <c r="CL18" s="191">
        <f t="shared" si="68"/>
        <v>0</v>
      </c>
      <c r="CM18" s="191">
        <f t="shared" si="69"/>
        <v>24.5</v>
      </c>
      <c r="CN18" s="191">
        <f t="shared" si="70"/>
        <v>600.25</v>
      </c>
      <c r="CO18" s="191">
        <f t="shared" si="71"/>
        <v>0</v>
      </c>
      <c r="CP18" s="191"/>
      <c r="CQ18" s="191">
        <f t="shared" si="72"/>
        <v>0</v>
      </c>
      <c r="CR18" s="191">
        <f t="shared" si="73"/>
        <v>24.5</v>
      </c>
      <c r="CS18" s="191">
        <f t="shared" si="74"/>
        <v>600.25</v>
      </c>
      <c r="CT18" s="191">
        <f t="shared" si="75"/>
        <v>0</v>
      </c>
      <c r="CU18" s="191"/>
      <c r="CV18" s="191">
        <f t="shared" si="76"/>
        <v>0</v>
      </c>
      <c r="CW18" s="191">
        <f t="shared" si="77"/>
        <v>24.5</v>
      </c>
      <c r="CX18" s="191">
        <f t="shared" si="78"/>
        <v>600.25</v>
      </c>
      <c r="CY18" s="191">
        <f t="shared" si="79"/>
        <v>0</v>
      </c>
      <c r="CZ18" s="191">
        <f t="shared" si="80"/>
        <v>24.5</v>
      </c>
      <c r="DA18" s="191">
        <f t="shared" si="81"/>
        <v>600.25</v>
      </c>
      <c r="DB18" s="191">
        <f t="shared" si="82"/>
        <v>360300.0625</v>
      </c>
      <c r="DC18" s="191"/>
      <c r="DD18" s="191">
        <f t="shared" si="83"/>
        <v>0</v>
      </c>
      <c r="DE18" s="191">
        <f t="shared" si="84"/>
        <v>24.5</v>
      </c>
      <c r="DF18" s="191">
        <f t="shared" si="85"/>
        <v>600.25</v>
      </c>
      <c r="DG18" s="191">
        <f t="shared" si="86"/>
        <v>0</v>
      </c>
      <c r="DH18" s="191"/>
      <c r="DI18" s="191">
        <f t="shared" si="87"/>
        <v>0</v>
      </c>
      <c r="DJ18" s="191">
        <f t="shared" si="88"/>
        <v>24.5</v>
      </c>
      <c r="DK18" s="191">
        <f t="shared" si="89"/>
        <v>600.25</v>
      </c>
      <c r="DL18" s="191">
        <f t="shared" si="90"/>
        <v>0</v>
      </c>
      <c r="DM18" s="191"/>
      <c r="DN18" s="191">
        <f t="shared" si="91"/>
        <v>0</v>
      </c>
      <c r="DO18" s="191">
        <f t="shared" si="92"/>
        <v>24.5</v>
      </c>
      <c r="DP18" s="191">
        <f t="shared" si="93"/>
        <v>600.25</v>
      </c>
      <c r="DQ18" s="191">
        <f t="shared" si="94"/>
        <v>0</v>
      </c>
      <c r="DR18" s="191"/>
      <c r="DS18" s="191">
        <f t="shared" si="95"/>
        <v>0</v>
      </c>
      <c r="DT18" s="191">
        <f t="shared" si="96"/>
        <v>24.5</v>
      </c>
      <c r="DU18" s="191">
        <f t="shared" si="97"/>
        <v>600.25</v>
      </c>
      <c r="DV18" s="191">
        <f t="shared" si="98"/>
        <v>0</v>
      </c>
      <c r="DW18" s="191"/>
      <c r="DX18" s="191">
        <f t="shared" si="99"/>
        <v>0</v>
      </c>
      <c r="DY18" s="191">
        <f t="shared" si="100"/>
        <v>24.5</v>
      </c>
      <c r="DZ18" s="191">
        <f t="shared" si="101"/>
        <v>600.25</v>
      </c>
      <c r="EA18" s="191">
        <f t="shared" si="102"/>
        <v>0</v>
      </c>
      <c r="EB18" s="191"/>
      <c r="EC18" s="191">
        <f t="shared" si="103"/>
        <v>0</v>
      </c>
      <c r="ED18" s="191">
        <f t="shared" si="104"/>
        <v>24.5</v>
      </c>
      <c r="EE18" s="191">
        <f t="shared" si="105"/>
        <v>600.25</v>
      </c>
      <c r="EF18" s="191">
        <f t="shared" si="106"/>
        <v>0</v>
      </c>
      <c r="EG18" s="191"/>
      <c r="EH18" s="191">
        <f t="shared" si="107"/>
        <v>0</v>
      </c>
      <c r="EI18" s="191">
        <f t="shared" si="108"/>
        <v>24.5</v>
      </c>
      <c r="EJ18" s="191">
        <f t="shared" si="109"/>
        <v>600.25</v>
      </c>
      <c r="EK18" s="191">
        <f t="shared" si="110"/>
        <v>0</v>
      </c>
      <c r="EL18" s="191"/>
      <c r="EM18" s="191">
        <f t="shared" si="111"/>
        <v>0</v>
      </c>
      <c r="EN18" s="191">
        <f t="shared" si="112"/>
        <v>24.5</v>
      </c>
      <c r="EO18" s="191">
        <f t="shared" si="113"/>
        <v>600.25</v>
      </c>
      <c r="EP18" s="191">
        <f t="shared" si="114"/>
        <v>0</v>
      </c>
      <c r="EQ18" s="191"/>
      <c r="ER18" s="191">
        <f t="shared" si="115"/>
        <v>0</v>
      </c>
      <c r="ES18" s="191">
        <f t="shared" si="116"/>
        <v>24.5</v>
      </c>
      <c r="ET18" s="191">
        <f t="shared" si="117"/>
        <v>600.25</v>
      </c>
      <c r="EU18" s="191">
        <f t="shared" si="118"/>
        <v>0</v>
      </c>
      <c r="EV18" s="191"/>
      <c r="EW18" s="191">
        <f t="shared" si="119"/>
        <v>0</v>
      </c>
      <c r="EX18" s="191">
        <f t="shared" si="120"/>
        <v>24.5</v>
      </c>
      <c r="EY18" s="191">
        <f t="shared" si="121"/>
        <v>600.25</v>
      </c>
      <c r="EZ18" s="191">
        <f t="shared" si="122"/>
        <v>0</v>
      </c>
      <c r="FA18" s="191"/>
      <c r="FB18" s="191">
        <f t="shared" si="123"/>
        <v>0</v>
      </c>
      <c r="FC18" s="191">
        <f t="shared" si="124"/>
        <v>24.5</v>
      </c>
      <c r="FD18" s="191">
        <f t="shared" si="125"/>
        <v>600.25</v>
      </c>
      <c r="FE18" s="191">
        <f t="shared" si="126"/>
        <v>0</v>
      </c>
      <c r="FF18" s="191"/>
      <c r="FG18" s="191">
        <f t="shared" si="127"/>
        <v>0</v>
      </c>
      <c r="FH18" s="191">
        <f t="shared" si="128"/>
        <v>24.5</v>
      </c>
      <c r="FI18" s="191">
        <f t="shared" si="129"/>
        <v>600.25</v>
      </c>
      <c r="FJ18" s="191">
        <f t="shared" si="130"/>
        <v>0</v>
      </c>
      <c r="FK18" s="191"/>
      <c r="FL18" s="191">
        <f t="shared" si="131"/>
        <v>0</v>
      </c>
      <c r="FM18" s="191">
        <f t="shared" si="132"/>
        <v>24.5</v>
      </c>
      <c r="FN18" s="191">
        <f t="shared" si="133"/>
        <v>600.25</v>
      </c>
      <c r="FO18" s="191">
        <f t="shared" si="134"/>
        <v>0</v>
      </c>
      <c r="FP18" s="192"/>
      <c r="FQ18" s="191"/>
      <c r="FR18" s="191"/>
      <c r="FS18" s="191"/>
      <c r="FT18" s="178"/>
      <c r="FU18" s="192">
        <f t="shared" si="135"/>
        <v>0</v>
      </c>
      <c r="FV18" s="191">
        <f t="shared" si="136"/>
        <v>24.5</v>
      </c>
      <c r="FW18" s="191">
        <f t="shared" si="137"/>
        <v>600.25</v>
      </c>
      <c r="FX18" s="191">
        <f t="shared" si="138"/>
        <v>0</v>
      </c>
    </row>
    <row r="19" spans="1:180">
      <c r="A19" s="188">
        <f t="shared" si="139"/>
        <v>25</v>
      </c>
      <c r="B19" s="189" t="s">
        <v>2</v>
      </c>
      <c r="C19" s="190">
        <f t="shared" si="140"/>
        <v>25.9</v>
      </c>
      <c r="D19" s="191"/>
      <c r="E19" s="191">
        <f t="shared" si="0"/>
        <v>0</v>
      </c>
      <c r="F19" s="191">
        <f t="shared" si="1"/>
        <v>-9.7857142857142847</v>
      </c>
      <c r="G19" s="191">
        <f t="shared" si="2"/>
        <v>95.760204081632637</v>
      </c>
      <c r="H19" s="191">
        <f t="shared" si="3"/>
        <v>0</v>
      </c>
      <c r="I19" s="191"/>
      <c r="J19" s="191">
        <f t="shared" si="4"/>
        <v>0</v>
      </c>
      <c r="K19" s="191">
        <f t="shared" si="5"/>
        <v>-7.7999999999999972</v>
      </c>
      <c r="L19" s="191">
        <f t="shared" si="6"/>
        <v>60.839999999999954</v>
      </c>
      <c r="M19" s="191">
        <f t="shared" si="7"/>
        <v>0</v>
      </c>
      <c r="N19" s="191">
        <v>3</v>
      </c>
      <c r="O19" s="191">
        <f t="shared" si="8"/>
        <v>76.5</v>
      </c>
      <c r="P19" s="191">
        <f t="shared" si="9"/>
        <v>-4.3999999999999986</v>
      </c>
      <c r="Q19" s="191">
        <f t="shared" si="10"/>
        <v>19.359999999999989</v>
      </c>
      <c r="R19" s="191">
        <f t="shared" si="11"/>
        <v>58.07999999999997</v>
      </c>
      <c r="S19" s="191"/>
      <c r="T19" s="191">
        <f t="shared" si="12"/>
        <v>0</v>
      </c>
      <c r="U19" s="191">
        <f t="shared" si="13"/>
        <v>-5.8666666666666671</v>
      </c>
      <c r="V19" s="191">
        <f t="shared" si="14"/>
        <v>34.417777777777786</v>
      </c>
      <c r="W19" s="191">
        <f t="shared" si="15"/>
        <v>0</v>
      </c>
      <c r="X19" s="191"/>
      <c r="Y19" s="191">
        <f t="shared" si="16"/>
        <v>0</v>
      </c>
      <c r="Z19" s="191">
        <f t="shared" si="17"/>
        <v>-3.9499999999999993</v>
      </c>
      <c r="AA19" s="191">
        <f t="shared" si="18"/>
        <v>15.602499999999994</v>
      </c>
      <c r="AB19" s="191">
        <f t="shared" si="19"/>
        <v>0</v>
      </c>
      <c r="AC19" s="191"/>
      <c r="AD19" s="191">
        <f t="shared" si="20"/>
        <v>0</v>
      </c>
      <c r="AE19" s="191">
        <f t="shared" si="21"/>
        <v>-11.533333333333331</v>
      </c>
      <c r="AF19" s="191">
        <f t="shared" si="22"/>
        <v>133.01777777777772</v>
      </c>
      <c r="AG19" s="191">
        <f t="shared" si="23"/>
        <v>0</v>
      </c>
      <c r="AH19" s="191"/>
      <c r="AI19" s="191">
        <f t="shared" si="24"/>
        <v>0</v>
      </c>
      <c r="AJ19" s="191">
        <f t="shared" si="25"/>
        <v>-8.1333333333333329</v>
      </c>
      <c r="AK19" s="191">
        <f t="shared" si="26"/>
        <v>66.151111111111106</v>
      </c>
      <c r="AL19" s="191">
        <f t="shared" si="27"/>
        <v>0</v>
      </c>
      <c r="AM19" s="191"/>
      <c r="AN19" s="191">
        <f t="shared" si="28"/>
        <v>0</v>
      </c>
      <c r="AO19" s="191">
        <f t="shared" si="29"/>
        <v>-6.7999999999999972</v>
      </c>
      <c r="AP19" s="191">
        <f t="shared" si="30"/>
        <v>46.239999999999959</v>
      </c>
      <c r="AQ19" s="191">
        <f t="shared" si="31"/>
        <v>0</v>
      </c>
      <c r="AR19" s="191"/>
      <c r="AS19" s="191">
        <f t="shared" si="32"/>
        <v>0</v>
      </c>
      <c r="AT19" s="191">
        <f t="shared" si="33"/>
        <v>-5.1333333333333329</v>
      </c>
      <c r="AU19" s="191">
        <f t="shared" si="34"/>
        <v>26.351111111111106</v>
      </c>
      <c r="AV19" s="191">
        <f t="shared" si="35"/>
        <v>0</v>
      </c>
      <c r="AW19" s="191"/>
      <c r="AX19" s="191">
        <f t="shared" si="36"/>
        <v>0</v>
      </c>
      <c r="AY19" s="191">
        <f t="shared" si="37"/>
        <v>-3.5</v>
      </c>
      <c r="AZ19" s="191">
        <f t="shared" si="38"/>
        <v>12.25</v>
      </c>
      <c r="BA19" s="191">
        <f t="shared" si="39"/>
        <v>0</v>
      </c>
      <c r="BB19" s="191">
        <v>1</v>
      </c>
      <c r="BC19" s="191">
        <f t="shared" si="40"/>
        <v>25.5</v>
      </c>
      <c r="BD19" s="191">
        <f t="shared" si="41"/>
        <v>-2.2666666666666657</v>
      </c>
      <c r="BE19" s="191">
        <f t="shared" si="42"/>
        <v>5.1377777777777736</v>
      </c>
      <c r="BF19" s="191">
        <f t="shared" si="43"/>
        <v>5.1377777777777736</v>
      </c>
      <c r="BG19" s="191">
        <v>8</v>
      </c>
      <c r="BH19" s="191">
        <f t="shared" si="44"/>
        <v>204</v>
      </c>
      <c r="BI19" s="191">
        <f t="shared" si="45"/>
        <v>-1.1999999999999993</v>
      </c>
      <c r="BJ19" s="191">
        <f t="shared" si="46"/>
        <v>1.4399999999999984</v>
      </c>
      <c r="BK19" s="191">
        <f t="shared" si="47"/>
        <v>11.519999999999987</v>
      </c>
      <c r="BL19" s="191">
        <v>3</v>
      </c>
      <c r="BM19" s="191">
        <f t="shared" si="48"/>
        <v>76.5</v>
      </c>
      <c r="BN19" s="191">
        <f t="shared" si="49"/>
        <v>1.1724137931034484</v>
      </c>
      <c r="BO19" s="191">
        <f t="shared" si="50"/>
        <v>1.3745541022592156</v>
      </c>
      <c r="BP19" s="191">
        <f t="shared" si="51"/>
        <v>4.1236623067776463</v>
      </c>
      <c r="BQ19" s="191"/>
      <c r="BR19" s="191">
        <f t="shared" si="52"/>
        <v>0</v>
      </c>
      <c r="BS19" s="191">
        <f t="shared" si="53"/>
        <v>3.7666666666666657</v>
      </c>
      <c r="BT19" s="191">
        <f t="shared" si="54"/>
        <v>14.18777777777777</v>
      </c>
      <c r="BU19" s="191">
        <f t="shared" si="55"/>
        <v>0</v>
      </c>
      <c r="BV19" s="191"/>
      <c r="BW19" s="191">
        <f t="shared" si="56"/>
        <v>0</v>
      </c>
      <c r="BX19" s="191">
        <f t="shared" si="57"/>
        <v>5.966666666666665</v>
      </c>
      <c r="BY19" s="191">
        <f t="shared" si="58"/>
        <v>35.601111111111088</v>
      </c>
      <c r="BZ19" s="191">
        <f t="shared" si="59"/>
        <v>0</v>
      </c>
      <c r="CA19" s="191"/>
      <c r="CB19" s="191">
        <f t="shared" si="60"/>
        <v>0</v>
      </c>
      <c r="CC19" s="191">
        <f t="shared" si="61"/>
        <v>10.566666666666666</v>
      </c>
      <c r="CD19" s="191">
        <f t="shared" si="62"/>
        <v>111.65444444444444</v>
      </c>
      <c r="CE19" s="191">
        <f t="shared" si="63"/>
        <v>0</v>
      </c>
      <c r="CF19" s="191"/>
      <c r="CG19" s="191">
        <f t="shared" si="64"/>
        <v>0</v>
      </c>
      <c r="CH19" s="191">
        <f t="shared" si="65"/>
        <v>25.5</v>
      </c>
      <c r="CI19" s="191">
        <f t="shared" si="66"/>
        <v>650.25</v>
      </c>
      <c r="CJ19" s="191">
        <f t="shared" si="67"/>
        <v>0</v>
      </c>
      <c r="CK19" s="191"/>
      <c r="CL19" s="191">
        <f t="shared" si="68"/>
        <v>0</v>
      </c>
      <c r="CM19" s="191">
        <f t="shared" si="69"/>
        <v>25.5</v>
      </c>
      <c r="CN19" s="191">
        <f t="shared" si="70"/>
        <v>650.25</v>
      </c>
      <c r="CO19" s="191">
        <f t="shared" si="71"/>
        <v>0</v>
      </c>
      <c r="CP19" s="191"/>
      <c r="CQ19" s="191">
        <f t="shared" si="72"/>
        <v>0</v>
      </c>
      <c r="CR19" s="191">
        <f t="shared" si="73"/>
        <v>25.5</v>
      </c>
      <c r="CS19" s="191">
        <f t="shared" si="74"/>
        <v>650.25</v>
      </c>
      <c r="CT19" s="191">
        <f t="shared" si="75"/>
        <v>0</v>
      </c>
      <c r="CU19" s="191"/>
      <c r="CV19" s="191">
        <f t="shared" si="76"/>
        <v>0</v>
      </c>
      <c r="CW19" s="191">
        <f t="shared" si="77"/>
        <v>25.5</v>
      </c>
      <c r="CX19" s="191">
        <f t="shared" si="78"/>
        <v>650.25</v>
      </c>
      <c r="CY19" s="191">
        <f t="shared" si="79"/>
        <v>0</v>
      </c>
      <c r="CZ19" s="191">
        <f t="shared" si="80"/>
        <v>25.5</v>
      </c>
      <c r="DA19" s="191">
        <f t="shared" si="81"/>
        <v>650.25</v>
      </c>
      <c r="DB19" s="191">
        <f t="shared" si="82"/>
        <v>422825.0625</v>
      </c>
      <c r="DC19" s="191"/>
      <c r="DD19" s="191">
        <f t="shared" si="83"/>
        <v>0</v>
      </c>
      <c r="DE19" s="191">
        <f t="shared" si="84"/>
        <v>25.5</v>
      </c>
      <c r="DF19" s="191">
        <f t="shared" si="85"/>
        <v>650.25</v>
      </c>
      <c r="DG19" s="191">
        <f t="shared" si="86"/>
        <v>0</v>
      </c>
      <c r="DH19" s="191"/>
      <c r="DI19" s="191">
        <f t="shared" si="87"/>
        <v>0</v>
      </c>
      <c r="DJ19" s="191">
        <f t="shared" si="88"/>
        <v>25.5</v>
      </c>
      <c r="DK19" s="191">
        <f t="shared" si="89"/>
        <v>650.25</v>
      </c>
      <c r="DL19" s="191">
        <f t="shared" si="90"/>
        <v>0</v>
      </c>
      <c r="DM19" s="191"/>
      <c r="DN19" s="191">
        <f t="shared" si="91"/>
        <v>0</v>
      </c>
      <c r="DO19" s="191">
        <f t="shared" si="92"/>
        <v>25.5</v>
      </c>
      <c r="DP19" s="191">
        <f t="shared" si="93"/>
        <v>650.25</v>
      </c>
      <c r="DQ19" s="191">
        <f t="shared" si="94"/>
        <v>0</v>
      </c>
      <c r="DR19" s="191"/>
      <c r="DS19" s="191">
        <f t="shared" si="95"/>
        <v>0</v>
      </c>
      <c r="DT19" s="191">
        <f t="shared" si="96"/>
        <v>25.5</v>
      </c>
      <c r="DU19" s="191">
        <f t="shared" si="97"/>
        <v>650.25</v>
      </c>
      <c r="DV19" s="191">
        <f t="shared" si="98"/>
        <v>0</v>
      </c>
      <c r="DW19" s="191"/>
      <c r="DX19" s="191">
        <f t="shared" si="99"/>
        <v>0</v>
      </c>
      <c r="DY19" s="191">
        <f t="shared" si="100"/>
        <v>25.5</v>
      </c>
      <c r="DZ19" s="191">
        <f t="shared" si="101"/>
        <v>650.25</v>
      </c>
      <c r="EA19" s="191">
        <f t="shared" si="102"/>
        <v>0</v>
      </c>
      <c r="EB19" s="191"/>
      <c r="EC19" s="191">
        <f t="shared" si="103"/>
        <v>0</v>
      </c>
      <c r="ED19" s="191">
        <f t="shared" si="104"/>
        <v>25.5</v>
      </c>
      <c r="EE19" s="191">
        <f t="shared" si="105"/>
        <v>650.25</v>
      </c>
      <c r="EF19" s="191">
        <f t="shared" si="106"/>
        <v>0</v>
      </c>
      <c r="EG19" s="191"/>
      <c r="EH19" s="191">
        <f t="shared" si="107"/>
        <v>0</v>
      </c>
      <c r="EI19" s="191">
        <f t="shared" si="108"/>
        <v>25.5</v>
      </c>
      <c r="EJ19" s="191">
        <f t="shared" si="109"/>
        <v>650.25</v>
      </c>
      <c r="EK19" s="191">
        <f t="shared" si="110"/>
        <v>0</v>
      </c>
      <c r="EL19" s="191"/>
      <c r="EM19" s="191">
        <f t="shared" si="111"/>
        <v>0</v>
      </c>
      <c r="EN19" s="191">
        <f t="shared" si="112"/>
        <v>25.5</v>
      </c>
      <c r="EO19" s="191">
        <f t="shared" si="113"/>
        <v>650.25</v>
      </c>
      <c r="EP19" s="191">
        <f t="shared" si="114"/>
        <v>0</v>
      </c>
      <c r="EQ19" s="191"/>
      <c r="ER19" s="191">
        <f t="shared" si="115"/>
        <v>0</v>
      </c>
      <c r="ES19" s="191">
        <f t="shared" si="116"/>
        <v>25.5</v>
      </c>
      <c r="ET19" s="191">
        <f t="shared" si="117"/>
        <v>650.25</v>
      </c>
      <c r="EU19" s="191">
        <f t="shared" si="118"/>
        <v>0</v>
      </c>
      <c r="EV19" s="191"/>
      <c r="EW19" s="191">
        <f t="shared" si="119"/>
        <v>0</v>
      </c>
      <c r="EX19" s="191">
        <f t="shared" si="120"/>
        <v>25.5</v>
      </c>
      <c r="EY19" s="191">
        <f t="shared" si="121"/>
        <v>650.25</v>
      </c>
      <c r="EZ19" s="191">
        <f t="shared" si="122"/>
        <v>0</v>
      </c>
      <c r="FA19" s="191"/>
      <c r="FB19" s="191">
        <f t="shared" si="123"/>
        <v>0</v>
      </c>
      <c r="FC19" s="191">
        <f t="shared" si="124"/>
        <v>25.5</v>
      </c>
      <c r="FD19" s="191">
        <f t="shared" si="125"/>
        <v>650.25</v>
      </c>
      <c r="FE19" s="191">
        <f t="shared" si="126"/>
        <v>0</v>
      </c>
      <c r="FF19" s="191"/>
      <c r="FG19" s="191">
        <f t="shared" si="127"/>
        <v>0</v>
      </c>
      <c r="FH19" s="191">
        <f t="shared" si="128"/>
        <v>25.5</v>
      </c>
      <c r="FI19" s="191">
        <f t="shared" si="129"/>
        <v>650.25</v>
      </c>
      <c r="FJ19" s="191">
        <f t="shared" si="130"/>
        <v>0</v>
      </c>
      <c r="FK19" s="191"/>
      <c r="FL19" s="191">
        <f t="shared" si="131"/>
        <v>0</v>
      </c>
      <c r="FM19" s="191">
        <f t="shared" si="132"/>
        <v>25.5</v>
      </c>
      <c r="FN19" s="191">
        <f t="shared" si="133"/>
        <v>650.25</v>
      </c>
      <c r="FO19" s="191">
        <f t="shared" si="134"/>
        <v>0</v>
      </c>
      <c r="FP19" s="192"/>
      <c r="FQ19" s="191"/>
      <c r="FR19" s="191"/>
      <c r="FS19" s="191"/>
      <c r="FT19" s="178"/>
      <c r="FU19" s="192">
        <f t="shared" si="135"/>
        <v>0</v>
      </c>
      <c r="FV19" s="191">
        <f t="shared" si="136"/>
        <v>25.5</v>
      </c>
      <c r="FW19" s="191">
        <f t="shared" si="137"/>
        <v>650.25</v>
      </c>
      <c r="FX19" s="191">
        <f t="shared" si="138"/>
        <v>0</v>
      </c>
    </row>
    <row r="20" spans="1:180">
      <c r="A20" s="188">
        <f t="shared" si="139"/>
        <v>26</v>
      </c>
      <c r="B20" s="189" t="s">
        <v>2</v>
      </c>
      <c r="C20" s="190">
        <f t="shared" si="140"/>
        <v>26.9</v>
      </c>
      <c r="D20" s="191"/>
      <c r="E20" s="191">
        <f t="shared" si="0"/>
        <v>0</v>
      </c>
      <c r="F20" s="191">
        <f t="shared" si="1"/>
        <v>-8.7857142857142847</v>
      </c>
      <c r="G20" s="191">
        <f t="shared" si="2"/>
        <v>77.188775510204067</v>
      </c>
      <c r="H20" s="191">
        <f t="shared" si="3"/>
        <v>0</v>
      </c>
      <c r="I20" s="191"/>
      <c r="J20" s="191">
        <f t="shared" si="4"/>
        <v>0</v>
      </c>
      <c r="K20" s="191">
        <f t="shared" si="5"/>
        <v>-6.7999999999999972</v>
      </c>
      <c r="L20" s="191">
        <f t="shared" si="6"/>
        <v>46.239999999999959</v>
      </c>
      <c r="M20" s="191">
        <f t="shared" si="7"/>
        <v>0</v>
      </c>
      <c r="N20" s="191">
        <v>1</v>
      </c>
      <c r="O20" s="191">
        <f t="shared" si="8"/>
        <v>26.5</v>
      </c>
      <c r="P20" s="191">
        <f t="shared" si="9"/>
        <v>-3.3999999999999986</v>
      </c>
      <c r="Q20" s="191">
        <f t="shared" si="10"/>
        <v>11.55999999999999</v>
      </c>
      <c r="R20" s="191">
        <f t="shared" si="11"/>
        <v>11.55999999999999</v>
      </c>
      <c r="S20" s="191"/>
      <c r="T20" s="191">
        <f t="shared" si="12"/>
        <v>0</v>
      </c>
      <c r="U20" s="191">
        <f t="shared" si="13"/>
        <v>-4.8666666666666671</v>
      </c>
      <c r="V20" s="191">
        <f t="shared" si="14"/>
        <v>23.684444444444448</v>
      </c>
      <c r="W20" s="191">
        <f t="shared" si="15"/>
        <v>0</v>
      </c>
      <c r="X20" s="191"/>
      <c r="Y20" s="191">
        <f t="shared" si="16"/>
        <v>0</v>
      </c>
      <c r="Z20" s="191">
        <f t="shared" si="17"/>
        <v>-2.9499999999999993</v>
      </c>
      <c r="AA20" s="191">
        <f t="shared" si="18"/>
        <v>8.7024999999999952</v>
      </c>
      <c r="AB20" s="191">
        <f t="shared" si="19"/>
        <v>0</v>
      </c>
      <c r="AC20" s="191"/>
      <c r="AD20" s="191">
        <f t="shared" si="20"/>
        <v>0</v>
      </c>
      <c r="AE20" s="191">
        <f t="shared" si="21"/>
        <v>-10.533333333333331</v>
      </c>
      <c r="AF20" s="191">
        <f t="shared" si="22"/>
        <v>110.95111111111108</v>
      </c>
      <c r="AG20" s="191">
        <f t="shared" si="23"/>
        <v>0</v>
      </c>
      <c r="AH20" s="191"/>
      <c r="AI20" s="191">
        <f t="shared" si="24"/>
        <v>0</v>
      </c>
      <c r="AJ20" s="191">
        <f t="shared" si="25"/>
        <v>-7.1333333333333329</v>
      </c>
      <c r="AK20" s="191">
        <f t="shared" si="26"/>
        <v>50.884444444444441</v>
      </c>
      <c r="AL20" s="191">
        <f t="shared" si="27"/>
        <v>0</v>
      </c>
      <c r="AM20" s="191"/>
      <c r="AN20" s="191">
        <f t="shared" si="28"/>
        <v>0</v>
      </c>
      <c r="AO20" s="191">
        <f t="shared" si="29"/>
        <v>-5.7999999999999972</v>
      </c>
      <c r="AP20" s="191">
        <f t="shared" si="30"/>
        <v>33.639999999999965</v>
      </c>
      <c r="AQ20" s="191">
        <f t="shared" si="31"/>
        <v>0</v>
      </c>
      <c r="AR20" s="191"/>
      <c r="AS20" s="191">
        <f t="shared" si="32"/>
        <v>0</v>
      </c>
      <c r="AT20" s="191">
        <f t="shared" si="33"/>
        <v>-4.1333333333333329</v>
      </c>
      <c r="AU20" s="191">
        <f t="shared" si="34"/>
        <v>17.08444444444444</v>
      </c>
      <c r="AV20" s="191">
        <f t="shared" si="35"/>
        <v>0</v>
      </c>
      <c r="AW20" s="191"/>
      <c r="AX20" s="191">
        <f t="shared" si="36"/>
        <v>0</v>
      </c>
      <c r="AY20" s="191">
        <f t="shared" si="37"/>
        <v>-2.5</v>
      </c>
      <c r="AZ20" s="191">
        <f t="shared" si="38"/>
        <v>6.25</v>
      </c>
      <c r="BA20" s="191">
        <f t="shared" si="39"/>
        <v>0</v>
      </c>
      <c r="BB20" s="191">
        <v>2</v>
      </c>
      <c r="BC20" s="191">
        <f t="shared" si="40"/>
        <v>53</v>
      </c>
      <c r="BD20" s="191">
        <f t="shared" si="41"/>
        <v>-1.2666666666666657</v>
      </c>
      <c r="BE20" s="191">
        <f t="shared" si="42"/>
        <v>1.6044444444444421</v>
      </c>
      <c r="BF20" s="191">
        <f t="shared" si="43"/>
        <v>3.2088888888888842</v>
      </c>
      <c r="BG20" s="191">
        <v>7</v>
      </c>
      <c r="BH20" s="191">
        <f t="shared" si="44"/>
        <v>185.5</v>
      </c>
      <c r="BI20" s="191">
        <f t="shared" si="45"/>
        <v>-0.19999999999999929</v>
      </c>
      <c r="BJ20" s="191">
        <f t="shared" si="46"/>
        <v>3.9999999999999716E-2</v>
      </c>
      <c r="BK20" s="191">
        <f t="shared" si="47"/>
        <v>0.27999999999999803</v>
      </c>
      <c r="BL20" s="191"/>
      <c r="BM20" s="191">
        <f t="shared" si="48"/>
        <v>0</v>
      </c>
      <c r="BN20" s="191">
        <f t="shared" si="49"/>
        <v>2.1724137931034484</v>
      </c>
      <c r="BO20" s="191">
        <f t="shared" si="50"/>
        <v>4.7193816884661119</v>
      </c>
      <c r="BP20" s="191">
        <f t="shared" si="51"/>
        <v>0</v>
      </c>
      <c r="BQ20" s="191"/>
      <c r="BR20" s="191">
        <f t="shared" si="52"/>
        <v>0</v>
      </c>
      <c r="BS20" s="191">
        <f t="shared" si="53"/>
        <v>4.7666666666666657</v>
      </c>
      <c r="BT20" s="191">
        <f t="shared" si="54"/>
        <v>22.721111111111103</v>
      </c>
      <c r="BU20" s="191">
        <f t="shared" si="55"/>
        <v>0</v>
      </c>
      <c r="BV20" s="191"/>
      <c r="BW20" s="191">
        <f t="shared" si="56"/>
        <v>0</v>
      </c>
      <c r="BX20" s="191">
        <f t="shared" si="57"/>
        <v>6.966666666666665</v>
      </c>
      <c r="BY20" s="191">
        <f t="shared" si="58"/>
        <v>48.534444444444418</v>
      </c>
      <c r="BZ20" s="191">
        <f t="shared" si="59"/>
        <v>0</v>
      </c>
      <c r="CA20" s="191"/>
      <c r="CB20" s="191">
        <f t="shared" si="60"/>
        <v>0</v>
      </c>
      <c r="CC20" s="191">
        <f t="shared" si="61"/>
        <v>11.566666666666666</v>
      </c>
      <c r="CD20" s="191">
        <f t="shared" si="62"/>
        <v>133.78777777777776</v>
      </c>
      <c r="CE20" s="191">
        <f t="shared" si="63"/>
        <v>0</v>
      </c>
      <c r="CF20" s="191"/>
      <c r="CG20" s="191">
        <f t="shared" si="64"/>
        <v>0</v>
      </c>
      <c r="CH20" s="191">
        <f t="shared" si="65"/>
        <v>26.5</v>
      </c>
      <c r="CI20" s="191">
        <f t="shared" si="66"/>
        <v>702.25</v>
      </c>
      <c r="CJ20" s="191">
        <f t="shared" si="67"/>
        <v>0</v>
      </c>
      <c r="CK20" s="191"/>
      <c r="CL20" s="191">
        <f t="shared" si="68"/>
        <v>0</v>
      </c>
      <c r="CM20" s="191">
        <f t="shared" si="69"/>
        <v>26.5</v>
      </c>
      <c r="CN20" s="191">
        <f t="shared" si="70"/>
        <v>702.25</v>
      </c>
      <c r="CO20" s="191">
        <f t="shared" si="71"/>
        <v>0</v>
      </c>
      <c r="CP20" s="191"/>
      <c r="CQ20" s="191">
        <f t="shared" si="72"/>
        <v>0</v>
      </c>
      <c r="CR20" s="191">
        <f t="shared" si="73"/>
        <v>26.5</v>
      </c>
      <c r="CS20" s="191">
        <f t="shared" si="74"/>
        <v>702.25</v>
      </c>
      <c r="CT20" s="191">
        <f t="shared" si="75"/>
        <v>0</v>
      </c>
      <c r="CU20" s="191"/>
      <c r="CV20" s="191">
        <f t="shared" si="76"/>
        <v>0</v>
      </c>
      <c r="CW20" s="191">
        <f t="shared" si="77"/>
        <v>26.5</v>
      </c>
      <c r="CX20" s="191">
        <f t="shared" si="78"/>
        <v>702.25</v>
      </c>
      <c r="CY20" s="191">
        <f t="shared" si="79"/>
        <v>0</v>
      </c>
      <c r="CZ20" s="191">
        <f t="shared" si="80"/>
        <v>26.5</v>
      </c>
      <c r="DA20" s="191">
        <f t="shared" si="81"/>
        <v>702.25</v>
      </c>
      <c r="DB20" s="191">
        <f t="shared" si="82"/>
        <v>493155.0625</v>
      </c>
      <c r="DC20" s="191"/>
      <c r="DD20" s="191">
        <f t="shared" si="83"/>
        <v>0</v>
      </c>
      <c r="DE20" s="191">
        <f t="shared" si="84"/>
        <v>26.5</v>
      </c>
      <c r="DF20" s="191">
        <f t="shared" si="85"/>
        <v>702.25</v>
      </c>
      <c r="DG20" s="191">
        <f t="shared" si="86"/>
        <v>0</v>
      </c>
      <c r="DH20" s="191"/>
      <c r="DI20" s="191">
        <f t="shared" si="87"/>
        <v>0</v>
      </c>
      <c r="DJ20" s="191">
        <f t="shared" si="88"/>
        <v>26.5</v>
      </c>
      <c r="DK20" s="191">
        <f t="shared" si="89"/>
        <v>702.25</v>
      </c>
      <c r="DL20" s="191">
        <f t="shared" si="90"/>
        <v>0</v>
      </c>
      <c r="DM20" s="191"/>
      <c r="DN20" s="191">
        <f t="shared" si="91"/>
        <v>0</v>
      </c>
      <c r="DO20" s="191">
        <f t="shared" si="92"/>
        <v>26.5</v>
      </c>
      <c r="DP20" s="191">
        <f t="shared" si="93"/>
        <v>702.25</v>
      </c>
      <c r="DQ20" s="191">
        <f t="shared" si="94"/>
        <v>0</v>
      </c>
      <c r="DR20" s="191"/>
      <c r="DS20" s="191">
        <f t="shared" si="95"/>
        <v>0</v>
      </c>
      <c r="DT20" s="191">
        <f t="shared" si="96"/>
        <v>26.5</v>
      </c>
      <c r="DU20" s="191">
        <f t="shared" si="97"/>
        <v>702.25</v>
      </c>
      <c r="DV20" s="191">
        <f t="shared" si="98"/>
        <v>0</v>
      </c>
      <c r="DW20" s="191"/>
      <c r="DX20" s="191">
        <f t="shared" si="99"/>
        <v>0</v>
      </c>
      <c r="DY20" s="191">
        <f t="shared" si="100"/>
        <v>26.5</v>
      </c>
      <c r="DZ20" s="191">
        <f t="shared" si="101"/>
        <v>702.25</v>
      </c>
      <c r="EA20" s="191">
        <f t="shared" si="102"/>
        <v>0</v>
      </c>
      <c r="EB20" s="191"/>
      <c r="EC20" s="191">
        <f t="shared" si="103"/>
        <v>0</v>
      </c>
      <c r="ED20" s="191">
        <f t="shared" si="104"/>
        <v>26.5</v>
      </c>
      <c r="EE20" s="191">
        <f t="shared" si="105"/>
        <v>702.25</v>
      </c>
      <c r="EF20" s="191">
        <f t="shared" si="106"/>
        <v>0</v>
      </c>
      <c r="EG20" s="191"/>
      <c r="EH20" s="191">
        <f t="shared" si="107"/>
        <v>0</v>
      </c>
      <c r="EI20" s="191">
        <f t="shared" si="108"/>
        <v>26.5</v>
      </c>
      <c r="EJ20" s="191">
        <f t="shared" si="109"/>
        <v>702.25</v>
      </c>
      <c r="EK20" s="191">
        <f t="shared" si="110"/>
        <v>0</v>
      </c>
      <c r="EL20" s="191"/>
      <c r="EM20" s="191">
        <f t="shared" si="111"/>
        <v>0</v>
      </c>
      <c r="EN20" s="191">
        <f t="shared" si="112"/>
        <v>26.5</v>
      </c>
      <c r="EO20" s="191">
        <f t="shared" si="113"/>
        <v>702.25</v>
      </c>
      <c r="EP20" s="191">
        <f t="shared" si="114"/>
        <v>0</v>
      </c>
      <c r="EQ20" s="191"/>
      <c r="ER20" s="191">
        <f t="shared" si="115"/>
        <v>0</v>
      </c>
      <c r="ES20" s="191">
        <f t="shared" si="116"/>
        <v>26.5</v>
      </c>
      <c r="ET20" s="191">
        <f t="shared" si="117"/>
        <v>702.25</v>
      </c>
      <c r="EU20" s="191">
        <f t="shared" si="118"/>
        <v>0</v>
      </c>
      <c r="EV20" s="191"/>
      <c r="EW20" s="191">
        <f t="shared" si="119"/>
        <v>0</v>
      </c>
      <c r="EX20" s="191">
        <f t="shared" si="120"/>
        <v>26.5</v>
      </c>
      <c r="EY20" s="191">
        <f t="shared" si="121"/>
        <v>702.25</v>
      </c>
      <c r="EZ20" s="191">
        <f t="shared" si="122"/>
        <v>0</v>
      </c>
      <c r="FA20" s="191"/>
      <c r="FB20" s="191">
        <f t="shared" si="123"/>
        <v>0</v>
      </c>
      <c r="FC20" s="191">
        <f t="shared" si="124"/>
        <v>26.5</v>
      </c>
      <c r="FD20" s="191">
        <f t="shared" si="125"/>
        <v>702.25</v>
      </c>
      <c r="FE20" s="191">
        <f t="shared" si="126"/>
        <v>0</v>
      </c>
      <c r="FF20" s="191"/>
      <c r="FG20" s="191">
        <f t="shared" si="127"/>
        <v>0</v>
      </c>
      <c r="FH20" s="191">
        <f t="shared" si="128"/>
        <v>26.5</v>
      </c>
      <c r="FI20" s="191">
        <f t="shared" si="129"/>
        <v>702.25</v>
      </c>
      <c r="FJ20" s="191">
        <f t="shared" si="130"/>
        <v>0</v>
      </c>
      <c r="FK20" s="191"/>
      <c r="FL20" s="191">
        <f t="shared" si="131"/>
        <v>0</v>
      </c>
      <c r="FM20" s="191">
        <f t="shared" si="132"/>
        <v>26.5</v>
      </c>
      <c r="FN20" s="191">
        <f t="shared" si="133"/>
        <v>702.25</v>
      </c>
      <c r="FO20" s="191">
        <f t="shared" si="134"/>
        <v>0</v>
      </c>
      <c r="FP20" s="192"/>
      <c r="FQ20" s="191"/>
      <c r="FR20" s="191"/>
      <c r="FS20" s="191"/>
      <c r="FT20" s="178"/>
      <c r="FU20" s="192">
        <f t="shared" si="135"/>
        <v>0</v>
      </c>
      <c r="FV20" s="191">
        <f t="shared" si="136"/>
        <v>26.5</v>
      </c>
      <c r="FW20" s="191">
        <f t="shared" si="137"/>
        <v>702.25</v>
      </c>
      <c r="FX20" s="191">
        <f t="shared" si="138"/>
        <v>0</v>
      </c>
    </row>
    <row r="21" spans="1:180">
      <c r="A21" s="188">
        <f t="shared" si="139"/>
        <v>27</v>
      </c>
      <c r="B21" s="189" t="s">
        <v>2</v>
      </c>
      <c r="C21" s="190">
        <f t="shared" si="140"/>
        <v>27.9</v>
      </c>
      <c r="D21" s="191"/>
      <c r="E21" s="191">
        <f t="shared" si="0"/>
        <v>0</v>
      </c>
      <c r="F21" s="191">
        <f t="shared" si="1"/>
        <v>-7.7857142857142847</v>
      </c>
      <c r="G21" s="191">
        <f t="shared" si="2"/>
        <v>60.617346938775498</v>
      </c>
      <c r="H21" s="191">
        <f t="shared" si="3"/>
        <v>0</v>
      </c>
      <c r="I21" s="191"/>
      <c r="J21" s="191">
        <f t="shared" si="4"/>
        <v>0</v>
      </c>
      <c r="K21" s="191">
        <f t="shared" si="5"/>
        <v>-5.7999999999999972</v>
      </c>
      <c r="L21" s="191">
        <f t="shared" si="6"/>
        <v>33.639999999999965</v>
      </c>
      <c r="M21" s="191">
        <f t="shared" si="7"/>
        <v>0</v>
      </c>
      <c r="N21" s="191">
        <v>8</v>
      </c>
      <c r="O21" s="191">
        <f t="shared" si="8"/>
        <v>220</v>
      </c>
      <c r="P21" s="191">
        <f t="shared" si="9"/>
        <v>-2.3999999999999986</v>
      </c>
      <c r="Q21" s="191">
        <f t="shared" si="10"/>
        <v>5.7599999999999936</v>
      </c>
      <c r="R21" s="191">
        <f t="shared" si="11"/>
        <v>46.079999999999949</v>
      </c>
      <c r="S21" s="191"/>
      <c r="T21" s="191">
        <f t="shared" si="12"/>
        <v>0</v>
      </c>
      <c r="U21" s="191">
        <f t="shared" si="13"/>
        <v>-3.8666666666666671</v>
      </c>
      <c r="V21" s="191">
        <f t="shared" si="14"/>
        <v>14.951111111111114</v>
      </c>
      <c r="W21" s="191">
        <f t="shared" si="15"/>
        <v>0</v>
      </c>
      <c r="X21" s="191">
        <v>1</v>
      </c>
      <c r="Y21" s="191">
        <f t="shared" si="16"/>
        <v>27.5</v>
      </c>
      <c r="Z21" s="191">
        <f t="shared" si="17"/>
        <v>-1.9499999999999993</v>
      </c>
      <c r="AA21" s="191">
        <f t="shared" si="18"/>
        <v>3.8024999999999971</v>
      </c>
      <c r="AB21" s="191">
        <f t="shared" si="19"/>
        <v>3.8024999999999971</v>
      </c>
      <c r="AC21" s="191"/>
      <c r="AD21" s="191">
        <f t="shared" si="20"/>
        <v>0</v>
      </c>
      <c r="AE21" s="191">
        <f t="shared" si="21"/>
        <v>-9.5333333333333314</v>
      </c>
      <c r="AF21" s="191">
        <f t="shared" si="22"/>
        <v>90.884444444444412</v>
      </c>
      <c r="AG21" s="191">
        <f t="shared" si="23"/>
        <v>0</v>
      </c>
      <c r="AH21" s="191"/>
      <c r="AI21" s="191">
        <f t="shared" si="24"/>
        <v>0</v>
      </c>
      <c r="AJ21" s="191">
        <f t="shared" si="25"/>
        <v>-6.1333333333333329</v>
      </c>
      <c r="AK21" s="191">
        <f t="shared" si="26"/>
        <v>37.617777777777775</v>
      </c>
      <c r="AL21" s="191">
        <f t="shared" si="27"/>
        <v>0</v>
      </c>
      <c r="AM21" s="191"/>
      <c r="AN21" s="191">
        <f t="shared" si="28"/>
        <v>0</v>
      </c>
      <c r="AO21" s="191">
        <f t="shared" si="29"/>
        <v>-4.7999999999999972</v>
      </c>
      <c r="AP21" s="191">
        <f t="shared" si="30"/>
        <v>23.039999999999974</v>
      </c>
      <c r="AQ21" s="191">
        <f t="shared" si="31"/>
        <v>0</v>
      </c>
      <c r="AR21" s="191"/>
      <c r="AS21" s="191">
        <f t="shared" si="32"/>
        <v>0</v>
      </c>
      <c r="AT21" s="191">
        <f t="shared" si="33"/>
        <v>-3.1333333333333329</v>
      </c>
      <c r="AU21" s="191">
        <f t="shared" si="34"/>
        <v>9.8177777777777742</v>
      </c>
      <c r="AV21" s="191">
        <f t="shared" si="35"/>
        <v>0</v>
      </c>
      <c r="AW21" s="191">
        <v>1</v>
      </c>
      <c r="AX21" s="191">
        <f t="shared" si="36"/>
        <v>27.5</v>
      </c>
      <c r="AY21" s="191">
        <f t="shared" si="37"/>
        <v>-1.5</v>
      </c>
      <c r="AZ21" s="191">
        <f t="shared" si="38"/>
        <v>2.25</v>
      </c>
      <c r="BA21" s="191">
        <f t="shared" si="39"/>
        <v>2.25</v>
      </c>
      <c r="BB21" s="191">
        <v>15</v>
      </c>
      <c r="BC21" s="191">
        <f t="shared" si="40"/>
        <v>412.5</v>
      </c>
      <c r="BD21" s="191">
        <f t="shared" si="41"/>
        <v>-0.26666666666666572</v>
      </c>
      <c r="BE21" s="191">
        <f t="shared" si="42"/>
        <v>7.1111111111110611E-2</v>
      </c>
      <c r="BF21" s="191">
        <f t="shared" si="43"/>
        <v>1.0666666666666591</v>
      </c>
      <c r="BG21" s="191">
        <v>9</v>
      </c>
      <c r="BH21" s="191">
        <f t="shared" si="44"/>
        <v>247.5</v>
      </c>
      <c r="BI21" s="191">
        <f t="shared" si="45"/>
        <v>0.80000000000000071</v>
      </c>
      <c r="BJ21" s="191">
        <f t="shared" si="46"/>
        <v>0.64000000000000112</v>
      </c>
      <c r="BK21" s="191">
        <f t="shared" si="47"/>
        <v>5.7600000000000104</v>
      </c>
      <c r="BL21" s="191"/>
      <c r="BM21" s="191">
        <f t="shared" si="48"/>
        <v>0</v>
      </c>
      <c r="BN21" s="191">
        <f t="shared" si="49"/>
        <v>3.1724137931034484</v>
      </c>
      <c r="BO21" s="191">
        <f t="shared" si="50"/>
        <v>10.06420927467301</v>
      </c>
      <c r="BP21" s="191">
        <f t="shared" si="51"/>
        <v>0</v>
      </c>
      <c r="BQ21" s="191"/>
      <c r="BR21" s="191">
        <f t="shared" si="52"/>
        <v>0</v>
      </c>
      <c r="BS21" s="191">
        <f t="shared" si="53"/>
        <v>5.7666666666666657</v>
      </c>
      <c r="BT21" s="191">
        <f t="shared" si="54"/>
        <v>33.254444444444431</v>
      </c>
      <c r="BU21" s="191">
        <f t="shared" si="55"/>
        <v>0</v>
      </c>
      <c r="BV21" s="191"/>
      <c r="BW21" s="191">
        <f t="shared" si="56"/>
        <v>0</v>
      </c>
      <c r="BX21" s="191">
        <f t="shared" si="57"/>
        <v>7.966666666666665</v>
      </c>
      <c r="BY21" s="191">
        <f t="shared" si="58"/>
        <v>63.467777777777748</v>
      </c>
      <c r="BZ21" s="191">
        <f t="shared" si="59"/>
        <v>0</v>
      </c>
      <c r="CA21" s="191"/>
      <c r="CB21" s="191">
        <f t="shared" si="60"/>
        <v>0</v>
      </c>
      <c r="CC21" s="191">
        <f t="shared" si="61"/>
        <v>12.566666666666666</v>
      </c>
      <c r="CD21" s="191">
        <f t="shared" si="62"/>
        <v>157.92111111111112</v>
      </c>
      <c r="CE21" s="191">
        <f t="shared" si="63"/>
        <v>0</v>
      </c>
      <c r="CF21" s="191"/>
      <c r="CG21" s="191">
        <f t="shared" si="64"/>
        <v>0</v>
      </c>
      <c r="CH21" s="191">
        <f t="shared" si="65"/>
        <v>27.5</v>
      </c>
      <c r="CI21" s="191">
        <f t="shared" si="66"/>
        <v>756.25</v>
      </c>
      <c r="CJ21" s="191">
        <f t="shared" si="67"/>
        <v>0</v>
      </c>
      <c r="CK21" s="191"/>
      <c r="CL21" s="191">
        <f t="shared" si="68"/>
        <v>0</v>
      </c>
      <c r="CM21" s="191">
        <f t="shared" si="69"/>
        <v>27.5</v>
      </c>
      <c r="CN21" s="191">
        <f t="shared" si="70"/>
        <v>756.25</v>
      </c>
      <c r="CO21" s="191">
        <f t="shared" si="71"/>
        <v>0</v>
      </c>
      <c r="CP21" s="191"/>
      <c r="CQ21" s="191">
        <f t="shared" si="72"/>
        <v>0</v>
      </c>
      <c r="CR21" s="191">
        <f t="shared" si="73"/>
        <v>27.5</v>
      </c>
      <c r="CS21" s="191">
        <f t="shared" si="74"/>
        <v>756.25</v>
      </c>
      <c r="CT21" s="191">
        <f t="shared" si="75"/>
        <v>0</v>
      </c>
      <c r="CU21" s="191"/>
      <c r="CV21" s="191">
        <f t="shared" si="76"/>
        <v>0</v>
      </c>
      <c r="CW21" s="191">
        <f t="shared" si="77"/>
        <v>27.5</v>
      </c>
      <c r="CX21" s="191">
        <f t="shared" si="78"/>
        <v>756.25</v>
      </c>
      <c r="CY21" s="191">
        <f t="shared" si="79"/>
        <v>0</v>
      </c>
      <c r="CZ21" s="191">
        <f t="shared" si="80"/>
        <v>27.5</v>
      </c>
      <c r="DA21" s="191">
        <f t="shared" si="81"/>
        <v>756.25</v>
      </c>
      <c r="DB21" s="191">
        <f t="shared" si="82"/>
        <v>571914.0625</v>
      </c>
      <c r="DC21" s="191"/>
      <c r="DD21" s="191">
        <f t="shared" si="83"/>
        <v>0</v>
      </c>
      <c r="DE21" s="191">
        <f t="shared" si="84"/>
        <v>27.5</v>
      </c>
      <c r="DF21" s="191">
        <f t="shared" si="85"/>
        <v>756.25</v>
      </c>
      <c r="DG21" s="191">
        <f t="shared" si="86"/>
        <v>0</v>
      </c>
      <c r="DH21" s="191"/>
      <c r="DI21" s="191">
        <f t="shared" si="87"/>
        <v>0</v>
      </c>
      <c r="DJ21" s="191">
        <f t="shared" si="88"/>
        <v>27.5</v>
      </c>
      <c r="DK21" s="191">
        <f t="shared" si="89"/>
        <v>756.25</v>
      </c>
      <c r="DL21" s="191">
        <f t="shared" si="90"/>
        <v>0</v>
      </c>
      <c r="DM21" s="191"/>
      <c r="DN21" s="191">
        <f t="shared" si="91"/>
        <v>0</v>
      </c>
      <c r="DO21" s="191">
        <f t="shared" si="92"/>
        <v>27.5</v>
      </c>
      <c r="DP21" s="191">
        <f t="shared" si="93"/>
        <v>756.25</v>
      </c>
      <c r="DQ21" s="191">
        <f t="shared" si="94"/>
        <v>0</v>
      </c>
      <c r="DR21" s="191"/>
      <c r="DS21" s="191">
        <f t="shared" si="95"/>
        <v>0</v>
      </c>
      <c r="DT21" s="191">
        <f t="shared" si="96"/>
        <v>27.5</v>
      </c>
      <c r="DU21" s="191">
        <f t="shared" si="97"/>
        <v>756.25</v>
      </c>
      <c r="DV21" s="191">
        <f t="shared" si="98"/>
        <v>0</v>
      </c>
      <c r="DW21" s="191"/>
      <c r="DX21" s="191">
        <f t="shared" si="99"/>
        <v>0</v>
      </c>
      <c r="DY21" s="191">
        <f t="shared" si="100"/>
        <v>27.5</v>
      </c>
      <c r="DZ21" s="191">
        <f t="shared" si="101"/>
        <v>756.25</v>
      </c>
      <c r="EA21" s="191">
        <f t="shared" si="102"/>
        <v>0</v>
      </c>
      <c r="EB21" s="191"/>
      <c r="EC21" s="191">
        <f t="shared" si="103"/>
        <v>0</v>
      </c>
      <c r="ED21" s="191">
        <f t="shared" si="104"/>
        <v>27.5</v>
      </c>
      <c r="EE21" s="191">
        <f t="shared" si="105"/>
        <v>756.25</v>
      </c>
      <c r="EF21" s="191">
        <f t="shared" si="106"/>
        <v>0</v>
      </c>
      <c r="EG21" s="191"/>
      <c r="EH21" s="191">
        <f t="shared" si="107"/>
        <v>0</v>
      </c>
      <c r="EI21" s="191">
        <f t="shared" si="108"/>
        <v>27.5</v>
      </c>
      <c r="EJ21" s="191">
        <f t="shared" si="109"/>
        <v>756.25</v>
      </c>
      <c r="EK21" s="191">
        <f t="shared" si="110"/>
        <v>0</v>
      </c>
      <c r="EL21" s="191"/>
      <c r="EM21" s="191">
        <f t="shared" si="111"/>
        <v>0</v>
      </c>
      <c r="EN21" s="191">
        <f t="shared" si="112"/>
        <v>27.5</v>
      </c>
      <c r="EO21" s="191">
        <f t="shared" si="113"/>
        <v>756.25</v>
      </c>
      <c r="EP21" s="191">
        <f t="shared" si="114"/>
        <v>0</v>
      </c>
      <c r="EQ21" s="191"/>
      <c r="ER21" s="191">
        <f t="shared" si="115"/>
        <v>0</v>
      </c>
      <c r="ES21" s="191">
        <f t="shared" si="116"/>
        <v>27.5</v>
      </c>
      <c r="ET21" s="191">
        <f t="shared" si="117"/>
        <v>756.25</v>
      </c>
      <c r="EU21" s="191">
        <f t="shared" si="118"/>
        <v>0</v>
      </c>
      <c r="EV21" s="191"/>
      <c r="EW21" s="191">
        <f t="shared" si="119"/>
        <v>0</v>
      </c>
      <c r="EX21" s="191">
        <f t="shared" si="120"/>
        <v>27.5</v>
      </c>
      <c r="EY21" s="191">
        <f t="shared" si="121"/>
        <v>756.25</v>
      </c>
      <c r="EZ21" s="191">
        <f t="shared" si="122"/>
        <v>0</v>
      </c>
      <c r="FA21" s="191"/>
      <c r="FB21" s="191">
        <f t="shared" si="123"/>
        <v>0</v>
      </c>
      <c r="FC21" s="191">
        <f t="shared" si="124"/>
        <v>27.5</v>
      </c>
      <c r="FD21" s="191">
        <f t="shared" si="125"/>
        <v>756.25</v>
      </c>
      <c r="FE21" s="191">
        <f t="shared" si="126"/>
        <v>0</v>
      </c>
      <c r="FF21" s="191"/>
      <c r="FG21" s="191">
        <f t="shared" si="127"/>
        <v>0</v>
      </c>
      <c r="FH21" s="191">
        <f t="shared" si="128"/>
        <v>27.5</v>
      </c>
      <c r="FI21" s="191">
        <f t="shared" si="129"/>
        <v>756.25</v>
      </c>
      <c r="FJ21" s="191">
        <f t="shared" si="130"/>
        <v>0</v>
      </c>
      <c r="FK21" s="191"/>
      <c r="FL21" s="191">
        <f t="shared" si="131"/>
        <v>0</v>
      </c>
      <c r="FM21" s="191">
        <f t="shared" si="132"/>
        <v>27.5</v>
      </c>
      <c r="FN21" s="191">
        <f t="shared" si="133"/>
        <v>756.25</v>
      </c>
      <c r="FO21" s="191">
        <f t="shared" si="134"/>
        <v>0</v>
      </c>
      <c r="FP21" s="192"/>
      <c r="FQ21" s="191"/>
      <c r="FR21" s="191"/>
      <c r="FS21" s="191"/>
      <c r="FT21" s="178"/>
      <c r="FU21" s="192">
        <f t="shared" si="135"/>
        <v>0</v>
      </c>
      <c r="FV21" s="191">
        <f t="shared" si="136"/>
        <v>27.5</v>
      </c>
      <c r="FW21" s="191">
        <f t="shared" si="137"/>
        <v>756.25</v>
      </c>
      <c r="FX21" s="191">
        <f t="shared" si="138"/>
        <v>0</v>
      </c>
    </row>
    <row r="22" spans="1:180">
      <c r="A22" s="188">
        <f t="shared" si="139"/>
        <v>28</v>
      </c>
      <c r="B22" s="189" t="s">
        <v>2</v>
      </c>
      <c r="C22" s="190">
        <f t="shared" si="140"/>
        <v>28.9</v>
      </c>
      <c r="D22" s="191"/>
      <c r="E22" s="191">
        <f t="shared" si="0"/>
        <v>0</v>
      </c>
      <c r="F22" s="191">
        <f t="shared" si="1"/>
        <v>-6.7857142857142847</v>
      </c>
      <c r="G22" s="191">
        <f t="shared" si="2"/>
        <v>46.045918367346928</v>
      </c>
      <c r="H22" s="191">
        <f t="shared" si="3"/>
        <v>0</v>
      </c>
      <c r="I22" s="191"/>
      <c r="J22" s="191">
        <f t="shared" si="4"/>
        <v>0</v>
      </c>
      <c r="K22" s="191">
        <f t="shared" si="5"/>
        <v>-4.7999999999999972</v>
      </c>
      <c r="L22" s="191">
        <f t="shared" si="6"/>
        <v>23.039999999999974</v>
      </c>
      <c r="M22" s="191">
        <f t="shared" si="7"/>
        <v>0</v>
      </c>
      <c r="N22" s="191">
        <v>3</v>
      </c>
      <c r="O22" s="191">
        <f t="shared" si="8"/>
        <v>85.5</v>
      </c>
      <c r="P22" s="191">
        <f t="shared" si="9"/>
        <v>-1.3999999999999986</v>
      </c>
      <c r="Q22" s="191">
        <f t="shared" si="10"/>
        <v>1.959999999999996</v>
      </c>
      <c r="R22" s="191">
        <f t="shared" si="11"/>
        <v>5.8799999999999883</v>
      </c>
      <c r="S22" s="191"/>
      <c r="T22" s="191">
        <f t="shared" si="12"/>
        <v>0</v>
      </c>
      <c r="U22" s="191">
        <f t="shared" si="13"/>
        <v>-2.8666666666666671</v>
      </c>
      <c r="V22" s="191">
        <f t="shared" si="14"/>
        <v>8.2177777777777798</v>
      </c>
      <c r="W22" s="191">
        <f t="shared" si="15"/>
        <v>0</v>
      </c>
      <c r="X22" s="191">
        <v>3</v>
      </c>
      <c r="Y22" s="191">
        <f t="shared" si="16"/>
        <v>85.5</v>
      </c>
      <c r="Z22" s="191">
        <f t="shared" si="17"/>
        <v>-0.94999999999999929</v>
      </c>
      <c r="AA22" s="191">
        <f t="shared" si="18"/>
        <v>0.90249999999999864</v>
      </c>
      <c r="AB22" s="191">
        <f t="shared" si="19"/>
        <v>2.707499999999996</v>
      </c>
      <c r="AC22" s="191"/>
      <c r="AD22" s="191">
        <f t="shared" si="20"/>
        <v>0</v>
      </c>
      <c r="AE22" s="191">
        <f t="shared" si="21"/>
        <v>-8.5333333333333314</v>
      </c>
      <c r="AF22" s="191">
        <f t="shared" si="22"/>
        <v>72.817777777777749</v>
      </c>
      <c r="AG22" s="191">
        <f t="shared" si="23"/>
        <v>0</v>
      </c>
      <c r="AH22" s="191"/>
      <c r="AI22" s="191">
        <f t="shared" si="24"/>
        <v>0</v>
      </c>
      <c r="AJ22" s="191">
        <f t="shared" si="25"/>
        <v>-5.1333333333333329</v>
      </c>
      <c r="AK22" s="191">
        <f t="shared" si="26"/>
        <v>26.351111111111106</v>
      </c>
      <c r="AL22" s="191">
        <f t="shared" si="27"/>
        <v>0</v>
      </c>
      <c r="AM22" s="191">
        <v>1</v>
      </c>
      <c r="AN22" s="191">
        <f t="shared" si="28"/>
        <v>28.5</v>
      </c>
      <c r="AO22" s="191">
        <f t="shared" si="29"/>
        <v>-3.7999999999999972</v>
      </c>
      <c r="AP22" s="191">
        <f t="shared" si="30"/>
        <v>14.439999999999978</v>
      </c>
      <c r="AQ22" s="191">
        <f t="shared" si="31"/>
        <v>14.439999999999978</v>
      </c>
      <c r="AR22" s="191"/>
      <c r="AS22" s="191">
        <f t="shared" si="32"/>
        <v>0</v>
      </c>
      <c r="AT22" s="191">
        <f t="shared" si="33"/>
        <v>-2.1333333333333329</v>
      </c>
      <c r="AU22" s="191">
        <f t="shared" si="34"/>
        <v>4.5511111111111093</v>
      </c>
      <c r="AV22" s="191">
        <f t="shared" si="35"/>
        <v>0</v>
      </c>
      <c r="AW22" s="191">
        <v>9</v>
      </c>
      <c r="AX22" s="191">
        <f t="shared" si="36"/>
        <v>256.5</v>
      </c>
      <c r="AY22" s="191">
        <f t="shared" si="37"/>
        <v>-0.5</v>
      </c>
      <c r="AZ22" s="191">
        <f t="shared" si="38"/>
        <v>0.25</v>
      </c>
      <c r="BA22" s="191">
        <f t="shared" si="39"/>
        <v>2.25</v>
      </c>
      <c r="BB22" s="191">
        <v>12</v>
      </c>
      <c r="BC22" s="191">
        <f t="shared" si="40"/>
        <v>342</v>
      </c>
      <c r="BD22" s="191">
        <f t="shared" si="41"/>
        <v>0.73333333333333428</v>
      </c>
      <c r="BE22" s="191">
        <f t="shared" si="42"/>
        <v>0.53777777777777913</v>
      </c>
      <c r="BF22" s="191">
        <f t="shared" si="43"/>
        <v>6.4533333333333491</v>
      </c>
      <c r="BG22" s="191">
        <v>3</v>
      </c>
      <c r="BH22" s="191">
        <f t="shared" si="44"/>
        <v>85.5</v>
      </c>
      <c r="BI22" s="191">
        <f t="shared" si="45"/>
        <v>1.8000000000000007</v>
      </c>
      <c r="BJ22" s="191">
        <f t="shared" si="46"/>
        <v>3.2400000000000024</v>
      </c>
      <c r="BK22" s="191">
        <f t="shared" si="47"/>
        <v>9.7200000000000077</v>
      </c>
      <c r="BL22" s="191"/>
      <c r="BM22" s="191">
        <f t="shared" si="48"/>
        <v>0</v>
      </c>
      <c r="BN22" s="191">
        <f t="shared" si="49"/>
        <v>4.1724137931034484</v>
      </c>
      <c r="BO22" s="191">
        <f t="shared" si="50"/>
        <v>17.409036860879905</v>
      </c>
      <c r="BP22" s="191">
        <f t="shared" si="51"/>
        <v>0</v>
      </c>
      <c r="BQ22" s="191"/>
      <c r="BR22" s="191">
        <f t="shared" si="52"/>
        <v>0</v>
      </c>
      <c r="BS22" s="191">
        <f t="shared" si="53"/>
        <v>6.7666666666666657</v>
      </c>
      <c r="BT22" s="191">
        <f t="shared" si="54"/>
        <v>45.787777777777762</v>
      </c>
      <c r="BU22" s="191">
        <f t="shared" si="55"/>
        <v>0</v>
      </c>
      <c r="BV22" s="191"/>
      <c r="BW22" s="191">
        <f t="shared" si="56"/>
        <v>0</v>
      </c>
      <c r="BX22" s="191">
        <f t="shared" si="57"/>
        <v>8.966666666666665</v>
      </c>
      <c r="BY22" s="191">
        <f t="shared" si="58"/>
        <v>80.401111111111078</v>
      </c>
      <c r="BZ22" s="191">
        <f t="shared" si="59"/>
        <v>0</v>
      </c>
      <c r="CA22" s="191"/>
      <c r="CB22" s="191">
        <f t="shared" si="60"/>
        <v>0</v>
      </c>
      <c r="CC22" s="191">
        <f t="shared" si="61"/>
        <v>13.566666666666666</v>
      </c>
      <c r="CD22" s="191">
        <f t="shared" si="62"/>
        <v>184.05444444444444</v>
      </c>
      <c r="CE22" s="191">
        <f t="shared" si="63"/>
        <v>0</v>
      </c>
      <c r="CF22" s="191"/>
      <c r="CG22" s="191">
        <f t="shared" si="64"/>
        <v>0</v>
      </c>
      <c r="CH22" s="191">
        <f t="shared" si="65"/>
        <v>28.5</v>
      </c>
      <c r="CI22" s="191">
        <f t="shared" si="66"/>
        <v>812.25</v>
      </c>
      <c r="CJ22" s="191">
        <f t="shared" si="67"/>
        <v>0</v>
      </c>
      <c r="CK22" s="191"/>
      <c r="CL22" s="191">
        <f t="shared" si="68"/>
        <v>0</v>
      </c>
      <c r="CM22" s="191">
        <f t="shared" si="69"/>
        <v>28.5</v>
      </c>
      <c r="CN22" s="191">
        <f t="shared" si="70"/>
        <v>812.25</v>
      </c>
      <c r="CO22" s="191">
        <f t="shared" si="71"/>
        <v>0</v>
      </c>
      <c r="CP22" s="191"/>
      <c r="CQ22" s="191">
        <f t="shared" si="72"/>
        <v>0</v>
      </c>
      <c r="CR22" s="191">
        <f t="shared" si="73"/>
        <v>28.5</v>
      </c>
      <c r="CS22" s="191">
        <f t="shared" si="74"/>
        <v>812.25</v>
      </c>
      <c r="CT22" s="191">
        <f t="shared" si="75"/>
        <v>0</v>
      </c>
      <c r="CU22" s="191"/>
      <c r="CV22" s="191">
        <f t="shared" si="76"/>
        <v>0</v>
      </c>
      <c r="CW22" s="191">
        <f t="shared" si="77"/>
        <v>28.5</v>
      </c>
      <c r="CX22" s="191">
        <f t="shared" si="78"/>
        <v>812.25</v>
      </c>
      <c r="CY22" s="191">
        <f t="shared" si="79"/>
        <v>0</v>
      </c>
      <c r="CZ22" s="191">
        <f t="shared" si="80"/>
        <v>28.5</v>
      </c>
      <c r="DA22" s="191">
        <f t="shared" si="81"/>
        <v>812.25</v>
      </c>
      <c r="DB22" s="191">
        <f t="shared" si="82"/>
        <v>659750.0625</v>
      </c>
      <c r="DC22" s="191"/>
      <c r="DD22" s="191">
        <f t="shared" si="83"/>
        <v>0</v>
      </c>
      <c r="DE22" s="191">
        <f t="shared" si="84"/>
        <v>28.5</v>
      </c>
      <c r="DF22" s="191">
        <f t="shared" si="85"/>
        <v>812.25</v>
      </c>
      <c r="DG22" s="191">
        <f t="shared" si="86"/>
        <v>0</v>
      </c>
      <c r="DH22" s="191"/>
      <c r="DI22" s="191">
        <f t="shared" si="87"/>
        <v>0</v>
      </c>
      <c r="DJ22" s="191">
        <f t="shared" si="88"/>
        <v>28.5</v>
      </c>
      <c r="DK22" s="191">
        <f t="shared" si="89"/>
        <v>812.25</v>
      </c>
      <c r="DL22" s="191">
        <f t="shared" si="90"/>
        <v>0</v>
      </c>
      <c r="DM22" s="191"/>
      <c r="DN22" s="191">
        <f t="shared" si="91"/>
        <v>0</v>
      </c>
      <c r="DO22" s="191">
        <f t="shared" si="92"/>
        <v>28.5</v>
      </c>
      <c r="DP22" s="191">
        <f t="shared" si="93"/>
        <v>812.25</v>
      </c>
      <c r="DQ22" s="191">
        <f t="shared" si="94"/>
        <v>0</v>
      </c>
      <c r="DR22" s="191"/>
      <c r="DS22" s="191">
        <f t="shared" si="95"/>
        <v>0</v>
      </c>
      <c r="DT22" s="191">
        <f t="shared" si="96"/>
        <v>28.5</v>
      </c>
      <c r="DU22" s="191">
        <f t="shared" si="97"/>
        <v>812.25</v>
      </c>
      <c r="DV22" s="191">
        <f t="shared" si="98"/>
        <v>0</v>
      </c>
      <c r="DW22" s="191"/>
      <c r="DX22" s="191">
        <f t="shared" si="99"/>
        <v>0</v>
      </c>
      <c r="DY22" s="191">
        <f t="shared" si="100"/>
        <v>28.5</v>
      </c>
      <c r="DZ22" s="191">
        <f t="shared" si="101"/>
        <v>812.25</v>
      </c>
      <c r="EA22" s="191">
        <f t="shared" si="102"/>
        <v>0</v>
      </c>
      <c r="EB22" s="191"/>
      <c r="EC22" s="191">
        <f t="shared" si="103"/>
        <v>0</v>
      </c>
      <c r="ED22" s="191">
        <f t="shared" si="104"/>
        <v>28.5</v>
      </c>
      <c r="EE22" s="191">
        <f t="shared" si="105"/>
        <v>812.25</v>
      </c>
      <c r="EF22" s="191">
        <f t="shared" si="106"/>
        <v>0</v>
      </c>
      <c r="EG22" s="191"/>
      <c r="EH22" s="191">
        <f t="shared" si="107"/>
        <v>0</v>
      </c>
      <c r="EI22" s="191">
        <f t="shared" si="108"/>
        <v>28.5</v>
      </c>
      <c r="EJ22" s="191">
        <f t="shared" si="109"/>
        <v>812.25</v>
      </c>
      <c r="EK22" s="191">
        <f t="shared" si="110"/>
        <v>0</v>
      </c>
      <c r="EL22" s="191"/>
      <c r="EM22" s="191">
        <f t="shared" si="111"/>
        <v>0</v>
      </c>
      <c r="EN22" s="191">
        <f t="shared" si="112"/>
        <v>28.5</v>
      </c>
      <c r="EO22" s="191">
        <f t="shared" si="113"/>
        <v>812.25</v>
      </c>
      <c r="EP22" s="191">
        <f t="shared" si="114"/>
        <v>0</v>
      </c>
      <c r="EQ22" s="191"/>
      <c r="ER22" s="191">
        <f t="shared" si="115"/>
        <v>0</v>
      </c>
      <c r="ES22" s="191">
        <f t="shared" si="116"/>
        <v>28.5</v>
      </c>
      <c r="ET22" s="191">
        <f t="shared" si="117"/>
        <v>812.25</v>
      </c>
      <c r="EU22" s="191">
        <f t="shared" si="118"/>
        <v>0</v>
      </c>
      <c r="EV22" s="191"/>
      <c r="EW22" s="191">
        <f t="shared" si="119"/>
        <v>0</v>
      </c>
      <c r="EX22" s="191">
        <f t="shared" si="120"/>
        <v>28.5</v>
      </c>
      <c r="EY22" s="191">
        <f t="shared" si="121"/>
        <v>812.25</v>
      </c>
      <c r="EZ22" s="191">
        <f t="shared" si="122"/>
        <v>0</v>
      </c>
      <c r="FA22" s="191"/>
      <c r="FB22" s="191">
        <f t="shared" si="123"/>
        <v>0</v>
      </c>
      <c r="FC22" s="191">
        <f t="shared" si="124"/>
        <v>28.5</v>
      </c>
      <c r="FD22" s="191">
        <f t="shared" si="125"/>
        <v>812.25</v>
      </c>
      <c r="FE22" s="191">
        <f t="shared" si="126"/>
        <v>0</v>
      </c>
      <c r="FF22" s="191"/>
      <c r="FG22" s="191">
        <f t="shared" si="127"/>
        <v>0</v>
      </c>
      <c r="FH22" s="191">
        <f t="shared" si="128"/>
        <v>28.5</v>
      </c>
      <c r="FI22" s="191">
        <f t="shared" si="129"/>
        <v>812.25</v>
      </c>
      <c r="FJ22" s="191">
        <f t="shared" si="130"/>
        <v>0</v>
      </c>
      <c r="FK22" s="191"/>
      <c r="FL22" s="191">
        <f t="shared" si="131"/>
        <v>0</v>
      </c>
      <c r="FM22" s="191">
        <f t="shared" si="132"/>
        <v>28.5</v>
      </c>
      <c r="FN22" s="191">
        <f t="shared" si="133"/>
        <v>812.25</v>
      </c>
      <c r="FO22" s="191">
        <f t="shared" si="134"/>
        <v>0</v>
      </c>
      <c r="FP22" s="192"/>
      <c r="FQ22" s="191"/>
      <c r="FR22" s="191"/>
      <c r="FS22" s="191"/>
      <c r="FT22" s="178"/>
      <c r="FU22" s="192">
        <f t="shared" si="135"/>
        <v>0</v>
      </c>
      <c r="FV22" s="191">
        <f t="shared" si="136"/>
        <v>28.5</v>
      </c>
      <c r="FW22" s="191">
        <f t="shared" si="137"/>
        <v>812.25</v>
      </c>
      <c r="FX22" s="191">
        <f t="shared" si="138"/>
        <v>0</v>
      </c>
    </row>
    <row r="23" spans="1:180">
      <c r="A23" s="188">
        <f t="shared" si="139"/>
        <v>29</v>
      </c>
      <c r="B23" s="189" t="s">
        <v>2</v>
      </c>
      <c r="C23" s="190">
        <f t="shared" si="140"/>
        <v>29.9</v>
      </c>
      <c r="D23" s="191"/>
      <c r="E23" s="191">
        <f t="shared" si="0"/>
        <v>0</v>
      </c>
      <c r="F23" s="191">
        <f t="shared" si="1"/>
        <v>-5.7857142857142847</v>
      </c>
      <c r="G23" s="191">
        <f t="shared" si="2"/>
        <v>33.474489795918359</v>
      </c>
      <c r="H23" s="191">
        <f t="shared" si="3"/>
        <v>0</v>
      </c>
      <c r="I23" s="191"/>
      <c r="J23" s="191">
        <f t="shared" si="4"/>
        <v>0</v>
      </c>
      <c r="K23" s="191">
        <f t="shared" si="5"/>
        <v>-3.7999999999999972</v>
      </c>
      <c r="L23" s="191">
        <f t="shared" si="6"/>
        <v>14.439999999999978</v>
      </c>
      <c r="M23" s="191">
        <f t="shared" si="7"/>
        <v>0</v>
      </c>
      <c r="N23" s="191"/>
      <c r="O23" s="191">
        <f t="shared" si="8"/>
        <v>0</v>
      </c>
      <c r="P23" s="191">
        <f t="shared" si="9"/>
        <v>-0.39999999999999858</v>
      </c>
      <c r="Q23" s="191">
        <f t="shared" si="10"/>
        <v>0.15999999999999887</v>
      </c>
      <c r="R23" s="191">
        <f t="shared" si="11"/>
        <v>0</v>
      </c>
      <c r="S23" s="191"/>
      <c r="T23" s="191">
        <f t="shared" si="12"/>
        <v>0</v>
      </c>
      <c r="U23" s="191">
        <f t="shared" si="13"/>
        <v>-1.8666666666666671</v>
      </c>
      <c r="V23" s="191">
        <f t="shared" si="14"/>
        <v>3.484444444444446</v>
      </c>
      <c r="W23" s="191">
        <f t="shared" si="15"/>
        <v>0</v>
      </c>
      <c r="X23" s="191">
        <v>12</v>
      </c>
      <c r="Y23" s="191">
        <f t="shared" si="16"/>
        <v>354</v>
      </c>
      <c r="Z23" s="191">
        <f t="shared" si="17"/>
        <v>5.0000000000000711E-2</v>
      </c>
      <c r="AA23" s="191">
        <f t="shared" si="18"/>
        <v>2.5000000000000712E-3</v>
      </c>
      <c r="AB23" s="191">
        <f t="shared" si="19"/>
        <v>3.0000000000000852E-2</v>
      </c>
      <c r="AC23" s="191"/>
      <c r="AD23" s="191">
        <f t="shared" si="20"/>
        <v>0</v>
      </c>
      <c r="AE23" s="191">
        <f t="shared" si="21"/>
        <v>-7.5333333333333314</v>
      </c>
      <c r="AF23" s="191">
        <f t="shared" si="22"/>
        <v>56.751111111111079</v>
      </c>
      <c r="AG23" s="191">
        <f t="shared" si="23"/>
        <v>0</v>
      </c>
      <c r="AH23" s="191"/>
      <c r="AI23" s="191">
        <f t="shared" si="24"/>
        <v>0</v>
      </c>
      <c r="AJ23" s="191">
        <f t="shared" si="25"/>
        <v>-4.1333333333333329</v>
      </c>
      <c r="AK23" s="191">
        <f t="shared" si="26"/>
        <v>17.08444444444444</v>
      </c>
      <c r="AL23" s="191">
        <f t="shared" si="27"/>
        <v>0</v>
      </c>
      <c r="AM23" s="191"/>
      <c r="AN23" s="191">
        <f t="shared" si="28"/>
        <v>0</v>
      </c>
      <c r="AO23" s="191">
        <f t="shared" si="29"/>
        <v>-2.7999999999999972</v>
      </c>
      <c r="AP23" s="191">
        <f t="shared" si="30"/>
        <v>7.8399999999999839</v>
      </c>
      <c r="AQ23" s="191">
        <f t="shared" si="31"/>
        <v>0</v>
      </c>
      <c r="AR23" s="191">
        <v>3</v>
      </c>
      <c r="AS23" s="191">
        <f t="shared" si="32"/>
        <v>88.5</v>
      </c>
      <c r="AT23" s="191">
        <f t="shared" si="33"/>
        <v>-1.1333333333333329</v>
      </c>
      <c r="AU23" s="191">
        <f t="shared" si="34"/>
        <v>1.2844444444444434</v>
      </c>
      <c r="AV23" s="191">
        <f t="shared" si="35"/>
        <v>3.8533333333333299</v>
      </c>
      <c r="AW23" s="191">
        <v>9</v>
      </c>
      <c r="AX23" s="191">
        <f t="shared" si="36"/>
        <v>265.5</v>
      </c>
      <c r="AY23" s="191">
        <f t="shared" si="37"/>
        <v>0.5</v>
      </c>
      <c r="AZ23" s="191">
        <f t="shared" si="38"/>
        <v>0.25</v>
      </c>
      <c r="BA23" s="191">
        <f t="shared" si="39"/>
        <v>2.25</v>
      </c>
      <c r="BB23" s="191"/>
      <c r="BC23" s="191">
        <f t="shared" si="40"/>
        <v>0</v>
      </c>
      <c r="BD23" s="191">
        <f t="shared" si="41"/>
        <v>1.7333333333333343</v>
      </c>
      <c r="BE23" s="191">
        <f t="shared" si="42"/>
        <v>3.0044444444444478</v>
      </c>
      <c r="BF23" s="191">
        <f t="shared" si="43"/>
        <v>0</v>
      </c>
      <c r="BG23" s="191">
        <v>1</v>
      </c>
      <c r="BH23" s="191">
        <f t="shared" si="44"/>
        <v>29.5</v>
      </c>
      <c r="BI23" s="191">
        <f t="shared" si="45"/>
        <v>2.8000000000000007</v>
      </c>
      <c r="BJ23" s="191">
        <f t="shared" si="46"/>
        <v>7.8400000000000043</v>
      </c>
      <c r="BK23" s="191">
        <f t="shared" si="47"/>
        <v>7.8400000000000043</v>
      </c>
      <c r="BL23" s="191"/>
      <c r="BM23" s="191">
        <f t="shared" si="48"/>
        <v>0</v>
      </c>
      <c r="BN23" s="191">
        <f t="shared" si="49"/>
        <v>5.1724137931034484</v>
      </c>
      <c r="BO23" s="191">
        <f t="shared" si="50"/>
        <v>26.753864447086801</v>
      </c>
      <c r="BP23" s="191">
        <f t="shared" si="51"/>
        <v>0</v>
      </c>
      <c r="BQ23" s="191"/>
      <c r="BR23" s="191">
        <f t="shared" si="52"/>
        <v>0</v>
      </c>
      <c r="BS23" s="191">
        <f t="shared" si="53"/>
        <v>7.7666666666666657</v>
      </c>
      <c r="BT23" s="191">
        <f t="shared" si="54"/>
        <v>60.321111111111094</v>
      </c>
      <c r="BU23" s="191">
        <f t="shared" si="55"/>
        <v>0</v>
      </c>
      <c r="BV23" s="191"/>
      <c r="BW23" s="191">
        <f t="shared" si="56"/>
        <v>0</v>
      </c>
      <c r="BX23" s="191">
        <f t="shared" si="57"/>
        <v>9.966666666666665</v>
      </c>
      <c r="BY23" s="191">
        <f t="shared" si="58"/>
        <v>99.334444444444415</v>
      </c>
      <c r="BZ23" s="191">
        <f t="shared" si="59"/>
        <v>0</v>
      </c>
      <c r="CA23" s="191"/>
      <c r="CB23" s="191">
        <f t="shared" si="60"/>
        <v>0</v>
      </c>
      <c r="CC23" s="191">
        <f t="shared" si="61"/>
        <v>14.566666666666666</v>
      </c>
      <c r="CD23" s="191">
        <f t="shared" si="62"/>
        <v>212.18777777777777</v>
      </c>
      <c r="CE23" s="191">
        <f t="shared" si="63"/>
        <v>0</v>
      </c>
      <c r="CF23" s="191"/>
      <c r="CG23" s="191">
        <f t="shared" si="64"/>
        <v>0</v>
      </c>
      <c r="CH23" s="191">
        <f t="shared" si="65"/>
        <v>29.5</v>
      </c>
      <c r="CI23" s="191">
        <f t="shared" si="66"/>
        <v>870.25</v>
      </c>
      <c r="CJ23" s="191">
        <f t="shared" si="67"/>
        <v>0</v>
      </c>
      <c r="CK23" s="191"/>
      <c r="CL23" s="191">
        <f t="shared" si="68"/>
        <v>0</v>
      </c>
      <c r="CM23" s="191">
        <f t="shared" si="69"/>
        <v>29.5</v>
      </c>
      <c r="CN23" s="191">
        <f t="shared" si="70"/>
        <v>870.25</v>
      </c>
      <c r="CO23" s="191">
        <f t="shared" si="71"/>
        <v>0</v>
      </c>
      <c r="CP23" s="191"/>
      <c r="CQ23" s="191">
        <f t="shared" si="72"/>
        <v>0</v>
      </c>
      <c r="CR23" s="191">
        <f t="shared" si="73"/>
        <v>29.5</v>
      </c>
      <c r="CS23" s="191">
        <f t="shared" si="74"/>
        <v>870.25</v>
      </c>
      <c r="CT23" s="191">
        <f t="shared" si="75"/>
        <v>0</v>
      </c>
      <c r="CU23" s="191"/>
      <c r="CV23" s="191">
        <f t="shared" si="76"/>
        <v>0</v>
      </c>
      <c r="CW23" s="191">
        <f t="shared" si="77"/>
        <v>29.5</v>
      </c>
      <c r="CX23" s="191">
        <f t="shared" si="78"/>
        <v>870.25</v>
      </c>
      <c r="CY23" s="191">
        <f t="shared" si="79"/>
        <v>0</v>
      </c>
      <c r="CZ23" s="191">
        <f t="shared" si="80"/>
        <v>29.5</v>
      </c>
      <c r="DA23" s="191">
        <f t="shared" si="81"/>
        <v>870.25</v>
      </c>
      <c r="DB23" s="191">
        <f t="shared" si="82"/>
        <v>757335.0625</v>
      </c>
      <c r="DC23" s="191"/>
      <c r="DD23" s="191">
        <f t="shared" si="83"/>
        <v>0</v>
      </c>
      <c r="DE23" s="191">
        <f t="shared" si="84"/>
        <v>29.5</v>
      </c>
      <c r="DF23" s="191">
        <f t="shared" si="85"/>
        <v>870.25</v>
      </c>
      <c r="DG23" s="191">
        <f t="shared" si="86"/>
        <v>0</v>
      </c>
      <c r="DH23" s="191"/>
      <c r="DI23" s="191">
        <f t="shared" si="87"/>
        <v>0</v>
      </c>
      <c r="DJ23" s="191">
        <f t="shared" si="88"/>
        <v>29.5</v>
      </c>
      <c r="DK23" s="191">
        <f t="shared" si="89"/>
        <v>870.25</v>
      </c>
      <c r="DL23" s="191">
        <f t="shared" si="90"/>
        <v>0</v>
      </c>
      <c r="DM23" s="191"/>
      <c r="DN23" s="191">
        <f t="shared" si="91"/>
        <v>0</v>
      </c>
      <c r="DO23" s="191">
        <f t="shared" si="92"/>
        <v>29.5</v>
      </c>
      <c r="DP23" s="191">
        <f t="shared" si="93"/>
        <v>870.25</v>
      </c>
      <c r="DQ23" s="191">
        <f t="shared" si="94"/>
        <v>0</v>
      </c>
      <c r="DR23" s="191"/>
      <c r="DS23" s="191">
        <f t="shared" si="95"/>
        <v>0</v>
      </c>
      <c r="DT23" s="191">
        <f t="shared" si="96"/>
        <v>29.5</v>
      </c>
      <c r="DU23" s="191">
        <f t="shared" si="97"/>
        <v>870.25</v>
      </c>
      <c r="DV23" s="191">
        <f t="shared" si="98"/>
        <v>0</v>
      </c>
      <c r="DW23" s="191"/>
      <c r="DX23" s="191">
        <f t="shared" si="99"/>
        <v>0</v>
      </c>
      <c r="DY23" s="191">
        <f t="shared" si="100"/>
        <v>29.5</v>
      </c>
      <c r="DZ23" s="191">
        <f t="shared" si="101"/>
        <v>870.25</v>
      </c>
      <c r="EA23" s="191">
        <f t="shared" si="102"/>
        <v>0</v>
      </c>
      <c r="EB23" s="191"/>
      <c r="EC23" s="191">
        <f t="shared" si="103"/>
        <v>0</v>
      </c>
      <c r="ED23" s="191">
        <f t="shared" si="104"/>
        <v>29.5</v>
      </c>
      <c r="EE23" s="191">
        <f t="shared" si="105"/>
        <v>870.25</v>
      </c>
      <c r="EF23" s="191">
        <f t="shared" si="106"/>
        <v>0</v>
      </c>
      <c r="EG23" s="191"/>
      <c r="EH23" s="191">
        <f t="shared" si="107"/>
        <v>0</v>
      </c>
      <c r="EI23" s="191">
        <f t="shared" si="108"/>
        <v>29.5</v>
      </c>
      <c r="EJ23" s="191">
        <f t="shared" si="109"/>
        <v>870.25</v>
      </c>
      <c r="EK23" s="191">
        <f t="shared" si="110"/>
        <v>0</v>
      </c>
      <c r="EL23" s="191"/>
      <c r="EM23" s="191">
        <f t="shared" si="111"/>
        <v>0</v>
      </c>
      <c r="EN23" s="191">
        <f t="shared" si="112"/>
        <v>29.5</v>
      </c>
      <c r="EO23" s="191">
        <f t="shared" si="113"/>
        <v>870.25</v>
      </c>
      <c r="EP23" s="191">
        <f t="shared" si="114"/>
        <v>0</v>
      </c>
      <c r="EQ23" s="191"/>
      <c r="ER23" s="191">
        <f t="shared" si="115"/>
        <v>0</v>
      </c>
      <c r="ES23" s="191">
        <f t="shared" si="116"/>
        <v>29.5</v>
      </c>
      <c r="ET23" s="191">
        <f t="shared" si="117"/>
        <v>870.25</v>
      </c>
      <c r="EU23" s="191">
        <f t="shared" si="118"/>
        <v>0</v>
      </c>
      <c r="EV23" s="191"/>
      <c r="EW23" s="191">
        <f t="shared" si="119"/>
        <v>0</v>
      </c>
      <c r="EX23" s="191">
        <f t="shared" si="120"/>
        <v>29.5</v>
      </c>
      <c r="EY23" s="191">
        <f t="shared" si="121"/>
        <v>870.25</v>
      </c>
      <c r="EZ23" s="191">
        <f t="shared" si="122"/>
        <v>0</v>
      </c>
      <c r="FA23" s="191"/>
      <c r="FB23" s="191">
        <f t="shared" si="123"/>
        <v>0</v>
      </c>
      <c r="FC23" s="191">
        <f t="shared" si="124"/>
        <v>29.5</v>
      </c>
      <c r="FD23" s="191">
        <f t="shared" si="125"/>
        <v>870.25</v>
      </c>
      <c r="FE23" s="191">
        <f t="shared" si="126"/>
        <v>0</v>
      </c>
      <c r="FF23" s="191"/>
      <c r="FG23" s="191">
        <f t="shared" si="127"/>
        <v>0</v>
      </c>
      <c r="FH23" s="191">
        <f t="shared" si="128"/>
        <v>29.5</v>
      </c>
      <c r="FI23" s="191">
        <f t="shared" si="129"/>
        <v>870.25</v>
      </c>
      <c r="FJ23" s="191">
        <f t="shared" si="130"/>
        <v>0</v>
      </c>
      <c r="FK23" s="191"/>
      <c r="FL23" s="191">
        <f t="shared" si="131"/>
        <v>0</v>
      </c>
      <c r="FM23" s="191">
        <f t="shared" si="132"/>
        <v>29.5</v>
      </c>
      <c r="FN23" s="191">
        <f t="shared" si="133"/>
        <v>870.25</v>
      </c>
      <c r="FO23" s="191">
        <f t="shared" si="134"/>
        <v>0</v>
      </c>
      <c r="FP23" s="192"/>
      <c r="FQ23" s="191"/>
      <c r="FR23" s="191"/>
      <c r="FS23" s="191"/>
      <c r="FT23" s="178"/>
      <c r="FU23" s="192">
        <f t="shared" si="135"/>
        <v>0</v>
      </c>
      <c r="FV23" s="191">
        <f t="shared" si="136"/>
        <v>29.5</v>
      </c>
      <c r="FW23" s="191">
        <f t="shared" si="137"/>
        <v>870.25</v>
      </c>
      <c r="FX23" s="191">
        <f t="shared" si="138"/>
        <v>0</v>
      </c>
    </row>
    <row r="24" spans="1:180">
      <c r="A24" s="188">
        <f t="shared" si="139"/>
        <v>30</v>
      </c>
      <c r="B24" s="189" t="s">
        <v>2</v>
      </c>
      <c r="C24" s="190">
        <f t="shared" si="140"/>
        <v>30.9</v>
      </c>
      <c r="D24" s="191"/>
      <c r="E24" s="191">
        <f t="shared" si="0"/>
        <v>0</v>
      </c>
      <c r="F24" s="191">
        <f t="shared" si="1"/>
        <v>-4.7857142857142847</v>
      </c>
      <c r="G24" s="191">
        <f t="shared" si="2"/>
        <v>22.903061224489786</v>
      </c>
      <c r="H24" s="191">
        <f t="shared" si="3"/>
        <v>0</v>
      </c>
      <c r="I24" s="191"/>
      <c r="J24" s="191">
        <f t="shared" si="4"/>
        <v>0</v>
      </c>
      <c r="K24" s="191">
        <f t="shared" si="5"/>
        <v>-2.7999999999999972</v>
      </c>
      <c r="L24" s="191">
        <f t="shared" si="6"/>
        <v>7.8399999999999839</v>
      </c>
      <c r="M24" s="191">
        <f t="shared" si="7"/>
        <v>0</v>
      </c>
      <c r="N24" s="191"/>
      <c r="O24" s="191">
        <f t="shared" si="8"/>
        <v>0</v>
      </c>
      <c r="P24" s="191">
        <f t="shared" si="9"/>
        <v>0.60000000000000142</v>
      </c>
      <c r="Q24" s="191">
        <f t="shared" si="10"/>
        <v>0.36000000000000171</v>
      </c>
      <c r="R24" s="191">
        <f t="shared" si="11"/>
        <v>0</v>
      </c>
      <c r="S24" s="191">
        <v>5</v>
      </c>
      <c r="T24" s="191">
        <f t="shared" si="12"/>
        <v>152.5</v>
      </c>
      <c r="U24" s="191">
        <f t="shared" si="13"/>
        <v>-0.86666666666666714</v>
      </c>
      <c r="V24" s="191">
        <f t="shared" si="14"/>
        <v>0.75111111111111195</v>
      </c>
      <c r="W24" s="191">
        <f t="shared" si="15"/>
        <v>3.75555555555556</v>
      </c>
      <c r="X24" s="191">
        <v>4</v>
      </c>
      <c r="Y24" s="191">
        <f t="shared" si="16"/>
        <v>122</v>
      </c>
      <c r="Z24" s="191">
        <f t="shared" si="17"/>
        <v>1.0500000000000007</v>
      </c>
      <c r="AA24" s="191">
        <f t="shared" si="18"/>
        <v>1.1025000000000016</v>
      </c>
      <c r="AB24" s="191">
        <f t="shared" si="19"/>
        <v>4.4100000000000064</v>
      </c>
      <c r="AC24" s="191"/>
      <c r="AD24" s="191">
        <f t="shared" si="20"/>
        <v>0</v>
      </c>
      <c r="AE24" s="191">
        <f t="shared" si="21"/>
        <v>-6.5333333333333314</v>
      </c>
      <c r="AF24" s="191">
        <f t="shared" si="22"/>
        <v>42.684444444444416</v>
      </c>
      <c r="AG24" s="191">
        <f t="shared" si="23"/>
        <v>0</v>
      </c>
      <c r="AH24" s="191"/>
      <c r="AI24" s="191">
        <f t="shared" si="24"/>
        <v>0</v>
      </c>
      <c r="AJ24" s="191">
        <f t="shared" si="25"/>
        <v>-3.1333333333333329</v>
      </c>
      <c r="AK24" s="191">
        <f t="shared" si="26"/>
        <v>9.8177777777777742</v>
      </c>
      <c r="AL24" s="191">
        <f t="shared" si="27"/>
        <v>0</v>
      </c>
      <c r="AM24" s="191">
        <v>1</v>
      </c>
      <c r="AN24" s="191">
        <f t="shared" si="28"/>
        <v>30.5</v>
      </c>
      <c r="AO24" s="191">
        <f t="shared" si="29"/>
        <v>-1.7999999999999972</v>
      </c>
      <c r="AP24" s="191">
        <f t="shared" si="30"/>
        <v>3.2399999999999896</v>
      </c>
      <c r="AQ24" s="191">
        <f t="shared" si="31"/>
        <v>3.2399999999999896</v>
      </c>
      <c r="AR24" s="191">
        <v>20</v>
      </c>
      <c r="AS24" s="191">
        <f t="shared" si="32"/>
        <v>610</v>
      </c>
      <c r="AT24" s="191">
        <f t="shared" si="33"/>
        <v>-0.13333333333333286</v>
      </c>
      <c r="AU24" s="191">
        <f t="shared" si="34"/>
        <v>1.7777777777777653E-2</v>
      </c>
      <c r="AV24" s="191">
        <f t="shared" si="35"/>
        <v>0.35555555555555307</v>
      </c>
      <c r="AW24" s="191">
        <v>1</v>
      </c>
      <c r="AX24" s="191">
        <f t="shared" si="36"/>
        <v>30.5</v>
      </c>
      <c r="AY24" s="191">
        <f t="shared" si="37"/>
        <v>1.5</v>
      </c>
      <c r="AZ24" s="191">
        <f t="shared" si="38"/>
        <v>2.25</v>
      </c>
      <c r="BA24" s="191">
        <f t="shared" si="39"/>
        <v>2.25</v>
      </c>
      <c r="BB24" s="191"/>
      <c r="BC24" s="191">
        <f t="shared" si="40"/>
        <v>0</v>
      </c>
      <c r="BD24" s="191">
        <f t="shared" si="41"/>
        <v>2.7333333333333343</v>
      </c>
      <c r="BE24" s="191">
        <f t="shared" si="42"/>
        <v>7.4711111111111164</v>
      </c>
      <c r="BF24" s="191">
        <f t="shared" si="43"/>
        <v>0</v>
      </c>
      <c r="BG24" s="191"/>
      <c r="BH24" s="191">
        <f t="shared" si="44"/>
        <v>0</v>
      </c>
      <c r="BI24" s="191">
        <f t="shared" si="45"/>
        <v>3.8000000000000007</v>
      </c>
      <c r="BJ24" s="191">
        <f t="shared" si="46"/>
        <v>14.440000000000005</v>
      </c>
      <c r="BK24" s="191">
        <f t="shared" si="47"/>
        <v>0</v>
      </c>
      <c r="BL24" s="191"/>
      <c r="BM24" s="191">
        <f t="shared" si="48"/>
        <v>0</v>
      </c>
      <c r="BN24" s="191">
        <f t="shared" si="49"/>
        <v>6.1724137931034484</v>
      </c>
      <c r="BO24" s="191">
        <f t="shared" si="50"/>
        <v>38.098692033293702</v>
      </c>
      <c r="BP24" s="191">
        <f t="shared" si="51"/>
        <v>0</v>
      </c>
      <c r="BQ24" s="191"/>
      <c r="BR24" s="191">
        <f t="shared" si="52"/>
        <v>0</v>
      </c>
      <c r="BS24" s="191">
        <f t="shared" si="53"/>
        <v>8.7666666666666657</v>
      </c>
      <c r="BT24" s="191">
        <f t="shared" si="54"/>
        <v>76.854444444444425</v>
      </c>
      <c r="BU24" s="191">
        <f t="shared" si="55"/>
        <v>0</v>
      </c>
      <c r="BV24" s="191"/>
      <c r="BW24" s="191">
        <f t="shared" si="56"/>
        <v>0</v>
      </c>
      <c r="BX24" s="191">
        <f t="shared" si="57"/>
        <v>10.966666666666665</v>
      </c>
      <c r="BY24" s="191">
        <f t="shared" si="58"/>
        <v>120.26777777777774</v>
      </c>
      <c r="BZ24" s="191">
        <f t="shared" si="59"/>
        <v>0</v>
      </c>
      <c r="CA24" s="191"/>
      <c r="CB24" s="191">
        <f t="shared" si="60"/>
        <v>0</v>
      </c>
      <c r="CC24" s="191">
        <f t="shared" si="61"/>
        <v>15.566666666666666</v>
      </c>
      <c r="CD24" s="191">
        <f t="shared" si="62"/>
        <v>242.32111111111109</v>
      </c>
      <c r="CE24" s="191">
        <f t="shared" si="63"/>
        <v>0</v>
      </c>
      <c r="CF24" s="191"/>
      <c r="CG24" s="191">
        <f t="shared" si="64"/>
        <v>0</v>
      </c>
      <c r="CH24" s="191">
        <f t="shared" si="65"/>
        <v>30.5</v>
      </c>
      <c r="CI24" s="191">
        <f t="shared" si="66"/>
        <v>930.25</v>
      </c>
      <c r="CJ24" s="191">
        <f t="shared" si="67"/>
        <v>0</v>
      </c>
      <c r="CK24" s="191"/>
      <c r="CL24" s="191">
        <f t="shared" si="68"/>
        <v>0</v>
      </c>
      <c r="CM24" s="191">
        <f t="shared" si="69"/>
        <v>30.5</v>
      </c>
      <c r="CN24" s="191">
        <f t="shared" si="70"/>
        <v>930.25</v>
      </c>
      <c r="CO24" s="191">
        <f t="shared" si="71"/>
        <v>0</v>
      </c>
      <c r="CP24" s="191"/>
      <c r="CQ24" s="191">
        <f t="shared" si="72"/>
        <v>0</v>
      </c>
      <c r="CR24" s="191">
        <f t="shared" si="73"/>
        <v>30.5</v>
      </c>
      <c r="CS24" s="191">
        <f t="shared" si="74"/>
        <v>930.25</v>
      </c>
      <c r="CT24" s="191">
        <f t="shared" si="75"/>
        <v>0</v>
      </c>
      <c r="CU24" s="191"/>
      <c r="CV24" s="191">
        <f t="shared" si="76"/>
        <v>0</v>
      </c>
      <c r="CW24" s="191">
        <f t="shared" si="77"/>
        <v>30.5</v>
      </c>
      <c r="CX24" s="191">
        <f t="shared" si="78"/>
        <v>930.25</v>
      </c>
      <c r="CY24" s="191">
        <f t="shared" si="79"/>
        <v>0</v>
      </c>
      <c r="CZ24" s="191">
        <f t="shared" si="80"/>
        <v>30.5</v>
      </c>
      <c r="DA24" s="191">
        <f t="shared" si="81"/>
        <v>930.25</v>
      </c>
      <c r="DB24" s="191">
        <f t="shared" si="82"/>
        <v>865365.0625</v>
      </c>
      <c r="DC24" s="191"/>
      <c r="DD24" s="191">
        <f t="shared" si="83"/>
        <v>0</v>
      </c>
      <c r="DE24" s="191">
        <f t="shared" si="84"/>
        <v>30.5</v>
      </c>
      <c r="DF24" s="191">
        <f t="shared" si="85"/>
        <v>930.25</v>
      </c>
      <c r="DG24" s="191">
        <f t="shared" si="86"/>
        <v>0</v>
      </c>
      <c r="DH24" s="191"/>
      <c r="DI24" s="191">
        <f t="shared" si="87"/>
        <v>0</v>
      </c>
      <c r="DJ24" s="191">
        <f t="shared" si="88"/>
        <v>30.5</v>
      </c>
      <c r="DK24" s="191">
        <f t="shared" si="89"/>
        <v>930.25</v>
      </c>
      <c r="DL24" s="191">
        <f t="shared" si="90"/>
        <v>0</v>
      </c>
      <c r="DM24" s="191"/>
      <c r="DN24" s="191">
        <f t="shared" si="91"/>
        <v>0</v>
      </c>
      <c r="DO24" s="191">
        <f t="shared" si="92"/>
        <v>30.5</v>
      </c>
      <c r="DP24" s="191">
        <f t="shared" si="93"/>
        <v>930.25</v>
      </c>
      <c r="DQ24" s="191">
        <f t="shared" si="94"/>
        <v>0</v>
      </c>
      <c r="DR24" s="191"/>
      <c r="DS24" s="191">
        <f t="shared" si="95"/>
        <v>0</v>
      </c>
      <c r="DT24" s="191">
        <f t="shared" si="96"/>
        <v>30.5</v>
      </c>
      <c r="DU24" s="191">
        <f t="shared" si="97"/>
        <v>930.25</v>
      </c>
      <c r="DV24" s="191">
        <f t="shared" si="98"/>
        <v>0</v>
      </c>
      <c r="DW24" s="191"/>
      <c r="DX24" s="191">
        <f t="shared" si="99"/>
        <v>0</v>
      </c>
      <c r="DY24" s="191">
        <f t="shared" si="100"/>
        <v>30.5</v>
      </c>
      <c r="DZ24" s="191">
        <f t="shared" si="101"/>
        <v>930.25</v>
      </c>
      <c r="EA24" s="191">
        <f t="shared" si="102"/>
        <v>0</v>
      </c>
      <c r="EB24" s="191"/>
      <c r="EC24" s="191">
        <f t="shared" si="103"/>
        <v>0</v>
      </c>
      <c r="ED24" s="191">
        <f t="shared" si="104"/>
        <v>30.5</v>
      </c>
      <c r="EE24" s="191">
        <f t="shared" si="105"/>
        <v>930.25</v>
      </c>
      <c r="EF24" s="191">
        <f t="shared" si="106"/>
        <v>0</v>
      </c>
      <c r="EG24" s="191"/>
      <c r="EH24" s="191">
        <f t="shared" si="107"/>
        <v>0</v>
      </c>
      <c r="EI24" s="191">
        <f t="shared" si="108"/>
        <v>30.5</v>
      </c>
      <c r="EJ24" s="191">
        <f t="shared" si="109"/>
        <v>930.25</v>
      </c>
      <c r="EK24" s="191">
        <f t="shared" si="110"/>
        <v>0</v>
      </c>
      <c r="EL24" s="191"/>
      <c r="EM24" s="191">
        <f t="shared" si="111"/>
        <v>0</v>
      </c>
      <c r="EN24" s="191">
        <f t="shared" si="112"/>
        <v>30.5</v>
      </c>
      <c r="EO24" s="191">
        <f t="shared" si="113"/>
        <v>930.25</v>
      </c>
      <c r="EP24" s="191">
        <f t="shared" si="114"/>
        <v>0</v>
      </c>
      <c r="EQ24" s="191"/>
      <c r="ER24" s="191">
        <f t="shared" si="115"/>
        <v>0</v>
      </c>
      <c r="ES24" s="191">
        <f t="shared" si="116"/>
        <v>30.5</v>
      </c>
      <c r="ET24" s="191">
        <f t="shared" si="117"/>
        <v>930.25</v>
      </c>
      <c r="EU24" s="191">
        <f t="shared" si="118"/>
        <v>0</v>
      </c>
      <c r="EV24" s="191"/>
      <c r="EW24" s="191">
        <f t="shared" si="119"/>
        <v>0</v>
      </c>
      <c r="EX24" s="191">
        <f t="shared" si="120"/>
        <v>30.5</v>
      </c>
      <c r="EY24" s="191">
        <f t="shared" si="121"/>
        <v>930.25</v>
      </c>
      <c r="EZ24" s="191">
        <f t="shared" si="122"/>
        <v>0</v>
      </c>
      <c r="FA24" s="191"/>
      <c r="FB24" s="191">
        <f t="shared" si="123"/>
        <v>0</v>
      </c>
      <c r="FC24" s="191">
        <f t="shared" si="124"/>
        <v>30.5</v>
      </c>
      <c r="FD24" s="191">
        <f t="shared" si="125"/>
        <v>930.25</v>
      </c>
      <c r="FE24" s="191">
        <f t="shared" si="126"/>
        <v>0</v>
      </c>
      <c r="FF24" s="191"/>
      <c r="FG24" s="191">
        <f t="shared" si="127"/>
        <v>0</v>
      </c>
      <c r="FH24" s="191">
        <f t="shared" si="128"/>
        <v>30.5</v>
      </c>
      <c r="FI24" s="191">
        <f t="shared" si="129"/>
        <v>930.25</v>
      </c>
      <c r="FJ24" s="191">
        <f t="shared" si="130"/>
        <v>0</v>
      </c>
      <c r="FK24" s="191"/>
      <c r="FL24" s="191">
        <f t="shared" si="131"/>
        <v>0</v>
      </c>
      <c r="FM24" s="191">
        <f t="shared" si="132"/>
        <v>30.5</v>
      </c>
      <c r="FN24" s="191">
        <f t="shared" si="133"/>
        <v>930.25</v>
      </c>
      <c r="FO24" s="191">
        <f t="shared" si="134"/>
        <v>0</v>
      </c>
      <c r="FP24" s="192"/>
      <c r="FQ24" s="191"/>
      <c r="FR24" s="191"/>
      <c r="FS24" s="191"/>
      <c r="FT24" s="178"/>
      <c r="FU24" s="192">
        <f t="shared" si="135"/>
        <v>0</v>
      </c>
      <c r="FV24" s="191">
        <f t="shared" si="136"/>
        <v>30.5</v>
      </c>
      <c r="FW24" s="191">
        <f t="shared" si="137"/>
        <v>930.25</v>
      </c>
      <c r="FX24" s="191">
        <f t="shared" si="138"/>
        <v>0</v>
      </c>
    </row>
    <row r="25" spans="1:180">
      <c r="A25" s="188">
        <f t="shared" si="139"/>
        <v>31</v>
      </c>
      <c r="B25" s="189" t="s">
        <v>2</v>
      </c>
      <c r="C25" s="190">
        <f t="shared" si="140"/>
        <v>31.9</v>
      </c>
      <c r="D25" s="191"/>
      <c r="E25" s="191">
        <f t="shared" si="0"/>
        <v>0</v>
      </c>
      <c r="F25" s="191">
        <f t="shared" si="1"/>
        <v>-3.7857142857142847</v>
      </c>
      <c r="G25" s="191">
        <f t="shared" si="2"/>
        <v>14.331632653061217</v>
      </c>
      <c r="H25" s="191">
        <f t="shared" si="3"/>
        <v>0</v>
      </c>
      <c r="I25" s="191">
        <v>5</v>
      </c>
      <c r="J25" s="191">
        <f t="shared" si="4"/>
        <v>157.5</v>
      </c>
      <c r="K25" s="191">
        <f t="shared" si="5"/>
        <v>-1.7999999999999972</v>
      </c>
      <c r="L25" s="191">
        <f t="shared" si="6"/>
        <v>3.2399999999999896</v>
      </c>
      <c r="M25" s="191">
        <f t="shared" si="7"/>
        <v>16.199999999999946</v>
      </c>
      <c r="N25" s="191">
        <v>4</v>
      </c>
      <c r="O25" s="191">
        <f t="shared" si="8"/>
        <v>126</v>
      </c>
      <c r="P25" s="191">
        <f t="shared" si="9"/>
        <v>1.6000000000000014</v>
      </c>
      <c r="Q25" s="191">
        <f t="shared" si="10"/>
        <v>2.5600000000000045</v>
      </c>
      <c r="R25" s="191">
        <f t="shared" si="11"/>
        <v>10.240000000000018</v>
      </c>
      <c r="S25" s="191">
        <v>8</v>
      </c>
      <c r="T25" s="191">
        <f t="shared" si="12"/>
        <v>252</v>
      </c>
      <c r="U25" s="191">
        <f t="shared" si="13"/>
        <v>0.13333333333333286</v>
      </c>
      <c r="V25" s="191">
        <f t="shared" si="14"/>
        <v>1.7777777777777653E-2</v>
      </c>
      <c r="W25" s="191">
        <f t="shared" si="15"/>
        <v>0.14222222222222122</v>
      </c>
      <c r="X25" s="191"/>
      <c r="Y25" s="191">
        <f t="shared" si="16"/>
        <v>0</v>
      </c>
      <c r="Z25" s="191">
        <f t="shared" si="17"/>
        <v>2.0500000000000007</v>
      </c>
      <c r="AA25" s="191">
        <f t="shared" si="18"/>
        <v>4.2025000000000032</v>
      </c>
      <c r="AB25" s="191">
        <f t="shared" si="19"/>
        <v>0</v>
      </c>
      <c r="AC25" s="191"/>
      <c r="AD25" s="191">
        <f t="shared" si="20"/>
        <v>0</v>
      </c>
      <c r="AE25" s="191">
        <f t="shared" si="21"/>
        <v>-5.5333333333333314</v>
      </c>
      <c r="AF25" s="191">
        <f t="shared" si="22"/>
        <v>30.617777777777757</v>
      </c>
      <c r="AG25" s="191">
        <f t="shared" si="23"/>
        <v>0</v>
      </c>
      <c r="AH25" s="191"/>
      <c r="AI25" s="191">
        <f t="shared" si="24"/>
        <v>0</v>
      </c>
      <c r="AJ25" s="191">
        <f t="shared" si="25"/>
        <v>-2.1333333333333329</v>
      </c>
      <c r="AK25" s="191">
        <f t="shared" si="26"/>
        <v>4.5511111111111093</v>
      </c>
      <c r="AL25" s="191">
        <f t="shared" si="27"/>
        <v>0</v>
      </c>
      <c r="AM25" s="191">
        <v>7</v>
      </c>
      <c r="AN25" s="191">
        <f t="shared" si="28"/>
        <v>220.5</v>
      </c>
      <c r="AO25" s="191">
        <f t="shared" si="29"/>
        <v>-0.79999999999999716</v>
      </c>
      <c r="AP25" s="191">
        <f t="shared" si="30"/>
        <v>0.63999999999999546</v>
      </c>
      <c r="AQ25" s="191">
        <f t="shared" si="31"/>
        <v>4.4799999999999685</v>
      </c>
      <c r="AR25" s="191">
        <v>7</v>
      </c>
      <c r="AS25" s="191">
        <f t="shared" si="32"/>
        <v>220.5</v>
      </c>
      <c r="AT25" s="191">
        <f t="shared" si="33"/>
        <v>0.86666666666666714</v>
      </c>
      <c r="AU25" s="191">
        <f t="shared" si="34"/>
        <v>0.75111111111111195</v>
      </c>
      <c r="AV25" s="191">
        <f t="shared" si="35"/>
        <v>5.2577777777777834</v>
      </c>
      <c r="AW25" s="191"/>
      <c r="AX25" s="191">
        <f t="shared" si="36"/>
        <v>0</v>
      </c>
      <c r="AY25" s="191">
        <f t="shared" si="37"/>
        <v>2.5</v>
      </c>
      <c r="AZ25" s="191">
        <f t="shared" si="38"/>
        <v>6.25</v>
      </c>
      <c r="BA25" s="191">
        <f t="shared" si="39"/>
        <v>0</v>
      </c>
      <c r="BB25" s="191"/>
      <c r="BC25" s="191">
        <f t="shared" si="40"/>
        <v>0</v>
      </c>
      <c r="BD25" s="191">
        <f t="shared" si="41"/>
        <v>3.7333333333333343</v>
      </c>
      <c r="BE25" s="191">
        <f t="shared" si="42"/>
        <v>13.937777777777784</v>
      </c>
      <c r="BF25" s="191">
        <f t="shared" si="43"/>
        <v>0</v>
      </c>
      <c r="BG25" s="191"/>
      <c r="BH25" s="191">
        <f t="shared" si="44"/>
        <v>0</v>
      </c>
      <c r="BI25" s="191">
        <f t="shared" si="45"/>
        <v>4.8000000000000007</v>
      </c>
      <c r="BJ25" s="191">
        <f t="shared" si="46"/>
        <v>23.040000000000006</v>
      </c>
      <c r="BK25" s="191">
        <f t="shared" si="47"/>
        <v>0</v>
      </c>
      <c r="BL25" s="191"/>
      <c r="BM25" s="191">
        <f t="shared" si="48"/>
        <v>0</v>
      </c>
      <c r="BN25" s="191">
        <f t="shared" si="49"/>
        <v>7.1724137931034484</v>
      </c>
      <c r="BO25" s="191">
        <f t="shared" si="50"/>
        <v>51.443519619500599</v>
      </c>
      <c r="BP25" s="191">
        <f t="shared" si="51"/>
        <v>0</v>
      </c>
      <c r="BQ25" s="191"/>
      <c r="BR25" s="191">
        <f t="shared" si="52"/>
        <v>0</v>
      </c>
      <c r="BS25" s="191">
        <f t="shared" si="53"/>
        <v>9.7666666666666657</v>
      </c>
      <c r="BT25" s="191">
        <f t="shared" si="54"/>
        <v>95.387777777777757</v>
      </c>
      <c r="BU25" s="191">
        <f t="shared" si="55"/>
        <v>0</v>
      </c>
      <c r="BV25" s="191"/>
      <c r="BW25" s="191">
        <f t="shared" si="56"/>
        <v>0</v>
      </c>
      <c r="BX25" s="191">
        <f t="shared" si="57"/>
        <v>11.966666666666665</v>
      </c>
      <c r="BY25" s="191">
        <f t="shared" si="58"/>
        <v>143.20111111111106</v>
      </c>
      <c r="BZ25" s="191">
        <f t="shared" si="59"/>
        <v>0</v>
      </c>
      <c r="CA25" s="191"/>
      <c r="CB25" s="191">
        <f t="shared" si="60"/>
        <v>0</v>
      </c>
      <c r="CC25" s="191">
        <f t="shared" si="61"/>
        <v>16.566666666666666</v>
      </c>
      <c r="CD25" s="191">
        <f t="shared" si="62"/>
        <v>274.45444444444445</v>
      </c>
      <c r="CE25" s="191">
        <f t="shared" si="63"/>
        <v>0</v>
      </c>
      <c r="CF25" s="191"/>
      <c r="CG25" s="191">
        <f t="shared" si="64"/>
        <v>0</v>
      </c>
      <c r="CH25" s="191">
        <f t="shared" si="65"/>
        <v>31.5</v>
      </c>
      <c r="CI25" s="191">
        <f t="shared" si="66"/>
        <v>992.25</v>
      </c>
      <c r="CJ25" s="191">
        <f t="shared" si="67"/>
        <v>0</v>
      </c>
      <c r="CK25" s="191"/>
      <c r="CL25" s="191">
        <f t="shared" si="68"/>
        <v>0</v>
      </c>
      <c r="CM25" s="191">
        <f t="shared" si="69"/>
        <v>31.5</v>
      </c>
      <c r="CN25" s="191">
        <f t="shared" si="70"/>
        <v>992.25</v>
      </c>
      <c r="CO25" s="191">
        <f t="shared" si="71"/>
        <v>0</v>
      </c>
      <c r="CP25" s="191"/>
      <c r="CQ25" s="191">
        <f t="shared" si="72"/>
        <v>0</v>
      </c>
      <c r="CR25" s="191">
        <f t="shared" si="73"/>
        <v>31.5</v>
      </c>
      <c r="CS25" s="191">
        <f t="shared" si="74"/>
        <v>992.25</v>
      </c>
      <c r="CT25" s="191">
        <f t="shared" si="75"/>
        <v>0</v>
      </c>
      <c r="CU25" s="191"/>
      <c r="CV25" s="191">
        <f t="shared" si="76"/>
        <v>0</v>
      </c>
      <c r="CW25" s="191">
        <f t="shared" si="77"/>
        <v>31.5</v>
      </c>
      <c r="CX25" s="191">
        <f t="shared" si="78"/>
        <v>992.25</v>
      </c>
      <c r="CY25" s="191">
        <f t="shared" si="79"/>
        <v>0</v>
      </c>
      <c r="CZ25" s="191">
        <f t="shared" si="80"/>
        <v>31.5</v>
      </c>
      <c r="DA25" s="191">
        <f t="shared" si="81"/>
        <v>992.25</v>
      </c>
      <c r="DB25" s="191">
        <f t="shared" si="82"/>
        <v>984560.0625</v>
      </c>
      <c r="DC25" s="191"/>
      <c r="DD25" s="191">
        <f t="shared" si="83"/>
        <v>0</v>
      </c>
      <c r="DE25" s="191">
        <f t="shared" si="84"/>
        <v>31.5</v>
      </c>
      <c r="DF25" s="191">
        <f t="shared" si="85"/>
        <v>992.25</v>
      </c>
      <c r="DG25" s="191">
        <f t="shared" si="86"/>
        <v>0</v>
      </c>
      <c r="DH25" s="191"/>
      <c r="DI25" s="191">
        <f t="shared" si="87"/>
        <v>0</v>
      </c>
      <c r="DJ25" s="191">
        <f t="shared" si="88"/>
        <v>31.5</v>
      </c>
      <c r="DK25" s="191">
        <f t="shared" si="89"/>
        <v>992.25</v>
      </c>
      <c r="DL25" s="191">
        <f t="shared" si="90"/>
        <v>0</v>
      </c>
      <c r="DM25" s="191"/>
      <c r="DN25" s="191">
        <f t="shared" si="91"/>
        <v>0</v>
      </c>
      <c r="DO25" s="191">
        <f t="shared" si="92"/>
        <v>31.5</v>
      </c>
      <c r="DP25" s="191">
        <f t="shared" si="93"/>
        <v>992.25</v>
      </c>
      <c r="DQ25" s="191">
        <f t="shared" si="94"/>
        <v>0</v>
      </c>
      <c r="DR25" s="191"/>
      <c r="DS25" s="191">
        <f t="shared" si="95"/>
        <v>0</v>
      </c>
      <c r="DT25" s="191">
        <f t="shared" si="96"/>
        <v>31.5</v>
      </c>
      <c r="DU25" s="191">
        <f t="shared" si="97"/>
        <v>992.25</v>
      </c>
      <c r="DV25" s="191">
        <f t="shared" si="98"/>
        <v>0</v>
      </c>
      <c r="DW25" s="191"/>
      <c r="DX25" s="191">
        <f t="shared" si="99"/>
        <v>0</v>
      </c>
      <c r="DY25" s="191">
        <f t="shared" si="100"/>
        <v>31.5</v>
      </c>
      <c r="DZ25" s="191">
        <f t="shared" si="101"/>
        <v>992.25</v>
      </c>
      <c r="EA25" s="191">
        <f t="shared" si="102"/>
        <v>0</v>
      </c>
      <c r="EB25" s="191"/>
      <c r="EC25" s="191">
        <f t="shared" si="103"/>
        <v>0</v>
      </c>
      <c r="ED25" s="191">
        <f t="shared" si="104"/>
        <v>31.5</v>
      </c>
      <c r="EE25" s="191">
        <f t="shared" si="105"/>
        <v>992.25</v>
      </c>
      <c r="EF25" s="191">
        <f t="shared" si="106"/>
        <v>0</v>
      </c>
      <c r="EG25" s="191"/>
      <c r="EH25" s="191">
        <f t="shared" si="107"/>
        <v>0</v>
      </c>
      <c r="EI25" s="191">
        <f t="shared" si="108"/>
        <v>31.5</v>
      </c>
      <c r="EJ25" s="191">
        <f t="shared" si="109"/>
        <v>992.25</v>
      </c>
      <c r="EK25" s="191">
        <f t="shared" si="110"/>
        <v>0</v>
      </c>
      <c r="EL25" s="191"/>
      <c r="EM25" s="191">
        <f t="shared" si="111"/>
        <v>0</v>
      </c>
      <c r="EN25" s="191">
        <f t="shared" si="112"/>
        <v>31.5</v>
      </c>
      <c r="EO25" s="191">
        <f t="shared" si="113"/>
        <v>992.25</v>
      </c>
      <c r="EP25" s="191">
        <f t="shared" si="114"/>
        <v>0</v>
      </c>
      <c r="EQ25" s="191"/>
      <c r="ER25" s="191">
        <f t="shared" si="115"/>
        <v>0</v>
      </c>
      <c r="ES25" s="191">
        <f t="shared" si="116"/>
        <v>31.5</v>
      </c>
      <c r="ET25" s="191">
        <f t="shared" si="117"/>
        <v>992.25</v>
      </c>
      <c r="EU25" s="191">
        <f t="shared" si="118"/>
        <v>0</v>
      </c>
      <c r="EV25" s="191"/>
      <c r="EW25" s="191">
        <f t="shared" si="119"/>
        <v>0</v>
      </c>
      <c r="EX25" s="191">
        <f t="shared" si="120"/>
        <v>31.5</v>
      </c>
      <c r="EY25" s="191">
        <f t="shared" si="121"/>
        <v>992.25</v>
      </c>
      <c r="EZ25" s="191">
        <f t="shared" si="122"/>
        <v>0</v>
      </c>
      <c r="FA25" s="191"/>
      <c r="FB25" s="191">
        <f t="shared" si="123"/>
        <v>0</v>
      </c>
      <c r="FC25" s="191">
        <f t="shared" si="124"/>
        <v>31.5</v>
      </c>
      <c r="FD25" s="191">
        <f t="shared" si="125"/>
        <v>992.25</v>
      </c>
      <c r="FE25" s="191">
        <f t="shared" si="126"/>
        <v>0</v>
      </c>
      <c r="FF25" s="191"/>
      <c r="FG25" s="191">
        <f t="shared" si="127"/>
        <v>0</v>
      </c>
      <c r="FH25" s="191">
        <f t="shared" si="128"/>
        <v>31.5</v>
      </c>
      <c r="FI25" s="191">
        <f t="shared" si="129"/>
        <v>992.25</v>
      </c>
      <c r="FJ25" s="191">
        <f t="shared" si="130"/>
        <v>0</v>
      </c>
      <c r="FK25" s="191"/>
      <c r="FL25" s="191">
        <f t="shared" si="131"/>
        <v>0</v>
      </c>
      <c r="FM25" s="191">
        <f t="shared" si="132"/>
        <v>31.5</v>
      </c>
      <c r="FN25" s="191">
        <f t="shared" si="133"/>
        <v>992.25</v>
      </c>
      <c r="FO25" s="191">
        <f t="shared" si="134"/>
        <v>0</v>
      </c>
      <c r="FP25" s="192"/>
      <c r="FQ25" s="191"/>
      <c r="FR25" s="191"/>
      <c r="FS25" s="191"/>
      <c r="FT25" s="178"/>
      <c r="FU25" s="192">
        <f t="shared" si="135"/>
        <v>0</v>
      </c>
      <c r="FV25" s="191">
        <f t="shared" si="136"/>
        <v>31.5</v>
      </c>
      <c r="FW25" s="191">
        <f t="shared" si="137"/>
        <v>992.25</v>
      </c>
      <c r="FX25" s="191">
        <f t="shared" si="138"/>
        <v>0</v>
      </c>
    </row>
    <row r="26" spans="1:180">
      <c r="A26" s="188">
        <f t="shared" si="139"/>
        <v>32</v>
      </c>
      <c r="B26" s="189" t="s">
        <v>2</v>
      </c>
      <c r="C26" s="190">
        <f t="shared" si="140"/>
        <v>32.9</v>
      </c>
      <c r="D26" s="191"/>
      <c r="E26" s="191">
        <f t="shared" si="0"/>
        <v>0</v>
      </c>
      <c r="F26" s="191">
        <f t="shared" si="1"/>
        <v>-2.7857142857142847</v>
      </c>
      <c r="G26" s="191">
        <f t="shared" si="2"/>
        <v>7.7602040816326472</v>
      </c>
      <c r="H26" s="191">
        <f t="shared" si="3"/>
        <v>0</v>
      </c>
      <c r="I26" s="191">
        <v>5</v>
      </c>
      <c r="J26" s="191">
        <f t="shared" si="4"/>
        <v>162.5</v>
      </c>
      <c r="K26" s="191">
        <f t="shared" si="5"/>
        <v>-0.79999999999999716</v>
      </c>
      <c r="L26" s="191">
        <f t="shared" si="6"/>
        <v>0.63999999999999546</v>
      </c>
      <c r="M26" s="191">
        <f t="shared" si="7"/>
        <v>3.1999999999999771</v>
      </c>
      <c r="N26" s="191">
        <v>6</v>
      </c>
      <c r="O26" s="191">
        <f t="shared" si="8"/>
        <v>195</v>
      </c>
      <c r="P26" s="191">
        <f t="shared" si="9"/>
        <v>2.6000000000000014</v>
      </c>
      <c r="Q26" s="191">
        <f t="shared" si="10"/>
        <v>6.7600000000000078</v>
      </c>
      <c r="R26" s="191">
        <f t="shared" si="11"/>
        <v>40.560000000000045</v>
      </c>
      <c r="S26" s="191">
        <v>1</v>
      </c>
      <c r="T26" s="191">
        <f t="shared" si="12"/>
        <v>32.5</v>
      </c>
      <c r="U26" s="191">
        <f t="shared" si="13"/>
        <v>1.1333333333333329</v>
      </c>
      <c r="V26" s="191">
        <f t="shared" si="14"/>
        <v>1.2844444444444434</v>
      </c>
      <c r="W26" s="191">
        <f t="shared" si="15"/>
        <v>1.2844444444444434</v>
      </c>
      <c r="X26" s="191"/>
      <c r="Y26" s="191">
        <f t="shared" si="16"/>
        <v>0</v>
      </c>
      <c r="Z26" s="191">
        <f t="shared" si="17"/>
        <v>3.0500000000000007</v>
      </c>
      <c r="AA26" s="191">
        <f t="shared" si="18"/>
        <v>9.3025000000000038</v>
      </c>
      <c r="AB26" s="191">
        <f t="shared" si="19"/>
        <v>0</v>
      </c>
      <c r="AC26" s="191"/>
      <c r="AD26" s="191">
        <f t="shared" si="20"/>
        <v>0</v>
      </c>
      <c r="AE26" s="191">
        <f t="shared" si="21"/>
        <v>-4.5333333333333314</v>
      </c>
      <c r="AF26" s="191">
        <f t="shared" si="22"/>
        <v>20.551111111111094</v>
      </c>
      <c r="AG26" s="191">
        <f t="shared" si="23"/>
        <v>0</v>
      </c>
      <c r="AH26" s="191">
        <v>7</v>
      </c>
      <c r="AI26" s="191">
        <f t="shared" si="24"/>
        <v>227.5</v>
      </c>
      <c r="AJ26" s="191">
        <f t="shared" si="25"/>
        <v>-1.1333333333333329</v>
      </c>
      <c r="AK26" s="191">
        <f t="shared" si="26"/>
        <v>1.2844444444444434</v>
      </c>
      <c r="AL26" s="191">
        <f t="shared" si="27"/>
        <v>8.9911111111111044</v>
      </c>
      <c r="AM26" s="191">
        <v>16</v>
      </c>
      <c r="AN26" s="191">
        <f t="shared" si="28"/>
        <v>520</v>
      </c>
      <c r="AO26" s="191">
        <f t="shared" si="29"/>
        <v>0.20000000000000284</v>
      </c>
      <c r="AP26" s="191">
        <f t="shared" si="30"/>
        <v>4.0000000000001139E-2</v>
      </c>
      <c r="AQ26" s="191">
        <f t="shared" si="31"/>
        <v>0.64000000000001822</v>
      </c>
      <c r="AR26" s="191"/>
      <c r="AS26" s="191">
        <f t="shared" si="32"/>
        <v>0</v>
      </c>
      <c r="AT26" s="191">
        <f t="shared" si="33"/>
        <v>1.8666666666666671</v>
      </c>
      <c r="AU26" s="191">
        <f t="shared" si="34"/>
        <v>3.484444444444446</v>
      </c>
      <c r="AV26" s="191">
        <f t="shared" si="35"/>
        <v>0</v>
      </c>
      <c r="AW26" s="191"/>
      <c r="AX26" s="191">
        <f t="shared" si="36"/>
        <v>0</v>
      </c>
      <c r="AY26" s="191">
        <f t="shared" si="37"/>
        <v>3.5</v>
      </c>
      <c r="AZ26" s="191">
        <f t="shared" si="38"/>
        <v>12.25</v>
      </c>
      <c r="BA26" s="191">
        <f t="shared" si="39"/>
        <v>0</v>
      </c>
      <c r="BB26" s="191"/>
      <c r="BC26" s="191">
        <f t="shared" si="40"/>
        <v>0</v>
      </c>
      <c r="BD26" s="191">
        <f t="shared" si="41"/>
        <v>4.7333333333333343</v>
      </c>
      <c r="BE26" s="191">
        <f t="shared" si="42"/>
        <v>22.404444444444454</v>
      </c>
      <c r="BF26" s="191">
        <f t="shared" si="43"/>
        <v>0</v>
      </c>
      <c r="BG26" s="191"/>
      <c r="BH26" s="191">
        <f t="shared" si="44"/>
        <v>0</v>
      </c>
      <c r="BI26" s="191">
        <f t="shared" si="45"/>
        <v>5.8000000000000007</v>
      </c>
      <c r="BJ26" s="191">
        <f t="shared" si="46"/>
        <v>33.640000000000008</v>
      </c>
      <c r="BK26" s="191">
        <f t="shared" si="47"/>
        <v>0</v>
      </c>
      <c r="BL26" s="191"/>
      <c r="BM26" s="191">
        <f t="shared" si="48"/>
        <v>0</v>
      </c>
      <c r="BN26" s="191">
        <f t="shared" si="49"/>
        <v>8.1724137931034484</v>
      </c>
      <c r="BO26" s="191">
        <f t="shared" si="50"/>
        <v>66.788347205707495</v>
      </c>
      <c r="BP26" s="191">
        <f t="shared" si="51"/>
        <v>0</v>
      </c>
      <c r="BQ26" s="191"/>
      <c r="BR26" s="191">
        <f t="shared" si="52"/>
        <v>0</v>
      </c>
      <c r="BS26" s="191">
        <f t="shared" si="53"/>
        <v>10.766666666666666</v>
      </c>
      <c r="BT26" s="191">
        <f t="shared" si="54"/>
        <v>115.92111111111109</v>
      </c>
      <c r="BU26" s="191">
        <f t="shared" si="55"/>
        <v>0</v>
      </c>
      <c r="BV26" s="191"/>
      <c r="BW26" s="191">
        <f t="shared" si="56"/>
        <v>0</v>
      </c>
      <c r="BX26" s="191">
        <f t="shared" si="57"/>
        <v>12.966666666666665</v>
      </c>
      <c r="BY26" s="191">
        <f t="shared" si="58"/>
        <v>168.1344444444444</v>
      </c>
      <c r="BZ26" s="191">
        <f t="shared" si="59"/>
        <v>0</v>
      </c>
      <c r="CA26" s="191"/>
      <c r="CB26" s="191">
        <f t="shared" si="60"/>
        <v>0</v>
      </c>
      <c r="CC26" s="191">
        <f t="shared" si="61"/>
        <v>17.566666666666666</v>
      </c>
      <c r="CD26" s="191">
        <f t="shared" si="62"/>
        <v>308.58777777777777</v>
      </c>
      <c r="CE26" s="191">
        <f t="shared" si="63"/>
        <v>0</v>
      </c>
      <c r="CF26" s="191"/>
      <c r="CG26" s="191">
        <f t="shared" si="64"/>
        <v>0</v>
      </c>
      <c r="CH26" s="191">
        <f t="shared" si="65"/>
        <v>32.5</v>
      </c>
      <c r="CI26" s="191">
        <f t="shared" si="66"/>
        <v>1056.25</v>
      </c>
      <c r="CJ26" s="191">
        <f t="shared" si="67"/>
        <v>0</v>
      </c>
      <c r="CK26" s="191"/>
      <c r="CL26" s="191">
        <f t="shared" si="68"/>
        <v>0</v>
      </c>
      <c r="CM26" s="191">
        <f t="shared" si="69"/>
        <v>32.5</v>
      </c>
      <c r="CN26" s="191">
        <f t="shared" si="70"/>
        <v>1056.25</v>
      </c>
      <c r="CO26" s="191">
        <f t="shared" si="71"/>
        <v>0</v>
      </c>
      <c r="CP26" s="191"/>
      <c r="CQ26" s="191">
        <f t="shared" si="72"/>
        <v>0</v>
      </c>
      <c r="CR26" s="191">
        <f t="shared" si="73"/>
        <v>32.5</v>
      </c>
      <c r="CS26" s="191">
        <f t="shared" si="74"/>
        <v>1056.25</v>
      </c>
      <c r="CT26" s="191">
        <f t="shared" si="75"/>
        <v>0</v>
      </c>
      <c r="CU26" s="191"/>
      <c r="CV26" s="191">
        <f t="shared" si="76"/>
        <v>0</v>
      </c>
      <c r="CW26" s="191">
        <f t="shared" si="77"/>
        <v>32.5</v>
      </c>
      <c r="CX26" s="191">
        <f t="shared" si="78"/>
        <v>1056.25</v>
      </c>
      <c r="CY26" s="191">
        <f t="shared" si="79"/>
        <v>0</v>
      </c>
      <c r="CZ26" s="191">
        <f t="shared" si="80"/>
        <v>32.5</v>
      </c>
      <c r="DA26" s="191">
        <f t="shared" si="81"/>
        <v>1056.25</v>
      </c>
      <c r="DB26" s="191">
        <f t="shared" si="82"/>
        <v>1115664.0625</v>
      </c>
      <c r="DC26" s="191"/>
      <c r="DD26" s="191">
        <f t="shared" si="83"/>
        <v>0</v>
      </c>
      <c r="DE26" s="191">
        <f t="shared" si="84"/>
        <v>32.5</v>
      </c>
      <c r="DF26" s="191">
        <f t="shared" si="85"/>
        <v>1056.25</v>
      </c>
      <c r="DG26" s="191">
        <f t="shared" si="86"/>
        <v>0</v>
      </c>
      <c r="DH26" s="191"/>
      <c r="DI26" s="191">
        <f t="shared" si="87"/>
        <v>0</v>
      </c>
      <c r="DJ26" s="191">
        <f t="shared" si="88"/>
        <v>32.5</v>
      </c>
      <c r="DK26" s="191">
        <f t="shared" si="89"/>
        <v>1056.25</v>
      </c>
      <c r="DL26" s="191">
        <f t="shared" si="90"/>
        <v>0</v>
      </c>
      <c r="DM26" s="191"/>
      <c r="DN26" s="191">
        <f t="shared" si="91"/>
        <v>0</v>
      </c>
      <c r="DO26" s="191">
        <f t="shared" si="92"/>
        <v>32.5</v>
      </c>
      <c r="DP26" s="191">
        <f t="shared" si="93"/>
        <v>1056.25</v>
      </c>
      <c r="DQ26" s="191">
        <f t="shared" si="94"/>
        <v>0</v>
      </c>
      <c r="DR26" s="191"/>
      <c r="DS26" s="191">
        <f t="shared" si="95"/>
        <v>0</v>
      </c>
      <c r="DT26" s="191">
        <f t="shared" si="96"/>
        <v>32.5</v>
      </c>
      <c r="DU26" s="191">
        <f t="shared" si="97"/>
        <v>1056.25</v>
      </c>
      <c r="DV26" s="191">
        <f t="shared" si="98"/>
        <v>0</v>
      </c>
      <c r="DW26" s="191"/>
      <c r="DX26" s="191">
        <f t="shared" si="99"/>
        <v>0</v>
      </c>
      <c r="DY26" s="191">
        <f t="shared" si="100"/>
        <v>32.5</v>
      </c>
      <c r="DZ26" s="191">
        <f t="shared" si="101"/>
        <v>1056.25</v>
      </c>
      <c r="EA26" s="191">
        <f t="shared" si="102"/>
        <v>0</v>
      </c>
      <c r="EB26" s="191"/>
      <c r="EC26" s="191">
        <f t="shared" si="103"/>
        <v>0</v>
      </c>
      <c r="ED26" s="191">
        <f t="shared" si="104"/>
        <v>32.5</v>
      </c>
      <c r="EE26" s="191">
        <f t="shared" si="105"/>
        <v>1056.25</v>
      </c>
      <c r="EF26" s="191">
        <f t="shared" si="106"/>
        <v>0</v>
      </c>
      <c r="EG26" s="191"/>
      <c r="EH26" s="191">
        <f t="shared" si="107"/>
        <v>0</v>
      </c>
      <c r="EI26" s="191">
        <f t="shared" si="108"/>
        <v>32.5</v>
      </c>
      <c r="EJ26" s="191">
        <f t="shared" si="109"/>
        <v>1056.25</v>
      </c>
      <c r="EK26" s="191">
        <f t="shared" si="110"/>
        <v>0</v>
      </c>
      <c r="EL26" s="191"/>
      <c r="EM26" s="191">
        <f t="shared" si="111"/>
        <v>0</v>
      </c>
      <c r="EN26" s="191">
        <f t="shared" si="112"/>
        <v>32.5</v>
      </c>
      <c r="EO26" s="191">
        <f t="shared" si="113"/>
        <v>1056.25</v>
      </c>
      <c r="EP26" s="191">
        <f t="shared" si="114"/>
        <v>0</v>
      </c>
      <c r="EQ26" s="191"/>
      <c r="ER26" s="191">
        <f t="shared" si="115"/>
        <v>0</v>
      </c>
      <c r="ES26" s="191">
        <f t="shared" si="116"/>
        <v>32.5</v>
      </c>
      <c r="ET26" s="191">
        <f t="shared" si="117"/>
        <v>1056.25</v>
      </c>
      <c r="EU26" s="191">
        <f t="shared" si="118"/>
        <v>0</v>
      </c>
      <c r="EV26" s="191"/>
      <c r="EW26" s="191">
        <f t="shared" si="119"/>
        <v>0</v>
      </c>
      <c r="EX26" s="191">
        <f t="shared" si="120"/>
        <v>32.5</v>
      </c>
      <c r="EY26" s="191">
        <f t="shared" si="121"/>
        <v>1056.25</v>
      </c>
      <c r="EZ26" s="191">
        <f t="shared" si="122"/>
        <v>0</v>
      </c>
      <c r="FA26" s="191"/>
      <c r="FB26" s="191">
        <f t="shared" si="123"/>
        <v>0</v>
      </c>
      <c r="FC26" s="191">
        <f t="shared" si="124"/>
        <v>32.5</v>
      </c>
      <c r="FD26" s="191">
        <f t="shared" si="125"/>
        <v>1056.25</v>
      </c>
      <c r="FE26" s="191">
        <f t="shared" si="126"/>
        <v>0</v>
      </c>
      <c r="FF26" s="191"/>
      <c r="FG26" s="191">
        <f t="shared" si="127"/>
        <v>0</v>
      </c>
      <c r="FH26" s="191">
        <f t="shared" si="128"/>
        <v>32.5</v>
      </c>
      <c r="FI26" s="191">
        <f t="shared" si="129"/>
        <v>1056.25</v>
      </c>
      <c r="FJ26" s="191">
        <f t="shared" si="130"/>
        <v>0</v>
      </c>
      <c r="FK26" s="191"/>
      <c r="FL26" s="191">
        <f t="shared" si="131"/>
        <v>0</v>
      </c>
      <c r="FM26" s="191">
        <f t="shared" si="132"/>
        <v>32.5</v>
      </c>
      <c r="FN26" s="191">
        <f t="shared" si="133"/>
        <v>1056.25</v>
      </c>
      <c r="FO26" s="191">
        <f t="shared" si="134"/>
        <v>0</v>
      </c>
      <c r="FP26" s="192"/>
      <c r="FQ26" s="191"/>
      <c r="FR26" s="191"/>
      <c r="FS26" s="191"/>
      <c r="FT26" s="178"/>
      <c r="FU26" s="192">
        <f t="shared" si="135"/>
        <v>0</v>
      </c>
      <c r="FV26" s="191">
        <f t="shared" si="136"/>
        <v>32.5</v>
      </c>
      <c r="FW26" s="191">
        <f t="shared" si="137"/>
        <v>1056.25</v>
      </c>
      <c r="FX26" s="191">
        <f t="shared" si="138"/>
        <v>0</v>
      </c>
    </row>
    <row r="27" spans="1:180">
      <c r="A27" s="188">
        <f t="shared" si="139"/>
        <v>33</v>
      </c>
      <c r="B27" s="189" t="s">
        <v>2</v>
      </c>
      <c r="C27" s="190">
        <f t="shared" si="140"/>
        <v>33.9</v>
      </c>
      <c r="D27" s="191">
        <v>3</v>
      </c>
      <c r="E27" s="191">
        <f t="shared" si="0"/>
        <v>100.5</v>
      </c>
      <c r="F27" s="191">
        <f t="shared" si="1"/>
        <v>-1.7857142857142847</v>
      </c>
      <c r="G27" s="191">
        <f t="shared" si="2"/>
        <v>3.1887755102040778</v>
      </c>
      <c r="H27" s="191">
        <f t="shared" si="3"/>
        <v>9.5663265306122334</v>
      </c>
      <c r="I27" s="191">
        <v>13</v>
      </c>
      <c r="J27" s="191">
        <f t="shared" si="4"/>
        <v>435.5</v>
      </c>
      <c r="K27" s="191">
        <f t="shared" si="5"/>
        <v>0.20000000000000284</v>
      </c>
      <c r="L27" s="191">
        <f t="shared" si="6"/>
        <v>4.0000000000001139E-2</v>
      </c>
      <c r="M27" s="191">
        <f t="shared" si="7"/>
        <v>0.52000000000001478</v>
      </c>
      <c r="N27" s="191">
        <v>5</v>
      </c>
      <c r="O27" s="191">
        <f t="shared" si="8"/>
        <v>167.5</v>
      </c>
      <c r="P27" s="191">
        <f t="shared" si="9"/>
        <v>3.6000000000000014</v>
      </c>
      <c r="Q27" s="191">
        <f t="shared" si="10"/>
        <v>12.96000000000001</v>
      </c>
      <c r="R27" s="191">
        <f t="shared" si="11"/>
        <v>64.800000000000054</v>
      </c>
      <c r="S27" s="191">
        <v>1</v>
      </c>
      <c r="T27" s="191">
        <f t="shared" si="12"/>
        <v>33.5</v>
      </c>
      <c r="U27" s="191">
        <f t="shared" si="13"/>
        <v>2.1333333333333329</v>
      </c>
      <c r="V27" s="191">
        <f t="shared" si="14"/>
        <v>4.5511111111111093</v>
      </c>
      <c r="W27" s="191">
        <f t="shared" si="15"/>
        <v>4.5511111111111093</v>
      </c>
      <c r="X27" s="191"/>
      <c r="Y27" s="191">
        <f t="shared" si="16"/>
        <v>0</v>
      </c>
      <c r="Z27" s="191">
        <f t="shared" si="17"/>
        <v>4.0500000000000007</v>
      </c>
      <c r="AA27" s="191">
        <f t="shared" si="18"/>
        <v>16.402500000000007</v>
      </c>
      <c r="AB27" s="191">
        <f t="shared" si="19"/>
        <v>0</v>
      </c>
      <c r="AC27" s="191"/>
      <c r="AD27" s="191">
        <f t="shared" si="20"/>
        <v>0</v>
      </c>
      <c r="AE27" s="191">
        <f t="shared" si="21"/>
        <v>-3.5333333333333314</v>
      </c>
      <c r="AF27" s="191">
        <f t="shared" si="22"/>
        <v>12.484444444444431</v>
      </c>
      <c r="AG27" s="191">
        <f t="shared" si="23"/>
        <v>0</v>
      </c>
      <c r="AH27" s="191">
        <v>13</v>
      </c>
      <c r="AI27" s="191">
        <f t="shared" si="24"/>
        <v>435.5</v>
      </c>
      <c r="AJ27" s="191">
        <f t="shared" si="25"/>
        <v>-0.13333333333333286</v>
      </c>
      <c r="AK27" s="191">
        <f t="shared" si="26"/>
        <v>1.7777777777777653E-2</v>
      </c>
      <c r="AL27" s="191">
        <f t="shared" si="27"/>
        <v>0.23111111111110949</v>
      </c>
      <c r="AM27" s="191">
        <v>4</v>
      </c>
      <c r="AN27" s="191">
        <f t="shared" si="28"/>
        <v>134</v>
      </c>
      <c r="AO27" s="191">
        <f t="shared" si="29"/>
        <v>1.2000000000000028</v>
      </c>
      <c r="AP27" s="191">
        <f t="shared" si="30"/>
        <v>1.4400000000000068</v>
      </c>
      <c r="AQ27" s="191">
        <f t="shared" si="31"/>
        <v>5.7600000000000273</v>
      </c>
      <c r="AR27" s="191"/>
      <c r="AS27" s="191">
        <f t="shared" si="32"/>
        <v>0</v>
      </c>
      <c r="AT27" s="191">
        <f t="shared" si="33"/>
        <v>2.8666666666666671</v>
      </c>
      <c r="AU27" s="191">
        <f t="shared" si="34"/>
        <v>8.2177777777777798</v>
      </c>
      <c r="AV27" s="191">
        <f t="shared" si="35"/>
        <v>0</v>
      </c>
      <c r="AW27" s="191"/>
      <c r="AX27" s="191">
        <f t="shared" si="36"/>
        <v>0</v>
      </c>
      <c r="AY27" s="191">
        <f t="shared" si="37"/>
        <v>4.5</v>
      </c>
      <c r="AZ27" s="191">
        <f t="shared" si="38"/>
        <v>20.25</v>
      </c>
      <c r="BA27" s="191">
        <f t="shared" si="39"/>
        <v>0</v>
      </c>
      <c r="BB27" s="191"/>
      <c r="BC27" s="191">
        <f t="shared" si="40"/>
        <v>0</v>
      </c>
      <c r="BD27" s="191">
        <f t="shared" si="41"/>
        <v>5.7333333333333343</v>
      </c>
      <c r="BE27" s="191">
        <f t="shared" si="42"/>
        <v>32.871111111111119</v>
      </c>
      <c r="BF27" s="191">
        <f t="shared" si="43"/>
        <v>0</v>
      </c>
      <c r="BG27" s="191"/>
      <c r="BH27" s="191">
        <f t="shared" si="44"/>
        <v>0</v>
      </c>
      <c r="BI27" s="191">
        <f t="shared" si="45"/>
        <v>6.8000000000000007</v>
      </c>
      <c r="BJ27" s="191">
        <f t="shared" si="46"/>
        <v>46.240000000000009</v>
      </c>
      <c r="BK27" s="191">
        <f t="shared" si="47"/>
        <v>0</v>
      </c>
      <c r="BL27" s="191"/>
      <c r="BM27" s="191">
        <f t="shared" si="48"/>
        <v>0</v>
      </c>
      <c r="BN27" s="191">
        <f t="shared" si="49"/>
        <v>9.1724137931034484</v>
      </c>
      <c r="BO27" s="191">
        <f t="shared" si="50"/>
        <v>84.133174791914385</v>
      </c>
      <c r="BP27" s="191">
        <f t="shared" si="51"/>
        <v>0</v>
      </c>
      <c r="BQ27" s="191"/>
      <c r="BR27" s="191">
        <f t="shared" si="52"/>
        <v>0</v>
      </c>
      <c r="BS27" s="191">
        <f t="shared" si="53"/>
        <v>11.766666666666666</v>
      </c>
      <c r="BT27" s="191">
        <f t="shared" si="54"/>
        <v>138.45444444444442</v>
      </c>
      <c r="BU27" s="191">
        <f t="shared" si="55"/>
        <v>0</v>
      </c>
      <c r="BV27" s="191"/>
      <c r="BW27" s="191">
        <f t="shared" si="56"/>
        <v>0</v>
      </c>
      <c r="BX27" s="191">
        <f t="shared" si="57"/>
        <v>13.966666666666665</v>
      </c>
      <c r="BY27" s="191">
        <f t="shared" si="58"/>
        <v>195.06777777777774</v>
      </c>
      <c r="BZ27" s="191">
        <f t="shared" si="59"/>
        <v>0</v>
      </c>
      <c r="CA27" s="191"/>
      <c r="CB27" s="191">
        <f t="shared" si="60"/>
        <v>0</v>
      </c>
      <c r="CC27" s="191">
        <f t="shared" si="61"/>
        <v>18.566666666666666</v>
      </c>
      <c r="CD27" s="191">
        <f t="shared" si="62"/>
        <v>344.7211111111111</v>
      </c>
      <c r="CE27" s="191">
        <f t="shared" si="63"/>
        <v>0</v>
      </c>
      <c r="CF27" s="191"/>
      <c r="CG27" s="191">
        <f t="shared" si="64"/>
        <v>0</v>
      </c>
      <c r="CH27" s="191">
        <f t="shared" si="65"/>
        <v>33.5</v>
      </c>
      <c r="CI27" s="191">
        <f t="shared" si="66"/>
        <v>1122.25</v>
      </c>
      <c r="CJ27" s="191">
        <f t="shared" si="67"/>
        <v>0</v>
      </c>
      <c r="CK27" s="191"/>
      <c r="CL27" s="191">
        <f t="shared" si="68"/>
        <v>0</v>
      </c>
      <c r="CM27" s="191">
        <f t="shared" si="69"/>
        <v>33.5</v>
      </c>
      <c r="CN27" s="191">
        <f t="shared" si="70"/>
        <v>1122.25</v>
      </c>
      <c r="CO27" s="191">
        <f t="shared" si="71"/>
        <v>0</v>
      </c>
      <c r="CP27" s="191"/>
      <c r="CQ27" s="191">
        <f t="shared" si="72"/>
        <v>0</v>
      </c>
      <c r="CR27" s="191">
        <f t="shared" si="73"/>
        <v>33.5</v>
      </c>
      <c r="CS27" s="191">
        <f t="shared" si="74"/>
        <v>1122.25</v>
      </c>
      <c r="CT27" s="191">
        <f t="shared" si="75"/>
        <v>0</v>
      </c>
      <c r="CU27" s="191"/>
      <c r="CV27" s="191">
        <f t="shared" si="76"/>
        <v>0</v>
      </c>
      <c r="CW27" s="191">
        <f t="shared" si="77"/>
        <v>33.5</v>
      </c>
      <c r="CX27" s="191">
        <f t="shared" si="78"/>
        <v>1122.25</v>
      </c>
      <c r="CY27" s="191">
        <f t="shared" si="79"/>
        <v>0</v>
      </c>
      <c r="CZ27" s="191">
        <f t="shared" si="80"/>
        <v>33.5</v>
      </c>
      <c r="DA27" s="191">
        <f t="shared" si="81"/>
        <v>1122.25</v>
      </c>
      <c r="DB27" s="191">
        <f t="shared" si="82"/>
        <v>1259445.0625</v>
      </c>
      <c r="DC27" s="191"/>
      <c r="DD27" s="191">
        <f t="shared" si="83"/>
        <v>0</v>
      </c>
      <c r="DE27" s="191">
        <f t="shared" si="84"/>
        <v>33.5</v>
      </c>
      <c r="DF27" s="191">
        <f t="shared" si="85"/>
        <v>1122.25</v>
      </c>
      <c r="DG27" s="191">
        <f t="shared" si="86"/>
        <v>0</v>
      </c>
      <c r="DH27" s="191"/>
      <c r="DI27" s="191">
        <f t="shared" si="87"/>
        <v>0</v>
      </c>
      <c r="DJ27" s="191">
        <f t="shared" si="88"/>
        <v>33.5</v>
      </c>
      <c r="DK27" s="191">
        <f t="shared" si="89"/>
        <v>1122.25</v>
      </c>
      <c r="DL27" s="191">
        <f t="shared" si="90"/>
        <v>0</v>
      </c>
      <c r="DM27" s="191"/>
      <c r="DN27" s="191">
        <f t="shared" si="91"/>
        <v>0</v>
      </c>
      <c r="DO27" s="191">
        <f t="shared" si="92"/>
        <v>33.5</v>
      </c>
      <c r="DP27" s="191">
        <f t="shared" si="93"/>
        <v>1122.25</v>
      </c>
      <c r="DQ27" s="191">
        <f t="shared" si="94"/>
        <v>0</v>
      </c>
      <c r="DR27" s="191"/>
      <c r="DS27" s="191">
        <f t="shared" si="95"/>
        <v>0</v>
      </c>
      <c r="DT27" s="191">
        <f t="shared" si="96"/>
        <v>33.5</v>
      </c>
      <c r="DU27" s="191">
        <f t="shared" si="97"/>
        <v>1122.25</v>
      </c>
      <c r="DV27" s="191">
        <f t="shared" si="98"/>
        <v>0</v>
      </c>
      <c r="DW27" s="191"/>
      <c r="DX27" s="191">
        <f t="shared" si="99"/>
        <v>0</v>
      </c>
      <c r="DY27" s="191">
        <f t="shared" si="100"/>
        <v>33.5</v>
      </c>
      <c r="DZ27" s="191">
        <f t="shared" si="101"/>
        <v>1122.25</v>
      </c>
      <c r="EA27" s="191">
        <f t="shared" si="102"/>
        <v>0</v>
      </c>
      <c r="EB27" s="191"/>
      <c r="EC27" s="191">
        <f t="shared" si="103"/>
        <v>0</v>
      </c>
      <c r="ED27" s="191">
        <f t="shared" si="104"/>
        <v>33.5</v>
      </c>
      <c r="EE27" s="191">
        <f t="shared" si="105"/>
        <v>1122.25</v>
      </c>
      <c r="EF27" s="191">
        <f t="shared" si="106"/>
        <v>0</v>
      </c>
      <c r="EG27" s="191"/>
      <c r="EH27" s="191">
        <f t="shared" si="107"/>
        <v>0</v>
      </c>
      <c r="EI27" s="191">
        <f t="shared" si="108"/>
        <v>33.5</v>
      </c>
      <c r="EJ27" s="191">
        <f t="shared" si="109"/>
        <v>1122.25</v>
      </c>
      <c r="EK27" s="191">
        <f t="shared" si="110"/>
        <v>0</v>
      </c>
      <c r="EL27" s="191"/>
      <c r="EM27" s="191">
        <f t="shared" si="111"/>
        <v>0</v>
      </c>
      <c r="EN27" s="191">
        <f t="shared" si="112"/>
        <v>33.5</v>
      </c>
      <c r="EO27" s="191">
        <f t="shared" si="113"/>
        <v>1122.25</v>
      </c>
      <c r="EP27" s="191">
        <f t="shared" si="114"/>
        <v>0</v>
      </c>
      <c r="EQ27" s="191"/>
      <c r="ER27" s="191">
        <f t="shared" si="115"/>
        <v>0</v>
      </c>
      <c r="ES27" s="191">
        <f t="shared" si="116"/>
        <v>33.5</v>
      </c>
      <c r="ET27" s="191">
        <f t="shared" si="117"/>
        <v>1122.25</v>
      </c>
      <c r="EU27" s="191">
        <f t="shared" si="118"/>
        <v>0</v>
      </c>
      <c r="EV27" s="191"/>
      <c r="EW27" s="191">
        <f t="shared" si="119"/>
        <v>0</v>
      </c>
      <c r="EX27" s="191">
        <f t="shared" si="120"/>
        <v>33.5</v>
      </c>
      <c r="EY27" s="191">
        <f t="shared" si="121"/>
        <v>1122.25</v>
      </c>
      <c r="EZ27" s="191">
        <f t="shared" si="122"/>
        <v>0</v>
      </c>
      <c r="FA27" s="191"/>
      <c r="FB27" s="191">
        <f t="shared" si="123"/>
        <v>0</v>
      </c>
      <c r="FC27" s="191">
        <f t="shared" si="124"/>
        <v>33.5</v>
      </c>
      <c r="FD27" s="191">
        <f t="shared" si="125"/>
        <v>1122.25</v>
      </c>
      <c r="FE27" s="191">
        <f t="shared" si="126"/>
        <v>0</v>
      </c>
      <c r="FF27" s="191"/>
      <c r="FG27" s="191">
        <f t="shared" si="127"/>
        <v>0</v>
      </c>
      <c r="FH27" s="191">
        <f t="shared" si="128"/>
        <v>33.5</v>
      </c>
      <c r="FI27" s="191">
        <f t="shared" si="129"/>
        <v>1122.25</v>
      </c>
      <c r="FJ27" s="191">
        <f t="shared" si="130"/>
        <v>0</v>
      </c>
      <c r="FK27" s="191"/>
      <c r="FL27" s="191">
        <f t="shared" si="131"/>
        <v>0</v>
      </c>
      <c r="FM27" s="191">
        <f t="shared" si="132"/>
        <v>33.5</v>
      </c>
      <c r="FN27" s="191">
        <f t="shared" si="133"/>
        <v>1122.25</v>
      </c>
      <c r="FO27" s="191">
        <f t="shared" si="134"/>
        <v>0</v>
      </c>
      <c r="FP27" s="192"/>
      <c r="FQ27" s="191"/>
      <c r="FR27" s="191"/>
      <c r="FS27" s="191"/>
      <c r="FT27" s="178"/>
      <c r="FU27" s="192">
        <f t="shared" si="135"/>
        <v>0</v>
      </c>
      <c r="FV27" s="191">
        <f t="shared" si="136"/>
        <v>33.5</v>
      </c>
      <c r="FW27" s="191">
        <f t="shared" si="137"/>
        <v>1122.25</v>
      </c>
      <c r="FX27" s="191">
        <f t="shared" si="138"/>
        <v>0</v>
      </c>
    </row>
    <row r="28" spans="1:180">
      <c r="A28" s="188">
        <f t="shared" si="139"/>
        <v>34</v>
      </c>
      <c r="B28" s="189" t="s">
        <v>2</v>
      </c>
      <c r="C28" s="190">
        <f t="shared" si="140"/>
        <v>34.9</v>
      </c>
      <c r="D28" s="191">
        <v>8</v>
      </c>
      <c r="E28" s="191">
        <f t="shared" si="0"/>
        <v>276</v>
      </c>
      <c r="F28" s="191">
        <f t="shared" si="1"/>
        <v>-0.7857142857142847</v>
      </c>
      <c r="G28" s="191">
        <f t="shared" si="2"/>
        <v>0.61734693877550861</v>
      </c>
      <c r="H28" s="191">
        <f t="shared" si="3"/>
        <v>4.9387755102040689</v>
      </c>
      <c r="I28" s="191">
        <v>5</v>
      </c>
      <c r="J28" s="191">
        <f t="shared" si="4"/>
        <v>172.5</v>
      </c>
      <c r="K28" s="191">
        <f t="shared" si="5"/>
        <v>1.2000000000000028</v>
      </c>
      <c r="L28" s="191">
        <f t="shared" si="6"/>
        <v>1.4400000000000068</v>
      </c>
      <c r="M28" s="191">
        <f t="shared" si="7"/>
        <v>7.2000000000000339</v>
      </c>
      <c r="N28" s="191"/>
      <c r="O28" s="191">
        <f t="shared" si="8"/>
        <v>0</v>
      </c>
      <c r="P28" s="191">
        <f t="shared" si="9"/>
        <v>4.6000000000000014</v>
      </c>
      <c r="Q28" s="191">
        <f t="shared" si="10"/>
        <v>21.160000000000014</v>
      </c>
      <c r="R28" s="191">
        <f t="shared" si="11"/>
        <v>0</v>
      </c>
      <c r="S28" s="191"/>
      <c r="T28" s="191">
        <f t="shared" si="12"/>
        <v>0</v>
      </c>
      <c r="U28" s="191">
        <f t="shared" si="13"/>
        <v>3.1333333333333329</v>
      </c>
      <c r="V28" s="191">
        <f t="shared" si="14"/>
        <v>9.8177777777777742</v>
      </c>
      <c r="W28" s="191">
        <f t="shared" si="15"/>
        <v>0</v>
      </c>
      <c r="X28" s="191"/>
      <c r="Y28" s="191">
        <f t="shared" si="16"/>
        <v>0</v>
      </c>
      <c r="Z28" s="191">
        <f t="shared" si="17"/>
        <v>5.0500000000000007</v>
      </c>
      <c r="AA28" s="191">
        <f t="shared" si="18"/>
        <v>25.502500000000008</v>
      </c>
      <c r="AB28" s="191">
        <f t="shared" si="19"/>
        <v>0</v>
      </c>
      <c r="AC28" s="191">
        <v>4</v>
      </c>
      <c r="AD28" s="191">
        <f t="shared" si="20"/>
        <v>138</v>
      </c>
      <c r="AE28" s="191">
        <f t="shared" si="21"/>
        <v>-2.5333333333333314</v>
      </c>
      <c r="AF28" s="191">
        <f t="shared" si="22"/>
        <v>6.4177777777777685</v>
      </c>
      <c r="AG28" s="191">
        <f t="shared" si="23"/>
        <v>25.671111111111074</v>
      </c>
      <c r="AH28" s="191">
        <v>9</v>
      </c>
      <c r="AI28" s="191">
        <f t="shared" si="24"/>
        <v>310.5</v>
      </c>
      <c r="AJ28" s="191">
        <f t="shared" si="25"/>
        <v>0.86666666666666714</v>
      </c>
      <c r="AK28" s="191">
        <f t="shared" si="26"/>
        <v>0.75111111111111195</v>
      </c>
      <c r="AL28" s="191">
        <f t="shared" si="27"/>
        <v>6.7600000000000078</v>
      </c>
      <c r="AM28" s="191"/>
      <c r="AN28" s="191">
        <f t="shared" si="28"/>
        <v>0</v>
      </c>
      <c r="AO28" s="191">
        <f t="shared" si="29"/>
        <v>2.2000000000000028</v>
      </c>
      <c r="AP28" s="191">
        <f t="shared" si="30"/>
        <v>4.8400000000000123</v>
      </c>
      <c r="AQ28" s="191">
        <f t="shared" si="31"/>
        <v>0</v>
      </c>
      <c r="AR28" s="191"/>
      <c r="AS28" s="191">
        <f t="shared" si="32"/>
        <v>0</v>
      </c>
      <c r="AT28" s="191">
        <f t="shared" si="33"/>
        <v>3.8666666666666671</v>
      </c>
      <c r="AU28" s="191">
        <f t="shared" si="34"/>
        <v>14.951111111111114</v>
      </c>
      <c r="AV28" s="191">
        <f t="shared" si="35"/>
        <v>0</v>
      </c>
      <c r="AW28" s="191"/>
      <c r="AX28" s="191">
        <f t="shared" si="36"/>
        <v>0</v>
      </c>
      <c r="AY28" s="191">
        <f t="shared" si="37"/>
        <v>5.5</v>
      </c>
      <c r="AZ28" s="191">
        <f t="shared" si="38"/>
        <v>30.25</v>
      </c>
      <c r="BA28" s="191">
        <f t="shared" si="39"/>
        <v>0</v>
      </c>
      <c r="BB28" s="191"/>
      <c r="BC28" s="191">
        <f t="shared" si="40"/>
        <v>0</v>
      </c>
      <c r="BD28" s="191">
        <f t="shared" si="41"/>
        <v>6.7333333333333343</v>
      </c>
      <c r="BE28" s="191">
        <f t="shared" si="42"/>
        <v>45.337777777777788</v>
      </c>
      <c r="BF28" s="191">
        <f t="shared" si="43"/>
        <v>0</v>
      </c>
      <c r="BG28" s="191"/>
      <c r="BH28" s="191">
        <f t="shared" si="44"/>
        <v>0</v>
      </c>
      <c r="BI28" s="191">
        <f t="shared" si="45"/>
        <v>7.8000000000000007</v>
      </c>
      <c r="BJ28" s="191">
        <f t="shared" si="46"/>
        <v>60.840000000000011</v>
      </c>
      <c r="BK28" s="191">
        <f t="shared" si="47"/>
        <v>0</v>
      </c>
      <c r="BL28" s="191"/>
      <c r="BM28" s="191">
        <f t="shared" si="48"/>
        <v>0</v>
      </c>
      <c r="BN28" s="191">
        <f t="shared" si="49"/>
        <v>10.172413793103448</v>
      </c>
      <c r="BO28" s="191">
        <f t="shared" si="50"/>
        <v>103.47800237812129</v>
      </c>
      <c r="BP28" s="191">
        <f t="shared" si="51"/>
        <v>0</v>
      </c>
      <c r="BQ28" s="191"/>
      <c r="BR28" s="191">
        <f t="shared" si="52"/>
        <v>0</v>
      </c>
      <c r="BS28" s="191">
        <f t="shared" si="53"/>
        <v>12.766666666666666</v>
      </c>
      <c r="BT28" s="191">
        <f t="shared" si="54"/>
        <v>162.98777777777775</v>
      </c>
      <c r="BU28" s="191">
        <f t="shared" si="55"/>
        <v>0</v>
      </c>
      <c r="BV28" s="191"/>
      <c r="BW28" s="191">
        <f t="shared" si="56"/>
        <v>0</v>
      </c>
      <c r="BX28" s="191">
        <f t="shared" si="57"/>
        <v>14.966666666666665</v>
      </c>
      <c r="BY28" s="191">
        <f t="shared" si="58"/>
        <v>224.00111111111107</v>
      </c>
      <c r="BZ28" s="191">
        <f t="shared" si="59"/>
        <v>0</v>
      </c>
      <c r="CA28" s="191"/>
      <c r="CB28" s="191">
        <f t="shared" si="60"/>
        <v>0</v>
      </c>
      <c r="CC28" s="191">
        <f t="shared" si="61"/>
        <v>19.566666666666666</v>
      </c>
      <c r="CD28" s="191">
        <f t="shared" si="62"/>
        <v>382.85444444444443</v>
      </c>
      <c r="CE28" s="191">
        <f t="shared" si="63"/>
        <v>0</v>
      </c>
      <c r="CF28" s="191"/>
      <c r="CG28" s="191">
        <f t="shared" si="64"/>
        <v>0</v>
      </c>
      <c r="CH28" s="191">
        <f t="shared" si="65"/>
        <v>34.5</v>
      </c>
      <c r="CI28" s="191">
        <f t="shared" si="66"/>
        <v>1190.25</v>
      </c>
      <c r="CJ28" s="191">
        <f t="shared" si="67"/>
        <v>0</v>
      </c>
      <c r="CK28" s="191"/>
      <c r="CL28" s="191">
        <f t="shared" si="68"/>
        <v>0</v>
      </c>
      <c r="CM28" s="191">
        <f t="shared" si="69"/>
        <v>34.5</v>
      </c>
      <c r="CN28" s="191">
        <f t="shared" si="70"/>
        <v>1190.25</v>
      </c>
      <c r="CO28" s="191">
        <f t="shared" si="71"/>
        <v>0</v>
      </c>
      <c r="CP28" s="191"/>
      <c r="CQ28" s="191">
        <f t="shared" si="72"/>
        <v>0</v>
      </c>
      <c r="CR28" s="191">
        <f t="shared" si="73"/>
        <v>34.5</v>
      </c>
      <c r="CS28" s="191">
        <f t="shared" si="74"/>
        <v>1190.25</v>
      </c>
      <c r="CT28" s="191">
        <f t="shared" si="75"/>
        <v>0</v>
      </c>
      <c r="CU28" s="191"/>
      <c r="CV28" s="191">
        <f t="shared" si="76"/>
        <v>0</v>
      </c>
      <c r="CW28" s="191">
        <f t="shared" si="77"/>
        <v>34.5</v>
      </c>
      <c r="CX28" s="191">
        <f t="shared" si="78"/>
        <v>1190.25</v>
      </c>
      <c r="CY28" s="191">
        <f t="shared" si="79"/>
        <v>0</v>
      </c>
      <c r="CZ28" s="191">
        <f t="shared" si="80"/>
        <v>34.5</v>
      </c>
      <c r="DA28" s="191">
        <f t="shared" si="81"/>
        <v>1190.25</v>
      </c>
      <c r="DB28" s="191">
        <f t="shared" si="82"/>
        <v>1416695.0625</v>
      </c>
      <c r="DC28" s="191"/>
      <c r="DD28" s="191">
        <f t="shared" si="83"/>
        <v>0</v>
      </c>
      <c r="DE28" s="191">
        <f t="shared" si="84"/>
        <v>34.5</v>
      </c>
      <c r="DF28" s="191">
        <f t="shared" si="85"/>
        <v>1190.25</v>
      </c>
      <c r="DG28" s="191">
        <f t="shared" si="86"/>
        <v>0</v>
      </c>
      <c r="DH28" s="191"/>
      <c r="DI28" s="191">
        <f t="shared" si="87"/>
        <v>0</v>
      </c>
      <c r="DJ28" s="191">
        <f t="shared" si="88"/>
        <v>34.5</v>
      </c>
      <c r="DK28" s="191">
        <f t="shared" si="89"/>
        <v>1190.25</v>
      </c>
      <c r="DL28" s="191">
        <f t="shared" si="90"/>
        <v>0</v>
      </c>
      <c r="DM28" s="191"/>
      <c r="DN28" s="191">
        <f t="shared" si="91"/>
        <v>0</v>
      </c>
      <c r="DO28" s="191">
        <f t="shared" si="92"/>
        <v>34.5</v>
      </c>
      <c r="DP28" s="191">
        <f t="shared" si="93"/>
        <v>1190.25</v>
      </c>
      <c r="DQ28" s="191">
        <f t="shared" si="94"/>
        <v>0</v>
      </c>
      <c r="DR28" s="191"/>
      <c r="DS28" s="191">
        <f t="shared" si="95"/>
        <v>0</v>
      </c>
      <c r="DT28" s="191">
        <f t="shared" si="96"/>
        <v>34.5</v>
      </c>
      <c r="DU28" s="191">
        <f t="shared" si="97"/>
        <v>1190.25</v>
      </c>
      <c r="DV28" s="191">
        <f t="shared" si="98"/>
        <v>0</v>
      </c>
      <c r="DW28" s="191"/>
      <c r="DX28" s="191">
        <f t="shared" si="99"/>
        <v>0</v>
      </c>
      <c r="DY28" s="191">
        <f t="shared" si="100"/>
        <v>34.5</v>
      </c>
      <c r="DZ28" s="191">
        <f t="shared" si="101"/>
        <v>1190.25</v>
      </c>
      <c r="EA28" s="191">
        <f t="shared" si="102"/>
        <v>0</v>
      </c>
      <c r="EB28" s="191"/>
      <c r="EC28" s="191">
        <f t="shared" si="103"/>
        <v>0</v>
      </c>
      <c r="ED28" s="191">
        <f t="shared" si="104"/>
        <v>34.5</v>
      </c>
      <c r="EE28" s="191">
        <f t="shared" si="105"/>
        <v>1190.25</v>
      </c>
      <c r="EF28" s="191">
        <f t="shared" si="106"/>
        <v>0</v>
      </c>
      <c r="EG28" s="191"/>
      <c r="EH28" s="191">
        <f t="shared" si="107"/>
        <v>0</v>
      </c>
      <c r="EI28" s="191">
        <f t="shared" si="108"/>
        <v>34.5</v>
      </c>
      <c r="EJ28" s="191">
        <f t="shared" si="109"/>
        <v>1190.25</v>
      </c>
      <c r="EK28" s="191">
        <f t="shared" si="110"/>
        <v>0</v>
      </c>
      <c r="EL28" s="191"/>
      <c r="EM28" s="191">
        <f t="shared" si="111"/>
        <v>0</v>
      </c>
      <c r="EN28" s="191">
        <f t="shared" si="112"/>
        <v>34.5</v>
      </c>
      <c r="EO28" s="191">
        <f t="shared" si="113"/>
        <v>1190.25</v>
      </c>
      <c r="EP28" s="191">
        <f t="shared" si="114"/>
        <v>0</v>
      </c>
      <c r="EQ28" s="191"/>
      <c r="ER28" s="191">
        <f t="shared" si="115"/>
        <v>0</v>
      </c>
      <c r="ES28" s="191">
        <f t="shared" si="116"/>
        <v>34.5</v>
      </c>
      <c r="ET28" s="191">
        <f t="shared" si="117"/>
        <v>1190.25</v>
      </c>
      <c r="EU28" s="191">
        <f t="shared" si="118"/>
        <v>0</v>
      </c>
      <c r="EV28" s="191"/>
      <c r="EW28" s="191">
        <f t="shared" si="119"/>
        <v>0</v>
      </c>
      <c r="EX28" s="191">
        <f t="shared" si="120"/>
        <v>34.5</v>
      </c>
      <c r="EY28" s="191">
        <f t="shared" si="121"/>
        <v>1190.25</v>
      </c>
      <c r="EZ28" s="191">
        <f t="shared" si="122"/>
        <v>0</v>
      </c>
      <c r="FA28" s="191"/>
      <c r="FB28" s="191">
        <f t="shared" si="123"/>
        <v>0</v>
      </c>
      <c r="FC28" s="191">
        <f t="shared" si="124"/>
        <v>34.5</v>
      </c>
      <c r="FD28" s="191">
        <f t="shared" si="125"/>
        <v>1190.25</v>
      </c>
      <c r="FE28" s="191">
        <f t="shared" si="126"/>
        <v>0</v>
      </c>
      <c r="FF28" s="191"/>
      <c r="FG28" s="191">
        <f t="shared" si="127"/>
        <v>0</v>
      </c>
      <c r="FH28" s="191">
        <f t="shared" si="128"/>
        <v>34.5</v>
      </c>
      <c r="FI28" s="191">
        <f t="shared" si="129"/>
        <v>1190.25</v>
      </c>
      <c r="FJ28" s="191">
        <f t="shared" si="130"/>
        <v>0</v>
      </c>
      <c r="FK28" s="191"/>
      <c r="FL28" s="191">
        <f t="shared" si="131"/>
        <v>0</v>
      </c>
      <c r="FM28" s="191">
        <f t="shared" si="132"/>
        <v>34.5</v>
      </c>
      <c r="FN28" s="191">
        <f t="shared" si="133"/>
        <v>1190.25</v>
      </c>
      <c r="FO28" s="191">
        <f t="shared" si="134"/>
        <v>0</v>
      </c>
      <c r="FP28" s="192"/>
      <c r="FQ28" s="191"/>
      <c r="FR28" s="191"/>
      <c r="FS28" s="191"/>
      <c r="FT28" s="178"/>
      <c r="FU28" s="192">
        <f t="shared" si="135"/>
        <v>0</v>
      </c>
      <c r="FV28" s="191">
        <f t="shared" si="136"/>
        <v>34.5</v>
      </c>
      <c r="FW28" s="191">
        <f t="shared" si="137"/>
        <v>1190.25</v>
      </c>
      <c r="FX28" s="191">
        <f t="shared" si="138"/>
        <v>0</v>
      </c>
    </row>
    <row r="29" spans="1:180">
      <c r="A29" s="188">
        <f t="shared" si="139"/>
        <v>35</v>
      </c>
      <c r="B29" s="189" t="s">
        <v>2</v>
      </c>
      <c r="C29" s="190">
        <f t="shared" si="140"/>
        <v>35.9</v>
      </c>
      <c r="D29" s="191">
        <v>9</v>
      </c>
      <c r="E29" s="191">
        <f t="shared" si="0"/>
        <v>319.5</v>
      </c>
      <c r="F29" s="191">
        <f t="shared" si="1"/>
        <v>0.2142857142857153</v>
      </c>
      <c r="G29" s="191">
        <f t="shared" si="2"/>
        <v>4.5918367346939208E-2</v>
      </c>
      <c r="H29" s="191">
        <f t="shared" si="3"/>
        <v>0.41326530612245288</v>
      </c>
      <c r="I29" s="191">
        <v>2</v>
      </c>
      <c r="J29" s="191">
        <f t="shared" si="4"/>
        <v>71</v>
      </c>
      <c r="K29" s="191">
        <f t="shared" si="5"/>
        <v>2.2000000000000028</v>
      </c>
      <c r="L29" s="191">
        <f t="shared" si="6"/>
        <v>4.8400000000000123</v>
      </c>
      <c r="M29" s="191">
        <f t="shared" si="7"/>
        <v>9.6800000000000246</v>
      </c>
      <c r="N29" s="191"/>
      <c r="O29" s="191">
        <f t="shared" si="8"/>
        <v>0</v>
      </c>
      <c r="P29" s="191">
        <f t="shared" si="9"/>
        <v>5.6000000000000014</v>
      </c>
      <c r="Q29" s="191">
        <f t="shared" si="10"/>
        <v>31.360000000000017</v>
      </c>
      <c r="R29" s="191">
        <f t="shared" si="11"/>
        <v>0</v>
      </c>
      <c r="S29" s="191"/>
      <c r="T29" s="191">
        <f t="shared" si="12"/>
        <v>0</v>
      </c>
      <c r="U29" s="191">
        <f t="shared" si="13"/>
        <v>4.1333333333333329</v>
      </c>
      <c r="V29" s="191">
        <f t="shared" si="14"/>
        <v>17.08444444444444</v>
      </c>
      <c r="W29" s="191">
        <f t="shared" si="15"/>
        <v>0</v>
      </c>
      <c r="X29" s="191"/>
      <c r="Y29" s="191">
        <f t="shared" si="16"/>
        <v>0</v>
      </c>
      <c r="Z29" s="191">
        <f t="shared" si="17"/>
        <v>6.0500000000000007</v>
      </c>
      <c r="AA29" s="191">
        <f t="shared" si="18"/>
        <v>36.602500000000006</v>
      </c>
      <c r="AB29" s="191">
        <f t="shared" si="19"/>
        <v>0</v>
      </c>
      <c r="AC29" s="191">
        <v>7</v>
      </c>
      <c r="AD29" s="191">
        <f t="shared" si="20"/>
        <v>248.5</v>
      </c>
      <c r="AE29" s="191">
        <f t="shared" si="21"/>
        <v>-1.5333333333333314</v>
      </c>
      <c r="AF29" s="191">
        <f t="shared" si="22"/>
        <v>2.3511111111111052</v>
      </c>
      <c r="AG29" s="191">
        <f t="shared" si="23"/>
        <v>16.457777777777736</v>
      </c>
      <c r="AH29" s="191">
        <v>1</v>
      </c>
      <c r="AI29" s="191">
        <f t="shared" si="24"/>
        <v>35.5</v>
      </c>
      <c r="AJ29" s="191">
        <f t="shared" si="25"/>
        <v>1.8666666666666671</v>
      </c>
      <c r="AK29" s="191">
        <f t="shared" si="26"/>
        <v>3.484444444444446</v>
      </c>
      <c r="AL29" s="191">
        <f t="shared" si="27"/>
        <v>3.484444444444446</v>
      </c>
      <c r="AM29" s="191">
        <v>1</v>
      </c>
      <c r="AN29" s="191">
        <f t="shared" si="28"/>
        <v>35.5</v>
      </c>
      <c r="AO29" s="191">
        <f t="shared" si="29"/>
        <v>3.2000000000000028</v>
      </c>
      <c r="AP29" s="191">
        <f t="shared" si="30"/>
        <v>10.240000000000018</v>
      </c>
      <c r="AQ29" s="191">
        <f t="shared" si="31"/>
        <v>10.240000000000018</v>
      </c>
      <c r="AR29" s="191"/>
      <c r="AS29" s="191">
        <f t="shared" si="32"/>
        <v>0</v>
      </c>
      <c r="AT29" s="191">
        <f t="shared" si="33"/>
        <v>4.8666666666666671</v>
      </c>
      <c r="AU29" s="191">
        <f t="shared" si="34"/>
        <v>23.684444444444448</v>
      </c>
      <c r="AV29" s="191">
        <f t="shared" si="35"/>
        <v>0</v>
      </c>
      <c r="AW29" s="191"/>
      <c r="AX29" s="191">
        <f t="shared" si="36"/>
        <v>0</v>
      </c>
      <c r="AY29" s="191">
        <f t="shared" si="37"/>
        <v>6.5</v>
      </c>
      <c r="AZ29" s="191">
        <f t="shared" si="38"/>
        <v>42.25</v>
      </c>
      <c r="BA29" s="191">
        <f t="shared" si="39"/>
        <v>0</v>
      </c>
      <c r="BB29" s="191"/>
      <c r="BC29" s="191">
        <f t="shared" si="40"/>
        <v>0</v>
      </c>
      <c r="BD29" s="191">
        <f t="shared" si="41"/>
        <v>7.7333333333333343</v>
      </c>
      <c r="BE29" s="191">
        <f t="shared" si="42"/>
        <v>59.804444444444457</v>
      </c>
      <c r="BF29" s="191">
        <f t="shared" si="43"/>
        <v>0</v>
      </c>
      <c r="BG29" s="191"/>
      <c r="BH29" s="191">
        <f t="shared" si="44"/>
        <v>0</v>
      </c>
      <c r="BI29" s="191">
        <f t="shared" si="45"/>
        <v>8.8000000000000007</v>
      </c>
      <c r="BJ29" s="191">
        <f t="shared" si="46"/>
        <v>77.440000000000012</v>
      </c>
      <c r="BK29" s="191">
        <f t="shared" si="47"/>
        <v>0</v>
      </c>
      <c r="BL29" s="191"/>
      <c r="BM29" s="191">
        <f t="shared" si="48"/>
        <v>0</v>
      </c>
      <c r="BN29" s="191">
        <f t="shared" si="49"/>
        <v>11.172413793103448</v>
      </c>
      <c r="BO29" s="191">
        <f t="shared" si="50"/>
        <v>124.82282996432818</v>
      </c>
      <c r="BP29" s="191">
        <f t="shared" si="51"/>
        <v>0</v>
      </c>
      <c r="BQ29" s="191"/>
      <c r="BR29" s="191">
        <f t="shared" si="52"/>
        <v>0</v>
      </c>
      <c r="BS29" s="191">
        <f t="shared" si="53"/>
        <v>13.766666666666666</v>
      </c>
      <c r="BT29" s="191">
        <f t="shared" si="54"/>
        <v>189.52111111111108</v>
      </c>
      <c r="BU29" s="191">
        <f t="shared" si="55"/>
        <v>0</v>
      </c>
      <c r="BV29" s="191"/>
      <c r="BW29" s="191">
        <f t="shared" si="56"/>
        <v>0</v>
      </c>
      <c r="BX29" s="191">
        <f t="shared" si="57"/>
        <v>15.966666666666665</v>
      </c>
      <c r="BY29" s="191">
        <f t="shared" si="58"/>
        <v>254.93444444444438</v>
      </c>
      <c r="BZ29" s="191">
        <f t="shared" si="59"/>
        <v>0</v>
      </c>
      <c r="CA29" s="191"/>
      <c r="CB29" s="191">
        <f t="shared" si="60"/>
        <v>0</v>
      </c>
      <c r="CC29" s="191">
        <f t="shared" si="61"/>
        <v>20.566666666666666</v>
      </c>
      <c r="CD29" s="191">
        <f t="shared" si="62"/>
        <v>422.98777777777775</v>
      </c>
      <c r="CE29" s="191">
        <f t="shared" si="63"/>
        <v>0</v>
      </c>
      <c r="CF29" s="191"/>
      <c r="CG29" s="191">
        <f t="shared" si="64"/>
        <v>0</v>
      </c>
      <c r="CH29" s="191">
        <f t="shared" si="65"/>
        <v>35.5</v>
      </c>
      <c r="CI29" s="191">
        <f t="shared" si="66"/>
        <v>1260.25</v>
      </c>
      <c r="CJ29" s="191">
        <f t="shared" si="67"/>
        <v>0</v>
      </c>
      <c r="CK29" s="191"/>
      <c r="CL29" s="191">
        <f t="shared" si="68"/>
        <v>0</v>
      </c>
      <c r="CM29" s="191">
        <f t="shared" si="69"/>
        <v>35.5</v>
      </c>
      <c r="CN29" s="191">
        <f t="shared" si="70"/>
        <v>1260.25</v>
      </c>
      <c r="CO29" s="191">
        <f t="shared" si="71"/>
        <v>0</v>
      </c>
      <c r="CP29" s="191"/>
      <c r="CQ29" s="191">
        <f t="shared" si="72"/>
        <v>0</v>
      </c>
      <c r="CR29" s="191">
        <f t="shared" si="73"/>
        <v>35.5</v>
      </c>
      <c r="CS29" s="191">
        <f t="shared" si="74"/>
        <v>1260.25</v>
      </c>
      <c r="CT29" s="191">
        <f t="shared" si="75"/>
        <v>0</v>
      </c>
      <c r="CU29" s="191"/>
      <c r="CV29" s="191">
        <f t="shared" si="76"/>
        <v>0</v>
      </c>
      <c r="CW29" s="191">
        <f t="shared" si="77"/>
        <v>35.5</v>
      </c>
      <c r="CX29" s="191">
        <f t="shared" si="78"/>
        <v>1260.25</v>
      </c>
      <c r="CY29" s="191">
        <f t="shared" si="79"/>
        <v>0</v>
      </c>
      <c r="CZ29" s="191">
        <f t="shared" si="80"/>
        <v>35.5</v>
      </c>
      <c r="DA29" s="191">
        <f t="shared" si="81"/>
        <v>1260.25</v>
      </c>
      <c r="DB29" s="191">
        <f t="shared" si="82"/>
        <v>1588230.0625</v>
      </c>
      <c r="DC29" s="191"/>
      <c r="DD29" s="191">
        <f t="shared" si="83"/>
        <v>0</v>
      </c>
      <c r="DE29" s="191">
        <f t="shared" si="84"/>
        <v>35.5</v>
      </c>
      <c r="DF29" s="191">
        <f t="shared" si="85"/>
        <v>1260.25</v>
      </c>
      <c r="DG29" s="191">
        <f t="shared" si="86"/>
        <v>0</v>
      </c>
      <c r="DH29" s="191"/>
      <c r="DI29" s="191">
        <f t="shared" si="87"/>
        <v>0</v>
      </c>
      <c r="DJ29" s="191">
        <f t="shared" si="88"/>
        <v>35.5</v>
      </c>
      <c r="DK29" s="191">
        <f t="shared" si="89"/>
        <v>1260.25</v>
      </c>
      <c r="DL29" s="191">
        <f t="shared" si="90"/>
        <v>0</v>
      </c>
      <c r="DM29" s="191"/>
      <c r="DN29" s="191">
        <f t="shared" si="91"/>
        <v>0</v>
      </c>
      <c r="DO29" s="191">
        <f t="shared" si="92"/>
        <v>35.5</v>
      </c>
      <c r="DP29" s="191">
        <f t="shared" si="93"/>
        <v>1260.25</v>
      </c>
      <c r="DQ29" s="191">
        <f t="shared" si="94"/>
        <v>0</v>
      </c>
      <c r="DR29" s="191"/>
      <c r="DS29" s="191">
        <f t="shared" si="95"/>
        <v>0</v>
      </c>
      <c r="DT29" s="191">
        <f t="shared" si="96"/>
        <v>35.5</v>
      </c>
      <c r="DU29" s="191">
        <f t="shared" si="97"/>
        <v>1260.25</v>
      </c>
      <c r="DV29" s="191">
        <f t="shared" si="98"/>
        <v>0</v>
      </c>
      <c r="DW29" s="191"/>
      <c r="DX29" s="191">
        <f t="shared" si="99"/>
        <v>0</v>
      </c>
      <c r="DY29" s="191">
        <f t="shared" si="100"/>
        <v>35.5</v>
      </c>
      <c r="DZ29" s="191">
        <f t="shared" si="101"/>
        <v>1260.25</v>
      </c>
      <c r="EA29" s="191">
        <f t="shared" si="102"/>
        <v>0</v>
      </c>
      <c r="EB29" s="191"/>
      <c r="EC29" s="191">
        <f t="shared" si="103"/>
        <v>0</v>
      </c>
      <c r="ED29" s="191">
        <f t="shared" si="104"/>
        <v>35.5</v>
      </c>
      <c r="EE29" s="191">
        <f t="shared" si="105"/>
        <v>1260.25</v>
      </c>
      <c r="EF29" s="191">
        <f t="shared" si="106"/>
        <v>0</v>
      </c>
      <c r="EG29" s="191"/>
      <c r="EH29" s="191">
        <f t="shared" si="107"/>
        <v>0</v>
      </c>
      <c r="EI29" s="191">
        <f t="shared" si="108"/>
        <v>35.5</v>
      </c>
      <c r="EJ29" s="191">
        <f t="shared" si="109"/>
        <v>1260.25</v>
      </c>
      <c r="EK29" s="191">
        <f t="shared" si="110"/>
        <v>0</v>
      </c>
      <c r="EL29" s="191"/>
      <c r="EM29" s="191">
        <f t="shared" si="111"/>
        <v>0</v>
      </c>
      <c r="EN29" s="191">
        <f t="shared" si="112"/>
        <v>35.5</v>
      </c>
      <c r="EO29" s="191">
        <f t="shared" si="113"/>
        <v>1260.25</v>
      </c>
      <c r="EP29" s="191">
        <f t="shared" si="114"/>
        <v>0</v>
      </c>
      <c r="EQ29" s="191"/>
      <c r="ER29" s="191">
        <f t="shared" si="115"/>
        <v>0</v>
      </c>
      <c r="ES29" s="191">
        <f t="shared" si="116"/>
        <v>35.5</v>
      </c>
      <c r="ET29" s="191">
        <f t="shared" si="117"/>
        <v>1260.25</v>
      </c>
      <c r="EU29" s="191">
        <f t="shared" si="118"/>
        <v>0</v>
      </c>
      <c r="EV29" s="191"/>
      <c r="EW29" s="191">
        <f t="shared" si="119"/>
        <v>0</v>
      </c>
      <c r="EX29" s="191">
        <f t="shared" si="120"/>
        <v>35.5</v>
      </c>
      <c r="EY29" s="191">
        <f t="shared" si="121"/>
        <v>1260.25</v>
      </c>
      <c r="EZ29" s="191">
        <f t="shared" si="122"/>
        <v>0</v>
      </c>
      <c r="FA29" s="191"/>
      <c r="FB29" s="191">
        <f t="shared" si="123"/>
        <v>0</v>
      </c>
      <c r="FC29" s="191">
        <f t="shared" si="124"/>
        <v>35.5</v>
      </c>
      <c r="FD29" s="191">
        <f t="shared" si="125"/>
        <v>1260.25</v>
      </c>
      <c r="FE29" s="191">
        <f t="shared" si="126"/>
        <v>0</v>
      </c>
      <c r="FF29" s="191"/>
      <c r="FG29" s="191">
        <f t="shared" si="127"/>
        <v>0</v>
      </c>
      <c r="FH29" s="191">
        <f t="shared" si="128"/>
        <v>35.5</v>
      </c>
      <c r="FI29" s="191">
        <f t="shared" si="129"/>
        <v>1260.25</v>
      </c>
      <c r="FJ29" s="191">
        <f t="shared" si="130"/>
        <v>0</v>
      </c>
      <c r="FK29" s="191"/>
      <c r="FL29" s="191">
        <f t="shared" si="131"/>
        <v>0</v>
      </c>
      <c r="FM29" s="191">
        <f t="shared" si="132"/>
        <v>35.5</v>
      </c>
      <c r="FN29" s="191">
        <f t="shared" si="133"/>
        <v>1260.25</v>
      </c>
      <c r="FO29" s="191">
        <f t="shared" si="134"/>
        <v>0</v>
      </c>
      <c r="FP29" s="192"/>
      <c r="FQ29" s="191"/>
      <c r="FR29" s="191"/>
      <c r="FS29" s="191"/>
      <c r="FT29" s="178"/>
      <c r="FU29" s="192">
        <f t="shared" si="135"/>
        <v>0</v>
      </c>
      <c r="FV29" s="191">
        <f t="shared" si="136"/>
        <v>35.5</v>
      </c>
      <c r="FW29" s="191">
        <f t="shared" si="137"/>
        <v>1260.25</v>
      </c>
      <c r="FX29" s="191">
        <f t="shared" si="138"/>
        <v>0</v>
      </c>
    </row>
    <row r="30" spans="1:180">
      <c r="A30" s="188">
        <f t="shared" si="139"/>
        <v>36</v>
      </c>
      <c r="B30" s="189" t="s">
        <v>2</v>
      </c>
      <c r="C30" s="190">
        <f t="shared" si="140"/>
        <v>36.9</v>
      </c>
      <c r="D30" s="191">
        <v>8</v>
      </c>
      <c r="E30" s="191">
        <f t="shared" si="0"/>
        <v>292</v>
      </c>
      <c r="F30" s="191">
        <f t="shared" si="1"/>
        <v>1.2142857142857153</v>
      </c>
      <c r="G30" s="191">
        <f t="shared" si="2"/>
        <v>1.4744897959183698</v>
      </c>
      <c r="H30" s="191">
        <f t="shared" si="3"/>
        <v>11.795918367346959</v>
      </c>
      <c r="I30" s="191"/>
      <c r="J30" s="191">
        <f t="shared" si="4"/>
        <v>0</v>
      </c>
      <c r="K30" s="191">
        <f t="shared" si="5"/>
        <v>3.2000000000000028</v>
      </c>
      <c r="L30" s="191">
        <f t="shared" si="6"/>
        <v>10.240000000000018</v>
      </c>
      <c r="M30" s="191">
        <f t="shared" si="7"/>
        <v>0</v>
      </c>
      <c r="N30" s="191"/>
      <c r="O30" s="191">
        <f t="shared" si="8"/>
        <v>0</v>
      </c>
      <c r="P30" s="191">
        <f t="shared" si="9"/>
        <v>6.6000000000000014</v>
      </c>
      <c r="Q30" s="191">
        <f t="shared" si="10"/>
        <v>43.560000000000016</v>
      </c>
      <c r="R30" s="191">
        <f t="shared" si="11"/>
        <v>0</v>
      </c>
      <c r="S30" s="191"/>
      <c r="T30" s="191">
        <f t="shared" si="12"/>
        <v>0</v>
      </c>
      <c r="U30" s="191">
        <f t="shared" si="13"/>
        <v>5.1333333333333329</v>
      </c>
      <c r="V30" s="191">
        <f t="shared" si="14"/>
        <v>26.351111111111106</v>
      </c>
      <c r="W30" s="191">
        <f t="shared" si="15"/>
        <v>0</v>
      </c>
      <c r="X30" s="191"/>
      <c r="Y30" s="191">
        <f t="shared" si="16"/>
        <v>0</v>
      </c>
      <c r="Z30" s="191">
        <f t="shared" si="17"/>
        <v>7.0500000000000007</v>
      </c>
      <c r="AA30" s="191">
        <f t="shared" si="18"/>
        <v>49.702500000000008</v>
      </c>
      <c r="AB30" s="191">
        <f t="shared" si="19"/>
        <v>0</v>
      </c>
      <c r="AC30" s="191">
        <v>8</v>
      </c>
      <c r="AD30" s="191">
        <f t="shared" si="20"/>
        <v>292</v>
      </c>
      <c r="AE30" s="191">
        <f t="shared" si="21"/>
        <v>-0.53333333333333144</v>
      </c>
      <c r="AF30" s="191">
        <f t="shared" si="22"/>
        <v>0.28444444444444245</v>
      </c>
      <c r="AG30" s="191">
        <f t="shared" si="23"/>
        <v>2.2755555555555396</v>
      </c>
      <c r="AH30" s="191"/>
      <c r="AI30" s="191">
        <f t="shared" si="24"/>
        <v>0</v>
      </c>
      <c r="AJ30" s="191">
        <f t="shared" si="25"/>
        <v>2.8666666666666671</v>
      </c>
      <c r="AK30" s="191">
        <f t="shared" si="26"/>
        <v>8.2177777777777798</v>
      </c>
      <c r="AL30" s="191">
        <f t="shared" si="27"/>
        <v>0</v>
      </c>
      <c r="AM30" s="191"/>
      <c r="AN30" s="191">
        <f t="shared" si="28"/>
        <v>0</v>
      </c>
      <c r="AO30" s="191">
        <f t="shared" si="29"/>
        <v>4.2000000000000028</v>
      </c>
      <c r="AP30" s="191">
        <f t="shared" si="30"/>
        <v>17.640000000000025</v>
      </c>
      <c r="AQ30" s="191">
        <f t="shared" si="31"/>
        <v>0</v>
      </c>
      <c r="AR30" s="191"/>
      <c r="AS30" s="191">
        <f t="shared" si="32"/>
        <v>0</v>
      </c>
      <c r="AT30" s="191">
        <f t="shared" si="33"/>
        <v>5.8666666666666671</v>
      </c>
      <c r="AU30" s="191">
        <f t="shared" si="34"/>
        <v>34.417777777777786</v>
      </c>
      <c r="AV30" s="191">
        <f t="shared" si="35"/>
        <v>0</v>
      </c>
      <c r="AW30" s="191"/>
      <c r="AX30" s="191">
        <f t="shared" si="36"/>
        <v>0</v>
      </c>
      <c r="AY30" s="191">
        <f t="shared" si="37"/>
        <v>7.5</v>
      </c>
      <c r="AZ30" s="191">
        <f t="shared" si="38"/>
        <v>56.25</v>
      </c>
      <c r="BA30" s="191">
        <f t="shared" si="39"/>
        <v>0</v>
      </c>
      <c r="BB30" s="191"/>
      <c r="BC30" s="191">
        <f t="shared" si="40"/>
        <v>0</v>
      </c>
      <c r="BD30" s="191">
        <f t="shared" si="41"/>
        <v>8.7333333333333343</v>
      </c>
      <c r="BE30" s="191">
        <f t="shared" si="42"/>
        <v>76.271111111111125</v>
      </c>
      <c r="BF30" s="191">
        <f t="shared" si="43"/>
        <v>0</v>
      </c>
      <c r="BG30" s="191"/>
      <c r="BH30" s="191">
        <f t="shared" si="44"/>
        <v>0</v>
      </c>
      <c r="BI30" s="191">
        <f t="shared" si="45"/>
        <v>9.8000000000000007</v>
      </c>
      <c r="BJ30" s="191">
        <f t="shared" si="46"/>
        <v>96.04000000000002</v>
      </c>
      <c r="BK30" s="191">
        <f t="shared" si="47"/>
        <v>0</v>
      </c>
      <c r="BL30" s="191"/>
      <c r="BM30" s="191">
        <f t="shared" si="48"/>
        <v>0</v>
      </c>
      <c r="BN30" s="191">
        <f t="shared" si="49"/>
        <v>12.172413793103448</v>
      </c>
      <c r="BO30" s="191">
        <f t="shared" si="50"/>
        <v>148.16765755053507</v>
      </c>
      <c r="BP30" s="191">
        <f t="shared" si="51"/>
        <v>0</v>
      </c>
      <c r="BQ30" s="191"/>
      <c r="BR30" s="191">
        <f t="shared" si="52"/>
        <v>0</v>
      </c>
      <c r="BS30" s="191">
        <f t="shared" si="53"/>
        <v>14.766666666666666</v>
      </c>
      <c r="BT30" s="191">
        <f t="shared" si="54"/>
        <v>218.05444444444441</v>
      </c>
      <c r="BU30" s="191">
        <f t="shared" si="55"/>
        <v>0</v>
      </c>
      <c r="BV30" s="191"/>
      <c r="BW30" s="191">
        <f t="shared" si="56"/>
        <v>0</v>
      </c>
      <c r="BX30" s="191">
        <f t="shared" si="57"/>
        <v>16.966666666666665</v>
      </c>
      <c r="BY30" s="191">
        <f t="shared" si="58"/>
        <v>287.86777777777775</v>
      </c>
      <c r="BZ30" s="191">
        <f t="shared" si="59"/>
        <v>0</v>
      </c>
      <c r="CA30" s="191"/>
      <c r="CB30" s="191">
        <f t="shared" si="60"/>
        <v>0</v>
      </c>
      <c r="CC30" s="191">
        <f t="shared" si="61"/>
        <v>21.566666666666666</v>
      </c>
      <c r="CD30" s="191">
        <f t="shared" si="62"/>
        <v>465.12111111111108</v>
      </c>
      <c r="CE30" s="191">
        <f t="shared" si="63"/>
        <v>0</v>
      </c>
      <c r="CF30" s="191"/>
      <c r="CG30" s="191">
        <f t="shared" si="64"/>
        <v>0</v>
      </c>
      <c r="CH30" s="191">
        <f t="shared" si="65"/>
        <v>36.5</v>
      </c>
      <c r="CI30" s="191">
        <f t="shared" si="66"/>
        <v>1332.25</v>
      </c>
      <c r="CJ30" s="191">
        <f t="shared" si="67"/>
        <v>0</v>
      </c>
      <c r="CK30" s="191"/>
      <c r="CL30" s="191">
        <f t="shared" si="68"/>
        <v>0</v>
      </c>
      <c r="CM30" s="191">
        <f t="shared" si="69"/>
        <v>36.5</v>
      </c>
      <c r="CN30" s="191">
        <f t="shared" si="70"/>
        <v>1332.25</v>
      </c>
      <c r="CO30" s="191">
        <f t="shared" si="71"/>
        <v>0</v>
      </c>
      <c r="CP30" s="191"/>
      <c r="CQ30" s="191">
        <f t="shared" si="72"/>
        <v>0</v>
      </c>
      <c r="CR30" s="191">
        <f t="shared" si="73"/>
        <v>36.5</v>
      </c>
      <c r="CS30" s="191">
        <f t="shared" si="74"/>
        <v>1332.25</v>
      </c>
      <c r="CT30" s="191">
        <f t="shared" si="75"/>
        <v>0</v>
      </c>
      <c r="CU30" s="191"/>
      <c r="CV30" s="191">
        <f t="shared" si="76"/>
        <v>0</v>
      </c>
      <c r="CW30" s="191">
        <f t="shared" si="77"/>
        <v>36.5</v>
      </c>
      <c r="CX30" s="191">
        <f t="shared" si="78"/>
        <v>1332.25</v>
      </c>
      <c r="CY30" s="191">
        <f t="shared" si="79"/>
        <v>0</v>
      </c>
      <c r="CZ30" s="191">
        <f t="shared" si="80"/>
        <v>36.5</v>
      </c>
      <c r="DA30" s="191">
        <f t="shared" si="81"/>
        <v>1332.25</v>
      </c>
      <c r="DB30" s="191">
        <f t="shared" si="82"/>
        <v>1774890.0625</v>
      </c>
      <c r="DC30" s="191"/>
      <c r="DD30" s="191">
        <f t="shared" si="83"/>
        <v>0</v>
      </c>
      <c r="DE30" s="191">
        <f t="shared" si="84"/>
        <v>36.5</v>
      </c>
      <c r="DF30" s="191">
        <f t="shared" si="85"/>
        <v>1332.25</v>
      </c>
      <c r="DG30" s="191">
        <f t="shared" si="86"/>
        <v>0</v>
      </c>
      <c r="DH30" s="191"/>
      <c r="DI30" s="191">
        <f t="shared" si="87"/>
        <v>0</v>
      </c>
      <c r="DJ30" s="191">
        <f t="shared" si="88"/>
        <v>36.5</v>
      </c>
      <c r="DK30" s="191">
        <f t="shared" si="89"/>
        <v>1332.25</v>
      </c>
      <c r="DL30" s="191">
        <f t="shared" si="90"/>
        <v>0</v>
      </c>
      <c r="DM30" s="191"/>
      <c r="DN30" s="191">
        <f t="shared" si="91"/>
        <v>0</v>
      </c>
      <c r="DO30" s="191">
        <f t="shared" si="92"/>
        <v>36.5</v>
      </c>
      <c r="DP30" s="191">
        <f t="shared" si="93"/>
        <v>1332.25</v>
      </c>
      <c r="DQ30" s="191">
        <f t="shared" si="94"/>
        <v>0</v>
      </c>
      <c r="DR30" s="191"/>
      <c r="DS30" s="191">
        <f t="shared" si="95"/>
        <v>0</v>
      </c>
      <c r="DT30" s="191">
        <f t="shared" si="96"/>
        <v>36.5</v>
      </c>
      <c r="DU30" s="191">
        <f t="shared" si="97"/>
        <v>1332.25</v>
      </c>
      <c r="DV30" s="191">
        <f t="shared" si="98"/>
        <v>0</v>
      </c>
      <c r="DW30" s="191"/>
      <c r="DX30" s="191">
        <f t="shared" si="99"/>
        <v>0</v>
      </c>
      <c r="DY30" s="191">
        <f t="shared" si="100"/>
        <v>36.5</v>
      </c>
      <c r="DZ30" s="191">
        <f t="shared" si="101"/>
        <v>1332.25</v>
      </c>
      <c r="EA30" s="191">
        <f t="shared" si="102"/>
        <v>0</v>
      </c>
      <c r="EB30" s="191"/>
      <c r="EC30" s="191">
        <f t="shared" si="103"/>
        <v>0</v>
      </c>
      <c r="ED30" s="191">
        <f t="shared" si="104"/>
        <v>36.5</v>
      </c>
      <c r="EE30" s="191">
        <f t="shared" si="105"/>
        <v>1332.25</v>
      </c>
      <c r="EF30" s="191">
        <f t="shared" si="106"/>
        <v>0</v>
      </c>
      <c r="EG30" s="191"/>
      <c r="EH30" s="191">
        <f t="shared" si="107"/>
        <v>0</v>
      </c>
      <c r="EI30" s="191">
        <f t="shared" si="108"/>
        <v>36.5</v>
      </c>
      <c r="EJ30" s="191">
        <f t="shared" si="109"/>
        <v>1332.25</v>
      </c>
      <c r="EK30" s="191">
        <f t="shared" si="110"/>
        <v>0</v>
      </c>
      <c r="EL30" s="191"/>
      <c r="EM30" s="191">
        <f t="shared" si="111"/>
        <v>0</v>
      </c>
      <c r="EN30" s="191">
        <f t="shared" si="112"/>
        <v>36.5</v>
      </c>
      <c r="EO30" s="191">
        <f t="shared" si="113"/>
        <v>1332.25</v>
      </c>
      <c r="EP30" s="191">
        <f t="shared" si="114"/>
        <v>0</v>
      </c>
      <c r="EQ30" s="191"/>
      <c r="ER30" s="191">
        <f t="shared" si="115"/>
        <v>0</v>
      </c>
      <c r="ES30" s="191">
        <f t="shared" si="116"/>
        <v>36.5</v>
      </c>
      <c r="ET30" s="191">
        <f t="shared" si="117"/>
        <v>1332.25</v>
      </c>
      <c r="EU30" s="191">
        <f t="shared" si="118"/>
        <v>0</v>
      </c>
      <c r="EV30" s="191"/>
      <c r="EW30" s="191">
        <f t="shared" si="119"/>
        <v>0</v>
      </c>
      <c r="EX30" s="191">
        <f t="shared" si="120"/>
        <v>36.5</v>
      </c>
      <c r="EY30" s="191">
        <f t="shared" si="121"/>
        <v>1332.25</v>
      </c>
      <c r="EZ30" s="191">
        <f t="shared" si="122"/>
        <v>0</v>
      </c>
      <c r="FA30" s="191"/>
      <c r="FB30" s="191">
        <f t="shared" si="123"/>
        <v>0</v>
      </c>
      <c r="FC30" s="191">
        <f t="shared" si="124"/>
        <v>36.5</v>
      </c>
      <c r="FD30" s="191">
        <f t="shared" si="125"/>
        <v>1332.25</v>
      </c>
      <c r="FE30" s="191">
        <f t="shared" si="126"/>
        <v>0</v>
      </c>
      <c r="FF30" s="191"/>
      <c r="FG30" s="191">
        <f t="shared" si="127"/>
        <v>0</v>
      </c>
      <c r="FH30" s="191">
        <f t="shared" si="128"/>
        <v>36.5</v>
      </c>
      <c r="FI30" s="191">
        <f t="shared" si="129"/>
        <v>1332.25</v>
      </c>
      <c r="FJ30" s="191">
        <f t="shared" si="130"/>
        <v>0</v>
      </c>
      <c r="FK30" s="191"/>
      <c r="FL30" s="191">
        <f t="shared" si="131"/>
        <v>0</v>
      </c>
      <c r="FM30" s="191">
        <f t="shared" si="132"/>
        <v>36.5</v>
      </c>
      <c r="FN30" s="191">
        <f t="shared" si="133"/>
        <v>1332.25</v>
      </c>
      <c r="FO30" s="191">
        <f t="shared" si="134"/>
        <v>0</v>
      </c>
      <c r="FP30" s="192"/>
      <c r="FQ30" s="191"/>
      <c r="FR30" s="191"/>
      <c r="FS30" s="191"/>
      <c r="FT30" s="178"/>
      <c r="FU30" s="192">
        <f t="shared" si="135"/>
        <v>0</v>
      </c>
      <c r="FV30" s="191">
        <f t="shared" si="136"/>
        <v>36.5</v>
      </c>
      <c r="FW30" s="191">
        <f t="shared" si="137"/>
        <v>1332.25</v>
      </c>
      <c r="FX30" s="191">
        <f t="shared" si="138"/>
        <v>0</v>
      </c>
    </row>
    <row r="31" spans="1:180">
      <c r="A31" s="188">
        <f t="shared" si="139"/>
        <v>37</v>
      </c>
      <c r="B31" s="189" t="s">
        <v>2</v>
      </c>
      <c r="C31" s="190">
        <f t="shared" si="140"/>
        <v>37.9</v>
      </c>
      <c r="D31" s="191"/>
      <c r="E31" s="191">
        <f t="shared" si="0"/>
        <v>0</v>
      </c>
      <c r="F31" s="191">
        <f t="shared" si="1"/>
        <v>2.2142857142857153</v>
      </c>
      <c r="G31" s="191">
        <f t="shared" si="2"/>
        <v>4.9030612244898002</v>
      </c>
      <c r="H31" s="191">
        <f t="shared" si="3"/>
        <v>0</v>
      </c>
      <c r="I31" s="191"/>
      <c r="J31" s="191">
        <f t="shared" si="4"/>
        <v>0</v>
      </c>
      <c r="K31" s="191">
        <f t="shared" si="5"/>
        <v>4.2000000000000028</v>
      </c>
      <c r="L31" s="191">
        <f t="shared" si="6"/>
        <v>17.640000000000025</v>
      </c>
      <c r="M31" s="191">
        <f t="shared" si="7"/>
        <v>0</v>
      </c>
      <c r="N31" s="191"/>
      <c r="O31" s="191">
        <f t="shared" si="8"/>
        <v>0</v>
      </c>
      <c r="P31" s="191">
        <f t="shared" si="9"/>
        <v>7.6000000000000014</v>
      </c>
      <c r="Q31" s="191">
        <f t="shared" si="10"/>
        <v>57.760000000000019</v>
      </c>
      <c r="R31" s="191">
        <f t="shared" si="11"/>
        <v>0</v>
      </c>
      <c r="S31" s="191"/>
      <c r="T31" s="191">
        <f t="shared" si="12"/>
        <v>0</v>
      </c>
      <c r="U31" s="191">
        <f t="shared" si="13"/>
        <v>6.1333333333333329</v>
      </c>
      <c r="V31" s="191">
        <f t="shared" si="14"/>
        <v>37.617777777777775</v>
      </c>
      <c r="W31" s="191">
        <f t="shared" si="15"/>
        <v>0</v>
      </c>
      <c r="X31" s="191"/>
      <c r="Y31" s="191">
        <f t="shared" si="16"/>
        <v>0</v>
      </c>
      <c r="Z31" s="191">
        <f t="shared" si="17"/>
        <v>8.0500000000000007</v>
      </c>
      <c r="AA31" s="191">
        <f t="shared" si="18"/>
        <v>64.802500000000009</v>
      </c>
      <c r="AB31" s="191">
        <f t="shared" si="19"/>
        <v>0</v>
      </c>
      <c r="AC31" s="191">
        <v>5</v>
      </c>
      <c r="AD31" s="191">
        <f t="shared" si="20"/>
        <v>187.5</v>
      </c>
      <c r="AE31" s="191">
        <f t="shared" si="21"/>
        <v>0.46666666666666856</v>
      </c>
      <c r="AF31" s="191">
        <f t="shared" si="22"/>
        <v>0.21777777777777954</v>
      </c>
      <c r="AG31" s="191">
        <f t="shared" si="23"/>
        <v>1.0888888888888977</v>
      </c>
      <c r="AH31" s="191"/>
      <c r="AI31" s="191">
        <f t="shared" si="24"/>
        <v>0</v>
      </c>
      <c r="AJ31" s="191">
        <f t="shared" si="25"/>
        <v>3.8666666666666671</v>
      </c>
      <c r="AK31" s="191">
        <f t="shared" si="26"/>
        <v>14.951111111111114</v>
      </c>
      <c r="AL31" s="191">
        <f t="shared" si="27"/>
        <v>0</v>
      </c>
      <c r="AM31" s="191"/>
      <c r="AN31" s="191">
        <f t="shared" si="28"/>
        <v>0</v>
      </c>
      <c r="AO31" s="191">
        <f t="shared" si="29"/>
        <v>5.2000000000000028</v>
      </c>
      <c r="AP31" s="191">
        <f t="shared" si="30"/>
        <v>27.040000000000031</v>
      </c>
      <c r="AQ31" s="191">
        <f t="shared" si="31"/>
        <v>0</v>
      </c>
      <c r="AR31" s="191"/>
      <c r="AS31" s="191">
        <f t="shared" si="32"/>
        <v>0</v>
      </c>
      <c r="AT31" s="191">
        <f t="shared" si="33"/>
        <v>6.8666666666666671</v>
      </c>
      <c r="AU31" s="191">
        <f t="shared" si="34"/>
        <v>47.151111111111121</v>
      </c>
      <c r="AV31" s="191">
        <f t="shared" si="35"/>
        <v>0</v>
      </c>
      <c r="AW31" s="191"/>
      <c r="AX31" s="191">
        <f t="shared" si="36"/>
        <v>0</v>
      </c>
      <c r="AY31" s="191">
        <f t="shared" si="37"/>
        <v>8.5</v>
      </c>
      <c r="AZ31" s="191">
        <f t="shared" si="38"/>
        <v>72.25</v>
      </c>
      <c r="BA31" s="191">
        <f t="shared" si="39"/>
        <v>0</v>
      </c>
      <c r="BB31" s="191"/>
      <c r="BC31" s="191">
        <f t="shared" si="40"/>
        <v>0</v>
      </c>
      <c r="BD31" s="191">
        <f t="shared" si="41"/>
        <v>9.7333333333333343</v>
      </c>
      <c r="BE31" s="191">
        <f t="shared" si="42"/>
        <v>94.737777777777794</v>
      </c>
      <c r="BF31" s="191">
        <f t="shared" si="43"/>
        <v>0</v>
      </c>
      <c r="BG31" s="191"/>
      <c r="BH31" s="191">
        <f t="shared" si="44"/>
        <v>0</v>
      </c>
      <c r="BI31" s="191">
        <f t="shared" si="45"/>
        <v>10.8</v>
      </c>
      <c r="BJ31" s="191">
        <f t="shared" si="46"/>
        <v>116.64000000000001</v>
      </c>
      <c r="BK31" s="191">
        <f t="shared" si="47"/>
        <v>0</v>
      </c>
      <c r="BL31" s="191"/>
      <c r="BM31" s="191">
        <f t="shared" si="48"/>
        <v>0</v>
      </c>
      <c r="BN31" s="191">
        <f t="shared" si="49"/>
        <v>13.172413793103448</v>
      </c>
      <c r="BO31" s="191">
        <f t="shared" si="50"/>
        <v>173.51248513674199</v>
      </c>
      <c r="BP31" s="191">
        <f t="shared" si="51"/>
        <v>0</v>
      </c>
      <c r="BQ31" s="191"/>
      <c r="BR31" s="191">
        <f t="shared" si="52"/>
        <v>0</v>
      </c>
      <c r="BS31" s="191">
        <f t="shared" si="53"/>
        <v>15.766666666666666</v>
      </c>
      <c r="BT31" s="191">
        <f t="shared" si="54"/>
        <v>248.58777777777775</v>
      </c>
      <c r="BU31" s="191">
        <f t="shared" si="55"/>
        <v>0</v>
      </c>
      <c r="BV31" s="191"/>
      <c r="BW31" s="191">
        <f t="shared" si="56"/>
        <v>0</v>
      </c>
      <c r="BX31" s="191">
        <f t="shared" si="57"/>
        <v>17.966666666666665</v>
      </c>
      <c r="BY31" s="191">
        <f t="shared" si="58"/>
        <v>322.80111111111103</v>
      </c>
      <c r="BZ31" s="191">
        <f t="shared" si="59"/>
        <v>0</v>
      </c>
      <c r="CA31" s="191"/>
      <c r="CB31" s="191">
        <f t="shared" si="60"/>
        <v>0</v>
      </c>
      <c r="CC31" s="191">
        <f t="shared" si="61"/>
        <v>22.566666666666666</v>
      </c>
      <c r="CD31" s="191">
        <f t="shared" si="62"/>
        <v>509.25444444444446</v>
      </c>
      <c r="CE31" s="191">
        <f t="shared" si="63"/>
        <v>0</v>
      </c>
      <c r="CF31" s="191"/>
      <c r="CG31" s="191">
        <f t="shared" si="64"/>
        <v>0</v>
      </c>
      <c r="CH31" s="191">
        <f t="shared" si="65"/>
        <v>37.5</v>
      </c>
      <c r="CI31" s="191">
        <f t="shared" si="66"/>
        <v>1406.25</v>
      </c>
      <c r="CJ31" s="191">
        <f t="shared" si="67"/>
        <v>0</v>
      </c>
      <c r="CK31" s="191"/>
      <c r="CL31" s="191">
        <f t="shared" si="68"/>
        <v>0</v>
      </c>
      <c r="CM31" s="191">
        <f t="shared" si="69"/>
        <v>37.5</v>
      </c>
      <c r="CN31" s="191">
        <f t="shared" si="70"/>
        <v>1406.25</v>
      </c>
      <c r="CO31" s="191">
        <f t="shared" si="71"/>
        <v>0</v>
      </c>
      <c r="CP31" s="191"/>
      <c r="CQ31" s="191">
        <f t="shared" si="72"/>
        <v>0</v>
      </c>
      <c r="CR31" s="191">
        <f t="shared" si="73"/>
        <v>37.5</v>
      </c>
      <c r="CS31" s="191">
        <f t="shared" si="74"/>
        <v>1406.25</v>
      </c>
      <c r="CT31" s="191">
        <f t="shared" si="75"/>
        <v>0</v>
      </c>
      <c r="CU31" s="191"/>
      <c r="CV31" s="191">
        <f t="shared" si="76"/>
        <v>0</v>
      </c>
      <c r="CW31" s="191">
        <f t="shared" si="77"/>
        <v>37.5</v>
      </c>
      <c r="CX31" s="191">
        <f t="shared" si="78"/>
        <v>1406.25</v>
      </c>
      <c r="CY31" s="191">
        <f t="shared" si="79"/>
        <v>0</v>
      </c>
      <c r="CZ31" s="191">
        <f t="shared" si="80"/>
        <v>37.5</v>
      </c>
      <c r="DA31" s="191">
        <f t="shared" si="81"/>
        <v>1406.25</v>
      </c>
      <c r="DB31" s="191">
        <f t="shared" si="82"/>
        <v>1977539.0625</v>
      </c>
      <c r="DC31" s="191"/>
      <c r="DD31" s="191">
        <f t="shared" si="83"/>
        <v>0</v>
      </c>
      <c r="DE31" s="191">
        <f t="shared" si="84"/>
        <v>37.5</v>
      </c>
      <c r="DF31" s="191">
        <f t="shared" si="85"/>
        <v>1406.25</v>
      </c>
      <c r="DG31" s="191">
        <f t="shared" si="86"/>
        <v>0</v>
      </c>
      <c r="DH31" s="191"/>
      <c r="DI31" s="191">
        <f t="shared" si="87"/>
        <v>0</v>
      </c>
      <c r="DJ31" s="191">
        <f t="shared" si="88"/>
        <v>37.5</v>
      </c>
      <c r="DK31" s="191">
        <f t="shared" si="89"/>
        <v>1406.25</v>
      </c>
      <c r="DL31" s="191">
        <f t="shared" si="90"/>
        <v>0</v>
      </c>
      <c r="DM31" s="191"/>
      <c r="DN31" s="191">
        <f t="shared" si="91"/>
        <v>0</v>
      </c>
      <c r="DO31" s="191">
        <f t="shared" si="92"/>
        <v>37.5</v>
      </c>
      <c r="DP31" s="191">
        <f t="shared" si="93"/>
        <v>1406.25</v>
      </c>
      <c r="DQ31" s="191">
        <f t="shared" si="94"/>
        <v>0</v>
      </c>
      <c r="DR31" s="191"/>
      <c r="DS31" s="191">
        <f t="shared" si="95"/>
        <v>0</v>
      </c>
      <c r="DT31" s="191">
        <f t="shared" si="96"/>
        <v>37.5</v>
      </c>
      <c r="DU31" s="191">
        <f t="shared" si="97"/>
        <v>1406.25</v>
      </c>
      <c r="DV31" s="191">
        <f t="shared" si="98"/>
        <v>0</v>
      </c>
      <c r="DW31" s="191"/>
      <c r="DX31" s="191">
        <f t="shared" si="99"/>
        <v>0</v>
      </c>
      <c r="DY31" s="191">
        <f t="shared" si="100"/>
        <v>37.5</v>
      </c>
      <c r="DZ31" s="191">
        <f t="shared" si="101"/>
        <v>1406.25</v>
      </c>
      <c r="EA31" s="191">
        <f t="shared" si="102"/>
        <v>0</v>
      </c>
      <c r="EB31" s="191"/>
      <c r="EC31" s="191">
        <f t="shared" si="103"/>
        <v>0</v>
      </c>
      <c r="ED31" s="191">
        <f t="shared" si="104"/>
        <v>37.5</v>
      </c>
      <c r="EE31" s="191">
        <f t="shared" si="105"/>
        <v>1406.25</v>
      </c>
      <c r="EF31" s="191">
        <f t="shared" si="106"/>
        <v>0</v>
      </c>
      <c r="EG31" s="191"/>
      <c r="EH31" s="191">
        <f t="shared" si="107"/>
        <v>0</v>
      </c>
      <c r="EI31" s="191">
        <f t="shared" si="108"/>
        <v>37.5</v>
      </c>
      <c r="EJ31" s="191">
        <f t="shared" si="109"/>
        <v>1406.25</v>
      </c>
      <c r="EK31" s="191">
        <f t="shared" si="110"/>
        <v>0</v>
      </c>
      <c r="EL31" s="191"/>
      <c r="EM31" s="191">
        <f t="shared" si="111"/>
        <v>0</v>
      </c>
      <c r="EN31" s="191">
        <f t="shared" si="112"/>
        <v>37.5</v>
      </c>
      <c r="EO31" s="191">
        <f t="shared" si="113"/>
        <v>1406.25</v>
      </c>
      <c r="EP31" s="191">
        <f t="shared" si="114"/>
        <v>0</v>
      </c>
      <c r="EQ31" s="191"/>
      <c r="ER31" s="191">
        <f t="shared" si="115"/>
        <v>0</v>
      </c>
      <c r="ES31" s="191">
        <f t="shared" si="116"/>
        <v>37.5</v>
      </c>
      <c r="ET31" s="191">
        <f t="shared" si="117"/>
        <v>1406.25</v>
      </c>
      <c r="EU31" s="191">
        <f t="shared" si="118"/>
        <v>0</v>
      </c>
      <c r="EV31" s="191"/>
      <c r="EW31" s="191">
        <f t="shared" si="119"/>
        <v>0</v>
      </c>
      <c r="EX31" s="191">
        <f t="shared" si="120"/>
        <v>37.5</v>
      </c>
      <c r="EY31" s="191">
        <f t="shared" si="121"/>
        <v>1406.25</v>
      </c>
      <c r="EZ31" s="191">
        <f t="shared" si="122"/>
        <v>0</v>
      </c>
      <c r="FA31" s="191"/>
      <c r="FB31" s="191">
        <f t="shared" si="123"/>
        <v>0</v>
      </c>
      <c r="FC31" s="191">
        <f t="shared" si="124"/>
        <v>37.5</v>
      </c>
      <c r="FD31" s="191">
        <f t="shared" si="125"/>
        <v>1406.25</v>
      </c>
      <c r="FE31" s="191">
        <f t="shared" si="126"/>
        <v>0</v>
      </c>
      <c r="FF31" s="191"/>
      <c r="FG31" s="191">
        <f t="shared" si="127"/>
        <v>0</v>
      </c>
      <c r="FH31" s="191">
        <f t="shared" si="128"/>
        <v>37.5</v>
      </c>
      <c r="FI31" s="191">
        <f t="shared" si="129"/>
        <v>1406.25</v>
      </c>
      <c r="FJ31" s="191">
        <f t="shared" si="130"/>
        <v>0</v>
      </c>
      <c r="FK31" s="191"/>
      <c r="FL31" s="191">
        <f t="shared" si="131"/>
        <v>0</v>
      </c>
      <c r="FM31" s="191">
        <f t="shared" si="132"/>
        <v>37.5</v>
      </c>
      <c r="FN31" s="191">
        <f t="shared" si="133"/>
        <v>1406.25</v>
      </c>
      <c r="FO31" s="191">
        <f t="shared" si="134"/>
        <v>0</v>
      </c>
      <c r="FP31" s="192"/>
      <c r="FQ31" s="191"/>
      <c r="FR31" s="191"/>
      <c r="FS31" s="191"/>
      <c r="FT31" s="178"/>
      <c r="FU31" s="192">
        <f t="shared" si="135"/>
        <v>0</v>
      </c>
      <c r="FV31" s="191">
        <f t="shared" si="136"/>
        <v>37.5</v>
      </c>
      <c r="FW31" s="191">
        <f t="shared" si="137"/>
        <v>1406.25</v>
      </c>
      <c r="FX31" s="191">
        <f t="shared" si="138"/>
        <v>0</v>
      </c>
    </row>
    <row r="32" spans="1:180">
      <c r="A32" s="188">
        <f t="shared" si="139"/>
        <v>38</v>
      </c>
      <c r="B32" s="189" t="s">
        <v>2</v>
      </c>
      <c r="C32" s="190">
        <f t="shared" si="140"/>
        <v>38.9</v>
      </c>
      <c r="D32" s="191"/>
      <c r="E32" s="191">
        <f t="shared" si="0"/>
        <v>0</v>
      </c>
      <c r="F32" s="191">
        <f t="shared" si="1"/>
        <v>3.2142857142857153</v>
      </c>
      <c r="G32" s="191">
        <f t="shared" si="2"/>
        <v>10.331632653061231</v>
      </c>
      <c r="H32" s="191">
        <f t="shared" si="3"/>
        <v>0</v>
      </c>
      <c r="I32" s="191"/>
      <c r="J32" s="191">
        <f t="shared" si="4"/>
        <v>0</v>
      </c>
      <c r="K32" s="191">
        <f t="shared" si="5"/>
        <v>5.2000000000000028</v>
      </c>
      <c r="L32" s="191">
        <f t="shared" si="6"/>
        <v>27.040000000000031</v>
      </c>
      <c r="M32" s="191">
        <f t="shared" si="7"/>
        <v>0</v>
      </c>
      <c r="N32" s="191"/>
      <c r="O32" s="191">
        <f t="shared" si="8"/>
        <v>0</v>
      </c>
      <c r="P32" s="191">
        <f t="shared" si="9"/>
        <v>8.6000000000000014</v>
      </c>
      <c r="Q32" s="191">
        <f t="shared" si="10"/>
        <v>73.960000000000022</v>
      </c>
      <c r="R32" s="191">
        <f t="shared" si="11"/>
        <v>0</v>
      </c>
      <c r="S32" s="191"/>
      <c r="T32" s="191">
        <f t="shared" si="12"/>
        <v>0</v>
      </c>
      <c r="U32" s="191">
        <f t="shared" si="13"/>
        <v>7.1333333333333329</v>
      </c>
      <c r="V32" s="191">
        <f t="shared" si="14"/>
        <v>50.884444444444441</v>
      </c>
      <c r="W32" s="191">
        <f t="shared" si="15"/>
        <v>0</v>
      </c>
      <c r="X32" s="191"/>
      <c r="Y32" s="191">
        <f t="shared" si="16"/>
        <v>0</v>
      </c>
      <c r="Z32" s="191">
        <f t="shared" si="17"/>
        <v>9.0500000000000007</v>
      </c>
      <c r="AA32" s="191">
        <f t="shared" si="18"/>
        <v>81.902500000000018</v>
      </c>
      <c r="AB32" s="191">
        <f t="shared" si="19"/>
        <v>0</v>
      </c>
      <c r="AC32" s="191">
        <v>3</v>
      </c>
      <c r="AD32" s="191">
        <f t="shared" si="20"/>
        <v>115.5</v>
      </c>
      <c r="AE32" s="191">
        <f t="shared" si="21"/>
        <v>1.4666666666666686</v>
      </c>
      <c r="AF32" s="191">
        <f t="shared" si="22"/>
        <v>2.1511111111111165</v>
      </c>
      <c r="AG32" s="191">
        <f t="shared" si="23"/>
        <v>6.4533333333333491</v>
      </c>
      <c r="AH32" s="191"/>
      <c r="AI32" s="191">
        <f t="shared" si="24"/>
        <v>0</v>
      </c>
      <c r="AJ32" s="191">
        <f t="shared" si="25"/>
        <v>4.8666666666666671</v>
      </c>
      <c r="AK32" s="191">
        <f t="shared" si="26"/>
        <v>23.684444444444448</v>
      </c>
      <c r="AL32" s="191">
        <f t="shared" si="27"/>
        <v>0</v>
      </c>
      <c r="AM32" s="191"/>
      <c r="AN32" s="191">
        <f t="shared" si="28"/>
        <v>0</v>
      </c>
      <c r="AO32" s="191">
        <f t="shared" si="29"/>
        <v>6.2000000000000028</v>
      </c>
      <c r="AP32" s="191">
        <f t="shared" si="30"/>
        <v>38.440000000000033</v>
      </c>
      <c r="AQ32" s="191">
        <f t="shared" si="31"/>
        <v>0</v>
      </c>
      <c r="AR32" s="191"/>
      <c r="AS32" s="191">
        <f t="shared" si="32"/>
        <v>0</v>
      </c>
      <c r="AT32" s="191">
        <f t="shared" si="33"/>
        <v>7.8666666666666671</v>
      </c>
      <c r="AU32" s="191">
        <f t="shared" si="34"/>
        <v>61.884444444444455</v>
      </c>
      <c r="AV32" s="191">
        <f t="shared" si="35"/>
        <v>0</v>
      </c>
      <c r="AW32" s="191"/>
      <c r="AX32" s="191">
        <f t="shared" si="36"/>
        <v>0</v>
      </c>
      <c r="AY32" s="191">
        <f t="shared" si="37"/>
        <v>9.5</v>
      </c>
      <c r="AZ32" s="191">
        <f t="shared" si="38"/>
        <v>90.25</v>
      </c>
      <c r="BA32" s="191">
        <f t="shared" si="39"/>
        <v>0</v>
      </c>
      <c r="BB32" s="191"/>
      <c r="BC32" s="191">
        <f t="shared" si="40"/>
        <v>0</v>
      </c>
      <c r="BD32" s="191">
        <f t="shared" si="41"/>
        <v>10.733333333333334</v>
      </c>
      <c r="BE32" s="191">
        <f t="shared" si="42"/>
        <v>115.20444444444446</v>
      </c>
      <c r="BF32" s="191">
        <f t="shared" si="43"/>
        <v>0</v>
      </c>
      <c r="BG32" s="191"/>
      <c r="BH32" s="191">
        <f t="shared" si="44"/>
        <v>0</v>
      </c>
      <c r="BI32" s="191">
        <f t="shared" si="45"/>
        <v>11.8</v>
      </c>
      <c r="BJ32" s="191">
        <f t="shared" si="46"/>
        <v>139.24</v>
      </c>
      <c r="BK32" s="191">
        <f t="shared" si="47"/>
        <v>0</v>
      </c>
      <c r="BL32" s="191"/>
      <c r="BM32" s="191">
        <f t="shared" si="48"/>
        <v>0</v>
      </c>
      <c r="BN32" s="191">
        <f t="shared" si="49"/>
        <v>14.172413793103448</v>
      </c>
      <c r="BO32" s="191">
        <f t="shared" si="50"/>
        <v>200.85731272294888</v>
      </c>
      <c r="BP32" s="191">
        <f t="shared" si="51"/>
        <v>0</v>
      </c>
      <c r="BQ32" s="191"/>
      <c r="BR32" s="191">
        <f t="shared" si="52"/>
        <v>0</v>
      </c>
      <c r="BS32" s="191">
        <f t="shared" si="53"/>
        <v>16.766666666666666</v>
      </c>
      <c r="BT32" s="191">
        <f t="shared" si="54"/>
        <v>281.12111111111108</v>
      </c>
      <c r="BU32" s="191">
        <f t="shared" si="55"/>
        <v>0</v>
      </c>
      <c r="BV32" s="191"/>
      <c r="BW32" s="191">
        <f t="shared" si="56"/>
        <v>0</v>
      </c>
      <c r="BX32" s="191">
        <f t="shared" si="57"/>
        <v>18.966666666666665</v>
      </c>
      <c r="BY32" s="191">
        <f t="shared" si="58"/>
        <v>359.73444444444436</v>
      </c>
      <c r="BZ32" s="191">
        <f t="shared" si="59"/>
        <v>0</v>
      </c>
      <c r="CA32" s="191"/>
      <c r="CB32" s="191">
        <f t="shared" si="60"/>
        <v>0</v>
      </c>
      <c r="CC32" s="191">
        <f t="shared" si="61"/>
        <v>23.566666666666666</v>
      </c>
      <c r="CD32" s="191">
        <f t="shared" si="62"/>
        <v>555.38777777777773</v>
      </c>
      <c r="CE32" s="191">
        <f t="shared" si="63"/>
        <v>0</v>
      </c>
      <c r="CF32" s="191"/>
      <c r="CG32" s="191">
        <f t="shared" si="64"/>
        <v>0</v>
      </c>
      <c r="CH32" s="191">
        <f t="shared" si="65"/>
        <v>38.5</v>
      </c>
      <c r="CI32" s="191">
        <f t="shared" si="66"/>
        <v>1482.25</v>
      </c>
      <c r="CJ32" s="191">
        <f t="shared" si="67"/>
        <v>0</v>
      </c>
      <c r="CK32" s="191"/>
      <c r="CL32" s="191">
        <f t="shared" si="68"/>
        <v>0</v>
      </c>
      <c r="CM32" s="191">
        <f t="shared" si="69"/>
        <v>38.5</v>
      </c>
      <c r="CN32" s="191">
        <f t="shared" si="70"/>
        <v>1482.25</v>
      </c>
      <c r="CO32" s="191">
        <f t="shared" si="71"/>
        <v>0</v>
      </c>
      <c r="CP32" s="191"/>
      <c r="CQ32" s="191">
        <f t="shared" si="72"/>
        <v>0</v>
      </c>
      <c r="CR32" s="191">
        <f t="shared" si="73"/>
        <v>38.5</v>
      </c>
      <c r="CS32" s="191">
        <f t="shared" si="74"/>
        <v>1482.25</v>
      </c>
      <c r="CT32" s="191">
        <f t="shared" si="75"/>
        <v>0</v>
      </c>
      <c r="CU32" s="191"/>
      <c r="CV32" s="191">
        <f t="shared" si="76"/>
        <v>0</v>
      </c>
      <c r="CW32" s="191">
        <f t="shared" si="77"/>
        <v>38.5</v>
      </c>
      <c r="CX32" s="191">
        <f t="shared" si="78"/>
        <v>1482.25</v>
      </c>
      <c r="CY32" s="191">
        <f t="shared" si="79"/>
        <v>0</v>
      </c>
      <c r="CZ32" s="191">
        <f t="shared" si="80"/>
        <v>38.5</v>
      </c>
      <c r="DA32" s="191">
        <f t="shared" si="81"/>
        <v>1482.25</v>
      </c>
      <c r="DB32" s="191">
        <f t="shared" si="82"/>
        <v>2197065.0625</v>
      </c>
      <c r="DC32" s="191"/>
      <c r="DD32" s="191">
        <f t="shared" si="83"/>
        <v>0</v>
      </c>
      <c r="DE32" s="191">
        <f t="shared" si="84"/>
        <v>38.5</v>
      </c>
      <c r="DF32" s="191">
        <f t="shared" si="85"/>
        <v>1482.25</v>
      </c>
      <c r="DG32" s="191">
        <f t="shared" si="86"/>
        <v>0</v>
      </c>
      <c r="DH32" s="191"/>
      <c r="DI32" s="191">
        <f t="shared" si="87"/>
        <v>0</v>
      </c>
      <c r="DJ32" s="191">
        <f t="shared" si="88"/>
        <v>38.5</v>
      </c>
      <c r="DK32" s="191">
        <f t="shared" si="89"/>
        <v>1482.25</v>
      </c>
      <c r="DL32" s="191">
        <f t="shared" si="90"/>
        <v>0</v>
      </c>
      <c r="DM32" s="191"/>
      <c r="DN32" s="191">
        <f t="shared" si="91"/>
        <v>0</v>
      </c>
      <c r="DO32" s="191">
        <f t="shared" si="92"/>
        <v>38.5</v>
      </c>
      <c r="DP32" s="191">
        <f t="shared" si="93"/>
        <v>1482.25</v>
      </c>
      <c r="DQ32" s="191">
        <f t="shared" si="94"/>
        <v>0</v>
      </c>
      <c r="DR32" s="191"/>
      <c r="DS32" s="191">
        <f t="shared" si="95"/>
        <v>0</v>
      </c>
      <c r="DT32" s="191">
        <f t="shared" si="96"/>
        <v>38.5</v>
      </c>
      <c r="DU32" s="191">
        <f t="shared" si="97"/>
        <v>1482.25</v>
      </c>
      <c r="DV32" s="191">
        <f t="shared" si="98"/>
        <v>0</v>
      </c>
      <c r="DW32" s="191"/>
      <c r="DX32" s="191">
        <f t="shared" si="99"/>
        <v>0</v>
      </c>
      <c r="DY32" s="191">
        <f t="shared" si="100"/>
        <v>38.5</v>
      </c>
      <c r="DZ32" s="191">
        <f t="shared" si="101"/>
        <v>1482.25</v>
      </c>
      <c r="EA32" s="191">
        <f t="shared" si="102"/>
        <v>0</v>
      </c>
      <c r="EB32" s="191"/>
      <c r="EC32" s="191">
        <f t="shared" si="103"/>
        <v>0</v>
      </c>
      <c r="ED32" s="191">
        <f t="shared" si="104"/>
        <v>38.5</v>
      </c>
      <c r="EE32" s="191">
        <f t="shared" si="105"/>
        <v>1482.25</v>
      </c>
      <c r="EF32" s="191">
        <f t="shared" si="106"/>
        <v>0</v>
      </c>
      <c r="EG32" s="191"/>
      <c r="EH32" s="191">
        <f t="shared" si="107"/>
        <v>0</v>
      </c>
      <c r="EI32" s="191">
        <f t="shared" si="108"/>
        <v>38.5</v>
      </c>
      <c r="EJ32" s="191">
        <f t="shared" si="109"/>
        <v>1482.25</v>
      </c>
      <c r="EK32" s="191">
        <f t="shared" si="110"/>
        <v>0</v>
      </c>
      <c r="EL32" s="191"/>
      <c r="EM32" s="191">
        <f t="shared" si="111"/>
        <v>0</v>
      </c>
      <c r="EN32" s="191">
        <f t="shared" si="112"/>
        <v>38.5</v>
      </c>
      <c r="EO32" s="191">
        <f t="shared" si="113"/>
        <v>1482.25</v>
      </c>
      <c r="EP32" s="191">
        <f t="shared" si="114"/>
        <v>0</v>
      </c>
      <c r="EQ32" s="191"/>
      <c r="ER32" s="191">
        <f t="shared" si="115"/>
        <v>0</v>
      </c>
      <c r="ES32" s="191">
        <f t="shared" si="116"/>
        <v>38.5</v>
      </c>
      <c r="ET32" s="191">
        <f t="shared" si="117"/>
        <v>1482.25</v>
      </c>
      <c r="EU32" s="191">
        <f t="shared" si="118"/>
        <v>0</v>
      </c>
      <c r="EV32" s="191"/>
      <c r="EW32" s="191">
        <f t="shared" si="119"/>
        <v>0</v>
      </c>
      <c r="EX32" s="191">
        <f t="shared" si="120"/>
        <v>38.5</v>
      </c>
      <c r="EY32" s="191">
        <f t="shared" si="121"/>
        <v>1482.25</v>
      </c>
      <c r="EZ32" s="191">
        <f t="shared" si="122"/>
        <v>0</v>
      </c>
      <c r="FA32" s="191"/>
      <c r="FB32" s="191">
        <f t="shared" si="123"/>
        <v>0</v>
      </c>
      <c r="FC32" s="191">
        <f t="shared" si="124"/>
        <v>38.5</v>
      </c>
      <c r="FD32" s="191">
        <f t="shared" si="125"/>
        <v>1482.25</v>
      </c>
      <c r="FE32" s="191">
        <f t="shared" si="126"/>
        <v>0</v>
      </c>
      <c r="FF32" s="191"/>
      <c r="FG32" s="191">
        <f t="shared" si="127"/>
        <v>0</v>
      </c>
      <c r="FH32" s="191">
        <f t="shared" si="128"/>
        <v>38.5</v>
      </c>
      <c r="FI32" s="191">
        <f t="shared" si="129"/>
        <v>1482.25</v>
      </c>
      <c r="FJ32" s="191">
        <f t="shared" si="130"/>
        <v>0</v>
      </c>
      <c r="FK32" s="191"/>
      <c r="FL32" s="191">
        <f t="shared" si="131"/>
        <v>0</v>
      </c>
      <c r="FM32" s="191">
        <f t="shared" si="132"/>
        <v>38.5</v>
      </c>
      <c r="FN32" s="191">
        <f t="shared" si="133"/>
        <v>1482.25</v>
      </c>
      <c r="FO32" s="191">
        <f t="shared" si="134"/>
        <v>0</v>
      </c>
      <c r="FP32" s="192"/>
      <c r="FQ32" s="191"/>
      <c r="FR32" s="191"/>
      <c r="FS32" s="191"/>
      <c r="FT32" s="178"/>
      <c r="FU32" s="192">
        <f t="shared" si="135"/>
        <v>0</v>
      </c>
      <c r="FV32" s="191">
        <f t="shared" si="136"/>
        <v>38.5</v>
      </c>
      <c r="FW32" s="191">
        <f t="shared" si="137"/>
        <v>1482.25</v>
      </c>
      <c r="FX32" s="191">
        <f t="shared" si="138"/>
        <v>0</v>
      </c>
    </row>
    <row r="33" spans="1:180">
      <c r="A33" s="188">
        <f t="shared" si="139"/>
        <v>39</v>
      </c>
      <c r="B33" s="189" t="s">
        <v>2</v>
      </c>
      <c r="C33" s="190">
        <f t="shared" si="140"/>
        <v>39.9</v>
      </c>
      <c r="D33" s="191"/>
      <c r="E33" s="191">
        <f t="shared" si="0"/>
        <v>0</v>
      </c>
      <c r="F33" s="191">
        <f t="shared" si="1"/>
        <v>4.2142857142857153</v>
      </c>
      <c r="G33" s="191">
        <f t="shared" si="2"/>
        <v>17.760204081632661</v>
      </c>
      <c r="H33" s="191">
        <f t="shared" si="3"/>
        <v>0</v>
      </c>
      <c r="I33" s="191"/>
      <c r="J33" s="191">
        <f t="shared" si="4"/>
        <v>0</v>
      </c>
      <c r="K33" s="191">
        <f t="shared" si="5"/>
        <v>6.2000000000000028</v>
      </c>
      <c r="L33" s="191">
        <f t="shared" si="6"/>
        <v>38.440000000000033</v>
      </c>
      <c r="M33" s="191">
        <f t="shared" si="7"/>
        <v>0</v>
      </c>
      <c r="N33" s="191"/>
      <c r="O33" s="191">
        <f t="shared" si="8"/>
        <v>0</v>
      </c>
      <c r="P33" s="191">
        <f t="shared" si="9"/>
        <v>9.6000000000000014</v>
      </c>
      <c r="Q33" s="191">
        <f t="shared" si="10"/>
        <v>92.160000000000025</v>
      </c>
      <c r="R33" s="191">
        <f t="shared" si="11"/>
        <v>0</v>
      </c>
      <c r="S33" s="191"/>
      <c r="T33" s="191">
        <f t="shared" si="12"/>
        <v>0</v>
      </c>
      <c r="U33" s="191">
        <f t="shared" si="13"/>
        <v>8.1333333333333329</v>
      </c>
      <c r="V33" s="191">
        <f t="shared" si="14"/>
        <v>66.151111111111106</v>
      </c>
      <c r="W33" s="191">
        <f t="shared" si="15"/>
        <v>0</v>
      </c>
      <c r="X33" s="191"/>
      <c r="Y33" s="191">
        <f t="shared" si="16"/>
        <v>0</v>
      </c>
      <c r="Z33" s="191">
        <f t="shared" si="17"/>
        <v>10.050000000000001</v>
      </c>
      <c r="AA33" s="191">
        <f t="shared" si="18"/>
        <v>101.00250000000001</v>
      </c>
      <c r="AB33" s="191">
        <f t="shared" si="19"/>
        <v>0</v>
      </c>
      <c r="AC33" s="191"/>
      <c r="AD33" s="191">
        <f t="shared" si="20"/>
        <v>0</v>
      </c>
      <c r="AE33" s="191">
        <f t="shared" si="21"/>
        <v>2.4666666666666686</v>
      </c>
      <c r="AF33" s="191">
        <f t="shared" si="22"/>
        <v>6.0844444444444541</v>
      </c>
      <c r="AG33" s="191">
        <f t="shared" si="23"/>
        <v>0</v>
      </c>
      <c r="AH33" s="191"/>
      <c r="AI33" s="191">
        <f t="shared" si="24"/>
        <v>0</v>
      </c>
      <c r="AJ33" s="191">
        <f t="shared" si="25"/>
        <v>5.8666666666666671</v>
      </c>
      <c r="AK33" s="191">
        <f t="shared" si="26"/>
        <v>34.417777777777786</v>
      </c>
      <c r="AL33" s="191">
        <f t="shared" si="27"/>
        <v>0</v>
      </c>
      <c r="AM33" s="191"/>
      <c r="AN33" s="191">
        <f t="shared" si="28"/>
        <v>0</v>
      </c>
      <c r="AO33" s="191">
        <f t="shared" si="29"/>
        <v>7.2000000000000028</v>
      </c>
      <c r="AP33" s="191">
        <f t="shared" si="30"/>
        <v>51.840000000000039</v>
      </c>
      <c r="AQ33" s="191">
        <f t="shared" si="31"/>
        <v>0</v>
      </c>
      <c r="AR33" s="191"/>
      <c r="AS33" s="191">
        <f t="shared" si="32"/>
        <v>0</v>
      </c>
      <c r="AT33" s="191">
        <f t="shared" si="33"/>
        <v>8.8666666666666671</v>
      </c>
      <c r="AU33" s="191">
        <f t="shared" si="34"/>
        <v>78.617777777777789</v>
      </c>
      <c r="AV33" s="191">
        <f t="shared" si="35"/>
        <v>0</v>
      </c>
      <c r="AW33" s="191"/>
      <c r="AX33" s="191">
        <f t="shared" si="36"/>
        <v>0</v>
      </c>
      <c r="AY33" s="191">
        <f t="shared" si="37"/>
        <v>10.5</v>
      </c>
      <c r="AZ33" s="191">
        <f t="shared" si="38"/>
        <v>110.25</v>
      </c>
      <c r="BA33" s="191">
        <f t="shared" si="39"/>
        <v>0</v>
      </c>
      <c r="BB33" s="191"/>
      <c r="BC33" s="191">
        <f t="shared" si="40"/>
        <v>0</v>
      </c>
      <c r="BD33" s="191">
        <f t="shared" si="41"/>
        <v>11.733333333333334</v>
      </c>
      <c r="BE33" s="191">
        <f t="shared" si="42"/>
        <v>137.67111111111114</v>
      </c>
      <c r="BF33" s="191">
        <f t="shared" si="43"/>
        <v>0</v>
      </c>
      <c r="BG33" s="191"/>
      <c r="BH33" s="191">
        <f t="shared" si="44"/>
        <v>0</v>
      </c>
      <c r="BI33" s="191">
        <f t="shared" si="45"/>
        <v>12.8</v>
      </c>
      <c r="BJ33" s="191">
        <f t="shared" si="46"/>
        <v>163.84000000000003</v>
      </c>
      <c r="BK33" s="191">
        <f t="shared" si="47"/>
        <v>0</v>
      </c>
      <c r="BL33" s="191"/>
      <c r="BM33" s="191">
        <f t="shared" si="48"/>
        <v>0</v>
      </c>
      <c r="BN33" s="191">
        <f t="shared" si="49"/>
        <v>15.172413793103448</v>
      </c>
      <c r="BO33" s="191">
        <f t="shared" si="50"/>
        <v>230.20214030915577</v>
      </c>
      <c r="BP33" s="191">
        <f t="shared" si="51"/>
        <v>0</v>
      </c>
      <c r="BQ33" s="191"/>
      <c r="BR33" s="191">
        <f t="shared" si="52"/>
        <v>0</v>
      </c>
      <c r="BS33" s="191">
        <f t="shared" si="53"/>
        <v>17.766666666666666</v>
      </c>
      <c r="BT33" s="191">
        <f t="shared" si="54"/>
        <v>315.65444444444444</v>
      </c>
      <c r="BU33" s="191">
        <f t="shared" si="55"/>
        <v>0</v>
      </c>
      <c r="BV33" s="191"/>
      <c r="BW33" s="191">
        <f t="shared" si="56"/>
        <v>0</v>
      </c>
      <c r="BX33" s="191">
        <f t="shared" si="57"/>
        <v>19.966666666666665</v>
      </c>
      <c r="BY33" s="191">
        <f t="shared" si="58"/>
        <v>398.6677777777777</v>
      </c>
      <c r="BZ33" s="191">
        <f t="shared" si="59"/>
        <v>0</v>
      </c>
      <c r="CA33" s="191"/>
      <c r="CB33" s="191">
        <f t="shared" si="60"/>
        <v>0</v>
      </c>
      <c r="CC33" s="191">
        <f t="shared" si="61"/>
        <v>24.566666666666666</v>
      </c>
      <c r="CD33" s="191">
        <f t="shared" si="62"/>
        <v>603.52111111111105</v>
      </c>
      <c r="CE33" s="191">
        <f t="shared" si="63"/>
        <v>0</v>
      </c>
      <c r="CF33" s="191"/>
      <c r="CG33" s="191">
        <f t="shared" si="64"/>
        <v>0</v>
      </c>
      <c r="CH33" s="191">
        <f t="shared" si="65"/>
        <v>39.5</v>
      </c>
      <c r="CI33" s="191">
        <f t="shared" si="66"/>
        <v>1560.25</v>
      </c>
      <c r="CJ33" s="191">
        <f t="shared" si="67"/>
        <v>0</v>
      </c>
      <c r="CK33" s="191"/>
      <c r="CL33" s="191">
        <f t="shared" si="68"/>
        <v>0</v>
      </c>
      <c r="CM33" s="191">
        <f t="shared" si="69"/>
        <v>39.5</v>
      </c>
      <c r="CN33" s="191">
        <f t="shared" si="70"/>
        <v>1560.25</v>
      </c>
      <c r="CO33" s="191">
        <f t="shared" si="71"/>
        <v>0</v>
      </c>
      <c r="CP33" s="191"/>
      <c r="CQ33" s="191">
        <f t="shared" si="72"/>
        <v>0</v>
      </c>
      <c r="CR33" s="191">
        <f t="shared" si="73"/>
        <v>39.5</v>
      </c>
      <c r="CS33" s="191">
        <f t="shared" si="74"/>
        <v>1560.25</v>
      </c>
      <c r="CT33" s="191">
        <f t="shared" si="75"/>
        <v>0</v>
      </c>
      <c r="CU33" s="191"/>
      <c r="CV33" s="191">
        <f t="shared" si="76"/>
        <v>0</v>
      </c>
      <c r="CW33" s="191">
        <f t="shared" si="77"/>
        <v>39.5</v>
      </c>
      <c r="CX33" s="191">
        <f t="shared" si="78"/>
        <v>1560.25</v>
      </c>
      <c r="CY33" s="191">
        <f t="shared" si="79"/>
        <v>0</v>
      </c>
      <c r="CZ33" s="191">
        <f t="shared" si="80"/>
        <v>39.5</v>
      </c>
      <c r="DA33" s="191">
        <f t="shared" si="81"/>
        <v>1560.25</v>
      </c>
      <c r="DB33" s="191">
        <f t="shared" si="82"/>
        <v>2434380.0625</v>
      </c>
      <c r="DC33" s="191"/>
      <c r="DD33" s="191">
        <f t="shared" si="83"/>
        <v>0</v>
      </c>
      <c r="DE33" s="191">
        <f t="shared" si="84"/>
        <v>39.5</v>
      </c>
      <c r="DF33" s="191">
        <f t="shared" si="85"/>
        <v>1560.25</v>
      </c>
      <c r="DG33" s="191">
        <f t="shared" si="86"/>
        <v>0</v>
      </c>
      <c r="DH33" s="191"/>
      <c r="DI33" s="191">
        <f t="shared" si="87"/>
        <v>0</v>
      </c>
      <c r="DJ33" s="191">
        <f t="shared" si="88"/>
        <v>39.5</v>
      </c>
      <c r="DK33" s="191">
        <f t="shared" si="89"/>
        <v>1560.25</v>
      </c>
      <c r="DL33" s="191">
        <f t="shared" si="90"/>
        <v>0</v>
      </c>
      <c r="DM33" s="191"/>
      <c r="DN33" s="191">
        <f t="shared" si="91"/>
        <v>0</v>
      </c>
      <c r="DO33" s="191">
        <f t="shared" si="92"/>
        <v>39.5</v>
      </c>
      <c r="DP33" s="191">
        <f t="shared" si="93"/>
        <v>1560.25</v>
      </c>
      <c r="DQ33" s="191">
        <f t="shared" si="94"/>
        <v>0</v>
      </c>
      <c r="DR33" s="191"/>
      <c r="DS33" s="191">
        <f t="shared" si="95"/>
        <v>0</v>
      </c>
      <c r="DT33" s="191">
        <f t="shared" si="96"/>
        <v>39.5</v>
      </c>
      <c r="DU33" s="191">
        <f t="shared" si="97"/>
        <v>1560.25</v>
      </c>
      <c r="DV33" s="191">
        <f t="shared" si="98"/>
        <v>0</v>
      </c>
      <c r="DW33" s="191"/>
      <c r="DX33" s="191">
        <f t="shared" si="99"/>
        <v>0</v>
      </c>
      <c r="DY33" s="191">
        <f t="shared" si="100"/>
        <v>39.5</v>
      </c>
      <c r="DZ33" s="191">
        <f t="shared" si="101"/>
        <v>1560.25</v>
      </c>
      <c r="EA33" s="191">
        <f t="shared" si="102"/>
        <v>0</v>
      </c>
      <c r="EB33" s="191"/>
      <c r="EC33" s="191">
        <f t="shared" si="103"/>
        <v>0</v>
      </c>
      <c r="ED33" s="191">
        <f t="shared" si="104"/>
        <v>39.5</v>
      </c>
      <c r="EE33" s="191">
        <f t="shared" si="105"/>
        <v>1560.25</v>
      </c>
      <c r="EF33" s="191">
        <f t="shared" si="106"/>
        <v>0</v>
      </c>
      <c r="EG33" s="191"/>
      <c r="EH33" s="191">
        <f t="shared" si="107"/>
        <v>0</v>
      </c>
      <c r="EI33" s="191">
        <f t="shared" si="108"/>
        <v>39.5</v>
      </c>
      <c r="EJ33" s="191">
        <f t="shared" si="109"/>
        <v>1560.25</v>
      </c>
      <c r="EK33" s="191">
        <f t="shared" si="110"/>
        <v>0</v>
      </c>
      <c r="EL33" s="191"/>
      <c r="EM33" s="191">
        <f t="shared" si="111"/>
        <v>0</v>
      </c>
      <c r="EN33" s="191">
        <f t="shared" si="112"/>
        <v>39.5</v>
      </c>
      <c r="EO33" s="191">
        <f t="shared" si="113"/>
        <v>1560.25</v>
      </c>
      <c r="EP33" s="191">
        <f t="shared" si="114"/>
        <v>0</v>
      </c>
      <c r="EQ33" s="191"/>
      <c r="ER33" s="191">
        <f t="shared" si="115"/>
        <v>0</v>
      </c>
      <c r="ES33" s="191">
        <f t="shared" si="116"/>
        <v>39.5</v>
      </c>
      <c r="ET33" s="191">
        <f t="shared" si="117"/>
        <v>1560.25</v>
      </c>
      <c r="EU33" s="191">
        <f t="shared" si="118"/>
        <v>0</v>
      </c>
      <c r="EV33" s="191"/>
      <c r="EW33" s="191">
        <f t="shared" si="119"/>
        <v>0</v>
      </c>
      <c r="EX33" s="191">
        <f t="shared" si="120"/>
        <v>39.5</v>
      </c>
      <c r="EY33" s="191">
        <f t="shared" si="121"/>
        <v>1560.25</v>
      </c>
      <c r="EZ33" s="191">
        <f t="shared" si="122"/>
        <v>0</v>
      </c>
      <c r="FA33" s="191"/>
      <c r="FB33" s="191">
        <f t="shared" si="123"/>
        <v>0</v>
      </c>
      <c r="FC33" s="191">
        <f t="shared" si="124"/>
        <v>39.5</v>
      </c>
      <c r="FD33" s="191">
        <f t="shared" si="125"/>
        <v>1560.25</v>
      </c>
      <c r="FE33" s="191">
        <f t="shared" si="126"/>
        <v>0</v>
      </c>
      <c r="FF33" s="191"/>
      <c r="FG33" s="191">
        <f t="shared" si="127"/>
        <v>0</v>
      </c>
      <c r="FH33" s="191">
        <f t="shared" si="128"/>
        <v>39.5</v>
      </c>
      <c r="FI33" s="191">
        <f t="shared" si="129"/>
        <v>1560.25</v>
      </c>
      <c r="FJ33" s="191">
        <f t="shared" si="130"/>
        <v>0</v>
      </c>
      <c r="FK33" s="191"/>
      <c r="FL33" s="191">
        <f t="shared" si="131"/>
        <v>0</v>
      </c>
      <c r="FM33" s="191">
        <f t="shared" si="132"/>
        <v>39.5</v>
      </c>
      <c r="FN33" s="191">
        <f t="shared" si="133"/>
        <v>1560.25</v>
      </c>
      <c r="FO33" s="191">
        <f t="shared" si="134"/>
        <v>0</v>
      </c>
      <c r="FP33" s="192"/>
      <c r="FQ33" s="191"/>
      <c r="FR33" s="191"/>
      <c r="FS33" s="191"/>
      <c r="FT33" s="178"/>
      <c r="FU33" s="192">
        <f t="shared" si="135"/>
        <v>0</v>
      </c>
      <c r="FV33" s="191">
        <f t="shared" si="136"/>
        <v>39.5</v>
      </c>
      <c r="FW33" s="191">
        <f t="shared" si="137"/>
        <v>1560.25</v>
      </c>
      <c r="FX33" s="191">
        <f t="shared" si="138"/>
        <v>0</v>
      </c>
    </row>
    <row r="34" spans="1:180">
      <c r="A34" s="188">
        <f t="shared" si="139"/>
        <v>40</v>
      </c>
      <c r="B34" s="189" t="s">
        <v>2</v>
      </c>
      <c r="C34" s="190">
        <f t="shared" si="140"/>
        <v>40.9</v>
      </c>
      <c r="D34" s="191"/>
      <c r="E34" s="191">
        <f t="shared" si="0"/>
        <v>0</v>
      </c>
      <c r="F34" s="191">
        <f t="shared" si="1"/>
        <v>5.2142857142857153</v>
      </c>
      <c r="G34" s="191">
        <f t="shared" si="2"/>
        <v>27.188775510204092</v>
      </c>
      <c r="H34" s="191">
        <f t="shared" si="3"/>
        <v>0</v>
      </c>
      <c r="I34" s="191"/>
      <c r="J34" s="191">
        <f t="shared" si="4"/>
        <v>0</v>
      </c>
      <c r="K34" s="191">
        <f t="shared" si="5"/>
        <v>7.2000000000000028</v>
      </c>
      <c r="L34" s="191">
        <f t="shared" si="6"/>
        <v>51.840000000000039</v>
      </c>
      <c r="M34" s="191">
        <f t="shared" si="7"/>
        <v>0</v>
      </c>
      <c r="N34" s="191"/>
      <c r="O34" s="191">
        <f t="shared" si="8"/>
        <v>0</v>
      </c>
      <c r="P34" s="191">
        <f t="shared" si="9"/>
        <v>10.600000000000001</v>
      </c>
      <c r="Q34" s="191">
        <f t="shared" si="10"/>
        <v>112.36000000000003</v>
      </c>
      <c r="R34" s="191">
        <f t="shared" si="11"/>
        <v>0</v>
      </c>
      <c r="S34" s="191"/>
      <c r="T34" s="191">
        <f t="shared" si="12"/>
        <v>0</v>
      </c>
      <c r="U34" s="191">
        <f t="shared" si="13"/>
        <v>9.1333333333333329</v>
      </c>
      <c r="V34" s="191">
        <f t="shared" si="14"/>
        <v>83.417777777777772</v>
      </c>
      <c r="W34" s="191">
        <f t="shared" si="15"/>
        <v>0</v>
      </c>
      <c r="X34" s="191"/>
      <c r="Y34" s="191">
        <f t="shared" si="16"/>
        <v>0</v>
      </c>
      <c r="Z34" s="191">
        <f t="shared" si="17"/>
        <v>11.05</v>
      </c>
      <c r="AA34" s="191">
        <f t="shared" si="18"/>
        <v>122.10250000000002</v>
      </c>
      <c r="AB34" s="191">
        <f t="shared" si="19"/>
        <v>0</v>
      </c>
      <c r="AC34" s="191"/>
      <c r="AD34" s="191">
        <f t="shared" si="20"/>
        <v>0</v>
      </c>
      <c r="AE34" s="191">
        <f t="shared" si="21"/>
        <v>3.4666666666666686</v>
      </c>
      <c r="AF34" s="191">
        <f t="shared" si="22"/>
        <v>12.017777777777791</v>
      </c>
      <c r="AG34" s="191">
        <f t="shared" si="23"/>
        <v>0</v>
      </c>
      <c r="AH34" s="191"/>
      <c r="AI34" s="191">
        <f t="shared" si="24"/>
        <v>0</v>
      </c>
      <c r="AJ34" s="191">
        <f t="shared" si="25"/>
        <v>6.8666666666666671</v>
      </c>
      <c r="AK34" s="191">
        <f t="shared" si="26"/>
        <v>47.151111111111121</v>
      </c>
      <c r="AL34" s="191">
        <f t="shared" si="27"/>
        <v>0</v>
      </c>
      <c r="AM34" s="191"/>
      <c r="AN34" s="191">
        <f t="shared" si="28"/>
        <v>0</v>
      </c>
      <c r="AO34" s="191">
        <f t="shared" si="29"/>
        <v>8.2000000000000028</v>
      </c>
      <c r="AP34" s="191">
        <f t="shared" si="30"/>
        <v>67.240000000000052</v>
      </c>
      <c r="AQ34" s="191">
        <f t="shared" si="31"/>
        <v>0</v>
      </c>
      <c r="AR34" s="191"/>
      <c r="AS34" s="191">
        <f t="shared" si="32"/>
        <v>0</v>
      </c>
      <c r="AT34" s="191">
        <f t="shared" si="33"/>
        <v>9.8666666666666671</v>
      </c>
      <c r="AU34" s="191">
        <f t="shared" si="34"/>
        <v>97.351111111111123</v>
      </c>
      <c r="AV34" s="191">
        <f t="shared" si="35"/>
        <v>0</v>
      </c>
      <c r="AW34" s="191"/>
      <c r="AX34" s="191">
        <f t="shared" si="36"/>
        <v>0</v>
      </c>
      <c r="AY34" s="191">
        <f t="shared" si="37"/>
        <v>11.5</v>
      </c>
      <c r="AZ34" s="191">
        <f t="shared" si="38"/>
        <v>132.25</v>
      </c>
      <c r="BA34" s="191">
        <f t="shared" si="39"/>
        <v>0</v>
      </c>
      <c r="BB34" s="191"/>
      <c r="BC34" s="191">
        <f t="shared" si="40"/>
        <v>0</v>
      </c>
      <c r="BD34" s="191">
        <f t="shared" si="41"/>
        <v>12.733333333333334</v>
      </c>
      <c r="BE34" s="191">
        <f t="shared" si="42"/>
        <v>162.13777777777781</v>
      </c>
      <c r="BF34" s="191">
        <f t="shared" si="43"/>
        <v>0</v>
      </c>
      <c r="BG34" s="191"/>
      <c r="BH34" s="191">
        <f t="shared" si="44"/>
        <v>0</v>
      </c>
      <c r="BI34" s="191">
        <f t="shared" si="45"/>
        <v>13.8</v>
      </c>
      <c r="BJ34" s="191">
        <f t="shared" si="46"/>
        <v>190.44000000000003</v>
      </c>
      <c r="BK34" s="191">
        <f t="shared" si="47"/>
        <v>0</v>
      </c>
      <c r="BL34" s="191"/>
      <c r="BM34" s="191">
        <f t="shared" si="48"/>
        <v>0</v>
      </c>
      <c r="BN34" s="191">
        <f t="shared" si="49"/>
        <v>16.172413793103448</v>
      </c>
      <c r="BO34" s="191">
        <f t="shared" si="50"/>
        <v>261.54696789536268</v>
      </c>
      <c r="BP34" s="191">
        <f t="shared" si="51"/>
        <v>0</v>
      </c>
      <c r="BQ34" s="191"/>
      <c r="BR34" s="191">
        <f t="shared" si="52"/>
        <v>0</v>
      </c>
      <c r="BS34" s="191">
        <f t="shared" si="53"/>
        <v>18.766666666666666</v>
      </c>
      <c r="BT34" s="191">
        <f t="shared" si="54"/>
        <v>352.18777777777774</v>
      </c>
      <c r="BU34" s="191">
        <f t="shared" si="55"/>
        <v>0</v>
      </c>
      <c r="BV34" s="191"/>
      <c r="BW34" s="191">
        <f t="shared" si="56"/>
        <v>0</v>
      </c>
      <c r="BX34" s="191">
        <f t="shared" si="57"/>
        <v>20.966666666666665</v>
      </c>
      <c r="BY34" s="191">
        <f t="shared" si="58"/>
        <v>439.60111111111104</v>
      </c>
      <c r="BZ34" s="191">
        <f t="shared" si="59"/>
        <v>0</v>
      </c>
      <c r="CA34" s="191"/>
      <c r="CB34" s="191">
        <f t="shared" si="60"/>
        <v>0</v>
      </c>
      <c r="CC34" s="191">
        <f t="shared" si="61"/>
        <v>25.566666666666666</v>
      </c>
      <c r="CD34" s="191">
        <f t="shared" si="62"/>
        <v>653.65444444444438</v>
      </c>
      <c r="CE34" s="191">
        <f t="shared" si="63"/>
        <v>0</v>
      </c>
      <c r="CF34" s="191"/>
      <c r="CG34" s="191">
        <f t="shared" si="64"/>
        <v>0</v>
      </c>
      <c r="CH34" s="191">
        <f t="shared" si="65"/>
        <v>40.5</v>
      </c>
      <c r="CI34" s="191">
        <f t="shared" si="66"/>
        <v>1640.25</v>
      </c>
      <c r="CJ34" s="191">
        <f t="shared" si="67"/>
        <v>0</v>
      </c>
      <c r="CK34" s="191"/>
      <c r="CL34" s="191">
        <f t="shared" si="68"/>
        <v>0</v>
      </c>
      <c r="CM34" s="191">
        <f t="shared" si="69"/>
        <v>40.5</v>
      </c>
      <c r="CN34" s="191">
        <f t="shared" si="70"/>
        <v>1640.25</v>
      </c>
      <c r="CO34" s="191">
        <f t="shared" si="71"/>
        <v>0</v>
      </c>
      <c r="CP34" s="191"/>
      <c r="CQ34" s="191">
        <f t="shared" si="72"/>
        <v>0</v>
      </c>
      <c r="CR34" s="191">
        <f t="shared" si="73"/>
        <v>40.5</v>
      </c>
      <c r="CS34" s="191">
        <f t="shared" si="74"/>
        <v>1640.25</v>
      </c>
      <c r="CT34" s="191">
        <f t="shared" si="75"/>
        <v>0</v>
      </c>
      <c r="CU34" s="191"/>
      <c r="CV34" s="191">
        <f t="shared" si="76"/>
        <v>0</v>
      </c>
      <c r="CW34" s="191">
        <f t="shared" si="77"/>
        <v>40.5</v>
      </c>
      <c r="CX34" s="191">
        <f t="shared" si="78"/>
        <v>1640.25</v>
      </c>
      <c r="CY34" s="191">
        <f t="shared" si="79"/>
        <v>0</v>
      </c>
      <c r="CZ34" s="191">
        <f t="shared" si="80"/>
        <v>40.5</v>
      </c>
      <c r="DA34" s="191">
        <f t="shared" si="81"/>
        <v>1640.25</v>
      </c>
      <c r="DB34" s="191">
        <f t="shared" si="82"/>
        <v>2690420.0625</v>
      </c>
      <c r="DC34" s="191"/>
      <c r="DD34" s="191">
        <f t="shared" si="83"/>
        <v>0</v>
      </c>
      <c r="DE34" s="191">
        <f t="shared" si="84"/>
        <v>40.5</v>
      </c>
      <c r="DF34" s="191">
        <f t="shared" si="85"/>
        <v>1640.25</v>
      </c>
      <c r="DG34" s="191">
        <f t="shared" si="86"/>
        <v>0</v>
      </c>
      <c r="DH34" s="191"/>
      <c r="DI34" s="191">
        <f t="shared" si="87"/>
        <v>0</v>
      </c>
      <c r="DJ34" s="191">
        <f t="shared" si="88"/>
        <v>40.5</v>
      </c>
      <c r="DK34" s="191">
        <f t="shared" si="89"/>
        <v>1640.25</v>
      </c>
      <c r="DL34" s="191">
        <f t="shared" si="90"/>
        <v>0</v>
      </c>
      <c r="DM34" s="191"/>
      <c r="DN34" s="191">
        <f t="shared" si="91"/>
        <v>0</v>
      </c>
      <c r="DO34" s="191">
        <f t="shared" si="92"/>
        <v>40.5</v>
      </c>
      <c r="DP34" s="191">
        <f t="shared" si="93"/>
        <v>1640.25</v>
      </c>
      <c r="DQ34" s="191">
        <f t="shared" si="94"/>
        <v>0</v>
      </c>
      <c r="DR34" s="191"/>
      <c r="DS34" s="191">
        <f t="shared" si="95"/>
        <v>0</v>
      </c>
      <c r="DT34" s="191">
        <f t="shared" si="96"/>
        <v>40.5</v>
      </c>
      <c r="DU34" s="191">
        <f t="shared" si="97"/>
        <v>1640.25</v>
      </c>
      <c r="DV34" s="191">
        <f t="shared" si="98"/>
        <v>0</v>
      </c>
      <c r="DW34" s="191"/>
      <c r="DX34" s="191">
        <f t="shared" si="99"/>
        <v>0</v>
      </c>
      <c r="DY34" s="191">
        <f t="shared" si="100"/>
        <v>40.5</v>
      </c>
      <c r="DZ34" s="191">
        <f t="shared" si="101"/>
        <v>1640.25</v>
      </c>
      <c r="EA34" s="191">
        <f t="shared" si="102"/>
        <v>0</v>
      </c>
      <c r="EB34" s="191"/>
      <c r="EC34" s="191">
        <f t="shared" si="103"/>
        <v>0</v>
      </c>
      <c r="ED34" s="191">
        <f t="shared" si="104"/>
        <v>40.5</v>
      </c>
      <c r="EE34" s="191">
        <f t="shared" si="105"/>
        <v>1640.25</v>
      </c>
      <c r="EF34" s="191">
        <f t="shared" si="106"/>
        <v>0</v>
      </c>
      <c r="EG34" s="191"/>
      <c r="EH34" s="191">
        <f t="shared" si="107"/>
        <v>0</v>
      </c>
      <c r="EI34" s="191">
        <f t="shared" si="108"/>
        <v>40.5</v>
      </c>
      <c r="EJ34" s="191">
        <f t="shared" si="109"/>
        <v>1640.25</v>
      </c>
      <c r="EK34" s="191">
        <f t="shared" si="110"/>
        <v>0</v>
      </c>
      <c r="EL34" s="191"/>
      <c r="EM34" s="191">
        <f t="shared" si="111"/>
        <v>0</v>
      </c>
      <c r="EN34" s="191">
        <f t="shared" si="112"/>
        <v>40.5</v>
      </c>
      <c r="EO34" s="191">
        <f t="shared" si="113"/>
        <v>1640.25</v>
      </c>
      <c r="EP34" s="191">
        <f t="shared" si="114"/>
        <v>0</v>
      </c>
      <c r="EQ34" s="191"/>
      <c r="ER34" s="191">
        <f t="shared" si="115"/>
        <v>0</v>
      </c>
      <c r="ES34" s="191">
        <f t="shared" si="116"/>
        <v>40.5</v>
      </c>
      <c r="ET34" s="191">
        <f t="shared" si="117"/>
        <v>1640.25</v>
      </c>
      <c r="EU34" s="191">
        <f t="shared" si="118"/>
        <v>0</v>
      </c>
      <c r="EV34" s="191"/>
      <c r="EW34" s="191">
        <f t="shared" si="119"/>
        <v>0</v>
      </c>
      <c r="EX34" s="191">
        <f t="shared" si="120"/>
        <v>40.5</v>
      </c>
      <c r="EY34" s="191">
        <f t="shared" si="121"/>
        <v>1640.25</v>
      </c>
      <c r="EZ34" s="191">
        <f t="shared" si="122"/>
        <v>0</v>
      </c>
      <c r="FA34" s="191"/>
      <c r="FB34" s="191">
        <f t="shared" si="123"/>
        <v>0</v>
      </c>
      <c r="FC34" s="191">
        <f t="shared" si="124"/>
        <v>40.5</v>
      </c>
      <c r="FD34" s="191">
        <f t="shared" si="125"/>
        <v>1640.25</v>
      </c>
      <c r="FE34" s="191">
        <f t="shared" si="126"/>
        <v>0</v>
      </c>
      <c r="FF34" s="191"/>
      <c r="FG34" s="191">
        <f t="shared" si="127"/>
        <v>0</v>
      </c>
      <c r="FH34" s="191">
        <f t="shared" si="128"/>
        <v>40.5</v>
      </c>
      <c r="FI34" s="191">
        <f t="shared" si="129"/>
        <v>1640.25</v>
      </c>
      <c r="FJ34" s="191">
        <f t="shared" si="130"/>
        <v>0</v>
      </c>
      <c r="FK34" s="191"/>
      <c r="FL34" s="191">
        <f t="shared" si="131"/>
        <v>0</v>
      </c>
      <c r="FM34" s="191">
        <f t="shared" si="132"/>
        <v>40.5</v>
      </c>
      <c r="FN34" s="191">
        <f t="shared" si="133"/>
        <v>1640.25</v>
      </c>
      <c r="FO34" s="191">
        <f t="shared" si="134"/>
        <v>0</v>
      </c>
      <c r="FP34" s="192"/>
      <c r="FQ34" s="191"/>
      <c r="FR34" s="191"/>
      <c r="FS34" s="191"/>
      <c r="FT34" s="178"/>
      <c r="FU34" s="192">
        <f t="shared" si="135"/>
        <v>0</v>
      </c>
      <c r="FV34" s="191">
        <f t="shared" si="136"/>
        <v>40.5</v>
      </c>
      <c r="FW34" s="191">
        <f t="shared" si="137"/>
        <v>1640.25</v>
      </c>
      <c r="FX34" s="191">
        <f t="shared" si="138"/>
        <v>0</v>
      </c>
    </row>
    <row r="35" spans="1:180">
      <c r="A35" s="188">
        <f t="shared" si="139"/>
        <v>41</v>
      </c>
      <c r="B35" s="189" t="s">
        <v>2</v>
      </c>
      <c r="C35" s="190">
        <f t="shared" si="140"/>
        <v>41.9</v>
      </c>
      <c r="D35" s="191"/>
      <c r="E35" s="191">
        <f t="shared" si="0"/>
        <v>0</v>
      </c>
      <c r="F35" s="191">
        <f t="shared" si="1"/>
        <v>6.2142857142857153</v>
      </c>
      <c r="G35" s="191">
        <f t="shared" si="2"/>
        <v>38.617346938775526</v>
      </c>
      <c r="H35" s="191">
        <f t="shared" si="3"/>
        <v>0</v>
      </c>
      <c r="I35" s="191"/>
      <c r="J35" s="191">
        <f t="shared" si="4"/>
        <v>0</v>
      </c>
      <c r="K35" s="191">
        <f t="shared" si="5"/>
        <v>8.2000000000000028</v>
      </c>
      <c r="L35" s="191">
        <f t="shared" si="6"/>
        <v>67.240000000000052</v>
      </c>
      <c r="M35" s="191">
        <f t="shared" si="7"/>
        <v>0</v>
      </c>
      <c r="N35" s="191"/>
      <c r="O35" s="191">
        <f t="shared" si="8"/>
        <v>0</v>
      </c>
      <c r="P35" s="191">
        <f t="shared" si="9"/>
        <v>11.600000000000001</v>
      </c>
      <c r="Q35" s="191">
        <f t="shared" si="10"/>
        <v>134.56000000000003</v>
      </c>
      <c r="R35" s="191">
        <f t="shared" si="11"/>
        <v>0</v>
      </c>
      <c r="S35" s="191"/>
      <c r="T35" s="191">
        <f t="shared" si="12"/>
        <v>0</v>
      </c>
      <c r="U35" s="191">
        <f t="shared" si="13"/>
        <v>10.133333333333333</v>
      </c>
      <c r="V35" s="191">
        <f t="shared" si="14"/>
        <v>102.68444444444444</v>
      </c>
      <c r="W35" s="191">
        <f t="shared" si="15"/>
        <v>0</v>
      </c>
      <c r="X35" s="191"/>
      <c r="Y35" s="191">
        <f t="shared" si="16"/>
        <v>0</v>
      </c>
      <c r="Z35" s="191">
        <f t="shared" si="17"/>
        <v>12.05</v>
      </c>
      <c r="AA35" s="191">
        <f t="shared" si="18"/>
        <v>145.20250000000001</v>
      </c>
      <c r="AB35" s="191">
        <f t="shared" si="19"/>
        <v>0</v>
      </c>
      <c r="AC35" s="191">
        <v>1</v>
      </c>
      <c r="AD35" s="191">
        <f t="shared" si="20"/>
        <v>41.5</v>
      </c>
      <c r="AE35" s="191">
        <f t="shared" si="21"/>
        <v>4.4666666666666686</v>
      </c>
      <c r="AF35" s="191">
        <f t="shared" si="22"/>
        <v>19.951111111111128</v>
      </c>
      <c r="AG35" s="191">
        <f t="shared" si="23"/>
        <v>19.951111111111128</v>
      </c>
      <c r="AH35" s="191"/>
      <c r="AI35" s="191">
        <f t="shared" si="24"/>
        <v>0</v>
      </c>
      <c r="AJ35" s="191">
        <f t="shared" si="25"/>
        <v>7.8666666666666671</v>
      </c>
      <c r="AK35" s="191">
        <f t="shared" si="26"/>
        <v>61.884444444444455</v>
      </c>
      <c r="AL35" s="191">
        <f t="shared" si="27"/>
        <v>0</v>
      </c>
      <c r="AM35" s="191"/>
      <c r="AN35" s="191">
        <f t="shared" si="28"/>
        <v>0</v>
      </c>
      <c r="AO35" s="191">
        <f t="shared" si="29"/>
        <v>9.2000000000000028</v>
      </c>
      <c r="AP35" s="191">
        <f t="shared" si="30"/>
        <v>84.640000000000057</v>
      </c>
      <c r="AQ35" s="191">
        <f t="shared" si="31"/>
        <v>0</v>
      </c>
      <c r="AR35" s="191"/>
      <c r="AS35" s="191">
        <f t="shared" si="32"/>
        <v>0</v>
      </c>
      <c r="AT35" s="191">
        <f t="shared" si="33"/>
        <v>10.866666666666667</v>
      </c>
      <c r="AU35" s="191">
        <f t="shared" si="34"/>
        <v>118.08444444444446</v>
      </c>
      <c r="AV35" s="191">
        <f t="shared" si="35"/>
        <v>0</v>
      </c>
      <c r="AW35" s="191"/>
      <c r="AX35" s="191">
        <f t="shared" si="36"/>
        <v>0</v>
      </c>
      <c r="AY35" s="191">
        <f t="shared" si="37"/>
        <v>12.5</v>
      </c>
      <c r="AZ35" s="191">
        <f t="shared" si="38"/>
        <v>156.25</v>
      </c>
      <c r="BA35" s="191">
        <f t="shared" si="39"/>
        <v>0</v>
      </c>
      <c r="BB35" s="191"/>
      <c r="BC35" s="191">
        <f t="shared" si="40"/>
        <v>0</v>
      </c>
      <c r="BD35" s="191">
        <f t="shared" si="41"/>
        <v>13.733333333333334</v>
      </c>
      <c r="BE35" s="191">
        <f t="shared" si="42"/>
        <v>188.60444444444448</v>
      </c>
      <c r="BF35" s="191">
        <f t="shared" si="43"/>
        <v>0</v>
      </c>
      <c r="BG35" s="191"/>
      <c r="BH35" s="191">
        <f t="shared" si="44"/>
        <v>0</v>
      </c>
      <c r="BI35" s="191">
        <f t="shared" si="45"/>
        <v>14.8</v>
      </c>
      <c r="BJ35" s="191">
        <f t="shared" si="46"/>
        <v>219.04000000000002</v>
      </c>
      <c r="BK35" s="191">
        <f t="shared" si="47"/>
        <v>0</v>
      </c>
      <c r="BL35" s="191"/>
      <c r="BM35" s="191">
        <f t="shared" si="48"/>
        <v>0</v>
      </c>
      <c r="BN35" s="191">
        <f t="shared" si="49"/>
        <v>17.172413793103448</v>
      </c>
      <c r="BO35" s="191">
        <f t="shared" si="50"/>
        <v>294.89179548156955</v>
      </c>
      <c r="BP35" s="191">
        <f t="shared" si="51"/>
        <v>0</v>
      </c>
      <c r="BQ35" s="191"/>
      <c r="BR35" s="191">
        <f t="shared" si="52"/>
        <v>0</v>
      </c>
      <c r="BS35" s="191">
        <f t="shared" si="53"/>
        <v>19.766666666666666</v>
      </c>
      <c r="BT35" s="191">
        <f t="shared" si="54"/>
        <v>390.7211111111111</v>
      </c>
      <c r="BU35" s="191">
        <f t="shared" si="55"/>
        <v>0</v>
      </c>
      <c r="BV35" s="191"/>
      <c r="BW35" s="191">
        <f t="shared" si="56"/>
        <v>0</v>
      </c>
      <c r="BX35" s="191">
        <f t="shared" si="57"/>
        <v>21.966666666666665</v>
      </c>
      <c r="BY35" s="191">
        <f t="shared" si="58"/>
        <v>482.53444444444438</v>
      </c>
      <c r="BZ35" s="191">
        <f t="shared" si="59"/>
        <v>0</v>
      </c>
      <c r="CA35" s="191"/>
      <c r="CB35" s="191">
        <f t="shared" si="60"/>
        <v>0</v>
      </c>
      <c r="CC35" s="191">
        <f t="shared" si="61"/>
        <v>26.566666666666666</v>
      </c>
      <c r="CD35" s="191">
        <f t="shared" si="62"/>
        <v>705.78777777777782</v>
      </c>
      <c r="CE35" s="191">
        <f t="shared" si="63"/>
        <v>0</v>
      </c>
      <c r="CF35" s="191"/>
      <c r="CG35" s="191">
        <f t="shared" si="64"/>
        <v>0</v>
      </c>
      <c r="CH35" s="191">
        <f t="shared" si="65"/>
        <v>41.5</v>
      </c>
      <c r="CI35" s="191">
        <f t="shared" si="66"/>
        <v>1722.25</v>
      </c>
      <c r="CJ35" s="191">
        <f t="shared" si="67"/>
        <v>0</v>
      </c>
      <c r="CK35" s="191"/>
      <c r="CL35" s="191">
        <f t="shared" si="68"/>
        <v>0</v>
      </c>
      <c r="CM35" s="191">
        <f t="shared" si="69"/>
        <v>41.5</v>
      </c>
      <c r="CN35" s="191">
        <f t="shared" si="70"/>
        <v>1722.25</v>
      </c>
      <c r="CO35" s="191">
        <f t="shared" si="71"/>
        <v>0</v>
      </c>
      <c r="CP35" s="191"/>
      <c r="CQ35" s="191">
        <f t="shared" si="72"/>
        <v>0</v>
      </c>
      <c r="CR35" s="191">
        <f t="shared" si="73"/>
        <v>41.5</v>
      </c>
      <c r="CS35" s="191">
        <f t="shared" si="74"/>
        <v>1722.25</v>
      </c>
      <c r="CT35" s="191">
        <f t="shared" si="75"/>
        <v>0</v>
      </c>
      <c r="CU35" s="191"/>
      <c r="CV35" s="191">
        <f t="shared" si="76"/>
        <v>0</v>
      </c>
      <c r="CW35" s="191">
        <f t="shared" si="77"/>
        <v>41.5</v>
      </c>
      <c r="CX35" s="191">
        <f t="shared" si="78"/>
        <v>1722.25</v>
      </c>
      <c r="CY35" s="191">
        <f t="shared" si="79"/>
        <v>0</v>
      </c>
      <c r="CZ35" s="191">
        <f t="shared" si="80"/>
        <v>41.5</v>
      </c>
      <c r="DA35" s="191">
        <f t="shared" si="81"/>
        <v>1722.25</v>
      </c>
      <c r="DB35" s="191">
        <f t="shared" si="82"/>
        <v>2966145.0625</v>
      </c>
      <c r="DC35" s="191"/>
      <c r="DD35" s="191">
        <f t="shared" si="83"/>
        <v>0</v>
      </c>
      <c r="DE35" s="191">
        <f t="shared" si="84"/>
        <v>41.5</v>
      </c>
      <c r="DF35" s="191">
        <f t="shared" si="85"/>
        <v>1722.25</v>
      </c>
      <c r="DG35" s="191">
        <f t="shared" si="86"/>
        <v>0</v>
      </c>
      <c r="DH35" s="191"/>
      <c r="DI35" s="191">
        <f t="shared" si="87"/>
        <v>0</v>
      </c>
      <c r="DJ35" s="191">
        <f t="shared" si="88"/>
        <v>41.5</v>
      </c>
      <c r="DK35" s="191">
        <f t="shared" si="89"/>
        <v>1722.25</v>
      </c>
      <c r="DL35" s="191">
        <f t="shared" si="90"/>
        <v>0</v>
      </c>
      <c r="DM35" s="191"/>
      <c r="DN35" s="191">
        <f t="shared" si="91"/>
        <v>0</v>
      </c>
      <c r="DO35" s="191">
        <f t="shared" si="92"/>
        <v>41.5</v>
      </c>
      <c r="DP35" s="191">
        <f t="shared" si="93"/>
        <v>1722.25</v>
      </c>
      <c r="DQ35" s="191">
        <f t="shared" si="94"/>
        <v>0</v>
      </c>
      <c r="DR35" s="191"/>
      <c r="DS35" s="191">
        <f t="shared" si="95"/>
        <v>0</v>
      </c>
      <c r="DT35" s="191">
        <f t="shared" si="96"/>
        <v>41.5</v>
      </c>
      <c r="DU35" s="191">
        <f t="shared" si="97"/>
        <v>1722.25</v>
      </c>
      <c r="DV35" s="191">
        <f t="shared" si="98"/>
        <v>0</v>
      </c>
      <c r="DW35" s="191"/>
      <c r="DX35" s="191">
        <f t="shared" si="99"/>
        <v>0</v>
      </c>
      <c r="DY35" s="191">
        <f t="shared" si="100"/>
        <v>41.5</v>
      </c>
      <c r="DZ35" s="191">
        <f t="shared" si="101"/>
        <v>1722.25</v>
      </c>
      <c r="EA35" s="191">
        <f t="shared" si="102"/>
        <v>0</v>
      </c>
      <c r="EB35" s="191"/>
      <c r="EC35" s="191">
        <f t="shared" si="103"/>
        <v>0</v>
      </c>
      <c r="ED35" s="191">
        <f t="shared" si="104"/>
        <v>41.5</v>
      </c>
      <c r="EE35" s="191">
        <f t="shared" si="105"/>
        <v>1722.25</v>
      </c>
      <c r="EF35" s="191">
        <f t="shared" si="106"/>
        <v>0</v>
      </c>
      <c r="EG35" s="191"/>
      <c r="EH35" s="191">
        <f t="shared" si="107"/>
        <v>0</v>
      </c>
      <c r="EI35" s="191">
        <f t="shared" si="108"/>
        <v>41.5</v>
      </c>
      <c r="EJ35" s="191">
        <f t="shared" si="109"/>
        <v>1722.25</v>
      </c>
      <c r="EK35" s="191">
        <f t="shared" si="110"/>
        <v>0</v>
      </c>
      <c r="EL35" s="191"/>
      <c r="EM35" s="191">
        <f t="shared" si="111"/>
        <v>0</v>
      </c>
      <c r="EN35" s="191">
        <f t="shared" si="112"/>
        <v>41.5</v>
      </c>
      <c r="EO35" s="191">
        <f t="shared" si="113"/>
        <v>1722.25</v>
      </c>
      <c r="EP35" s="191">
        <f t="shared" si="114"/>
        <v>0</v>
      </c>
      <c r="EQ35" s="191"/>
      <c r="ER35" s="191">
        <f t="shared" si="115"/>
        <v>0</v>
      </c>
      <c r="ES35" s="191">
        <f t="shared" si="116"/>
        <v>41.5</v>
      </c>
      <c r="ET35" s="191">
        <f t="shared" si="117"/>
        <v>1722.25</v>
      </c>
      <c r="EU35" s="191">
        <f t="shared" si="118"/>
        <v>0</v>
      </c>
      <c r="EV35" s="191"/>
      <c r="EW35" s="191">
        <f t="shared" si="119"/>
        <v>0</v>
      </c>
      <c r="EX35" s="191">
        <f t="shared" si="120"/>
        <v>41.5</v>
      </c>
      <c r="EY35" s="191">
        <f t="shared" si="121"/>
        <v>1722.25</v>
      </c>
      <c r="EZ35" s="191">
        <f t="shared" si="122"/>
        <v>0</v>
      </c>
      <c r="FA35" s="191"/>
      <c r="FB35" s="191">
        <f t="shared" si="123"/>
        <v>0</v>
      </c>
      <c r="FC35" s="191">
        <f t="shared" si="124"/>
        <v>41.5</v>
      </c>
      <c r="FD35" s="191">
        <f t="shared" si="125"/>
        <v>1722.25</v>
      </c>
      <c r="FE35" s="191">
        <f t="shared" si="126"/>
        <v>0</v>
      </c>
      <c r="FF35" s="191"/>
      <c r="FG35" s="191">
        <f t="shared" si="127"/>
        <v>0</v>
      </c>
      <c r="FH35" s="191">
        <f t="shared" si="128"/>
        <v>41.5</v>
      </c>
      <c r="FI35" s="191">
        <f t="shared" si="129"/>
        <v>1722.25</v>
      </c>
      <c r="FJ35" s="191">
        <f t="shared" si="130"/>
        <v>0</v>
      </c>
      <c r="FK35" s="191"/>
      <c r="FL35" s="191">
        <f t="shared" si="131"/>
        <v>0</v>
      </c>
      <c r="FM35" s="191">
        <f t="shared" si="132"/>
        <v>41.5</v>
      </c>
      <c r="FN35" s="191">
        <f t="shared" si="133"/>
        <v>1722.25</v>
      </c>
      <c r="FO35" s="191">
        <f t="shared" si="134"/>
        <v>0</v>
      </c>
      <c r="FP35" s="192"/>
      <c r="FQ35" s="191"/>
      <c r="FR35" s="191"/>
      <c r="FS35" s="191"/>
      <c r="FT35" s="178"/>
      <c r="FU35" s="192">
        <f t="shared" si="135"/>
        <v>0</v>
      </c>
      <c r="FV35" s="191">
        <f t="shared" si="136"/>
        <v>41.5</v>
      </c>
      <c r="FW35" s="191">
        <f t="shared" si="137"/>
        <v>1722.25</v>
      </c>
      <c r="FX35" s="191">
        <f t="shared" si="138"/>
        <v>0</v>
      </c>
    </row>
    <row r="36" spans="1:180">
      <c r="A36" s="188">
        <f t="shared" si="139"/>
        <v>42</v>
      </c>
      <c r="B36" s="189" t="s">
        <v>2</v>
      </c>
      <c r="C36" s="190">
        <f t="shared" si="140"/>
        <v>42.9</v>
      </c>
      <c r="D36" s="191"/>
      <c r="E36" s="191">
        <f t="shared" si="0"/>
        <v>0</v>
      </c>
      <c r="F36" s="191">
        <f t="shared" si="1"/>
        <v>7.2142857142857153</v>
      </c>
      <c r="G36" s="191">
        <f t="shared" si="2"/>
        <v>52.045918367346957</v>
      </c>
      <c r="H36" s="191">
        <f t="shared" si="3"/>
        <v>0</v>
      </c>
      <c r="I36" s="191"/>
      <c r="J36" s="191">
        <f t="shared" si="4"/>
        <v>0</v>
      </c>
      <c r="K36" s="191">
        <f t="shared" si="5"/>
        <v>9.2000000000000028</v>
      </c>
      <c r="L36" s="191">
        <f t="shared" si="6"/>
        <v>84.640000000000057</v>
      </c>
      <c r="M36" s="191">
        <f t="shared" si="7"/>
        <v>0</v>
      </c>
      <c r="N36" s="191"/>
      <c r="O36" s="191">
        <f t="shared" si="8"/>
        <v>0</v>
      </c>
      <c r="P36" s="191">
        <f t="shared" si="9"/>
        <v>12.600000000000001</v>
      </c>
      <c r="Q36" s="191">
        <f t="shared" si="10"/>
        <v>158.76000000000005</v>
      </c>
      <c r="R36" s="191">
        <f t="shared" si="11"/>
        <v>0</v>
      </c>
      <c r="S36" s="191"/>
      <c r="T36" s="191">
        <f t="shared" si="12"/>
        <v>0</v>
      </c>
      <c r="U36" s="191">
        <f t="shared" si="13"/>
        <v>11.133333333333333</v>
      </c>
      <c r="V36" s="191">
        <f t="shared" si="14"/>
        <v>123.9511111111111</v>
      </c>
      <c r="W36" s="191">
        <f t="shared" si="15"/>
        <v>0</v>
      </c>
      <c r="X36" s="191"/>
      <c r="Y36" s="191">
        <f t="shared" si="16"/>
        <v>0</v>
      </c>
      <c r="Z36" s="191">
        <f t="shared" si="17"/>
        <v>13.05</v>
      </c>
      <c r="AA36" s="191">
        <f t="shared" si="18"/>
        <v>170.30250000000001</v>
      </c>
      <c r="AB36" s="191">
        <f t="shared" si="19"/>
        <v>0</v>
      </c>
      <c r="AC36" s="191"/>
      <c r="AD36" s="191">
        <f t="shared" si="20"/>
        <v>0</v>
      </c>
      <c r="AE36" s="191">
        <f t="shared" si="21"/>
        <v>5.4666666666666686</v>
      </c>
      <c r="AF36" s="191">
        <f t="shared" si="22"/>
        <v>29.884444444444465</v>
      </c>
      <c r="AG36" s="191">
        <f t="shared" si="23"/>
        <v>0</v>
      </c>
      <c r="AH36" s="191"/>
      <c r="AI36" s="191">
        <f t="shared" si="24"/>
        <v>0</v>
      </c>
      <c r="AJ36" s="191">
        <f t="shared" si="25"/>
        <v>8.8666666666666671</v>
      </c>
      <c r="AK36" s="191">
        <f t="shared" si="26"/>
        <v>78.617777777777789</v>
      </c>
      <c r="AL36" s="191">
        <f t="shared" si="27"/>
        <v>0</v>
      </c>
      <c r="AM36" s="191"/>
      <c r="AN36" s="191">
        <f t="shared" si="28"/>
        <v>0</v>
      </c>
      <c r="AO36" s="191">
        <f t="shared" si="29"/>
        <v>10.200000000000003</v>
      </c>
      <c r="AP36" s="191">
        <f t="shared" si="30"/>
        <v>104.04000000000006</v>
      </c>
      <c r="AQ36" s="191">
        <f t="shared" si="31"/>
        <v>0</v>
      </c>
      <c r="AR36" s="191"/>
      <c r="AS36" s="191">
        <f t="shared" si="32"/>
        <v>0</v>
      </c>
      <c r="AT36" s="191">
        <f t="shared" si="33"/>
        <v>11.866666666666667</v>
      </c>
      <c r="AU36" s="191">
        <f t="shared" si="34"/>
        <v>140.81777777777779</v>
      </c>
      <c r="AV36" s="191">
        <f t="shared" si="35"/>
        <v>0</v>
      </c>
      <c r="AW36" s="191"/>
      <c r="AX36" s="191">
        <f t="shared" si="36"/>
        <v>0</v>
      </c>
      <c r="AY36" s="191">
        <f t="shared" si="37"/>
        <v>13.5</v>
      </c>
      <c r="AZ36" s="191">
        <f t="shared" si="38"/>
        <v>182.25</v>
      </c>
      <c r="BA36" s="191">
        <f t="shared" si="39"/>
        <v>0</v>
      </c>
      <c r="BB36" s="191"/>
      <c r="BC36" s="191">
        <f t="shared" si="40"/>
        <v>0</v>
      </c>
      <c r="BD36" s="191">
        <f t="shared" si="41"/>
        <v>14.733333333333334</v>
      </c>
      <c r="BE36" s="191">
        <f t="shared" si="42"/>
        <v>217.07111111111115</v>
      </c>
      <c r="BF36" s="191">
        <f t="shared" si="43"/>
        <v>0</v>
      </c>
      <c r="BG36" s="191"/>
      <c r="BH36" s="191">
        <f t="shared" si="44"/>
        <v>0</v>
      </c>
      <c r="BI36" s="191">
        <f t="shared" si="45"/>
        <v>15.8</v>
      </c>
      <c r="BJ36" s="191">
        <f t="shared" si="46"/>
        <v>249.64000000000001</v>
      </c>
      <c r="BK36" s="191">
        <f t="shared" si="47"/>
        <v>0</v>
      </c>
      <c r="BL36" s="191"/>
      <c r="BM36" s="191">
        <f t="shared" si="48"/>
        <v>0</v>
      </c>
      <c r="BN36" s="191">
        <f t="shared" si="49"/>
        <v>18.172413793103448</v>
      </c>
      <c r="BO36" s="191">
        <f t="shared" si="50"/>
        <v>330.23662306777646</v>
      </c>
      <c r="BP36" s="191">
        <f t="shared" si="51"/>
        <v>0</v>
      </c>
      <c r="BQ36" s="191"/>
      <c r="BR36" s="191">
        <f t="shared" si="52"/>
        <v>0</v>
      </c>
      <c r="BS36" s="191">
        <f t="shared" si="53"/>
        <v>20.766666666666666</v>
      </c>
      <c r="BT36" s="191">
        <f t="shared" si="54"/>
        <v>431.2544444444444</v>
      </c>
      <c r="BU36" s="191">
        <f t="shared" si="55"/>
        <v>0</v>
      </c>
      <c r="BV36" s="191"/>
      <c r="BW36" s="191">
        <f t="shared" si="56"/>
        <v>0</v>
      </c>
      <c r="BX36" s="191">
        <f t="shared" si="57"/>
        <v>22.966666666666665</v>
      </c>
      <c r="BY36" s="191">
        <f t="shared" si="58"/>
        <v>527.46777777777766</v>
      </c>
      <c r="BZ36" s="191">
        <f t="shared" si="59"/>
        <v>0</v>
      </c>
      <c r="CA36" s="191"/>
      <c r="CB36" s="191">
        <f t="shared" si="60"/>
        <v>0</v>
      </c>
      <c r="CC36" s="191">
        <f t="shared" si="61"/>
        <v>27.566666666666666</v>
      </c>
      <c r="CD36" s="191">
        <f t="shared" si="62"/>
        <v>759.92111111111114</v>
      </c>
      <c r="CE36" s="191">
        <f t="shared" si="63"/>
        <v>0</v>
      </c>
      <c r="CF36" s="191"/>
      <c r="CG36" s="191">
        <f t="shared" si="64"/>
        <v>0</v>
      </c>
      <c r="CH36" s="191">
        <f t="shared" si="65"/>
        <v>42.5</v>
      </c>
      <c r="CI36" s="191">
        <f t="shared" si="66"/>
        <v>1806.25</v>
      </c>
      <c r="CJ36" s="191">
        <f t="shared" si="67"/>
        <v>0</v>
      </c>
      <c r="CK36" s="191"/>
      <c r="CL36" s="191">
        <f t="shared" si="68"/>
        <v>0</v>
      </c>
      <c r="CM36" s="191">
        <f t="shared" si="69"/>
        <v>42.5</v>
      </c>
      <c r="CN36" s="191">
        <f t="shared" si="70"/>
        <v>1806.25</v>
      </c>
      <c r="CO36" s="191">
        <f t="shared" si="71"/>
        <v>0</v>
      </c>
      <c r="CP36" s="191"/>
      <c r="CQ36" s="191">
        <f t="shared" si="72"/>
        <v>0</v>
      </c>
      <c r="CR36" s="191">
        <f t="shared" si="73"/>
        <v>42.5</v>
      </c>
      <c r="CS36" s="191">
        <f t="shared" si="74"/>
        <v>1806.25</v>
      </c>
      <c r="CT36" s="191">
        <f t="shared" si="75"/>
        <v>0</v>
      </c>
      <c r="CU36" s="191"/>
      <c r="CV36" s="191">
        <f t="shared" si="76"/>
        <v>0</v>
      </c>
      <c r="CW36" s="191">
        <f t="shared" si="77"/>
        <v>42.5</v>
      </c>
      <c r="CX36" s="191">
        <f t="shared" si="78"/>
        <v>1806.25</v>
      </c>
      <c r="CY36" s="191">
        <f t="shared" si="79"/>
        <v>0</v>
      </c>
      <c r="CZ36" s="191">
        <f t="shared" si="80"/>
        <v>42.5</v>
      </c>
      <c r="DA36" s="191">
        <f t="shared" si="81"/>
        <v>1806.25</v>
      </c>
      <c r="DB36" s="191">
        <f t="shared" si="82"/>
        <v>3262539.0625</v>
      </c>
      <c r="DC36" s="191"/>
      <c r="DD36" s="191">
        <f t="shared" si="83"/>
        <v>0</v>
      </c>
      <c r="DE36" s="191">
        <f t="shared" si="84"/>
        <v>42.5</v>
      </c>
      <c r="DF36" s="191">
        <f t="shared" si="85"/>
        <v>1806.25</v>
      </c>
      <c r="DG36" s="191">
        <f t="shared" si="86"/>
        <v>0</v>
      </c>
      <c r="DH36" s="191"/>
      <c r="DI36" s="191">
        <f t="shared" si="87"/>
        <v>0</v>
      </c>
      <c r="DJ36" s="191">
        <f t="shared" si="88"/>
        <v>42.5</v>
      </c>
      <c r="DK36" s="191">
        <f t="shared" si="89"/>
        <v>1806.25</v>
      </c>
      <c r="DL36" s="191">
        <f t="shared" si="90"/>
        <v>0</v>
      </c>
      <c r="DM36" s="191"/>
      <c r="DN36" s="191">
        <f t="shared" si="91"/>
        <v>0</v>
      </c>
      <c r="DO36" s="191">
        <f t="shared" si="92"/>
        <v>42.5</v>
      </c>
      <c r="DP36" s="191">
        <f t="shared" si="93"/>
        <v>1806.25</v>
      </c>
      <c r="DQ36" s="191">
        <f t="shared" si="94"/>
        <v>0</v>
      </c>
      <c r="DR36" s="191"/>
      <c r="DS36" s="191">
        <f t="shared" si="95"/>
        <v>0</v>
      </c>
      <c r="DT36" s="191">
        <f t="shared" si="96"/>
        <v>42.5</v>
      </c>
      <c r="DU36" s="191">
        <f t="shared" si="97"/>
        <v>1806.25</v>
      </c>
      <c r="DV36" s="191">
        <f t="shared" si="98"/>
        <v>0</v>
      </c>
      <c r="DW36" s="191"/>
      <c r="DX36" s="191">
        <f t="shared" si="99"/>
        <v>0</v>
      </c>
      <c r="DY36" s="191">
        <f t="shared" si="100"/>
        <v>42.5</v>
      </c>
      <c r="DZ36" s="191">
        <f t="shared" si="101"/>
        <v>1806.25</v>
      </c>
      <c r="EA36" s="191">
        <f t="shared" si="102"/>
        <v>0</v>
      </c>
      <c r="EB36" s="191"/>
      <c r="EC36" s="191">
        <f t="shared" si="103"/>
        <v>0</v>
      </c>
      <c r="ED36" s="191">
        <f t="shared" si="104"/>
        <v>42.5</v>
      </c>
      <c r="EE36" s="191">
        <f t="shared" si="105"/>
        <v>1806.25</v>
      </c>
      <c r="EF36" s="191">
        <f t="shared" si="106"/>
        <v>0</v>
      </c>
      <c r="EG36" s="191"/>
      <c r="EH36" s="191">
        <f t="shared" si="107"/>
        <v>0</v>
      </c>
      <c r="EI36" s="191">
        <f t="shared" si="108"/>
        <v>42.5</v>
      </c>
      <c r="EJ36" s="191">
        <f t="shared" si="109"/>
        <v>1806.25</v>
      </c>
      <c r="EK36" s="191">
        <f t="shared" si="110"/>
        <v>0</v>
      </c>
      <c r="EL36" s="191"/>
      <c r="EM36" s="191">
        <f t="shared" si="111"/>
        <v>0</v>
      </c>
      <c r="EN36" s="191">
        <f t="shared" si="112"/>
        <v>42.5</v>
      </c>
      <c r="EO36" s="191">
        <f t="shared" si="113"/>
        <v>1806.25</v>
      </c>
      <c r="EP36" s="191">
        <f t="shared" si="114"/>
        <v>0</v>
      </c>
      <c r="EQ36" s="191"/>
      <c r="ER36" s="191">
        <f t="shared" si="115"/>
        <v>0</v>
      </c>
      <c r="ES36" s="191">
        <f t="shared" si="116"/>
        <v>42.5</v>
      </c>
      <c r="ET36" s="191">
        <f t="shared" si="117"/>
        <v>1806.25</v>
      </c>
      <c r="EU36" s="191">
        <f t="shared" si="118"/>
        <v>0</v>
      </c>
      <c r="EV36" s="191"/>
      <c r="EW36" s="191">
        <f t="shared" si="119"/>
        <v>0</v>
      </c>
      <c r="EX36" s="191">
        <f t="shared" si="120"/>
        <v>42.5</v>
      </c>
      <c r="EY36" s="191">
        <f t="shared" si="121"/>
        <v>1806.25</v>
      </c>
      <c r="EZ36" s="191">
        <f t="shared" si="122"/>
        <v>0</v>
      </c>
      <c r="FA36" s="191"/>
      <c r="FB36" s="191">
        <f t="shared" si="123"/>
        <v>0</v>
      </c>
      <c r="FC36" s="191">
        <f t="shared" si="124"/>
        <v>42.5</v>
      </c>
      <c r="FD36" s="191">
        <f t="shared" si="125"/>
        <v>1806.25</v>
      </c>
      <c r="FE36" s="191">
        <f t="shared" si="126"/>
        <v>0</v>
      </c>
      <c r="FF36" s="191"/>
      <c r="FG36" s="191">
        <f t="shared" si="127"/>
        <v>0</v>
      </c>
      <c r="FH36" s="191">
        <f t="shared" si="128"/>
        <v>42.5</v>
      </c>
      <c r="FI36" s="191">
        <f t="shared" si="129"/>
        <v>1806.25</v>
      </c>
      <c r="FJ36" s="191">
        <f t="shared" si="130"/>
        <v>0</v>
      </c>
      <c r="FK36" s="191"/>
      <c r="FL36" s="191">
        <f t="shared" si="131"/>
        <v>0</v>
      </c>
      <c r="FM36" s="191">
        <f t="shared" si="132"/>
        <v>42.5</v>
      </c>
      <c r="FN36" s="191">
        <f t="shared" si="133"/>
        <v>1806.25</v>
      </c>
      <c r="FO36" s="191">
        <f t="shared" si="134"/>
        <v>0</v>
      </c>
      <c r="FP36" s="192"/>
      <c r="FQ36" s="191"/>
      <c r="FR36" s="191"/>
      <c r="FS36" s="191"/>
      <c r="FT36" s="178"/>
      <c r="FU36" s="192">
        <f t="shared" si="135"/>
        <v>0</v>
      </c>
      <c r="FV36" s="191">
        <f t="shared" si="136"/>
        <v>42.5</v>
      </c>
      <c r="FW36" s="191">
        <f t="shared" si="137"/>
        <v>1806.25</v>
      </c>
      <c r="FX36" s="191">
        <f t="shared" si="138"/>
        <v>0</v>
      </c>
    </row>
    <row r="37" spans="1:180">
      <c r="A37" s="188">
        <f t="shared" si="139"/>
        <v>43</v>
      </c>
      <c r="B37" s="189" t="s">
        <v>2</v>
      </c>
      <c r="C37" s="190">
        <f t="shared" si="140"/>
        <v>43.9</v>
      </c>
      <c r="D37" s="191"/>
      <c r="E37" s="191">
        <f t="shared" si="0"/>
        <v>0</v>
      </c>
      <c r="F37" s="191">
        <f t="shared" si="1"/>
        <v>8.2142857142857153</v>
      </c>
      <c r="G37" s="191">
        <f t="shared" si="2"/>
        <v>67.474489795918387</v>
      </c>
      <c r="H37" s="191">
        <f t="shared" si="3"/>
        <v>0</v>
      </c>
      <c r="I37" s="191"/>
      <c r="J37" s="191">
        <f t="shared" si="4"/>
        <v>0</v>
      </c>
      <c r="K37" s="191">
        <f t="shared" si="5"/>
        <v>10.200000000000003</v>
      </c>
      <c r="L37" s="191">
        <f t="shared" si="6"/>
        <v>104.04000000000006</v>
      </c>
      <c r="M37" s="191">
        <f t="shared" si="7"/>
        <v>0</v>
      </c>
      <c r="N37" s="191"/>
      <c r="O37" s="191">
        <f t="shared" si="8"/>
        <v>0</v>
      </c>
      <c r="P37" s="191">
        <f t="shared" si="9"/>
        <v>13.600000000000001</v>
      </c>
      <c r="Q37" s="191">
        <f t="shared" si="10"/>
        <v>184.96000000000004</v>
      </c>
      <c r="R37" s="191">
        <f t="shared" si="11"/>
        <v>0</v>
      </c>
      <c r="S37" s="191"/>
      <c r="T37" s="191">
        <f t="shared" si="12"/>
        <v>0</v>
      </c>
      <c r="U37" s="191">
        <f t="shared" si="13"/>
        <v>12.133333333333333</v>
      </c>
      <c r="V37" s="191">
        <f t="shared" si="14"/>
        <v>147.21777777777777</v>
      </c>
      <c r="W37" s="191">
        <f t="shared" si="15"/>
        <v>0</v>
      </c>
      <c r="X37" s="191"/>
      <c r="Y37" s="191">
        <f t="shared" si="16"/>
        <v>0</v>
      </c>
      <c r="Z37" s="191">
        <f t="shared" si="17"/>
        <v>14.05</v>
      </c>
      <c r="AA37" s="191">
        <f t="shared" si="18"/>
        <v>197.40250000000003</v>
      </c>
      <c r="AB37" s="191">
        <f t="shared" si="19"/>
        <v>0</v>
      </c>
      <c r="AC37" s="191">
        <v>1</v>
      </c>
      <c r="AD37" s="191">
        <f t="shared" si="20"/>
        <v>43.5</v>
      </c>
      <c r="AE37" s="191">
        <f t="shared" si="21"/>
        <v>6.4666666666666686</v>
      </c>
      <c r="AF37" s="191">
        <f t="shared" si="22"/>
        <v>41.817777777777799</v>
      </c>
      <c r="AG37" s="191">
        <f t="shared" si="23"/>
        <v>41.817777777777799</v>
      </c>
      <c r="AH37" s="191"/>
      <c r="AI37" s="191">
        <f t="shared" si="24"/>
        <v>0</v>
      </c>
      <c r="AJ37" s="191">
        <f t="shared" si="25"/>
        <v>9.8666666666666671</v>
      </c>
      <c r="AK37" s="191">
        <f t="shared" si="26"/>
        <v>97.351111111111123</v>
      </c>
      <c r="AL37" s="191">
        <f t="shared" si="27"/>
        <v>0</v>
      </c>
      <c r="AM37" s="191"/>
      <c r="AN37" s="191">
        <f t="shared" si="28"/>
        <v>0</v>
      </c>
      <c r="AO37" s="191">
        <f t="shared" si="29"/>
        <v>11.200000000000003</v>
      </c>
      <c r="AP37" s="191">
        <f t="shared" si="30"/>
        <v>125.44000000000007</v>
      </c>
      <c r="AQ37" s="191">
        <f t="shared" si="31"/>
        <v>0</v>
      </c>
      <c r="AR37" s="191"/>
      <c r="AS37" s="191">
        <f t="shared" si="32"/>
        <v>0</v>
      </c>
      <c r="AT37" s="191">
        <f t="shared" si="33"/>
        <v>12.866666666666667</v>
      </c>
      <c r="AU37" s="191">
        <f t="shared" si="34"/>
        <v>165.55111111111111</v>
      </c>
      <c r="AV37" s="191">
        <f t="shared" si="35"/>
        <v>0</v>
      </c>
      <c r="AW37" s="191"/>
      <c r="AX37" s="191">
        <f t="shared" si="36"/>
        <v>0</v>
      </c>
      <c r="AY37" s="191">
        <f t="shared" si="37"/>
        <v>14.5</v>
      </c>
      <c r="AZ37" s="191">
        <f t="shared" si="38"/>
        <v>210.25</v>
      </c>
      <c r="BA37" s="191">
        <f t="shared" si="39"/>
        <v>0</v>
      </c>
      <c r="BB37" s="191"/>
      <c r="BC37" s="191">
        <f t="shared" si="40"/>
        <v>0</v>
      </c>
      <c r="BD37" s="191">
        <f t="shared" si="41"/>
        <v>15.733333333333334</v>
      </c>
      <c r="BE37" s="191">
        <f t="shared" si="42"/>
        <v>247.53777777777782</v>
      </c>
      <c r="BF37" s="191">
        <f t="shared" si="43"/>
        <v>0</v>
      </c>
      <c r="BG37" s="191"/>
      <c r="BH37" s="191">
        <f t="shared" si="44"/>
        <v>0</v>
      </c>
      <c r="BI37" s="191">
        <f t="shared" si="45"/>
        <v>16.8</v>
      </c>
      <c r="BJ37" s="191">
        <f t="shared" si="46"/>
        <v>282.24</v>
      </c>
      <c r="BK37" s="191">
        <f t="shared" si="47"/>
        <v>0</v>
      </c>
      <c r="BL37" s="191"/>
      <c r="BM37" s="191">
        <f t="shared" si="48"/>
        <v>0</v>
      </c>
      <c r="BN37" s="191">
        <f t="shared" si="49"/>
        <v>19.172413793103448</v>
      </c>
      <c r="BO37" s="191">
        <f t="shared" si="50"/>
        <v>367.58145065398338</v>
      </c>
      <c r="BP37" s="191">
        <f t="shared" si="51"/>
        <v>0</v>
      </c>
      <c r="BQ37" s="191"/>
      <c r="BR37" s="191">
        <f t="shared" si="52"/>
        <v>0</v>
      </c>
      <c r="BS37" s="191">
        <f t="shared" si="53"/>
        <v>21.766666666666666</v>
      </c>
      <c r="BT37" s="191">
        <f t="shared" si="54"/>
        <v>473.78777777777776</v>
      </c>
      <c r="BU37" s="191">
        <f t="shared" si="55"/>
        <v>0</v>
      </c>
      <c r="BV37" s="191"/>
      <c r="BW37" s="191">
        <f t="shared" si="56"/>
        <v>0</v>
      </c>
      <c r="BX37" s="191">
        <f t="shared" si="57"/>
        <v>23.966666666666665</v>
      </c>
      <c r="BY37" s="191">
        <f t="shared" si="58"/>
        <v>574.40111111111105</v>
      </c>
      <c r="BZ37" s="191">
        <f t="shared" si="59"/>
        <v>0</v>
      </c>
      <c r="CA37" s="191"/>
      <c r="CB37" s="191">
        <f t="shared" si="60"/>
        <v>0</v>
      </c>
      <c r="CC37" s="191">
        <f t="shared" si="61"/>
        <v>28.566666666666666</v>
      </c>
      <c r="CD37" s="191">
        <f t="shared" si="62"/>
        <v>816.05444444444447</v>
      </c>
      <c r="CE37" s="191">
        <f t="shared" si="63"/>
        <v>0</v>
      </c>
      <c r="CF37" s="191"/>
      <c r="CG37" s="191">
        <f t="shared" si="64"/>
        <v>0</v>
      </c>
      <c r="CH37" s="191">
        <f t="shared" si="65"/>
        <v>43.5</v>
      </c>
      <c r="CI37" s="191">
        <f t="shared" si="66"/>
        <v>1892.25</v>
      </c>
      <c r="CJ37" s="191">
        <f t="shared" si="67"/>
        <v>0</v>
      </c>
      <c r="CK37" s="191"/>
      <c r="CL37" s="191">
        <f t="shared" si="68"/>
        <v>0</v>
      </c>
      <c r="CM37" s="191">
        <f t="shared" si="69"/>
        <v>43.5</v>
      </c>
      <c r="CN37" s="191">
        <f t="shared" si="70"/>
        <v>1892.25</v>
      </c>
      <c r="CO37" s="191">
        <f t="shared" si="71"/>
        <v>0</v>
      </c>
      <c r="CP37" s="191"/>
      <c r="CQ37" s="191">
        <f t="shared" si="72"/>
        <v>0</v>
      </c>
      <c r="CR37" s="191">
        <f t="shared" si="73"/>
        <v>43.5</v>
      </c>
      <c r="CS37" s="191">
        <f t="shared" si="74"/>
        <v>1892.25</v>
      </c>
      <c r="CT37" s="191">
        <f t="shared" si="75"/>
        <v>0</v>
      </c>
      <c r="CU37" s="191"/>
      <c r="CV37" s="191">
        <f t="shared" si="76"/>
        <v>0</v>
      </c>
      <c r="CW37" s="191">
        <f t="shared" si="77"/>
        <v>43.5</v>
      </c>
      <c r="CX37" s="191">
        <f t="shared" si="78"/>
        <v>1892.25</v>
      </c>
      <c r="CY37" s="191">
        <f t="shared" si="79"/>
        <v>0</v>
      </c>
      <c r="CZ37" s="191">
        <f t="shared" si="80"/>
        <v>43.5</v>
      </c>
      <c r="DA37" s="191">
        <f t="shared" si="81"/>
        <v>1892.25</v>
      </c>
      <c r="DB37" s="191">
        <f t="shared" si="82"/>
        <v>3580610.0625</v>
      </c>
      <c r="DC37" s="191"/>
      <c r="DD37" s="191">
        <f t="shared" si="83"/>
        <v>0</v>
      </c>
      <c r="DE37" s="191">
        <f t="shared" si="84"/>
        <v>43.5</v>
      </c>
      <c r="DF37" s="191">
        <f t="shared" si="85"/>
        <v>1892.25</v>
      </c>
      <c r="DG37" s="191">
        <f t="shared" si="86"/>
        <v>0</v>
      </c>
      <c r="DH37" s="191"/>
      <c r="DI37" s="191">
        <f t="shared" si="87"/>
        <v>0</v>
      </c>
      <c r="DJ37" s="191">
        <f t="shared" si="88"/>
        <v>43.5</v>
      </c>
      <c r="DK37" s="191">
        <f t="shared" si="89"/>
        <v>1892.25</v>
      </c>
      <c r="DL37" s="191">
        <f t="shared" si="90"/>
        <v>0</v>
      </c>
      <c r="DM37" s="191"/>
      <c r="DN37" s="191">
        <f t="shared" si="91"/>
        <v>0</v>
      </c>
      <c r="DO37" s="191">
        <f t="shared" si="92"/>
        <v>43.5</v>
      </c>
      <c r="DP37" s="191">
        <f t="shared" si="93"/>
        <v>1892.25</v>
      </c>
      <c r="DQ37" s="191">
        <f t="shared" si="94"/>
        <v>0</v>
      </c>
      <c r="DR37" s="191"/>
      <c r="DS37" s="191">
        <f t="shared" si="95"/>
        <v>0</v>
      </c>
      <c r="DT37" s="191">
        <f t="shared" si="96"/>
        <v>43.5</v>
      </c>
      <c r="DU37" s="191">
        <f t="shared" si="97"/>
        <v>1892.25</v>
      </c>
      <c r="DV37" s="191">
        <f t="shared" si="98"/>
        <v>0</v>
      </c>
      <c r="DW37" s="191"/>
      <c r="DX37" s="191">
        <f t="shared" si="99"/>
        <v>0</v>
      </c>
      <c r="DY37" s="191">
        <f t="shared" si="100"/>
        <v>43.5</v>
      </c>
      <c r="DZ37" s="191">
        <f t="shared" si="101"/>
        <v>1892.25</v>
      </c>
      <c r="EA37" s="191">
        <f t="shared" si="102"/>
        <v>0</v>
      </c>
      <c r="EB37" s="191"/>
      <c r="EC37" s="191">
        <f t="shared" si="103"/>
        <v>0</v>
      </c>
      <c r="ED37" s="191">
        <f t="shared" si="104"/>
        <v>43.5</v>
      </c>
      <c r="EE37" s="191">
        <f t="shared" si="105"/>
        <v>1892.25</v>
      </c>
      <c r="EF37" s="191">
        <f t="shared" si="106"/>
        <v>0</v>
      </c>
      <c r="EG37" s="191"/>
      <c r="EH37" s="191">
        <f t="shared" si="107"/>
        <v>0</v>
      </c>
      <c r="EI37" s="191">
        <f t="shared" si="108"/>
        <v>43.5</v>
      </c>
      <c r="EJ37" s="191">
        <f t="shared" si="109"/>
        <v>1892.25</v>
      </c>
      <c r="EK37" s="191">
        <f t="shared" si="110"/>
        <v>0</v>
      </c>
      <c r="EL37" s="191"/>
      <c r="EM37" s="191">
        <f t="shared" si="111"/>
        <v>0</v>
      </c>
      <c r="EN37" s="191">
        <f t="shared" si="112"/>
        <v>43.5</v>
      </c>
      <c r="EO37" s="191">
        <f t="shared" si="113"/>
        <v>1892.25</v>
      </c>
      <c r="EP37" s="191">
        <f t="shared" si="114"/>
        <v>0</v>
      </c>
      <c r="EQ37" s="191"/>
      <c r="ER37" s="191">
        <f t="shared" si="115"/>
        <v>0</v>
      </c>
      <c r="ES37" s="191">
        <f t="shared" si="116"/>
        <v>43.5</v>
      </c>
      <c r="ET37" s="191">
        <f t="shared" si="117"/>
        <v>1892.25</v>
      </c>
      <c r="EU37" s="191">
        <f t="shared" si="118"/>
        <v>0</v>
      </c>
      <c r="EV37" s="191"/>
      <c r="EW37" s="191">
        <f t="shared" si="119"/>
        <v>0</v>
      </c>
      <c r="EX37" s="191">
        <f t="shared" si="120"/>
        <v>43.5</v>
      </c>
      <c r="EY37" s="191">
        <f t="shared" si="121"/>
        <v>1892.25</v>
      </c>
      <c r="EZ37" s="191">
        <f t="shared" si="122"/>
        <v>0</v>
      </c>
      <c r="FA37" s="191"/>
      <c r="FB37" s="191">
        <f t="shared" si="123"/>
        <v>0</v>
      </c>
      <c r="FC37" s="191">
        <f t="shared" si="124"/>
        <v>43.5</v>
      </c>
      <c r="FD37" s="191">
        <f t="shared" si="125"/>
        <v>1892.25</v>
      </c>
      <c r="FE37" s="191">
        <f t="shared" si="126"/>
        <v>0</v>
      </c>
      <c r="FF37" s="191"/>
      <c r="FG37" s="191">
        <f t="shared" si="127"/>
        <v>0</v>
      </c>
      <c r="FH37" s="191">
        <f t="shared" si="128"/>
        <v>43.5</v>
      </c>
      <c r="FI37" s="191">
        <f t="shared" si="129"/>
        <v>1892.25</v>
      </c>
      <c r="FJ37" s="191">
        <f t="shared" si="130"/>
        <v>0</v>
      </c>
      <c r="FK37" s="191"/>
      <c r="FL37" s="191">
        <f t="shared" si="131"/>
        <v>0</v>
      </c>
      <c r="FM37" s="191">
        <f t="shared" si="132"/>
        <v>43.5</v>
      </c>
      <c r="FN37" s="191">
        <f t="shared" si="133"/>
        <v>1892.25</v>
      </c>
      <c r="FO37" s="191">
        <f t="shared" si="134"/>
        <v>0</v>
      </c>
      <c r="FP37" s="192"/>
      <c r="FQ37" s="191"/>
      <c r="FR37" s="191"/>
      <c r="FS37" s="191"/>
      <c r="FT37" s="178"/>
      <c r="FU37" s="192">
        <f t="shared" si="135"/>
        <v>0</v>
      </c>
      <c r="FV37" s="191">
        <f t="shared" si="136"/>
        <v>43.5</v>
      </c>
      <c r="FW37" s="191">
        <f t="shared" si="137"/>
        <v>1892.25</v>
      </c>
      <c r="FX37" s="191">
        <f t="shared" si="138"/>
        <v>0</v>
      </c>
    </row>
    <row r="38" spans="1:180">
      <c r="A38" s="188">
        <f t="shared" si="139"/>
        <v>44</v>
      </c>
      <c r="B38" s="189" t="s">
        <v>2</v>
      </c>
      <c r="C38" s="190">
        <f t="shared" si="140"/>
        <v>44.9</v>
      </c>
      <c r="D38" s="191"/>
      <c r="E38" s="191">
        <f t="shared" si="0"/>
        <v>0</v>
      </c>
      <c r="F38" s="191">
        <f t="shared" si="1"/>
        <v>9.2142857142857153</v>
      </c>
      <c r="G38" s="191">
        <f t="shared" si="2"/>
        <v>84.903061224489818</v>
      </c>
      <c r="H38" s="191">
        <f t="shared" si="3"/>
        <v>0</v>
      </c>
      <c r="I38" s="191"/>
      <c r="J38" s="191">
        <f t="shared" si="4"/>
        <v>0</v>
      </c>
      <c r="K38" s="191">
        <f t="shared" si="5"/>
        <v>11.200000000000003</v>
      </c>
      <c r="L38" s="191">
        <f t="shared" si="6"/>
        <v>125.44000000000007</v>
      </c>
      <c r="M38" s="191">
        <f t="shared" si="7"/>
        <v>0</v>
      </c>
      <c r="N38" s="191"/>
      <c r="O38" s="191">
        <f t="shared" si="8"/>
        <v>0</v>
      </c>
      <c r="P38" s="191">
        <f t="shared" si="9"/>
        <v>14.600000000000001</v>
      </c>
      <c r="Q38" s="191">
        <f t="shared" si="10"/>
        <v>213.16000000000005</v>
      </c>
      <c r="R38" s="191">
        <f t="shared" si="11"/>
        <v>0</v>
      </c>
      <c r="S38" s="191"/>
      <c r="T38" s="191">
        <f t="shared" si="12"/>
        <v>0</v>
      </c>
      <c r="U38" s="191">
        <f t="shared" si="13"/>
        <v>13.133333333333333</v>
      </c>
      <c r="V38" s="191">
        <f t="shared" si="14"/>
        <v>172.48444444444442</v>
      </c>
      <c r="W38" s="191">
        <f t="shared" si="15"/>
        <v>0</v>
      </c>
      <c r="X38" s="191"/>
      <c r="Y38" s="191">
        <f t="shared" si="16"/>
        <v>0</v>
      </c>
      <c r="Z38" s="191">
        <f t="shared" si="17"/>
        <v>15.05</v>
      </c>
      <c r="AA38" s="191">
        <f t="shared" si="18"/>
        <v>226.50250000000003</v>
      </c>
      <c r="AB38" s="191">
        <f t="shared" si="19"/>
        <v>0</v>
      </c>
      <c r="AC38" s="191">
        <v>1</v>
      </c>
      <c r="AD38" s="191">
        <f t="shared" si="20"/>
        <v>44.5</v>
      </c>
      <c r="AE38" s="191">
        <f t="shared" si="21"/>
        <v>7.4666666666666686</v>
      </c>
      <c r="AF38" s="191">
        <f t="shared" si="22"/>
        <v>55.751111111111136</v>
      </c>
      <c r="AG38" s="191">
        <f t="shared" si="23"/>
        <v>55.751111111111136</v>
      </c>
      <c r="AH38" s="191"/>
      <c r="AI38" s="191">
        <f t="shared" si="24"/>
        <v>0</v>
      </c>
      <c r="AJ38" s="191">
        <f t="shared" si="25"/>
        <v>10.866666666666667</v>
      </c>
      <c r="AK38" s="191">
        <f t="shared" si="26"/>
        <v>118.08444444444446</v>
      </c>
      <c r="AL38" s="191">
        <f t="shared" si="27"/>
        <v>0</v>
      </c>
      <c r="AM38" s="191"/>
      <c r="AN38" s="191">
        <f t="shared" si="28"/>
        <v>0</v>
      </c>
      <c r="AO38" s="191">
        <f t="shared" si="29"/>
        <v>12.200000000000003</v>
      </c>
      <c r="AP38" s="191">
        <f t="shared" si="30"/>
        <v>148.84000000000006</v>
      </c>
      <c r="AQ38" s="191">
        <f t="shared" si="31"/>
        <v>0</v>
      </c>
      <c r="AR38" s="191"/>
      <c r="AS38" s="191">
        <f t="shared" si="32"/>
        <v>0</v>
      </c>
      <c r="AT38" s="191">
        <f t="shared" si="33"/>
        <v>13.866666666666667</v>
      </c>
      <c r="AU38" s="191">
        <f t="shared" si="34"/>
        <v>192.28444444444446</v>
      </c>
      <c r="AV38" s="191">
        <f t="shared" si="35"/>
        <v>0</v>
      </c>
      <c r="AW38" s="191"/>
      <c r="AX38" s="191">
        <f t="shared" si="36"/>
        <v>0</v>
      </c>
      <c r="AY38" s="191">
        <f t="shared" si="37"/>
        <v>15.5</v>
      </c>
      <c r="AZ38" s="191">
        <f t="shared" si="38"/>
        <v>240.25</v>
      </c>
      <c r="BA38" s="191">
        <f t="shared" si="39"/>
        <v>0</v>
      </c>
      <c r="BB38" s="191"/>
      <c r="BC38" s="191">
        <f t="shared" si="40"/>
        <v>0</v>
      </c>
      <c r="BD38" s="191">
        <f t="shared" si="41"/>
        <v>16.733333333333334</v>
      </c>
      <c r="BE38" s="191">
        <f t="shared" si="42"/>
        <v>280.00444444444446</v>
      </c>
      <c r="BF38" s="191">
        <f t="shared" si="43"/>
        <v>0</v>
      </c>
      <c r="BG38" s="191"/>
      <c r="BH38" s="191">
        <f t="shared" si="44"/>
        <v>0</v>
      </c>
      <c r="BI38" s="191">
        <f t="shared" si="45"/>
        <v>17.8</v>
      </c>
      <c r="BJ38" s="191">
        <f t="shared" si="46"/>
        <v>316.84000000000003</v>
      </c>
      <c r="BK38" s="191">
        <f t="shared" si="47"/>
        <v>0</v>
      </c>
      <c r="BL38" s="191"/>
      <c r="BM38" s="191">
        <f t="shared" si="48"/>
        <v>0</v>
      </c>
      <c r="BN38" s="191">
        <f t="shared" si="49"/>
        <v>20.172413793103448</v>
      </c>
      <c r="BO38" s="191">
        <f t="shared" si="50"/>
        <v>406.92627824019024</v>
      </c>
      <c r="BP38" s="191">
        <f t="shared" si="51"/>
        <v>0</v>
      </c>
      <c r="BQ38" s="191"/>
      <c r="BR38" s="191">
        <f t="shared" si="52"/>
        <v>0</v>
      </c>
      <c r="BS38" s="191">
        <f t="shared" si="53"/>
        <v>22.766666666666666</v>
      </c>
      <c r="BT38" s="191">
        <f t="shared" si="54"/>
        <v>518.32111111111112</v>
      </c>
      <c r="BU38" s="191">
        <f t="shared" si="55"/>
        <v>0</v>
      </c>
      <c r="BV38" s="191"/>
      <c r="BW38" s="191">
        <f t="shared" si="56"/>
        <v>0</v>
      </c>
      <c r="BX38" s="191">
        <f t="shared" si="57"/>
        <v>24.966666666666665</v>
      </c>
      <c r="BY38" s="191">
        <f t="shared" si="58"/>
        <v>623.33444444444433</v>
      </c>
      <c r="BZ38" s="191">
        <f t="shared" si="59"/>
        <v>0</v>
      </c>
      <c r="CA38" s="191"/>
      <c r="CB38" s="191">
        <f t="shared" si="60"/>
        <v>0</v>
      </c>
      <c r="CC38" s="191">
        <f t="shared" si="61"/>
        <v>29.566666666666666</v>
      </c>
      <c r="CD38" s="191">
        <f t="shared" si="62"/>
        <v>874.1877777777778</v>
      </c>
      <c r="CE38" s="191">
        <f t="shared" si="63"/>
        <v>0</v>
      </c>
      <c r="CF38" s="191"/>
      <c r="CG38" s="191">
        <f t="shared" si="64"/>
        <v>0</v>
      </c>
      <c r="CH38" s="191">
        <f t="shared" si="65"/>
        <v>44.5</v>
      </c>
      <c r="CI38" s="191">
        <f t="shared" si="66"/>
        <v>1980.25</v>
      </c>
      <c r="CJ38" s="191">
        <f t="shared" si="67"/>
        <v>0</v>
      </c>
      <c r="CK38" s="191"/>
      <c r="CL38" s="191">
        <f t="shared" si="68"/>
        <v>0</v>
      </c>
      <c r="CM38" s="191">
        <f t="shared" si="69"/>
        <v>44.5</v>
      </c>
      <c r="CN38" s="191">
        <f t="shared" si="70"/>
        <v>1980.25</v>
      </c>
      <c r="CO38" s="191">
        <f t="shared" si="71"/>
        <v>0</v>
      </c>
      <c r="CP38" s="191"/>
      <c r="CQ38" s="191">
        <f t="shared" si="72"/>
        <v>0</v>
      </c>
      <c r="CR38" s="191">
        <f t="shared" si="73"/>
        <v>44.5</v>
      </c>
      <c r="CS38" s="191">
        <f t="shared" si="74"/>
        <v>1980.25</v>
      </c>
      <c r="CT38" s="191">
        <f t="shared" si="75"/>
        <v>0</v>
      </c>
      <c r="CU38" s="191"/>
      <c r="CV38" s="191">
        <f t="shared" si="76"/>
        <v>0</v>
      </c>
      <c r="CW38" s="191">
        <f t="shared" si="77"/>
        <v>44.5</v>
      </c>
      <c r="CX38" s="191">
        <f t="shared" si="78"/>
        <v>1980.25</v>
      </c>
      <c r="CY38" s="191">
        <f t="shared" si="79"/>
        <v>0</v>
      </c>
      <c r="CZ38" s="191">
        <f t="shared" si="80"/>
        <v>44.5</v>
      </c>
      <c r="DA38" s="191">
        <f t="shared" si="81"/>
        <v>1980.25</v>
      </c>
      <c r="DB38" s="191">
        <f t="shared" si="82"/>
        <v>3921390.0625</v>
      </c>
      <c r="DC38" s="191"/>
      <c r="DD38" s="191">
        <f t="shared" si="83"/>
        <v>0</v>
      </c>
      <c r="DE38" s="191">
        <f t="shared" si="84"/>
        <v>44.5</v>
      </c>
      <c r="DF38" s="191">
        <f t="shared" si="85"/>
        <v>1980.25</v>
      </c>
      <c r="DG38" s="191">
        <f t="shared" si="86"/>
        <v>0</v>
      </c>
      <c r="DH38" s="191"/>
      <c r="DI38" s="191">
        <f t="shared" si="87"/>
        <v>0</v>
      </c>
      <c r="DJ38" s="191">
        <f t="shared" si="88"/>
        <v>44.5</v>
      </c>
      <c r="DK38" s="191">
        <f t="shared" si="89"/>
        <v>1980.25</v>
      </c>
      <c r="DL38" s="191">
        <f t="shared" si="90"/>
        <v>0</v>
      </c>
      <c r="DM38" s="191"/>
      <c r="DN38" s="191">
        <f t="shared" si="91"/>
        <v>0</v>
      </c>
      <c r="DO38" s="191">
        <f t="shared" si="92"/>
        <v>44.5</v>
      </c>
      <c r="DP38" s="191">
        <f t="shared" si="93"/>
        <v>1980.25</v>
      </c>
      <c r="DQ38" s="191">
        <f t="shared" si="94"/>
        <v>0</v>
      </c>
      <c r="DR38" s="191"/>
      <c r="DS38" s="191">
        <f t="shared" si="95"/>
        <v>0</v>
      </c>
      <c r="DT38" s="191">
        <f t="shared" si="96"/>
        <v>44.5</v>
      </c>
      <c r="DU38" s="191">
        <f t="shared" si="97"/>
        <v>1980.25</v>
      </c>
      <c r="DV38" s="191">
        <f t="shared" si="98"/>
        <v>0</v>
      </c>
      <c r="DW38" s="191"/>
      <c r="DX38" s="191">
        <f t="shared" si="99"/>
        <v>0</v>
      </c>
      <c r="DY38" s="191">
        <f t="shared" si="100"/>
        <v>44.5</v>
      </c>
      <c r="DZ38" s="191">
        <f t="shared" si="101"/>
        <v>1980.25</v>
      </c>
      <c r="EA38" s="191">
        <f t="shared" si="102"/>
        <v>0</v>
      </c>
      <c r="EB38" s="191"/>
      <c r="EC38" s="191">
        <f t="shared" si="103"/>
        <v>0</v>
      </c>
      <c r="ED38" s="191">
        <f t="shared" si="104"/>
        <v>44.5</v>
      </c>
      <c r="EE38" s="191">
        <f t="shared" si="105"/>
        <v>1980.25</v>
      </c>
      <c r="EF38" s="191">
        <f t="shared" si="106"/>
        <v>0</v>
      </c>
      <c r="EG38" s="191"/>
      <c r="EH38" s="191">
        <f t="shared" si="107"/>
        <v>0</v>
      </c>
      <c r="EI38" s="191">
        <f t="shared" si="108"/>
        <v>44.5</v>
      </c>
      <c r="EJ38" s="191">
        <f t="shared" si="109"/>
        <v>1980.25</v>
      </c>
      <c r="EK38" s="191">
        <f t="shared" si="110"/>
        <v>0</v>
      </c>
      <c r="EL38" s="191"/>
      <c r="EM38" s="191">
        <f t="shared" si="111"/>
        <v>0</v>
      </c>
      <c r="EN38" s="191">
        <f t="shared" si="112"/>
        <v>44.5</v>
      </c>
      <c r="EO38" s="191">
        <f t="shared" si="113"/>
        <v>1980.25</v>
      </c>
      <c r="EP38" s="191">
        <f t="shared" si="114"/>
        <v>0</v>
      </c>
      <c r="EQ38" s="191"/>
      <c r="ER38" s="191">
        <f t="shared" si="115"/>
        <v>0</v>
      </c>
      <c r="ES38" s="191">
        <f t="shared" si="116"/>
        <v>44.5</v>
      </c>
      <c r="ET38" s="191">
        <f t="shared" si="117"/>
        <v>1980.25</v>
      </c>
      <c r="EU38" s="191">
        <f t="shared" si="118"/>
        <v>0</v>
      </c>
      <c r="EV38" s="191"/>
      <c r="EW38" s="191">
        <f t="shared" si="119"/>
        <v>0</v>
      </c>
      <c r="EX38" s="191">
        <f t="shared" si="120"/>
        <v>44.5</v>
      </c>
      <c r="EY38" s="191">
        <f t="shared" si="121"/>
        <v>1980.25</v>
      </c>
      <c r="EZ38" s="191">
        <f t="shared" si="122"/>
        <v>0</v>
      </c>
      <c r="FA38" s="191"/>
      <c r="FB38" s="191">
        <f t="shared" si="123"/>
        <v>0</v>
      </c>
      <c r="FC38" s="191">
        <f t="shared" si="124"/>
        <v>44.5</v>
      </c>
      <c r="FD38" s="191">
        <f t="shared" si="125"/>
        <v>1980.25</v>
      </c>
      <c r="FE38" s="191">
        <f t="shared" si="126"/>
        <v>0</v>
      </c>
      <c r="FF38" s="191"/>
      <c r="FG38" s="191">
        <f t="shared" si="127"/>
        <v>0</v>
      </c>
      <c r="FH38" s="191">
        <f t="shared" si="128"/>
        <v>44.5</v>
      </c>
      <c r="FI38" s="191">
        <f t="shared" si="129"/>
        <v>1980.25</v>
      </c>
      <c r="FJ38" s="191">
        <f t="shared" si="130"/>
        <v>0</v>
      </c>
      <c r="FK38" s="191"/>
      <c r="FL38" s="191">
        <f t="shared" si="131"/>
        <v>0</v>
      </c>
      <c r="FM38" s="191">
        <f t="shared" si="132"/>
        <v>44.5</v>
      </c>
      <c r="FN38" s="191">
        <f t="shared" si="133"/>
        <v>1980.25</v>
      </c>
      <c r="FO38" s="191">
        <f t="shared" si="134"/>
        <v>0</v>
      </c>
      <c r="FP38" s="192"/>
      <c r="FQ38" s="191"/>
      <c r="FR38" s="191"/>
      <c r="FS38" s="191"/>
      <c r="FT38" s="178"/>
      <c r="FU38" s="192">
        <f t="shared" si="135"/>
        <v>0</v>
      </c>
      <c r="FV38" s="191">
        <f t="shared" si="136"/>
        <v>44.5</v>
      </c>
      <c r="FW38" s="191">
        <f t="shared" si="137"/>
        <v>1980.25</v>
      </c>
      <c r="FX38" s="191">
        <f t="shared" si="138"/>
        <v>0</v>
      </c>
    </row>
    <row r="39" spans="1:180">
      <c r="A39" s="188">
        <f t="shared" si="139"/>
        <v>45</v>
      </c>
      <c r="B39" s="189" t="s">
        <v>2</v>
      </c>
      <c r="C39" s="190">
        <f t="shared" si="140"/>
        <v>45.9</v>
      </c>
      <c r="D39" s="191"/>
      <c r="E39" s="191">
        <f t="shared" si="0"/>
        <v>0</v>
      </c>
      <c r="F39" s="191">
        <f t="shared" si="1"/>
        <v>10.214285714285715</v>
      </c>
      <c r="G39" s="191">
        <f t="shared" si="2"/>
        <v>104.33163265306125</v>
      </c>
      <c r="H39" s="191">
        <f t="shared" si="3"/>
        <v>0</v>
      </c>
      <c r="I39" s="191"/>
      <c r="J39" s="191">
        <f t="shared" si="4"/>
        <v>0</v>
      </c>
      <c r="K39" s="191">
        <f t="shared" si="5"/>
        <v>12.200000000000003</v>
      </c>
      <c r="L39" s="191">
        <f t="shared" si="6"/>
        <v>148.84000000000006</v>
      </c>
      <c r="M39" s="191">
        <f t="shared" si="7"/>
        <v>0</v>
      </c>
      <c r="N39" s="191"/>
      <c r="O39" s="191">
        <f t="shared" si="8"/>
        <v>0</v>
      </c>
      <c r="P39" s="191">
        <f t="shared" si="9"/>
        <v>15.600000000000001</v>
      </c>
      <c r="Q39" s="191">
        <f t="shared" si="10"/>
        <v>243.36000000000004</v>
      </c>
      <c r="R39" s="191">
        <f t="shared" si="11"/>
        <v>0</v>
      </c>
      <c r="S39" s="191"/>
      <c r="T39" s="191">
        <f t="shared" si="12"/>
        <v>0</v>
      </c>
      <c r="U39" s="191">
        <f t="shared" si="13"/>
        <v>14.133333333333333</v>
      </c>
      <c r="V39" s="191">
        <f t="shared" si="14"/>
        <v>199.7511111111111</v>
      </c>
      <c r="W39" s="191">
        <f t="shared" si="15"/>
        <v>0</v>
      </c>
      <c r="X39" s="191"/>
      <c r="Y39" s="191">
        <f t="shared" si="16"/>
        <v>0</v>
      </c>
      <c r="Z39" s="191">
        <f t="shared" si="17"/>
        <v>16.05</v>
      </c>
      <c r="AA39" s="191">
        <f t="shared" si="18"/>
        <v>257.60250000000002</v>
      </c>
      <c r="AB39" s="191">
        <f t="shared" si="19"/>
        <v>0</v>
      </c>
      <c r="AC39" s="191"/>
      <c r="AD39" s="191">
        <f t="shared" si="20"/>
        <v>0</v>
      </c>
      <c r="AE39" s="191">
        <f t="shared" si="21"/>
        <v>8.4666666666666686</v>
      </c>
      <c r="AF39" s="191">
        <f t="shared" si="22"/>
        <v>71.68444444444448</v>
      </c>
      <c r="AG39" s="191">
        <f t="shared" si="23"/>
        <v>0</v>
      </c>
      <c r="AH39" s="191"/>
      <c r="AI39" s="191">
        <f t="shared" si="24"/>
        <v>0</v>
      </c>
      <c r="AJ39" s="191">
        <f t="shared" si="25"/>
        <v>11.866666666666667</v>
      </c>
      <c r="AK39" s="191">
        <f t="shared" si="26"/>
        <v>140.81777777777779</v>
      </c>
      <c r="AL39" s="191">
        <f t="shared" si="27"/>
        <v>0</v>
      </c>
      <c r="AM39" s="191"/>
      <c r="AN39" s="191">
        <f t="shared" si="28"/>
        <v>0</v>
      </c>
      <c r="AO39" s="191">
        <f t="shared" si="29"/>
        <v>13.200000000000003</v>
      </c>
      <c r="AP39" s="191">
        <f t="shared" si="30"/>
        <v>174.24000000000007</v>
      </c>
      <c r="AQ39" s="191">
        <f t="shared" si="31"/>
        <v>0</v>
      </c>
      <c r="AR39" s="191"/>
      <c r="AS39" s="191">
        <f t="shared" si="32"/>
        <v>0</v>
      </c>
      <c r="AT39" s="191">
        <f t="shared" si="33"/>
        <v>14.866666666666667</v>
      </c>
      <c r="AU39" s="191">
        <f t="shared" si="34"/>
        <v>221.01777777777778</v>
      </c>
      <c r="AV39" s="191">
        <f t="shared" si="35"/>
        <v>0</v>
      </c>
      <c r="AW39" s="191"/>
      <c r="AX39" s="191">
        <f t="shared" si="36"/>
        <v>0</v>
      </c>
      <c r="AY39" s="191">
        <f t="shared" si="37"/>
        <v>16.5</v>
      </c>
      <c r="AZ39" s="191">
        <f t="shared" si="38"/>
        <v>272.25</v>
      </c>
      <c r="BA39" s="191">
        <f t="shared" si="39"/>
        <v>0</v>
      </c>
      <c r="BB39" s="191"/>
      <c r="BC39" s="191">
        <f t="shared" si="40"/>
        <v>0</v>
      </c>
      <c r="BD39" s="191">
        <f t="shared" si="41"/>
        <v>17.733333333333334</v>
      </c>
      <c r="BE39" s="191">
        <f t="shared" si="42"/>
        <v>314.47111111111116</v>
      </c>
      <c r="BF39" s="191">
        <f t="shared" si="43"/>
        <v>0</v>
      </c>
      <c r="BG39" s="191"/>
      <c r="BH39" s="191">
        <f t="shared" si="44"/>
        <v>0</v>
      </c>
      <c r="BI39" s="191">
        <f t="shared" si="45"/>
        <v>18.8</v>
      </c>
      <c r="BJ39" s="191">
        <f t="shared" si="46"/>
        <v>353.44000000000005</v>
      </c>
      <c r="BK39" s="191">
        <f t="shared" si="47"/>
        <v>0</v>
      </c>
      <c r="BL39" s="191"/>
      <c r="BM39" s="191">
        <f t="shared" si="48"/>
        <v>0</v>
      </c>
      <c r="BN39" s="191">
        <f t="shared" si="49"/>
        <v>21.172413793103448</v>
      </c>
      <c r="BO39" s="191">
        <f t="shared" si="50"/>
        <v>448.27110582639716</v>
      </c>
      <c r="BP39" s="191">
        <f t="shared" si="51"/>
        <v>0</v>
      </c>
      <c r="BQ39" s="191"/>
      <c r="BR39" s="191">
        <f t="shared" si="52"/>
        <v>0</v>
      </c>
      <c r="BS39" s="191">
        <f t="shared" si="53"/>
        <v>23.766666666666666</v>
      </c>
      <c r="BT39" s="191">
        <f t="shared" si="54"/>
        <v>564.85444444444443</v>
      </c>
      <c r="BU39" s="191">
        <f t="shared" si="55"/>
        <v>0</v>
      </c>
      <c r="BV39" s="191"/>
      <c r="BW39" s="191">
        <f t="shared" si="56"/>
        <v>0</v>
      </c>
      <c r="BX39" s="191">
        <f t="shared" si="57"/>
        <v>25.966666666666665</v>
      </c>
      <c r="BY39" s="191">
        <f t="shared" si="58"/>
        <v>674.26777777777772</v>
      </c>
      <c r="BZ39" s="191">
        <f t="shared" si="59"/>
        <v>0</v>
      </c>
      <c r="CA39" s="191"/>
      <c r="CB39" s="191">
        <f t="shared" si="60"/>
        <v>0</v>
      </c>
      <c r="CC39" s="191">
        <f t="shared" si="61"/>
        <v>30.566666666666666</v>
      </c>
      <c r="CD39" s="191">
        <f t="shared" si="62"/>
        <v>934.32111111111112</v>
      </c>
      <c r="CE39" s="191">
        <f t="shared" si="63"/>
        <v>0</v>
      </c>
      <c r="CF39" s="191"/>
      <c r="CG39" s="191">
        <f t="shared" si="64"/>
        <v>0</v>
      </c>
      <c r="CH39" s="191">
        <f t="shared" si="65"/>
        <v>45.5</v>
      </c>
      <c r="CI39" s="191">
        <f t="shared" si="66"/>
        <v>2070.25</v>
      </c>
      <c r="CJ39" s="191">
        <f t="shared" si="67"/>
        <v>0</v>
      </c>
      <c r="CK39" s="191"/>
      <c r="CL39" s="191">
        <f t="shared" si="68"/>
        <v>0</v>
      </c>
      <c r="CM39" s="191">
        <f t="shared" si="69"/>
        <v>45.5</v>
      </c>
      <c r="CN39" s="191">
        <f t="shared" si="70"/>
        <v>2070.25</v>
      </c>
      <c r="CO39" s="191">
        <f t="shared" si="71"/>
        <v>0</v>
      </c>
      <c r="CP39" s="191"/>
      <c r="CQ39" s="191">
        <f t="shared" si="72"/>
        <v>0</v>
      </c>
      <c r="CR39" s="191">
        <f t="shared" si="73"/>
        <v>45.5</v>
      </c>
      <c r="CS39" s="191">
        <f t="shared" si="74"/>
        <v>2070.25</v>
      </c>
      <c r="CT39" s="191">
        <f t="shared" si="75"/>
        <v>0</v>
      </c>
      <c r="CU39" s="191"/>
      <c r="CV39" s="191">
        <f t="shared" si="76"/>
        <v>0</v>
      </c>
      <c r="CW39" s="191">
        <f t="shared" si="77"/>
        <v>45.5</v>
      </c>
      <c r="CX39" s="191">
        <f t="shared" si="78"/>
        <v>2070.25</v>
      </c>
      <c r="CY39" s="191">
        <f t="shared" si="79"/>
        <v>0</v>
      </c>
      <c r="CZ39" s="191">
        <f t="shared" si="80"/>
        <v>45.5</v>
      </c>
      <c r="DA39" s="191">
        <f t="shared" si="81"/>
        <v>2070.25</v>
      </c>
      <c r="DB39" s="191">
        <f t="shared" si="82"/>
        <v>4285935.0625</v>
      </c>
      <c r="DC39" s="191"/>
      <c r="DD39" s="191">
        <f t="shared" si="83"/>
        <v>0</v>
      </c>
      <c r="DE39" s="191">
        <f t="shared" si="84"/>
        <v>45.5</v>
      </c>
      <c r="DF39" s="191">
        <f t="shared" si="85"/>
        <v>2070.25</v>
      </c>
      <c r="DG39" s="191">
        <f t="shared" si="86"/>
        <v>0</v>
      </c>
      <c r="DH39" s="191"/>
      <c r="DI39" s="191">
        <f t="shared" si="87"/>
        <v>0</v>
      </c>
      <c r="DJ39" s="191">
        <f t="shared" si="88"/>
        <v>45.5</v>
      </c>
      <c r="DK39" s="191">
        <f t="shared" si="89"/>
        <v>2070.25</v>
      </c>
      <c r="DL39" s="191">
        <f t="shared" si="90"/>
        <v>0</v>
      </c>
      <c r="DM39" s="191"/>
      <c r="DN39" s="191">
        <f t="shared" si="91"/>
        <v>0</v>
      </c>
      <c r="DO39" s="191">
        <f t="shared" si="92"/>
        <v>45.5</v>
      </c>
      <c r="DP39" s="191">
        <f t="shared" si="93"/>
        <v>2070.25</v>
      </c>
      <c r="DQ39" s="191">
        <f t="shared" si="94"/>
        <v>0</v>
      </c>
      <c r="DR39" s="191"/>
      <c r="DS39" s="191">
        <f t="shared" si="95"/>
        <v>0</v>
      </c>
      <c r="DT39" s="191">
        <f t="shared" si="96"/>
        <v>45.5</v>
      </c>
      <c r="DU39" s="191">
        <f t="shared" si="97"/>
        <v>2070.25</v>
      </c>
      <c r="DV39" s="191">
        <f t="shared" si="98"/>
        <v>0</v>
      </c>
      <c r="DW39" s="191"/>
      <c r="DX39" s="191">
        <f t="shared" si="99"/>
        <v>0</v>
      </c>
      <c r="DY39" s="191">
        <f t="shared" si="100"/>
        <v>45.5</v>
      </c>
      <c r="DZ39" s="191">
        <f t="shared" si="101"/>
        <v>2070.25</v>
      </c>
      <c r="EA39" s="191">
        <f t="shared" si="102"/>
        <v>0</v>
      </c>
      <c r="EB39" s="191"/>
      <c r="EC39" s="191">
        <f t="shared" si="103"/>
        <v>0</v>
      </c>
      <c r="ED39" s="191">
        <f t="shared" si="104"/>
        <v>45.5</v>
      </c>
      <c r="EE39" s="191">
        <f t="shared" si="105"/>
        <v>2070.25</v>
      </c>
      <c r="EF39" s="191">
        <f t="shared" si="106"/>
        <v>0</v>
      </c>
      <c r="EG39" s="191"/>
      <c r="EH39" s="191">
        <f t="shared" si="107"/>
        <v>0</v>
      </c>
      <c r="EI39" s="191">
        <f t="shared" si="108"/>
        <v>45.5</v>
      </c>
      <c r="EJ39" s="191">
        <f t="shared" si="109"/>
        <v>2070.25</v>
      </c>
      <c r="EK39" s="191">
        <f t="shared" si="110"/>
        <v>0</v>
      </c>
      <c r="EL39" s="191"/>
      <c r="EM39" s="191">
        <f t="shared" si="111"/>
        <v>0</v>
      </c>
      <c r="EN39" s="191">
        <f t="shared" si="112"/>
        <v>45.5</v>
      </c>
      <c r="EO39" s="191">
        <f t="shared" si="113"/>
        <v>2070.25</v>
      </c>
      <c r="EP39" s="191">
        <f t="shared" si="114"/>
        <v>0</v>
      </c>
      <c r="EQ39" s="191"/>
      <c r="ER39" s="191">
        <f t="shared" si="115"/>
        <v>0</v>
      </c>
      <c r="ES39" s="191">
        <f t="shared" si="116"/>
        <v>45.5</v>
      </c>
      <c r="ET39" s="191">
        <f t="shared" si="117"/>
        <v>2070.25</v>
      </c>
      <c r="EU39" s="191">
        <f t="shared" si="118"/>
        <v>0</v>
      </c>
      <c r="EV39" s="191"/>
      <c r="EW39" s="191">
        <f t="shared" si="119"/>
        <v>0</v>
      </c>
      <c r="EX39" s="191">
        <f t="shared" si="120"/>
        <v>45.5</v>
      </c>
      <c r="EY39" s="191">
        <f t="shared" si="121"/>
        <v>2070.25</v>
      </c>
      <c r="EZ39" s="191">
        <f t="shared" si="122"/>
        <v>0</v>
      </c>
      <c r="FA39" s="191"/>
      <c r="FB39" s="191">
        <f t="shared" si="123"/>
        <v>0</v>
      </c>
      <c r="FC39" s="191">
        <f t="shared" si="124"/>
        <v>45.5</v>
      </c>
      <c r="FD39" s="191">
        <f t="shared" si="125"/>
        <v>2070.25</v>
      </c>
      <c r="FE39" s="191">
        <f t="shared" si="126"/>
        <v>0</v>
      </c>
      <c r="FF39" s="191"/>
      <c r="FG39" s="191">
        <f t="shared" si="127"/>
        <v>0</v>
      </c>
      <c r="FH39" s="191">
        <f t="shared" si="128"/>
        <v>45.5</v>
      </c>
      <c r="FI39" s="191">
        <f t="shared" si="129"/>
        <v>2070.25</v>
      </c>
      <c r="FJ39" s="191">
        <f t="shared" si="130"/>
        <v>0</v>
      </c>
      <c r="FK39" s="191"/>
      <c r="FL39" s="191">
        <f t="shared" si="131"/>
        <v>0</v>
      </c>
      <c r="FM39" s="191">
        <f t="shared" si="132"/>
        <v>45.5</v>
      </c>
      <c r="FN39" s="191">
        <f t="shared" si="133"/>
        <v>2070.25</v>
      </c>
      <c r="FO39" s="191">
        <f t="shared" si="134"/>
        <v>0</v>
      </c>
      <c r="FP39" s="192"/>
      <c r="FQ39" s="191"/>
      <c r="FR39" s="191"/>
      <c r="FS39" s="191"/>
      <c r="FT39" s="178"/>
      <c r="FU39" s="192">
        <f t="shared" si="135"/>
        <v>0</v>
      </c>
      <c r="FV39" s="191">
        <f t="shared" si="136"/>
        <v>45.5</v>
      </c>
      <c r="FW39" s="191">
        <f t="shared" si="137"/>
        <v>2070.25</v>
      </c>
      <c r="FX39" s="191">
        <f t="shared" si="138"/>
        <v>0</v>
      </c>
    </row>
    <row r="40" spans="1:180">
      <c r="A40" s="188">
        <f t="shared" si="139"/>
        <v>46</v>
      </c>
      <c r="B40" s="189" t="s">
        <v>2</v>
      </c>
      <c r="C40" s="190">
        <f t="shared" si="140"/>
        <v>46.9</v>
      </c>
      <c r="D40" s="191"/>
      <c r="E40" s="191">
        <f t="shared" si="0"/>
        <v>0</v>
      </c>
      <c r="F40" s="191">
        <f t="shared" si="1"/>
        <v>11.214285714285715</v>
      </c>
      <c r="G40" s="191">
        <f t="shared" si="2"/>
        <v>125.76020408163268</v>
      </c>
      <c r="H40" s="191">
        <f t="shared" si="3"/>
        <v>0</v>
      </c>
      <c r="I40" s="191"/>
      <c r="J40" s="191">
        <f t="shared" si="4"/>
        <v>0</v>
      </c>
      <c r="K40" s="191">
        <f t="shared" si="5"/>
        <v>13.200000000000003</v>
      </c>
      <c r="L40" s="191">
        <f t="shared" si="6"/>
        <v>174.24000000000007</v>
      </c>
      <c r="M40" s="191">
        <f t="shared" si="7"/>
        <v>0</v>
      </c>
      <c r="N40" s="191"/>
      <c r="O40" s="191">
        <f t="shared" si="8"/>
        <v>0</v>
      </c>
      <c r="P40" s="191">
        <f t="shared" si="9"/>
        <v>16.600000000000001</v>
      </c>
      <c r="Q40" s="191">
        <f t="shared" si="10"/>
        <v>275.56000000000006</v>
      </c>
      <c r="R40" s="191">
        <f t="shared" si="11"/>
        <v>0</v>
      </c>
      <c r="S40" s="191"/>
      <c r="T40" s="191">
        <f t="shared" si="12"/>
        <v>0</v>
      </c>
      <c r="U40" s="191">
        <f t="shared" si="13"/>
        <v>15.133333333333333</v>
      </c>
      <c r="V40" s="191">
        <f t="shared" si="14"/>
        <v>229.01777777777775</v>
      </c>
      <c r="W40" s="191">
        <f t="shared" si="15"/>
        <v>0</v>
      </c>
      <c r="X40" s="191"/>
      <c r="Y40" s="191">
        <f t="shared" si="16"/>
        <v>0</v>
      </c>
      <c r="Z40" s="191">
        <f t="shared" si="17"/>
        <v>17.05</v>
      </c>
      <c r="AA40" s="191">
        <f t="shared" si="18"/>
        <v>290.70250000000004</v>
      </c>
      <c r="AB40" s="191">
        <f t="shared" si="19"/>
        <v>0</v>
      </c>
      <c r="AC40" s="191"/>
      <c r="AD40" s="191">
        <f t="shared" si="20"/>
        <v>0</v>
      </c>
      <c r="AE40" s="191">
        <f t="shared" si="21"/>
        <v>9.4666666666666686</v>
      </c>
      <c r="AF40" s="191">
        <f t="shared" si="22"/>
        <v>89.617777777777818</v>
      </c>
      <c r="AG40" s="191">
        <f t="shared" si="23"/>
        <v>0</v>
      </c>
      <c r="AH40" s="191"/>
      <c r="AI40" s="191">
        <f t="shared" si="24"/>
        <v>0</v>
      </c>
      <c r="AJ40" s="191">
        <f t="shared" si="25"/>
        <v>12.866666666666667</v>
      </c>
      <c r="AK40" s="191">
        <f t="shared" si="26"/>
        <v>165.55111111111111</v>
      </c>
      <c r="AL40" s="191">
        <f t="shared" si="27"/>
        <v>0</v>
      </c>
      <c r="AM40" s="191"/>
      <c r="AN40" s="191">
        <f t="shared" si="28"/>
        <v>0</v>
      </c>
      <c r="AO40" s="191">
        <f t="shared" si="29"/>
        <v>14.200000000000003</v>
      </c>
      <c r="AP40" s="191">
        <f t="shared" si="30"/>
        <v>201.64000000000007</v>
      </c>
      <c r="AQ40" s="191">
        <f t="shared" si="31"/>
        <v>0</v>
      </c>
      <c r="AR40" s="191"/>
      <c r="AS40" s="191">
        <f t="shared" si="32"/>
        <v>0</v>
      </c>
      <c r="AT40" s="191">
        <f t="shared" si="33"/>
        <v>15.866666666666667</v>
      </c>
      <c r="AU40" s="191">
        <f t="shared" si="34"/>
        <v>251.75111111111113</v>
      </c>
      <c r="AV40" s="191">
        <f t="shared" si="35"/>
        <v>0</v>
      </c>
      <c r="AW40" s="191"/>
      <c r="AX40" s="191">
        <f t="shared" si="36"/>
        <v>0</v>
      </c>
      <c r="AY40" s="191">
        <f t="shared" si="37"/>
        <v>17.5</v>
      </c>
      <c r="AZ40" s="191">
        <f t="shared" si="38"/>
        <v>306.25</v>
      </c>
      <c r="BA40" s="191">
        <f t="shared" si="39"/>
        <v>0</v>
      </c>
      <c r="BB40" s="191"/>
      <c r="BC40" s="191">
        <f t="shared" si="40"/>
        <v>0</v>
      </c>
      <c r="BD40" s="191">
        <f t="shared" si="41"/>
        <v>18.733333333333334</v>
      </c>
      <c r="BE40" s="191">
        <f t="shared" si="42"/>
        <v>350.9377777777778</v>
      </c>
      <c r="BF40" s="191">
        <f t="shared" si="43"/>
        <v>0</v>
      </c>
      <c r="BG40" s="191"/>
      <c r="BH40" s="191">
        <f t="shared" si="44"/>
        <v>0</v>
      </c>
      <c r="BI40" s="191">
        <f t="shared" si="45"/>
        <v>19.8</v>
      </c>
      <c r="BJ40" s="191">
        <f t="shared" si="46"/>
        <v>392.04</v>
      </c>
      <c r="BK40" s="191">
        <f t="shared" si="47"/>
        <v>0</v>
      </c>
      <c r="BL40" s="191"/>
      <c r="BM40" s="191">
        <f t="shared" si="48"/>
        <v>0</v>
      </c>
      <c r="BN40" s="191">
        <f t="shared" si="49"/>
        <v>22.172413793103448</v>
      </c>
      <c r="BO40" s="191">
        <f t="shared" si="50"/>
        <v>491.61593341260402</v>
      </c>
      <c r="BP40" s="191">
        <f t="shared" si="51"/>
        <v>0</v>
      </c>
      <c r="BQ40" s="191"/>
      <c r="BR40" s="191">
        <f t="shared" si="52"/>
        <v>0</v>
      </c>
      <c r="BS40" s="191">
        <f t="shared" si="53"/>
        <v>24.766666666666666</v>
      </c>
      <c r="BT40" s="191">
        <f t="shared" si="54"/>
        <v>613.38777777777773</v>
      </c>
      <c r="BU40" s="191">
        <f t="shared" si="55"/>
        <v>0</v>
      </c>
      <c r="BV40" s="191"/>
      <c r="BW40" s="191">
        <f t="shared" si="56"/>
        <v>0</v>
      </c>
      <c r="BX40" s="191">
        <f t="shared" si="57"/>
        <v>26.966666666666665</v>
      </c>
      <c r="BY40" s="191">
        <f t="shared" si="58"/>
        <v>727.201111111111</v>
      </c>
      <c r="BZ40" s="191">
        <f t="shared" si="59"/>
        <v>0</v>
      </c>
      <c r="CA40" s="191"/>
      <c r="CB40" s="191">
        <f t="shared" si="60"/>
        <v>0</v>
      </c>
      <c r="CC40" s="191">
        <f t="shared" si="61"/>
        <v>31.566666666666666</v>
      </c>
      <c r="CD40" s="191">
        <f t="shared" si="62"/>
        <v>996.45444444444445</v>
      </c>
      <c r="CE40" s="191">
        <f t="shared" si="63"/>
        <v>0</v>
      </c>
      <c r="CF40" s="191"/>
      <c r="CG40" s="191">
        <f t="shared" si="64"/>
        <v>0</v>
      </c>
      <c r="CH40" s="191">
        <f t="shared" si="65"/>
        <v>46.5</v>
      </c>
      <c r="CI40" s="191">
        <f t="shared" si="66"/>
        <v>2162.25</v>
      </c>
      <c r="CJ40" s="191">
        <f t="shared" si="67"/>
        <v>0</v>
      </c>
      <c r="CK40" s="191"/>
      <c r="CL40" s="191">
        <f t="shared" si="68"/>
        <v>0</v>
      </c>
      <c r="CM40" s="191">
        <f t="shared" si="69"/>
        <v>46.5</v>
      </c>
      <c r="CN40" s="191">
        <f t="shared" si="70"/>
        <v>2162.25</v>
      </c>
      <c r="CO40" s="191">
        <f t="shared" si="71"/>
        <v>0</v>
      </c>
      <c r="CP40" s="191"/>
      <c r="CQ40" s="191">
        <f t="shared" si="72"/>
        <v>0</v>
      </c>
      <c r="CR40" s="191">
        <f t="shared" si="73"/>
        <v>46.5</v>
      </c>
      <c r="CS40" s="191">
        <f t="shared" si="74"/>
        <v>2162.25</v>
      </c>
      <c r="CT40" s="191">
        <f t="shared" si="75"/>
        <v>0</v>
      </c>
      <c r="CU40" s="191"/>
      <c r="CV40" s="191">
        <f t="shared" si="76"/>
        <v>0</v>
      </c>
      <c r="CW40" s="191">
        <f t="shared" si="77"/>
        <v>46.5</v>
      </c>
      <c r="CX40" s="191">
        <f t="shared" si="78"/>
        <v>2162.25</v>
      </c>
      <c r="CY40" s="191">
        <f t="shared" si="79"/>
        <v>0</v>
      </c>
      <c r="CZ40" s="191">
        <f t="shared" si="80"/>
        <v>46.5</v>
      </c>
      <c r="DA40" s="191">
        <f t="shared" si="81"/>
        <v>2162.25</v>
      </c>
      <c r="DB40" s="191">
        <f t="shared" si="82"/>
        <v>4675325.0625</v>
      </c>
      <c r="DC40" s="191"/>
      <c r="DD40" s="191">
        <f t="shared" si="83"/>
        <v>0</v>
      </c>
      <c r="DE40" s="191">
        <f t="shared" si="84"/>
        <v>46.5</v>
      </c>
      <c r="DF40" s="191">
        <f t="shared" si="85"/>
        <v>2162.25</v>
      </c>
      <c r="DG40" s="191">
        <f t="shared" si="86"/>
        <v>0</v>
      </c>
      <c r="DH40" s="191"/>
      <c r="DI40" s="191">
        <f t="shared" si="87"/>
        <v>0</v>
      </c>
      <c r="DJ40" s="191">
        <f t="shared" si="88"/>
        <v>46.5</v>
      </c>
      <c r="DK40" s="191">
        <f t="shared" si="89"/>
        <v>2162.25</v>
      </c>
      <c r="DL40" s="191">
        <f t="shared" si="90"/>
        <v>0</v>
      </c>
      <c r="DM40" s="191"/>
      <c r="DN40" s="191">
        <f t="shared" si="91"/>
        <v>0</v>
      </c>
      <c r="DO40" s="191">
        <f t="shared" si="92"/>
        <v>46.5</v>
      </c>
      <c r="DP40" s="191">
        <f t="shared" si="93"/>
        <v>2162.25</v>
      </c>
      <c r="DQ40" s="191">
        <f t="shared" si="94"/>
        <v>0</v>
      </c>
      <c r="DR40" s="191"/>
      <c r="DS40" s="191">
        <f t="shared" si="95"/>
        <v>0</v>
      </c>
      <c r="DT40" s="191">
        <f t="shared" si="96"/>
        <v>46.5</v>
      </c>
      <c r="DU40" s="191">
        <f t="shared" si="97"/>
        <v>2162.25</v>
      </c>
      <c r="DV40" s="191">
        <f t="shared" si="98"/>
        <v>0</v>
      </c>
      <c r="DW40" s="191"/>
      <c r="DX40" s="191">
        <f t="shared" si="99"/>
        <v>0</v>
      </c>
      <c r="DY40" s="191">
        <f t="shared" si="100"/>
        <v>46.5</v>
      </c>
      <c r="DZ40" s="191">
        <f t="shared" si="101"/>
        <v>2162.25</v>
      </c>
      <c r="EA40" s="191">
        <f t="shared" si="102"/>
        <v>0</v>
      </c>
      <c r="EB40" s="191"/>
      <c r="EC40" s="191">
        <f t="shared" si="103"/>
        <v>0</v>
      </c>
      <c r="ED40" s="191">
        <f t="shared" si="104"/>
        <v>46.5</v>
      </c>
      <c r="EE40" s="191">
        <f t="shared" si="105"/>
        <v>2162.25</v>
      </c>
      <c r="EF40" s="191">
        <f t="shared" si="106"/>
        <v>0</v>
      </c>
      <c r="EG40" s="191"/>
      <c r="EH40" s="191">
        <f t="shared" si="107"/>
        <v>0</v>
      </c>
      <c r="EI40" s="191">
        <f t="shared" si="108"/>
        <v>46.5</v>
      </c>
      <c r="EJ40" s="191">
        <f t="shared" si="109"/>
        <v>2162.25</v>
      </c>
      <c r="EK40" s="191">
        <f t="shared" si="110"/>
        <v>0</v>
      </c>
      <c r="EL40" s="191"/>
      <c r="EM40" s="191">
        <f t="shared" si="111"/>
        <v>0</v>
      </c>
      <c r="EN40" s="191">
        <f t="shared" si="112"/>
        <v>46.5</v>
      </c>
      <c r="EO40" s="191">
        <f t="shared" si="113"/>
        <v>2162.25</v>
      </c>
      <c r="EP40" s="191">
        <f t="shared" si="114"/>
        <v>0</v>
      </c>
      <c r="EQ40" s="191"/>
      <c r="ER40" s="191">
        <f t="shared" si="115"/>
        <v>0</v>
      </c>
      <c r="ES40" s="191">
        <f t="shared" si="116"/>
        <v>46.5</v>
      </c>
      <c r="ET40" s="191">
        <f t="shared" si="117"/>
        <v>2162.25</v>
      </c>
      <c r="EU40" s="191">
        <f t="shared" si="118"/>
        <v>0</v>
      </c>
      <c r="EV40" s="191"/>
      <c r="EW40" s="191">
        <f t="shared" si="119"/>
        <v>0</v>
      </c>
      <c r="EX40" s="191">
        <f t="shared" si="120"/>
        <v>46.5</v>
      </c>
      <c r="EY40" s="191">
        <f t="shared" si="121"/>
        <v>2162.25</v>
      </c>
      <c r="EZ40" s="191">
        <f t="shared" si="122"/>
        <v>0</v>
      </c>
      <c r="FA40" s="191"/>
      <c r="FB40" s="191">
        <f t="shared" si="123"/>
        <v>0</v>
      </c>
      <c r="FC40" s="191">
        <f t="shared" si="124"/>
        <v>46.5</v>
      </c>
      <c r="FD40" s="191">
        <f t="shared" si="125"/>
        <v>2162.25</v>
      </c>
      <c r="FE40" s="191">
        <f t="shared" si="126"/>
        <v>0</v>
      </c>
      <c r="FF40" s="191"/>
      <c r="FG40" s="191">
        <f t="shared" si="127"/>
        <v>0</v>
      </c>
      <c r="FH40" s="191">
        <f t="shared" si="128"/>
        <v>46.5</v>
      </c>
      <c r="FI40" s="191">
        <f t="shared" si="129"/>
        <v>2162.25</v>
      </c>
      <c r="FJ40" s="191">
        <f t="shared" si="130"/>
        <v>0</v>
      </c>
      <c r="FK40" s="191"/>
      <c r="FL40" s="191">
        <f t="shared" si="131"/>
        <v>0</v>
      </c>
      <c r="FM40" s="191">
        <f t="shared" si="132"/>
        <v>46.5</v>
      </c>
      <c r="FN40" s="191">
        <f t="shared" si="133"/>
        <v>2162.25</v>
      </c>
      <c r="FO40" s="191">
        <f t="shared" si="134"/>
        <v>0</v>
      </c>
      <c r="FP40" s="192"/>
      <c r="FQ40" s="191"/>
      <c r="FR40" s="191"/>
      <c r="FS40" s="191"/>
      <c r="FT40" s="178"/>
      <c r="FU40" s="192">
        <f t="shared" si="135"/>
        <v>0</v>
      </c>
      <c r="FV40" s="191">
        <f t="shared" si="136"/>
        <v>46.5</v>
      </c>
      <c r="FW40" s="191">
        <f t="shared" si="137"/>
        <v>2162.25</v>
      </c>
      <c r="FX40" s="191">
        <f t="shared" si="138"/>
        <v>0</v>
      </c>
    </row>
    <row r="41" spans="1:180">
      <c r="A41" s="188">
        <f t="shared" si="139"/>
        <v>47</v>
      </c>
      <c r="B41" s="189" t="s">
        <v>2</v>
      </c>
      <c r="C41" s="190">
        <f t="shared" si="140"/>
        <v>47.9</v>
      </c>
      <c r="D41" s="191"/>
      <c r="E41" s="191">
        <f t="shared" si="0"/>
        <v>0</v>
      </c>
      <c r="F41" s="191">
        <f t="shared" si="1"/>
        <v>12.214285714285715</v>
      </c>
      <c r="G41" s="191">
        <f t="shared" si="2"/>
        <v>149.1887755102041</v>
      </c>
      <c r="H41" s="191">
        <f t="shared" si="3"/>
        <v>0</v>
      </c>
      <c r="I41" s="191"/>
      <c r="J41" s="191">
        <f t="shared" si="4"/>
        <v>0</v>
      </c>
      <c r="K41" s="191">
        <f t="shared" si="5"/>
        <v>14.200000000000003</v>
      </c>
      <c r="L41" s="191">
        <f t="shared" si="6"/>
        <v>201.64000000000007</v>
      </c>
      <c r="M41" s="191">
        <f t="shared" si="7"/>
        <v>0</v>
      </c>
      <c r="N41" s="191"/>
      <c r="O41" s="191">
        <f t="shared" si="8"/>
        <v>0</v>
      </c>
      <c r="P41" s="191">
        <f t="shared" si="9"/>
        <v>17.600000000000001</v>
      </c>
      <c r="Q41" s="191">
        <f t="shared" si="10"/>
        <v>309.76000000000005</v>
      </c>
      <c r="R41" s="191">
        <f t="shared" si="11"/>
        <v>0</v>
      </c>
      <c r="S41" s="191"/>
      <c r="T41" s="191">
        <f t="shared" si="12"/>
        <v>0</v>
      </c>
      <c r="U41" s="191">
        <f t="shared" si="13"/>
        <v>16.133333333333333</v>
      </c>
      <c r="V41" s="191">
        <f t="shared" si="14"/>
        <v>260.28444444444443</v>
      </c>
      <c r="W41" s="191">
        <f t="shared" si="15"/>
        <v>0</v>
      </c>
      <c r="X41" s="191"/>
      <c r="Y41" s="191">
        <f t="shared" si="16"/>
        <v>0</v>
      </c>
      <c r="Z41" s="191">
        <f t="shared" si="17"/>
        <v>18.05</v>
      </c>
      <c r="AA41" s="191">
        <f t="shared" si="18"/>
        <v>325.80250000000001</v>
      </c>
      <c r="AB41" s="191">
        <f t="shared" si="19"/>
        <v>0</v>
      </c>
      <c r="AC41" s="191"/>
      <c r="AD41" s="191">
        <f t="shared" si="20"/>
        <v>0</v>
      </c>
      <c r="AE41" s="191">
        <f t="shared" si="21"/>
        <v>10.466666666666669</v>
      </c>
      <c r="AF41" s="191">
        <f t="shared" si="22"/>
        <v>109.55111111111115</v>
      </c>
      <c r="AG41" s="191">
        <f t="shared" si="23"/>
        <v>0</v>
      </c>
      <c r="AH41" s="191"/>
      <c r="AI41" s="191">
        <f t="shared" si="24"/>
        <v>0</v>
      </c>
      <c r="AJ41" s="191">
        <f t="shared" si="25"/>
        <v>13.866666666666667</v>
      </c>
      <c r="AK41" s="191">
        <f t="shared" si="26"/>
        <v>192.28444444444446</v>
      </c>
      <c r="AL41" s="191">
        <f t="shared" si="27"/>
        <v>0</v>
      </c>
      <c r="AM41" s="191"/>
      <c r="AN41" s="191">
        <f t="shared" si="28"/>
        <v>0</v>
      </c>
      <c r="AO41" s="191">
        <f t="shared" si="29"/>
        <v>15.200000000000003</v>
      </c>
      <c r="AP41" s="191">
        <f t="shared" si="30"/>
        <v>231.04000000000008</v>
      </c>
      <c r="AQ41" s="191">
        <f t="shared" si="31"/>
        <v>0</v>
      </c>
      <c r="AR41" s="191"/>
      <c r="AS41" s="191">
        <f t="shared" si="32"/>
        <v>0</v>
      </c>
      <c r="AT41" s="191">
        <f t="shared" si="33"/>
        <v>16.866666666666667</v>
      </c>
      <c r="AU41" s="191">
        <f t="shared" si="34"/>
        <v>284.48444444444448</v>
      </c>
      <c r="AV41" s="191">
        <f t="shared" si="35"/>
        <v>0</v>
      </c>
      <c r="AW41" s="191"/>
      <c r="AX41" s="191">
        <f t="shared" si="36"/>
        <v>0</v>
      </c>
      <c r="AY41" s="191">
        <f t="shared" si="37"/>
        <v>18.5</v>
      </c>
      <c r="AZ41" s="191">
        <f t="shared" si="38"/>
        <v>342.25</v>
      </c>
      <c r="BA41" s="191">
        <f t="shared" si="39"/>
        <v>0</v>
      </c>
      <c r="BB41" s="191"/>
      <c r="BC41" s="191">
        <f t="shared" si="40"/>
        <v>0</v>
      </c>
      <c r="BD41" s="191">
        <f t="shared" si="41"/>
        <v>19.733333333333334</v>
      </c>
      <c r="BE41" s="191">
        <f t="shared" si="42"/>
        <v>389.40444444444449</v>
      </c>
      <c r="BF41" s="191">
        <f t="shared" si="43"/>
        <v>0</v>
      </c>
      <c r="BG41" s="191"/>
      <c r="BH41" s="191">
        <f t="shared" si="44"/>
        <v>0</v>
      </c>
      <c r="BI41" s="191">
        <f t="shared" si="45"/>
        <v>20.8</v>
      </c>
      <c r="BJ41" s="191">
        <f t="shared" si="46"/>
        <v>432.64000000000004</v>
      </c>
      <c r="BK41" s="191">
        <f t="shared" si="47"/>
        <v>0</v>
      </c>
      <c r="BL41" s="191"/>
      <c r="BM41" s="191">
        <f t="shared" si="48"/>
        <v>0</v>
      </c>
      <c r="BN41" s="191">
        <f t="shared" si="49"/>
        <v>23.172413793103448</v>
      </c>
      <c r="BO41" s="191">
        <f t="shared" si="50"/>
        <v>536.960760998811</v>
      </c>
      <c r="BP41" s="191">
        <f t="shared" si="51"/>
        <v>0</v>
      </c>
      <c r="BQ41" s="191"/>
      <c r="BR41" s="191">
        <f t="shared" si="52"/>
        <v>0</v>
      </c>
      <c r="BS41" s="191">
        <f t="shared" si="53"/>
        <v>25.766666666666666</v>
      </c>
      <c r="BT41" s="191">
        <f t="shared" si="54"/>
        <v>663.92111111111103</v>
      </c>
      <c r="BU41" s="191">
        <f t="shared" si="55"/>
        <v>0</v>
      </c>
      <c r="BV41" s="191"/>
      <c r="BW41" s="191">
        <f t="shared" si="56"/>
        <v>0</v>
      </c>
      <c r="BX41" s="191">
        <f t="shared" si="57"/>
        <v>27.966666666666665</v>
      </c>
      <c r="BY41" s="191">
        <f t="shared" si="58"/>
        <v>782.1344444444444</v>
      </c>
      <c r="BZ41" s="191">
        <f t="shared" si="59"/>
        <v>0</v>
      </c>
      <c r="CA41" s="191"/>
      <c r="CB41" s="191">
        <f t="shared" si="60"/>
        <v>0</v>
      </c>
      <c r="CC41" s="191">
        <f t="shared" si="61"/>
        <v>32.566666666666663</v>
      </c>
      <c r="CD41" s="191">
        <f t="shared" si="62"/>
        <v>1060.5877777777775</v>
      </c>
      <c r="CE41" s="191">
        <f t="shared" si="63"/>
        <v>0</v>
      </c>
      <c r="CF41" s="191"/>
      <c r="CG41" s="191">
        <f t="shared" si="64"/>
        <v>0</v>
      </c>
      <c r="CH41" s="191">
        <f t="shared" si="65"/>
        <v>47.5</v>
      </c>
      <c r="CI41" s="191">
        <f t="shared" si="66"/>
        <v>2256.25</v>
      </c>
      <c r="CJ41" s="191">
        <f t="shared" si="67"/>
        <v>0</v>
      </c>
      <c r="CK41" s="191"/>
      <c r="CL41" s="191">
        <f t="shared" si="68"/>
        <v>0</v>
      </c>
      <c r="CM41" s="191">
        <f t="shared" si="69"/>
        <v>47.5</v>
      </c>
      <c r="CN41" s="191">
        <f t="shared" si="70"/>
        <v>2256.25</v>
      </c>
      <c r="CO41" s="191">
        <f t="shared" si="71"/>
        <v>0</v>
      </c>
      <c r="CP41" s="191"/>
      <c r="CQ41" s="191">
        <f t="shared" si="72"/>
        <v>0</v>
      </c>
      <c r="CR41" s="191">
        <f t="shared" si="73"/>
        <v>47.5</v>
      </c>
      <c r="CS41" s="191">
        <f t="shared" si="74"/>
        <v>2256.25</v>
      </c>
      <c r="CT41" s="191">
        <f t="shared" si="75"/>
        <v>0</v>
      </c>
      <c r="CU41" s="191"/>
      <c r="CV41" s="191">
        <f t="shared" si="76"/>
        <v>0</v>
      </c>
      <c r="CW41" s="191">
        <f t="shared" si="77"/>
        <v>47.5</v>
      </c>
      <c r="CX41" s="191">
        <f t="shared" si="78"/>
        <v>2256.25</v>
      </c>
      <c r="CY41" s="191">
        <f t="shared" si="79"/>
        <v>0</v>
      </c>
      <c r="CZ41" s="191">
        <f t="shared" si="80"/>
        <v>47.5</v>
      </c>
      <c r="DA41" s="191">
        <f t="shared" si="81"/>
        <v>2256.25</v>
      </c>
      <c r="DB41" s="191">
        <f t="shared" si="82"/>
        <v>5090664.0625</v>
      </c>
      <c r="DC41" s="191"/>
      <c r="DD41" s="191">
        <f t="shared" si="83"/>
        <v>0</v>
      </c>
      <c r="DE41" s="191">
        <f t="shared" si="84"/>
        <v>47.5</v>
      </c>
      <c r="DF41" s="191">
        <f t="shared" si="85"/>
        <v>2256.25</v>
      </c>
      <c r="DG41" s="191">
        <f t="shared" si="86"/>
        <v>0</v>
      </c>
      <c r="DH41" s="191"/>
      <c r="DI41" s="191">
        <f t="shared" si="87"/>
        <v>0</v>
      </c>
      <c r="DJ41" s="191">
        <f t="shared" si="88"/>
        <v>47.5</v>
      </c>
      <c r="DK41" s="191">
        <f t="shared" si="89"/>
        <v>2256.25</v>
      </c>
      <c r="DL41" s="191">
        <f t="shared" si="90"/>
        <v>0</v>
      </c>
      <c r="DM41" s="191"/>
      <c r="DN41" s="191">
        <f t="shared" si="91"/>
        <v>0</v>
      </c>
      <c r="DO41" s="191">
        <f t="shared" si="92"/>
        <v>47.5</v>
      </c>
      <c r="DP41" s="191">
        <f t="shared" si="93"/>
        <v>2256.25</v>
      </c>
      <c r="DQ41" s="191">
        <f t="shared" si="94"/>
        <v>0</v>
      </c>
      <c r="DR41" s="191"/>
      <c r="DS41" s="191">
        <f t="shared" si="95"/>
        <v>0</v>
      </c>
      <c r="DT41" s="191">
        <f t="shared" si="96"/>
        <v>47.5</v>
      </c>
      <c r="DU41" s="191">
        <f t="shared" si="97"/>
        <v>2256.25</v>
      </c>
      <c r="DV41" s="191">
        <f t="shared" si="98"/>
        <v>0</v>
      </c>
      <c r="DW41" s="191"/>
      <c r="DX41" s="191">
        <f t="shared" si="99"/>
        <v>0</v>
      </c>
      <c r="DY41" s="191">
        <f t="shared" si="100"/>
        <v>47.5</v>
      </c>
      <c r="DZ41" s="191">
        <f t="shared" si="101"/>
        <v>2256.25</v>
      </c>
      <c r="EA41" s="191">
        <f t="shared" si="102"/>
        <v>0</v>
      </c>
      <c r="EB41" s="191"/>
      <c r="EC41" s="191">
        <f t="shared" si="103"/>
        <v>0</v>
      </c>
      <c r="ED41" s="191">
        <f t="shared" si="104"/>
        <v>47.5</v>
      </c>
      <c r="EE41" s="191">
        <f t="shared" si="105"/>
        <v>2256.25</v>
      </c>
      <c r="EF41" s="191">
        <f t="shared" si="106"/>
        <v>0</v>
      </c>
      <c r="EG41" s="191"/>
      <c r="EH41" s="191">
        <f t="shared" si="107"/>
        <v>0</v>
      </c>
      <c r="EI41" s="191">
        <f t="shared" si="108"/>
        <v>47.5</v>
      </c>
      <c r="EJ41" s="191">
        <f t="shared" si="109"/>
        <v>2256.25</v>
      </c>
      <c r="EK41" s="191">
        <f t="shared" si="110"/>
        <v>0</v>
      </c>
      <c r="EL41" s="191"/>
      <c r="EM41" s="191">
        <f t="shared" si="111"/>
        <v>0</v>
      </c>
      <c r="EN41" s="191">
        <f t="shared" si="112"/>
        <v>47.5</v>
      </c>
      <c r="EO41" s="191">
        <f t="shared" si="113"/>
        <v>2256.25</v>
      </c>
      <c r="EP41" s="191">
        <f t="shared" si="114"/>
        <v>0</v>
      </c>
      <c r="EQ41" s="191"/>
      <c r="ER41" s="191">
        <f t="shared" si="115"/>
        <v>0</v>
      </c>
      <c r="ES41" s="191">
        <f t="shared" si="116"/>
        <v>47.5</v>
      </c>
      <c r="ET41" s="191">
        <f t="shared" si="117"/>
        <v>2256.25</v>
      </c>
      <c r="EU41" s="191">
        <f t="shared" si="118"/>
        <v>0</v>
      </c>
      <c r="EV41" s="191"/>
      <c r="EW41" s="191">
        <f t="shared" si="119"/>
        <v>0</v>
      </c>
      <c r="EX41" s="191">
        <f t="shared" si="120"/>
        <v>47.5</v>
      </c>
      <c r="EY41" s="191">
        <f t="shared" si="121"/>
        <v>2256.25</v>
      </c>
      <c r="EZ41" s="191">
        <f t="shared" si="122"/>
        <v>0</v>
      </c>
      <c r="FA41" s="191"/>
      <c r="FB41" s="191">
        <f t="shared" si="123"/>
        <v>0</v>
      </c>
      <c r="FC41" s="191">
        <f t="shared" si="124"/>
        <v>47.5</v>
      </c>
      <c r="FD41" s="191">
        <f t="shared" si="125"/>
        <v>2256.25</v>
      </c>
      <c r="FE41" s="191">
        <f t="shared" si="126"/>
        <v>0</v>
      </c>
      <c r="FF41" s="191"/>
      <c r="FG41" s="191">
        <f t="shared" si="127"/>
        <v>0</v>
      </c>
      <c r="FH41" s="191">
        <f t="shared" si="128"/>
        <v>47.5</v>
      </c>
      <c r="FI41" s="191">
        <f t="shared" si="129"/>
        <v>2256.25</v>
      </c>
      <c r="FJ41" s="191">
        <f t="shared" si="130"/>
        <v>0</v>
      </c>
      <c r="FK41" s="191"/>
      <c r="FL41" s="191">
        <f t="shared" si="131"/>
        <v>0</v>
      </c>
      <c r="FM41" s="191">
        <f t="shared" si="132"/>
        <v>47.5</v>
      </c>
      <c r="FN41" s="191">
        <f t="shared" si="133"/>
        <v>2256.25</v>
      </c>
      <c r="FO41" s="191">
        <f t="shared" si="134"/>
        <v>0</v>
      </c>
      <c r="FP41" s="192"/>
      <c r="FQ41" s="191"/>
      <c r="FR41" s="191"/>
      <c r="FS41" s="191"/>
      <c r="FT41" s="178"/>
      <c r="FU41" s="192">
        <f t="shared" si="135"/>
        <v>0</v>
      </c>
      <c r="FV41" s="191">
        <f t="shared" si="136"/>
        <v>47.5</v>
      </c>
      <c r="FW41" s="191">
        <f t="shared" si="137"/>
        <v>2256.25</v>
      </c>
      <c r="FX41" s="191">
        <f t="shared" si="138"/>
        <v>0</v>
      </c>
    </row>
    <row r="42" spans="1:180">
      <c r="A42" s="193">
        <f t="shared" si="139"/>
        <v>48</v>
      </c>
      <c r="B42" s="175" t="s">
        <v>2</v>
      </c>
      <c r="C42" s="194">
        <f t="shared" si="140"/>
        <v>48.9</v>
      </c>
      <c r="D42" s="186"/>
      <c r="E42" s="186">
        <f t="shared" si="0"/>
        <v>0</v>
      </c>
      <c r="F42" s="186">
        <f t="shared" si="1"/>
        <v>13.214285714285715</v>
      </c>
      <c r="G42" s="186">
        <f t="shared" si="2"/>
        <v>174.61734693877554</v>
      </c>
      <c r="H42" s="186">
        <f t="shared" si="3"/>
        <v>0</v>
      </c>
      <c r="I42" s="186"/>
      <c r="J42" s="186">
        <f t="shared" si="4"/>
        <v>0</v>
      </c>
      <c r="K42" s="186">
        <f t="shared" si="5"/>
        <v>15.200000000000003</v>
      </c>
      <c r="L42" s="186">
        <f t="shared" si="6"/>
        <v>231.04000000000008</v>
      </c>
      <c r="M42" s="186">
        <f t="shared" si="7"/>
        <v>0</v>
      </c>
      <c r="N42" s="186"/>
      <c r="O42" s="186">
        <f t="shared" si="8"/>
        <v>0</v>
      </c>
      <c r="P42" s="186">
        <f t="shared" si="9"/>
        <v>18.600000000000001</v>
      </c>
      <c r="Q42" s="186">
        <f t="shared" si="10"/>
        <v>345.96000000000004</v>
      </c>
      <c r="R42" s="186">
        <f t="shared" si="11"/>
        <v>0</v>
      </c>
      <c r="S42" s="186"/>
      <c r="T42" s="186">
        <f t="shared" si="12"/>
        <v>0</v>
      </c>
      <c r="U42" s="186">
        <f t="shared" si="13"/>
        <v>17.133333333333333</v>
      </c>
      <c r="V42" s="186">
        <f t="shared" si="14"/>
        <v>293.55111111111108</v>
      </c>
      <c r="W42" s="186">
        <f t="shared" si="15"/>
        <v>0</v>
      </c>
      <c r="X42" s="186"/>
      <c r="Y42" s="186">
        <f t="shared" si="16"/>
        <v>0</v>
      </c>
      <c r="Z42" s="186">
        <f t="shared" si="17"/>
        <v>19.05</v>
      </c>
      <c r="AA42" s="186">
        <f t="shared" si="18"/>
        <v>362.90250000000003</v>
      </c>
      <c r="AB42" s="186">
        <f t="shared" si="19"/>
        <v>0</v>
      </c>
      <c r="AC42" s="186"/>
      <c r="AD42" s="186">
        <f t="shared" si="20"/>
        <v>0</v>
      </c>
      <c r="AE42" s="186">
        <f t="shared" si="21"/>
        <v>11.466666666666669</v>
      </c>
      <c r="AF42" s="186">
        <f t="shared" si="22"/>
        <v>131.48444444444448</v>
      </c>
      <c r="AG42" s="186">
        <f t="shared" si="23"/>
        <v>0</v>
      </c>
      <c r="AH42" s="186"/>
      <c r="AI42" s="186">
        <f t="shared" si="24"/>
        <v>0</v>
      </c>
      <c r="AJ42" s="186">
        <f t="shared" si="25"/>
        <v>14.866666666666667</v>
      </c>
      <c r="AK42" s="186">
        <f t="shared" si="26"/>
        <v>221.01777777777778</v>
      </c>
      <c r="AL42" s="186">
        <f t="shared" si="27"/>
        <v>0</v>
      </c>
      <c r="AM42" s="186"/>
      <c r="AN42" s="186">
        <f t="shared" si="28"/>
        <v>0</v>
      </c>
      <c r="AO42" s="186">
        <f t="shared" si="29"/>
        <v>16.200000000000003</v>
      </c>
      <c r="AP42" s="186">
        <f t="shared" si="30"/>
        <v>262.44000000000011</v>
      </c>
      <c r="AQ42" s="186">
        <f t="shared" si="31"/>
        <v>0</v>
      </c>
      <c r="AR42" s="186"/>
      <c r="AS42" s="186">
        <f t="shared" si="32"/>
        <v>0</v>
      </c>
      <c r="AT42" s="186">
        <f t="shared" si="33"/>
        <v>17.866666666666667</v>
      </c>
      <c r="AU42" s="186">
        <f t="shared" si="34"/>
        <v>319.21777777777777</v>
      </c>
      <c r="AV42" s="186">
        <f t="shared" si="35"/>
        <v>0</v>
      </c>
      <c r="AW42" s="186"/>
      <c r="AX42" s="186">
        <f t="shared" si="36"/>
        <v>0</v>
      </c>
      <c r="AY42" s="186">
        <f t="shared" si="37"/>
        <v>19.5</v>
      </c>
      <c r="AZ42" s="186">
        <f t="shared" si="38"/>
        <v>380.25</v>
      </c>
      <c r="BA42" s="186">
        <f t="shared" si="39"/>
        <v>0</v>
      </c>
      <c r="BB42" s="186"/>
      <c r="BC42" s="186">
        <f t="shared" si="40"/>
        <v>0</v>
      </c>
      <c r="BD42" s="186">
        <f t="shared" si="41"/>
        <v>20.733333333333334</v>
      </c>
      <c r="BE42" s="186">
        <f t="shared" si="42"/>
        <v>429.87111111111113</v>
      </c>
      <c r="BF42" s="186">
        <f t="shared" si="43"/>
        <v>0</v>
      </c>
      <c r="BG42" s="186"/>
      <c r="BH42" s="186">
        <f t="shared" si="44"/>
        <v>0</v>
      </c>
      <c r="BI42" s="186">
        <f t="shared" si="45"/>
        <v>21.8</v>
      </c>
      <c r="BJ42" s="186">
        <f t="shared" si="46"/>
        <v>475.24</v>
      </c>
      <c r="BK42" s="186">
        <f t="shared" si="47"/>
        <v>0</v>
      </c>
      <c r="BL42" s="186"/>
      <c r="BM42" s="186">
        <f t="shared" si="48"/>
        <v>0</v>
      </c>
      <c r="BN42" s="186">
        <f t="shared" si="49"/>
        <v>24.172413793103448</v>
      </c>
      <c r="BO42" s="186">
        <f t="shared" si="50"/>
        <v>584.30558858501786</v>
      </c>
      <c r="BP42" s="186">
        <f t="shared" si="51"/>
        <v>0</v>
      </c>
      <c r="BQ42" s="186"/>
      <c r="BR42" s="186">
        <f t="shared" si="52"/>
        <v>0</v>
      </c>
      <c r="BS42" s="186">
        <f t="shared" si="53"/>
        <v>26.766666666666666</v>
      </c>
      <c r="BT42" s="186">
        <f t="shared" si="54"/>
        <v>716.45444444444445</v>
      </c>
      <c r="BU42" s="186">
        <f t="shared" si="55"/>
        <v>0</v>
      </c>
      <c r="BV42" s="186"/>
      <c r="BW42" s="186">
        <f t="shared" si="56"/>
        <v>0</v>
      </c>
      <c r="BX42" s="186">
        <f t="shared" si="57"/>
        <v>28.966666666666665</v>
      </c>
      <c r="BY42" s="186">
        <f t="shared" si="58"/>
        <v>839.06777777777768</v>
      </c>
      <c r="BZ42" s="186">
        <f t="shared" si="59"/>
        <v>0</v>
      </c>
      <c r="CA42" s="186"/>
      <c r="CB42" s="186">
        <f t="shared" si="60"/>
        <v>0</v>
      </c>
      <c r="CC42" s="186">
        <f t="shared" si="61"/>
        <v>33.566666666666663</v>
      </c>
      <c r="CD42" s="186">
        <f t="shared" si="62"/>
        <v>1126.7211111111108</v>
      </c>
      <c r="CE42" s="186">
        <f t="shared" si="63"/>
        <v>0</v>
      </c>
      <c r="CF42" s="186"/>
      <c r="CG42" s="186">
        <f t="shared" si="64"/>
        <v>0</v>
      </c>
      <c r="CH42" s="186">
        <f t="shared" si="65"/>
        <v>48.5</v>
      </c>
      <c r="CI42" s="186">
        <f t="shared" si="66"/>
        <v>2352.25</v>
      </c>
      <c r="CJ42" s="186">
        <f t="shared" si="67"/>
        <v>0</v>
      </c>
      <c r="CK42" s="186"/>
      <c r="CL42" s="186">
        <f t="shared" si="68"/>
        <v>0</v>
      </c>
      <c r="CM42" s="186">
        <f t="shared" si="69"/>
        <v>48.5</v>
      </c>
      <c r="CN42" s="186">
        <f t="shared" si="70"/>
        <v>2352.25</v>
      </c>
      <c r="CO42" s="186">
        <f t="shared" si="71"/>
        <v>0</v>
      </c>
      <c r="CP42" s="186"/>
      <c r="CQ42" s="186">
        <f t="shared" si="72"/>
        <v>0</v>
      </c>
      <c r="CR42" s="186">
        <f t="shared" si="73"/>
        <v>48.5</v>
      </c>
      <c r="CS42" s="186">
        <f t="shared" si="74"/>
        <v>2352.25</v>
      </c>
      <c r="CT42" s="186">
        <f t="shared" si="75"/>
        <v>0</v>
      </c>
      <c r="CU42" s="186"/>
      <c r="CV42" s="186">
        <f t="shared" si="76"/>
        <v>0</v>
      </c>
      <c r="CW42" s="186">
        <f t="shared" si="77"/>
        <v>48.5</v>
      </c>
      <c r="CX42" s="186">
        <f t="shared" si="78"/>
        <v>2352.25</v>
      </c>
      <c r="CY42" s="186">
        <f t="shared" si="79"/>
        <v>0</v>
      </c>
      <c r="CZ42" s="186">
        <f t="shared" si="80"/>
        <v>48.5</v>
      </c>
      <c r="DA42" s="186">
        <f t="shared" si="81"/>
        <v>2352.25</v>
      </c>
      <c r="DB42" s="186">
        <f t="shared" si="82"/>
        <v>5533080.0625</v>
      </c>
      <c r="DC42" s="186"/>
      <c r="DD42" s="186">
        <f t="shared" si="83"/>
        <v>0</v>
      </c>
      <c r="DE42" s="186">
        <f t="shared" si="84"/>
        <v>48.5</v>
      </c>
      <c r="DF42" s="186">
        <f t="shared" si="85"/>
        <v>2352.25</v>
      </c>
      <c r="DG42" s="186">
        <f t="shared" si="86"/>
        <v>0</v>
      </c>
      <c r="DH42" s="186"/>
      <c r="DI42" s="186">
        <f t="shared" si="87"/>
        <v>0</v>
      </c>
      <c r="DJ42" s="186">
        <f t="shared" si="88"/>
        <v>48.5</v>
      </c>
      <c r="DK42" s="186">
        <f t="shared" si="89"/>
        <v>2352.25</v>
      </c>
      <c r="DL42" s="186">
        <f t="shared" si="90"/>
        <v>0</v>
      </c>
      <c r="DM42" s="186"/>
      <c r="DN42" s="186">
        <f t="shared" si="91"/>
        <v>0</v>
      </c>
      <c r="DO42" s="186">
        <f t="shared" si="92"/>
        <v>48.5</v>
      </c>
      <c r="DP42" s="186">
        <f t="shared" si="93"/>
        <v>2352.25</v>
      </c>
      <c r="DQ42" s="186">
        <f t="shared" si="94"/>
        <v>0</v>
      </c>
      <c r="DR42" s="186"/>
      <c r="DS42" s="186">
        <f t="shared" si="95"/>
        <v>0</v>
      </c>
      <c r="DT42" s="186">
        <f t="shared" si="96"/>
        <v>48.5</v>
      </c>
      <c r="DU42" s="186">
        <f t="shared" si="97"/>
        <v>2352.25</v>
      </c>
      <c r="DV42" s="186">
        <f t="shared" si="98"/>
        <v>0</v>
      </c>
      <c r="DW42" s="186"/>
      <c r="DX42" s="186">
        <f t="shared" si="99"/>
        <v>0</v>
      </c>
      <c r="DY42" s="186">
        <f t="shared" si="100"/>
        <v>48.5</v>
      </c>
      <c r="DZ42" s="186">
        <f t="shared" si="101"/>
        <v>2352.25</v>
      </c>
      <c r="EA42" s="186">
        <f t="shared" si="102"/>
        <v>0</v>
      </c>
      <c r="EB42" s="186"/>
      <c r="EC42" s="186">
        <f t="shared" si="103"/>
        <v>0</v>
      </c>
      <c r="ED42" s="186">
        <f t="shared" si="104"/>
        <v>48.5</v>
      </c>
      <c r="EE42" s="186">
        <f t="shared" si="105"/>
        <v>2352.25</v>
      </c>
      <c r="EF42" s="186">
        <f t="shared" si="106"/>
        <v>0</v>
      </c>
      <c r="EG42" s="186"/>
      <c r="EH42" s="186">
        <f t="shared" si="107"/>
        <v>0</v>
      </c>
      <c r="EI42" s="186">
        <f t="shared" si="108"/>
        <v>48.5</v>
      </c>
      <c r="EJ42" s="186">
        <f t="shared" si="109"/>
        <v>2352.25</v>
      </c>
      <c r="EK42" s="186">
        <f t="shared" si="110"/>
        <v>0</v>
      </c>
      <c r="EL42" s="186"/>
      <c r="EM42" s="186">
        <f t="shared" si="111"/>
        <v>0</v>
      </c>
      <c r="EN42" s="186">
        <f t="shared" si="112"/>
        <v>48.5</v>
      </c>
      <c r="EO42" s="186">
        <f t="shared" si="113"/>
        <v>2352.25</v>
      </c>
      <c r="EP42" s="186">
        <f t="shared" si="114"/>
        <v>0</v>
      </c>
      <c r="EQ42" s="186"/>
      <c r="ER42" s="186">
        <f t="shared" si="115"/>
        <v>0</v>
      </c>
      <c r="ES42" s="186">
        <f t="shared" si="116"/>
        <v>48.5</v>
      </c>
      <c r="ET42" s="186">
        <f t="shared" si="117"/>
        <v>2352.25</v>
      </c>
      <c r="EU42" s="186">
        <f t="shared" si="118"/>
        <v>0</v>
      </c>
      <c r="EV42" s="186"/>
      <c r="EW42" s="186">
        <f t="shared" si="119"/>
        <v>0</v>
      </c>
      <c r="EX42" s="186">
        <f t="shared" si="120"/>
        <v>48.5</v>
      </c>
      <c r="EY42" s="186">
        <f t="shared" si="121"/>
        <v>2352.25</v>
      </c>
      <c r="EZ42" s="186">
        <f t="shared" si="122"/>
        <v>0</v>
      </c>
      <c r="FA42" s="186"/>
      <c r="FB42" s="186">
        <f t="shared" si="123"/>
        <v>0</v>
      </c>
      <c r="FC42" s="186">
        <f t="shared" si="124"/>
        <v>48.5</v>
      </c>
      <c r="FD42" s="186">
        <f t="shared" si="125"/>
        <v>2352.25</v>
      </c>
      <c r="FE42" s="186">
        <f t="shared" si="126"/>
        <v>0</v>
      </c>
      <c r="FF42" s="186"/>
      <c r="FG42" s="186">
        <f t="shared" si="127"/>
        <v>0</v>
      </c>
      <c r="FH42" s="186">
        <f t="shared" si="128"/>
        <v>48.5</v>
      </c>
      <c r="FI42" s="186">
        <f t="shared" si="129"/>
        <v>2352.25</v>
      </c>
      <c r="FJ42" s="186">
        <f t="shared" si="130"/>
        <v>0</v>
      </c>
      <c r="FK42" s="186"/>
      <c r="FL42" s="186">
        <f t="shared" si="131"/>
        <v>0</v>
      </c>
      <c r="FM42" s="186">
        <f t="shared" si="132"/>
        <v>48.5</v>
      </c>
      <c r="FN42" s="186">
        <f t="shared" si="133"/>
        <v>2352.25</v>
      </c>
      <c r="FO42" s="186">
        <f t="shared" si="134"/>
        <v>0</v>
      </c>
      <c r="FP42" s="176"/>
      <c r="FQ42" s="186"/>
      <c r="FR42" s="186"/>
      <c r="FS42" s="186"/>
      <c r="FT42" s="178"/>
      <c r="FU42" s="176">
        <f t="shared" si="135"/>
        <v>0</v>
      </c>
      <c r="FV42" s="186">
        <f t="shared" si="136"/>
        <v>48.5</v>
      </c>
      <c r="FW42" s="186">
        <f t="shared" si="137"/>
        <v>2352.25</v>
      </c>
      <c r="FX42" s="186">
        <f t="shared" si="138"/>
        <v>0</v>
      </c>
    </row>
    <row r="43" spans="1:180">
      <c r="A43" s="195" t="s">
        <v>3</v>
      </c>
      <c r="B43" s="192"/>
      <c r="C43" s="192"/>
      <c r="D43" s="191">
        <f>SUM(D4:D42)</f>
        <v>28</v>
      </c>
      <c r="E43" s="191">
        <f t="shared" ref="E43:BP43" si="141">SUM(E4:E42)</f>
        <v>988</v>
      </c>
      <c r="F43" s="191">
        <f t="shared" si="141"/>
        <v>-225.64285714285688</v>
      </c>
      <c r="G43" s="191">
        <f t="shared" si="141"/>
        <v>6245.5051020408164</v>
      </c>
      <c r="H43" s="191">
        <f t="shared" si="141"/>
        <v>26.714285714285715</v>
      </c>
      <c r="I43" s="191">
        <f t="shared" si="141"/>
        <v>30</v>
      </c>
      <c r="J43" s="191">
        <f t="shared" si="141"/>
        <v>999</v>
      </c>
      <c r="K43" s="191">
        <f t="shared" si="141"/>
        <v>-148.20000000000033</v>
      </c>
      <c r="L43" s="191">
        <f t="shared" si="141"/>
        <v>5503.16</v>
      </c>
      <c r="M43" s="191">
        <f t="shared" si="141"/>
        <v>36.799999999999997</v>
      </c>
      <c r="N43" s="191">
        <f t="shared" si="141"/>
        <v>30</v>
      </c>
      <c r="O43" s="191">
        <f t="shared" si="141"/>
        <v>897</v>
      </c>
      <c r="P43" s="191">
        <f t="shared" si="141"/>
        <v>-15.600000000000172</v>
      </c>
      <c r="Q43" s="191">
        <f t="shared" si="141"/>
        <v>4946.2400000000007</v>
      </c>
      <c r="R43" s="191">
        <f t="shared" si="141"/>
        <v>237.20000000000005</v>
      </c>
      <c r="S43" s="191">
        <f t="shared" si="141"/>
        <v>15</v>
      </c>
      <c r="T43" s="191">
        <f t="shared" si="141"/>
        <v>470.5</v>
      </c>
      <c r="U43" s="191">
        <f t="shared" si="141"/>
        <v>-72.800000000000267</v>
      </c>
      <c r="V43" s="191">
        <f t="shared" si="141"/>
        <v>5075.8933333333334</v>
      </c>
      <c r="W43" s="191">
        <f t="shared" si="141"/>
        <v>9.7333333333333343</v>
      </c>
      <c r="X43" s="191">
        <f t="shared" si="141"/>
        <v>20</v>
      </c>
      <c r="Y43" s="191">
        <f t="shared" si="141"/>
        <v>589</v>
      </c>
      <c r="Z43" s="191">
        <f t="shared" si="141"/>
        <v>1.9500000000002089</v>
      </c>
      <c r="AA43" s="191">
        <f t="shared" si="141"/>
        <v>4940.0974999999989</v>
      </c>
      <c r="AB43" s="191">
        <f t="shared" si="141"/>
        <v>10.95</v>
      </c>
      <c r="AC43" s="191">
        <f t="shared" si="141"/>
        <v>30</v>
      </c>
      <c r="AD43" s="191">
        <f t="shared" si="141"/>
        <v>1111</v>
      </c>
      <c r="AE43" s="191">
        <f t="shared" si="141"/>
        <v>-293.79999999999916</v>
      </c>
      <c r="AF43" s="191">
        <f t="shared" si="141"/>
        <v>7153.2933333333331</v>
      </c>
      <c r="AG43" s="191">
        <f t="shared" si="141"/>
        <v>169.46666666666664</v>
      </c>
      <c r="AH43" s="191">
        <f t="shared" si="141"/>
        <v>30</v>
      </c>
      <c r="AI43" s="191">
        <f t="shared" si="141"/>
        <v>1009</v>
      </c>
      <c r="AJ43" s="191">
        <f t="shared" si="141"/>
        <v>-161.19999999999976</v>
      </c>
      <c r="AK43" s="191">
        <f t="shared" si="141"/>
        <v>5606.2933333333322</v>
      </c>
      <c r="AL43" s="191">
        <f t="shared" si="141"/>
        <v>19.466666666666669</v>
      </c>
      <c r="AM43" s="191">
        <f t="shared" si="141"/>
        <v>30</v>
      </c>
      <c r="AN43" s="191">
        <f t="shared" si="141"/>
        <v>969</v>
      </c>
      <c r="AO43" s="191">
        <f t="shared" si="141"/>
        <v>-109.2000000000003</v>
      </c>
      <c r="AP43" s="191">
        <f t="shared" si="141"/>
        <v>5245.76</v>
      </c>
      <c r="AQ43" s="191">
        <f t="shared" si="141"/>
        <v>38.799999999999997</v>
      </c>
      <c r="AR43" s="191">
        <f t="shared" si="141"/>
        <v>30</v>
      </c>
      <c r="AS43" s="191">
        <f t="shared" si="141"/>
        <v>919</v>
      </c>
      <c r="AT43" s="191">
        <f t="shared" si="141"/>
        <v>-44.199999999999747</v>
      </c>
      <c r="AU43" s="191">
        <f t="shared" si="141"/>
        <v>4990.0933333333332</v>
      </c>
      <c r="AV43" s="191">
        <f t="shared" si="141"/>
        <v>9.4666666666666668</v>
      </c>
      <c r="AW43" s="191">
        <f t="shared" si="141"/>
        <v>20</v>
      </c>
      <c r="AX43" s="191">
        <f t="shared" si="141"/>
        <v>580</v>
      </c>
      <c r="AY43" s="191">
        <f t="shared" si="141"/>
        <v>19.5</v>
      </c>
      <c r="AZ43" s="191">
        <f t="shared" si="141"/>
        <v>4949.75</v>
      </c>
      <c r="BA43" s="191">
        <f t="shared" si="141"/>
        <v>9</v>
      </c>
      <c r="BB43" s="191">
        <f t="shared" si="141"/>
        <v>30</v>
      </c>
      <c r="BC43" s="191">
        <f t="shared" si="141"/>
        <v>833</v>
      </c>
      <c r="BD43" s="191">
        <f t="shared" si="141"/>
        <v>67.600000000000222</v>
      </c>
      <c r="BE43" s="191">
        <f t="shared" si="141"/>
        <v>5057.1733333333341</v>
      </c>
      <c r="BF43" s="191">
        <f t="shared" si="141"/>
        <v>15.866666666666665</v>
      </c>
      <c r="BG43" s="191">
        <f t="shared" si="141"/>
        <v>30</v>
      </c>
      <c r="BH43" s="191">
        <f t="shared" si="141"/>
        <v>801</v>
      </c>
      <c r="BI43" s="191">
        <f t="shared" si="141"/>
        <v>109.20000000000006</v>
      </c>
      <c r="BJ43" s="191">
        <f t="shared" si="141"/>
        <v>5245.7600000000011</v>
      </c>
      <c r="BK43" s="191">
        <f t="shared" si="141"/>
        <v>44.8</v>
      </c>
      <c r="BL43" s="191">
        <f t="shared" si="141"/>
        <v>29</v>
      </c>
      <c r="BM43" s="191">
        <f t="shared" si="141"/>
        <v>705.5</v>
      </c>
      <c r="BN43" s="191">
        <f t="shared" si="141"/>
        <v>201.72413793103442</v>
      </c>
      <c r="BO43" s="191">
        <f t="shared" si="141"/>
        <v>5983.4007134363856</v>
      </c>
      <c r="BP43" s="191">
        <f t="shared" si="141"/>
        <v>12.137931034482758</v>
      </c>
      <c r="BQ43" s="191">
        <f t="shared" ref="BQ43:CF43" si="142">SUM(BQ4:BQ42)</f>
        <v>30</v>
      </c>
      <c r="BR43" s="191">
        <f t="shared" si="142"/>
        <v>652</v>
      </c>
      <c r="BS43" s="191">
        <f t="shared" si="142"/>
        <v>302.89999999999986</v>
      </c>
      <c r="BT43" s="191">
        <f t="shared" si="142"/>
        <v>7292.5233333333326</v>
      </c>
      <c r="BU43" s="191">
        <f t="shared" si="142"/>
        <v>35.366666666666667</v>
      </c>
      <c r="BV43" s="191">
        <f t="shared" si="142"/>
        <v>30</v>
      </c>
      <c r="BW43" s="191">
        <f t="shared" si="142"/>
        <v>586</v>
      </c>
      <c r="BX43" s="191">
        <f t="shared" si="142"/>
        <v>388.69999999999987</v>
      </c>
      <c r="BY43" s="191">
        <f t="shared" si="142"/>
        <v>8814.0433333333331</v>
      </c>
      <c r="BZ43" s="191">
        <f t="shared" si="142"/>
        <v>28.966666666666669</v>
      </c>
      <c r="CA43" s="191">
        <f t="shared" si="142"/>
        <v>30</v>
      </c>
      <c r="CB43" s="191">
        <f t="shared" si="142"/>
        <v>448</v>
      </c>
      <c r="CC43" s="191">
        <f t="shared" si="142"/>
        <v>568.09999999999991</v>
      </c>
      <c r="CD43" s="191">
        <f t="shared" si="142"/>
        <v>13215.32333333333</v>
      </c>
      <c r="CE43" s="191">
        <f t="shared" si="142"/>
        <v>79.36666666666666</v>
      </c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2"/>
      <c r="FQ43" s="191"/>
      <c r="FR43" s="191"/>
      <c r="FS43" s="191"/>
      <c r="FT43" s="178"/>
      <c r="FU43" s="192">
        <f>SUM(FU4:FU42)</f>
        <v>0</v>
      </c>
      <c r="FV43" s="191">
        <f>SUM(FV4:FV42)</f>
        <v>1150.5</v>
      </c>
      <c r="FW43" s="191">
        <f>SUM(FW4:FW42)</f>
        <v>38879.75</v>
      </c>
      <c r="FX43" s="191">
        <f>SUM(FX4:FX42)</f>
        <v>0</v>
      </c>
    </row>
    <row r="44" spans="1:180">
      <c r="A44" s="195" t="s">
        <v>179</v>
      </c>
      <c r="B44" s="192"/>
      <c r="C44" s="192"/>
      <c r="D44" s="188">
        <f>E43/D43</f>
        <v>35.285714285714285</v>
      </c>
      <c r="E44" s="188"/>
      <c r="F44" s="188"/>
      <c r="G44" s="188"/>
      <c r="H44" s="188"/>
      <c r="I44" s="188">
        <f>J43/I43</f>
        <v>33.299999999999997</v>
      </c>
      <c r="J44" s="188"/>
      <c r="K44" s="188"/>
      <c r="L44" s="188"/>
      <c r="M44" s="188"/>
      <c r="N44" s="188">
        <f>O43/N43</f>
        <v>29.9</v>
      </c>
      <c r="O44" s="188"/>
      <c r="P44" s="188"/>
      <c r="Q44" s="188"/>
      <c r="R44" s="188"/>
      <c r="S44" s="188">
        <f>T43/S43</f>
        <v>31.366666666666667</v>
      </c>
      <c r="T44" s="188"/>
      <c r="U44" s="188"/>
      <c r="V44" s="188"/>
      <c r="W44" s="188"/>
      <c r="X44" s="188">
        <f>Y43/X43</f>
        <v>29.45</v>
      </c>
      <c r="Y44" s="188"/>
      <c r="Z44" s="188"/>
      <c r="AA44" s="188"/>
      <c r="AB44" s="188"/>
      <c r="AC44" s="188">
        <f>AD43/AC43</f>
        <v>37.033333333333331</v>
      </c>
      <c r="AD44" s="188"/>
      <c r="AE44" s="188"/>
      <c r="AF44" s="188"/>
      <c r="AG44" s="188"/>
      <c r="AH44" s="188">
        <f>AI43/AH43</f>
        <v>33.633333333333333</v>
      </c>
      <c r="AI44" s="188"/>
      <c r="AJ44" s="188"/>
      <c r="AK44" s="188"/>
      <c r="AL44" s="188"/>
      <c r="AM44" s="188">
        <f>AN43/AM43</f>
        <v>32.299999999999997</v>
      </c>
      <c r="AN44" s="188"/>
      <c r="AO44" s="188"/>
      <c r="AP44" s="188"/>
      <c r="AQ44" s="188"/>
      <c r="AR44" s="188">
        <f>AS43/AR43</f>
        <v>30.633333333333333</v>
      </c>
      <c r="AS44" s="188"/>
      <c r="AT44" s="188"/>
      <c r="AU44" s="188"/>
      <c r="AV44" s="188"/>
      <c r="AW44" s="188">
        <f>AX43/AW43</f>
        <v>29</v>
      </c>
      <c r="AX44" s="188"/>
      <c r="AY44" s="188"/>
      <c r="AZ44" s="188"/>
      <c r="BA44" s="188"/>
      <c r="BB44" s="188">
        <f>BC43/BB43</f>
        <v>27.766666666666666</v>
      </c>
      <c r="BC44" s="188"/>
      <c r="BD44" s="188"/>
      <c r="BE44" s="188"/>
      <c r="BF44" s="188"/>
      <c r="BG44" s="188">
        <f>BH43/BG43</f>
        <v>26.7</v>
      </c>
      <c r="BH44" s="188"/>
      <c r="BI44" s="188"/>
      <c r="BJ44" s="188"/>
      <c r="BK44" s="188"/>
      <c r="BL44" s="188">
        <f>BM43/BL43</f>
        <v>24.327586206896552</v>
      </c>
      <c r="BM44" s="188"/>
      <c r="BN44" s="188"/>
      <c r="BO44" s="188"/>
      <c r="BP44" s="188"/>
      <c r="BQ44" s="188">
        <f>BR43/BQ43</f>
        <v>21.733333333333334</v>
      </c>
      <c r="BR44" s="188"/>
      <c r="BS44" s="188"/>
      <c r="BT44" s="188"/>
      <c r="BU44" s="188"/>
      <c r="BV44" s="188">
        <f>BW43/BV43</f>
        <v>19.533333333333335</v>
      </c>
      <c r="BW44" s="188"/>
      <c r="BX44" s="188"/>
      <c r="BY44" s="188"/>
      <c r="BZ44" s="188"/>
      <c r="CA44" s="188">
        <f>CB43/CA43</f>
        <v>14.933333333333334</v>
      </c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88"/>
      <c r="CU44" s="188"/>
      <c r="CV44" s="188"/>
      <c r="CW44" s="188"/>
      <c r="CX44" s="188"/>
      <c r="CY44" s="188"/>
      <c r="CZ44" s="188"/>
      <c r="DA44" s="188"/>
      <c r="DB44" s="188"/>
      <c r="DC44" s="188"/>
      <c r="DD44" s="188"/>
      <c r="DE44" s="188"/>
      <c r="DF44" s="188"/>
      <c r="DG44" s="188"/>
      <c r="DH44" s="188"/>
      <c r="DI44" s="188"/>
      <c r="DJ44" s="188"/>
      <c r="DK44" s="188"/>
      <c r="DL44" s="188"/>
      <c r="DM44" s="188"/>
      <c r="DN44" s="188"/>
      <c r="DO44" s="188"/>
      <c r="DP44" s="188"/>
      <c r="DQ44" s="188"/>
      <c r="DR44" s="188"/>
      <c r="DS44" s="188"/>
      <c r="DT44" s="188"/>
      <c r="DU44" s="188"/>
      <c r="DV44" s="188"/>
      <c r="DW44" s="188"/>
      <c r="DX44" s="188"/>
      <c r="DY44" s="188"/>
      <c r="DZ44" s="188"/>
      <c r="EA44" s="188"/>
      <c r="EB44" s="188"/>
      <c r="EC44" s="188"/>
      <c r="ED44" s="188"/>
      <c r="EE44" s="188"/>
      <c r="EF44" s="188"/>
      <c r="EG44" s="188"/>
      <c r="EH44" s="188"/>
      <c r="EI44" s="188"/>
      <c r="EJ44" s="188"/>
      <c r="EK44" s="188"/>
      <c r="EL44" s="188"/>
      <c r="EM44" s="188"/>
      <c r="EN44" s="188"/>
      <c r="EO44" s="188"/>
      <c r="EP44" s="188"/>
      <c r="EQ44" s="188"/>
      <c r="ER44" s="188"/>
      <c r="ES44" s="188"/>
      <c r="ET44" s="188"/>
      <c r="EU44" s="188"/>
      <c r="EV44" s="188"/>
      <c r="EW44" s="188"/>
      <c r="EX44" s="188"/>
      <c r="EY44" s="188"/>
      <c r="EZ44" s="188"/>
      <c r="FA44" s="188"/>
      <c r="FB44" s="188"/>
      <c r="FC44" s="188"/>
      <c r="FD44" s="188"/>
      <c r="FE44" s="188"/>
      <c r="FF44" s="188"/>
      <c r="FG44" s="188"/>
      <c r="FH44" s="188"/>
      <c r="FI44" s="188"/>
      <c r="FJ44" s="188"/>
      <c r="FK44" s="188"/>
      <c r="FL44" s="188"/>
      <c r="FM44" s="188"/>
      <c r="FN44" s="188"/>
      <c r="FO44" s="188"/>
      <c r="FP44" s="190"/>
      <c r="FQ44" s="188"/>
      <c r="FR44" s="188"/>
      <c r="FS44" s="188"/>
      <c r="FT44" s="196"/>
      <c r="FU44" s="190"/>
      <c r="FV44" s="188"/>
      <c r="FW44" s="188"/>
      <c r="FX44" s="188"/>
    </row>
    <row r="45" spans="1:180">
      <c r="A45" s="195" t="s">
        <v>180</v>
      </c>
      <c r="B45" s="192"/>
      <c r="C45" s="192"/>
      <c r="D45" s="197">
        <f>SQRT(H43/(D43-1))</f>
        <v>0.9946949227868761</v>
      </c>
      <c r="E45" s="191"/>
      <c r="F45" s="191"/>
      <c r="G45" s="191"/>
      <c r="H45" s="191"/>
      <c r="I45" s="197">
        <f>SQRT(M43/(I43-1))</f>
        <v>1.1264836959500919</v>
      </c>
      <c r="J45" s="191"/>
      <c r="K45" s="191"/>
      <c r="L45" s="191"/>
      <c r="M45" s="191"/>
      <c r="N45" s="197">
        <f>SQRT(R43/(N43-1))</f>
        <v>2.8599493605355302</v>
      </c>
      <c r="O45" s="191"/>
      <c r="P45" s="191"/>
      <c r="Q45" s="191"/>
      <c r="R45" s="191"/>
      <c r="S45" s="197">
        <f>SQRT(W43/(S43-1))</f>
        <v>0.83380938783279201</v>
      </c>
      <c r="T45" s="191"/>
      <c r="U45" s="191"/>
      <c r="V45" s="191"/>
      <c r="W45" s="191"/>
      <c r="X45" s="197">
        <f>SQRT(AB43/(X43-1))</f>
        <v>0.7591546545162482</v>
      </c>
      <c r="Y45" s="191"/>
      <c r="Z45" s="191"/>
      <c r="AA45" s="191"/>
      <c r="AB45" s="191"/>
      <c r="AC45" s="197">
        <f>SQRT(AG43/(AC43-1))</f>
        <v>2.4173700918393815</v>
      </c>
      <c r="AD45" s="191"/>
      <c r="AE45" s="191"/>
      <c r="AF45" s="191"/>
      <c r="AG45" s="191"/>
      <c r="AH45" s="197">
        <f>SQRT(AL43/(AH43-1))</f>
        <v>0.81930724872668614</v>
      </c>
      <c r="AI45" s="191"/>
      <c r="AJ45" s="191"/>
      <c r="AK45" s="191"/>
      <c r="AL45" s="191"/>
      <c r="AM45" s="197">
        <f>SQRT(AQ43/(AM43-1))</f>
        <v>1.1566896880679618</v>
      </c>
      <c r="AN45" s="191"/>
      <c r="AO45" s="191"/>
      <c r="AP45" s="191"/>
      <c r="AQ45" s="191"/>
      <c r="AR45" s="197">
        <f>SQRT(AV43/(AR43-1))</f>
        <v>0.57134646372336584</v>
      </c>
      <c r="AS45" s="191"/>
      <c r="AT45" s="191"/>
      <c r="AU45" s="191"/>
      <c r="AV45" s="191"/>
      <c r="AW45" s="197">
        <f>SQRT(BA43/(AW43-1))</f>
        <v>0.68824720161168529</v>
      </c>
      <c r="AX45" s="191"/>
      <c r="AY45" s="191"/>
      <c r="AZ45" s="191"/>
      <c r="BA45" s="191"/>
      <c r="BB45" s="197">
        <f>SQRT(BF43/(BB43-1))</f>
        <v>0.73967995564406708</v>
      </c>
      <c r="BC45" s="191"/>
      <c r="BD45" s="191"/>
      <c r="BE45" s="191"/>
      <c r="BF45" s="191"/>
      <c r="BG45" s="197">
        <f>SQRT(BK43/(BG43-1))</f>
        <v>1.2429109325317307</v>
      </c>
      <c r="BH45" s="191"/>
      <c r="BI45" s="191"/>
      <c r="BJ45" s="191"/>
      <c r="BK45" s="191"/>
      <c r="BL45" s="197">
        <f>SQRT(BP43/(BL43-1))</f>
        <v>0.65840529838832007</v>
      </c>
      <c r="BM45" s="191"/>
      <c r="BN45" s="191"/>
      <c r="BO45" s="191"/>
      <c r="BP45" s="191"/>
      <c r="BQ45" s="197">
        <f>SQRT(BU43/(BQ43-1))</f>
        <v>1.1043279539543756</v>
      </c>
      <c r="BR45" s="191"/>
      <c r="BS45" s="191"/>
      <c r="BT45" s="191"/>
      <c r="BU45" s="191"/>
      <c r="BV45" s="197">
        <f>SQRT(BZ43/(BV43-1))</f>
        <v>0.99942512211403001</v>
      </c>
      <c r="BW45" s="191"/>
      <c r="BX45" s="191"/>
      <c r="BY45" s="191"/>
      <c r="BZ45" s="191"/>
      <c r="CA45" s="197">
        <f>SQRT(CE43/(CA43-1))</f>
        <v>1.6543220995910688</v>
      </c>
      <c r="CB45" s="191"/>
      <c r="CC45" s="191"/>
      <c r="CD45" s="191"/>
      <c r="CE45" s="191"/>
      <c r="CF45" s="197"/>
      <c r="CG45" s="191"/>
      <c r="CH45" s="191"/>
      <c r="CI45" s="191"/>
      <c r="CJ45" s="191"/>
      <c r="CK45" s="197"/>
      <c r="CL45" s="191"/>
      <c r="CM45" s="191"/>
      <c r="CN45" s="191"/>
      <c r="CO45" s="191"/>
      <c r="CP45" s="197"/>
      <c r="CQ45" s="191"/>
      <c r="CR45" s="191"/>
      <c r="CS45" s="191"/>
      <c r="CT45" s="191"/>
      <c r="CU45" s="197"/>
      <c r="CV45" s="191"/>
      <c r="CW45" s="191"/>
      <c r="CX45" s="191"/>
      <c r="CY45" s="191"/>
      <c r="CZ45" s="191"/>
      <c r="DA45" s="191"/>
      <c r="DB45" s="191"/>
      <c r="DC45" s="197"/>
      <c r="DD45" s="191"/>
      <c r="DE45" s="191"/>
      <c r="DF45" s="191"/>
      <c r="DG45" s="191"/>
      <c r="DH45" s="197"/>
      <c r="DI45" s="191"/>
      <c r="DJ45" s="191"/>
      <c r="DK45" s="191"/>
      <c r="DL45" s="191"/>
      <c r="DM45" s="197"/>
      <c r="DN45" s="191"/>
      <c r="DO45" s="191"/>
      <c r="DP45" s="191"/>
      <c r="DQ45" s="191"/>
      <c r="DR45" s="197"/>
      <c r="DS45" s="191"/>
      <c r="DT45" s="191"/>
      <c r="DU45" s="191"/>
      <c r="DV45" s="191"/>
      <c r="DW45" s="197"/>
      <c r="DX45" s="191"/>
      <c r="DY45" s="191"/>
      <c r="DZ45" s="191"/>
      <c r="EA45" s="191"/>
      <c r="EB45" s="197"/>
      <c r="EC45" s="191"/>
      <c r="ED45" s="191"/>
      <c r="EE45" s="191"/>
      <c r="EF45" s="191"/>
      <c r="EG45" s="197"/>
      <c r="EH45" s="191"/>
      <c r="EI45" s="191"/>
      <c r="EJ45" s="191"/>
      <c r="EK45" s="191"/>
      <c r="EL45" s="197"/>
      <c r="EM45" s="191"/>
      <c r="EN45" s="191"/>
      <c r="EO45" s="191"/>
      <c r="EP45" s="191"/>
      <c r="EQ45" s="197"/>
      <c r="ER45" s="191"/>
      <c r="ES45" s="191"/>
      <c r="ET45" s="191"/>
      <c r="EU45" s="191"/>
      <c r="EV45" s="197"/>
      <c r="EW45" s="191"/>
      <c r="EX45" s="191"/>
      <c r="EY45" s="191"/>
      <c r="EZ45" s="191"/>
      <c r="FA45" s="197"/>
      <c r="FB45" s="191"/>
      <c r="FC45" s="191"/>
      <c r="FD45" s="191"/>
      <c r="FE45" s="191"/>
      <c r="FF45" s="197"/>
      <c r="FG45" s="191"/>
      <c r="FH45" s="191"/>
      <c r="FI45" s="191"/>
      <c r="FJ45" s="191"/>
      <c r="FK45" s="197"/>
      <c r="FL45" s="191"/>
      <c r="FM45" s="191"/>
      <c r="FN45" s="191"/>
      <c r="FO45" s="191"/>
      <c r="FP45" s="192"/>
      <c r="FQ45" s="191"/>
      <c r="FR45" s="191"/>
      <c r="FS45" s="191"/>
      <c r="FT45" s="198"/>
      <c r="FU45" s="192"/>
      <c r="FV45" s="191"/>
      <c r="FW45" s="191"/>
      <c r="FX45" s="191"/>
    </row>
    <row r="46" spans="1:180">
      <c r="A46" s="195" t="s">
        <v>4</v>
      </c>
      <c r="B46" s="192"/>
      <c r="C46" s="192"/>
      <c r="D46" s="191">
        <v>13</v>
      </c>
      <c r="E46" s="191"/>
      <c r="F46" s="191"/>
      <c r="G46" s="191"/>
      <c r="H46" s="191"/>
      <c r="I46" s="191">
        <v>13</v>
      </c>
      <c r="J46" s="191"/>
      <c r="K46" s="191"/>
      <c r="L46" s="191"/>
      <c r="M46" s="191"/>
      <c r="N46" s="191">
        <v>16</v>
      </c>
      <c r="O46" s="191"/>
      <c r="P46" s="191"/>
      <c r="Q46" s="191"/>
      <c r="R46" s="191"/>
      <c r="S46" s="191">
        <v>15</v>
      </c>
      <c r="T46" s="191"/>
      <c r="U46" s="191"/>
      <c r="V46" s="191"/>
      <c r="W46" s="191"/>
      <c r="X46" s="191">
        <v>9</v>
      </c>
      <c r="Y46" s="191"/>
      <c r="Z46" s="191"/>
      <c r="AA46" s="191"/>
      <c r="AB46" s="191"/>
      <c r="AC46" s="191">
        <v>44</v>
      </c>
      <c r="AD46" s="191"/>
      <c r="AE46" s="191"/>
      <c r="AF46" s="191"/>
      <c r="AG46" s="191"/>
      <c r="AH46" s="191">
        <v>35</v>
      </c>
      <c r="AI46" s="191"/>
      <c r="AJ46" s="191"/>
      <c r="AK46" s="191"/>
      <c r="AL46" s="191"/>
      <c r="AM46" s="191">
        <v>40</v>
      </c>
      <c r="AN46" s="191"/>
      <c r="AO46" s="191"/>
      <c r="AP46" s="191"/>
      <c r="AQ46" s="191"/>
      <c r="AR46" s="191">
        <v>63</v>
      </c>
      <c r="AS46" s="191"/>
      <c r="AT46" s="191"/>
      <c r="AU46" s="191"/>
      <c r="AV46" s="191"/>
      <c r="AW46" s="191">
        <v>69</v>
      </c>
      <c r="AX46" s="191"/>
      <c r="AY46" s="191"/>
      <c r="AZ46" s="191"/>
      <c r="BA46" s="191"/>
      <c r="BB46" s="191">
        <v>30.7</v>
      </c>
      <c r="BC46" s="191"/>
      <c r="BD46" s="191"/>
      <c r="BE46" s="191"/>
      <c r="BF46" s="191"/>
      <c r="BG46" s="191">
        <v>16</v>
      </c>
      <c r="BH46" s="191"/>
      <c r="BI46" s="191"/>
      <c r="BJ46" s="191"/>
      <c r="BK46" s="191"/>
      <c r="BL46" s="191">
        <v>16.5</v>
      </c>
      <c r="BM46" s="191"/>
      <c r="BN46" s="191"/>
      <c r="BO46" s="191"/>
      <c r="BP46" s="191"/>
      <c r="BQ46" s="191">
        <v>43</v>
      </c>
      <c r="BR46" s="191"/>
      <c r="BS46" s="191"/>
      <c r="BT46" s="191"/>
      <c r="BU46" s="191"/>
      <c r="BV46" s="191">
        <v>14.5</v>
      </c>
      <c r="BW46" s="191"/>
      <c r="BX46" s="191"/>
      <c r="BY46" s="191"/>
      <c r="BZ46" s="191"/>
      <c r="CA46" s="191">
        <v>3</v>
      </c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2"/>
      <c r="FQ46" s="191"/>
      <c r="FR46" s="191"/>
      <c r="FS46" s="191"/>
      <c r="FT46" s="178"/>
      <c r="FU46" s="192"/>
      <c r="FV46" s="191"/>
      <c r="FW46" s="191"/>
      <c r="FX46" s="191"/>
    </row>
    <row r="47" spans="1:180">
      <c r="A47" s="195" t="s">
        <v>5</v>
      </c>
      <c r="B47" s="192"/>
      <c r="C47" s="192"/>
      <c r="D47" s="191">
        <v>15</v>
      </c>
      <c r="E47" s="191"/>
      <c r="F47" s="191"/>
      <c r="G47" s="191"/>
      <c r="H47" s="191"/>
      <c r="I47" s="191">
        <v>20</v>
      </c>
      <c r="J47" s="191"/>
      <c r="K47" s="191"/>
      <c r="L47" s="191"/>
      <c r="M47" s="191"/>
      <c r="N47" s="191">
        <v>25</v>
      </c>
      <c r="O47" s="191"/>
      <c r="P47" s="191"/>
      <c r="Q47" s="191"/>
      <c r="R47" s="191"/>
      <c r="S47" s="191">
        <v>30</v>
      </c>
      <c r="T47" s="191"/>
      <c r="U47" s="191"/>
      <c r="V47" s="191"/>
      <c r="W47" s="191"/>
      <c r="X47" s="191">
        <v>40</v>
      </c>
      <c r="Y47" s="191"/>
      <c r="Z47" s="191"/>
      <c r="AA47" s="191"/>
      <c r="AB47" s="191"/>
      <c r="AC47" s="191">
        <v>15</v>
      </c>
      <c r="AD47" s="191"/>
      <c r="AE47" s="191"/>
      <c r="AF47" s="191"/>
      <c r="AG47" s="191"/>
      <c r="AH47" s="191">
        <v>20</v>
      </c>
      <c r="AI47" s="191"/>
      <c r="AJ47" s="191"/>
      <c r="AK47" s="191"/>
      <c r="AL47" s="191"/>
      <c r="AM47" s="191">
        <v>25</v>
      </c>
      <c r="AN47" s="191"/>
      <c r="AO47" s="191"/>
      <c r="AP47" s="191"/>
      <c r="AQ47" s="191"/>
      <c r="AR47" s="191">
        <v>30</v>
      </c>
      <c r="AS47" s="191"/>
      <c r="AT47" s="191"/>
      <c r="AU47" s="191"/>
      <c r="AV47" s="191"/>
      <c r="AW47" s="191">
        <v>40</v>
      </c>
      <c r="AX47" s="191"/>
      <c r="AY47" s="191"/>
      <c r="AZ47" s="191"/>
      <c r="BA47" s="191"/>
      <c r="BB47" s="191">
        <v>80</v>
      </c>
      <c r="BC47" s="191"/>
      <c r="BD47" s="191"/>
      <c r="BE47" s="191"/>
      <c r="BF47" s="191"/>
      <c r="BG47" s="191">
        <v>100</v>
      </c>
      <c r="BH47" s="191"/>
      <c r="BI47" s="191"/>
      <c r="BJ47" s="191"/>
      <c r="BK47" s="191"/>
      <c r="BL47" s="199">
        <f>+(BL43*BL49)/BL48</f>
        <v>173.91853932584269</v>
      </c>
      <c r="BM47" s="191"/>
      <c r="BN47" s="191"/>
      <c r="BO47" s="191"/>
      <c r="BP47" s="191"/>
      <c r="BQ47" s="199">
        <f>+(BQ43*BQ49)/BQ48</f>
        <v>225.48596112311017</v>
      </c>
      <c r="BR47" s="191"/>
      <c r="BS47" s="191"/>
      <c r="BT47" s="191"/>
      <c r="BU47" s="191"/>
      <c r="BV47" s="199">
        <f>+(BV43*BV49)/BV48</f>
        <v>313.04347826086956</v>
      </c>
      <c r="BW47" s="199"/>
      <c r="BX47" s="199"/>
      <c r="BY47" s="199"/>
      <c r="BZ47" s="199"/>
      <c r="CA47" s="199">
        <f>+(CA43*CA49)/CA48</f>
        <v>787.01298701298697</v>
      </c>
      <c r="CB47" s="191"/>
      <c r="CC47" s="191"/>
      <c r="CD47" s="191"/>
      <c r="CE47" s="191"/>
      <c r="CF47" s="191"/>
      <c r="CG47" s="191"/>
      <c r="CH47" s="191"/>
      <c r="CI47" s="191"/>
      <c r="CJ47" s="191"/>
      <c r="CK47" s="199"/>
      <c r="CL47" s="191"/>
      <c r="CM47" s="191"/>
      <c r="CN47" s="191"/>
      <c r="CO47" s="191"/>
      <c r="CP47" s="199"/>
      <c r="CQ47" s="191"/>
      <c r="CR47" s="191"/>
      <c r="CS47" s="191"/>
      <c r="CT47" s="191"/>
      <c r="CU47" s="199"/>
      <c r="CV47" s="199"/>
      <c r="CW47" s="199"/>
      <c r="CX47" s="199"/>
      <c r="CY47" s="199"/>
      <c r="CZ47" s="199"/>
      <c r="DA47" s="199"/>
      <c r="DB47" s="199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9"/>
      <c r="EW47" s="191"/>
      <c r="EX47" s="191"/>
      <c r="EY47" s="191"/>
      <c r="EZ47" s="191"/>
      <c r="FA47" s="199"/>
      <c r="FB47" s="191"/>
      <c r="FC47" s="191"/>
      <c r="FD47" s="191"/>
      <c r="FE47" s="191"/>
      <c r="FF47" s="199"/>
      <c r="FG47" s="199"/>
      <c r="FH47" s="199"/>
      <c r="FI47" s="199"/>
      <c r="FJ47" s="199"/>
      <c r="FK47" s="191"/>
      <c r="FL47" s="191"/>
      <c r="FM47" s="191"/>
      <c r="FN47" s="191"/>
      <c r="FO47" s="191"/>
      <c r="FP47" s="192"/>
      <c r="FQ47" s="191"/>
      <c r="FR47" s="191"/>
      <c r="FS47" s="191"/>
      <c r="FT47" s="178"/>
      <c r="FU47" s="192"/>
      <c r="FV47" s="191"/>
      <c r="FW47" s="191"/>
      <c r="FX47" s="191"/>
    </row>
    <row r="48" spans="1:180">
      <c r="A48" s="195" t="s">
        <v>181</v>
      </c>
      <c r="B48" s="192"/>
      <c r="C48" s="192"/>
      <c r="D48" s="188">
        <f>7.13+7.375</f>
        <v>14.504999999999999</v>
      </c>
      <c r="E48" s="188"/>
      <c r="F48" s="188"/>
      <c r="G48" s="188"/>
      <c r="H48" s="188"/>
      <c r="I48" s="188">
        <v>11.469299999999997</v>
      </c>
      <c r="J48" s="188"/>
      <c r="K48" s="188"/>
      <c r="L48" s="188"/>
      <c r="M48" s="188"/>
      <c r="N48" s="188">
        <v>7.8585000000000012</v>
      </c>
      <c r="O48" s="188"/>
      <c r="P48" s="188"/>
      <c r="Q48" s="188"/>
      <c r="R48" s="188"/>
      <c r="S48" s="188">
        <v>4.7050000000000001</v>
      </c>
      <c r="T48" s="188"/>
      <c r="U48" s="188"/>
      <c r="V48" s="188"/>
      <c r="W48" s="188"/>
      <c r="X48" s="188">
        <v>4.71</v>
      </c>
      <c r="Y48" s="188"/>
      <c r="Z48" s="188"/>
      <c r="AA48" s="188"/>
      <c r="AB48" s="188"/>
      <c r="AC48" s="188">
        <f>8.015+6.655</f>
        <v>14.670000000000002</v>
      </c>
      <c r="AD48" s="188"/>
      <c r="AE48" s="188"/>
      <c r="AF48" s="188"/>
      <c r="AG48" s="188"/>
      <c r="AH48" s="188">
        <f>7.275+3.9</f>
        <v>11.175000000000001</v>
      </c>
      <c r="AI48" s="188"/>
      <c r="AJ48" s="188"/>
      <c r="AK48" s="188"/>
      <c r="AL48" s="188"/>
      <c r="AM48" s="188">
        <f>4.945+4.65</f>
        <v>9.5950000000000006</v>
      </c>
      <c r="AN48" s="188"/>
      <c r="AO48" s="188"/>
      <c r="AP48" s="188"/>
      <c r="AQ48" s="188"/>
      <c r="AR48" s="188">
        <f>3.925+4.085</f>
        <v>8.01</v>
      </c>
      <c r="AS48" s="188"/>
      <c r="AT48" s="188"/>
      <c r="AU48" s="188"/>
      <c r="AV48" s="188"/>
      <c r="AW48" s="188">
        <v>4.3650000000000002</v>
      </c>
      <c r="AX48" s="188"/>
      <c r="AY48" s="188"/>
      <c r="AZ48" s="188"/>
      <c r="BA48" s="188"/>
      <c r="BB48" s="188">
        <v>5.56</v>
      </c>
      <c r="BC48" s="188"/>
      <c r="BD48" s="188"/>
      <c r="BE48" s="188"/>
      <c r="BF48" s="188"/>
      <c r="BG48" s="188">
        <v>5.0449999999999999</v>
      </c>
      <c r="BH48" s="188"/>
      <c r="BI48" s="188"/>
      <c r="BJ48" s="188"/>
      <c r="BK48" s="188"/>
      <c r="BL48" s="188">
        <v>3.56</v>
      </c>
      <c r="BM48" s="188"/>
      <c r="BN48" s="188"/>
      <c r="BO48" s="188"/>
      <c r="BP48" s="188"/>
      <c r="BQ48" s="188">
        <f>2.825-0.51</f>
        <v>2.3150000000000004</v>
      </c>
      <c r="BR48" s="188"/>
      <c r="BS48" s="188"/>
      <c r="BT48" s="188"/>
      <c r="BU48" s="188"/>
      <c r="BV48" s="188">
        <v>1.7250000000000001</v>
      </c>
      <c r="BW48" s="188"/>
      <c r="BX48" s="188"/>
      <c r="BY48" s="188"/>
      <c r="BZ48" s="188"/>
      <c r="CA48" s="188">
        <v>0.77</v>
      </c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  <c r="CO48" s="188"/>
      <c r="CP48" s="188"/>
      <c r="CQ48" s="188"/>
      <c r="CR48" s="188"/>
      <c r="CS48" s="188"/>
      <c r="CT48" s="188"/>
      <c r="CU48" s="188"/>
      <c r="CV48" s="188"/>
      <c r="CW48" s="188"/>
      <c r="CX48" s="188"/>
      <c r="CY48" s="188"/>
      <c r="CZ48" s="188"/>
      <c r="DA48" s="188"/>
      <c r="DB48" s="188"/>
      <c r="DC48" s="188"/>
      <c r="DD48" s="188"/>
      <c r="DE48" s="188"/>
      <c r="DF48" s="188"/>
      <c r="DG48" s="188"/>
      <c r="DH48" s="188"/>
      <c r="DI48" s="188"/>
      <c r="DJ48" s="188"/>
      <c r="DK48" s="188"/>
      <c r="DL48" s="188"/>
      <c r="DM48" s="188"/>
      <c r="DN48" s="188"/>
      <c r="DO48" s="188"/>
      <c r="DP48" s="188"/>
      <c r="DQ48" s="188"/>
      <c r="DR48" s="188"/>
      <c r="DS48" s="188"/>
      <c r="DT48" s="188"/>
      <c r="DU48" s="188"/>
      <c r="DV48" s="188"/>
      <c r="DW48" s="188"/>
      <c r="DX48" s="188"/>
      <c r="DY48" s="188"/>
      <c r="DZ48" s="188"/>
      <c r="EA48" s="188"/>
      <c r="EB48" s="188"/>
      <c r="EC48" s="188"/>
      <c r="ED48" s="188"/>
      <c r="EE48" s="188"/>
      <c r="EF48" s="188"/>
      <c r="EG48" s="188"/>
      <c r="EH48" s="188"/>
      <c r="EI48" s="188"/>
      <c r="EJ48" s="188"/>
      <c r="EK48" s="188"/>
      <c r="EL48" s="188"/>
      <c r="EM48" s="188"/>
      <c r="EN48" s="188"/>
      <c r="EO48" s="188"/>
      <c r="EP48" s="188"/>
      <c r="EQ48" s="188"/>
      <c r="ER48" s="188"/>
      <c r="ES48" s="188"/>
      <c r="ET48" s="188"/>
      <c r="EU48" s="188"/>
      <c r="EV48" s="188"/>
      <c r="EW48" s="188"/>
      <c r="EX48" s="188"/>
      <c r="EY48" s="188"/>
      <c r="EZ48" s="188"/>
      <c r="FA48" s="188"/>
      <c r="FB48" s="188"/>
      <c r="FC48" s="188"/>
      <c r="FD48" s="188"/>
      <c r="FE48" s="188"/>
      <c r="FF48" s="188"/>
      <c r="FG48" s="188"/>
      <c r="FH48" s="188"/>
      <c r="FI48" s="188"/>
      <c r="FJ48" s="188"/>
      <c r="FK48" s="188"/>
      <c r="FL48" s="188"/>
      <c r="FM48" s="188"/>
      <c r="FN48" s="188"/>
      <c r="FO48" s="188"/>
      <c r="FP48" s="190"/>
      <c r="FQ48" s="188"/>
      <c r="FR48" s="188"/>
      <c r="FS48" s="188"/>
      <c r="FT48" s="196"/>
      <c r="FU48" s="190"/>
      <c r="FV48" s="188"/>
      <c r="FW48" s="188"/>
      <c r="FX48" s="188"/>
    </row>
    <row r="49" spans="1:180">
      <c r="A49" s="195" t="s">
        <v>182</v>
      </c>
      <c r="B49" s="192"/>
      <c r="C49" s="192"/>
      <c r="D49" s="188">
        <f>D47*D52/1000</f>
        <v>7.7705357142857139</v>
      </c>
      <c r="E49" s="191"/>
      <c r="F49" s="191"/>
      <c r="G49" s="191"/>
      <c r="H49" s="191"/>
      <c r="I49" s="200">
        <f>I47*I52/1000</f>
        <v>7.6461999999999977</v>
      </c>
      <c r="J49" s="200"/>
      <c r="K49" s="200"/>
      <c r="L49" s="200"/>
      <c r="M49" s="200"/>
      <c r="N49" s="200">
        <f>N47*N52/1000</f>
        <v>6.5487500000000001</v>
      </c>
      <c r="O49" s="200"/>
      <c r="P49" s="200"/>
      <c r="Q49" s="200"/>
      <c r="R49" s="200"/>
      <c r="S49" s="200">
        <f>S47*S52/1000</f>
        <v>9.4099999999999984</v>
      </c>
      <c r="T49" s="200"/>
      <c r="U49" s="200"/>
      <c r="V49" s="200"/>
      <c r="W49" s="200"/>
      <c r="X49" s="200">
        <f>X47*X52/1000</f>
        <v>9.42</v>
      </c>
      <c r="Y49" s="200"/>
      <c r="Z49" s="200"/>
      <c r="AA49" s="200"/>
      <c r="AB49" s="200"/>
      <c r="AC49" s="200">
        <f>AC47*AC52/1000</f>
        <v>7.3350000000000009</v>
      </c>
      <c r="AD49" s="200"/>
      <c r="AE49" s="200"/>
      <c r="AF49" s="200"/>
      <c r="AG49" s="200"/>
      <c r="AH49" s="200">
        <f t="shared" ref="AH49:AM49" si="143">AH47*AH52/1000</f>
        <v>7.45</v>
      </c>
      <c r="AI49" s="200">
        <f t="shared" si="143"/>
        <v>0</v>
      </c>
      <c r="AJ49" s="200">
        <f t="shared" si="143"/>
        <v>0</v>
      </c>
      <c r="AK49" s="200">
        <f t="shared" si="143"/>
        <v>0</v>
      </c>
      <c r="AL49" s="200">
        <f t="shared" si="143"/>
        <v>0</v>
      </c>
      <c r="AM49" s="200">
        <f t="shared" si="143"/>
        <v>7.9958333333333336</v>
      </c>
      <c r="AN49" s="200"/>
      <c r="AO49" s="200"/>
      <c r="AP49" s="200"/>
      <c r="AQ49" s="200"/>
      <c r="AR49" s="200">
        <f t="shared" ref="AR49:BF49" si="144">AR47*AR52/1000</f>
        <v>8.01</v>
      </c>
      <c r="AS49" s="200">
        <f t="shared" si="144"/>
        <v>0</v>
      </c>
      <c r="AT49" s="200">
        <f t="shared" si="144"/>
        <v>0</v>
      </c>
      <c r="AU49" s="200">
        <f t="shared" si="144"/>
        <v>0</v>
      </c>
      <c r="AV49" s="200">
        <f t="shared" si="144"/>
        <v>0</v>
      </c>
      <c r="AW49" s="200">
        <f t="shared" si="144"/>
        <v>8.73</v>
      </c>
      <c r="AX49" s="200">
        <f t="shared" si="144"/>
        <v>0</v>
      </c>
      <c r="AY49" s="200">
        <f t="shared" si="144"/>
        <v>0</v>
      </c>
      <c r="AZ49" s="200">
        <f t="shared" si="144"/>
        <v>0</v>
      </c>
      <c r="BA49" s="200">
        <f t="shared" si="144"/>
        <v>0</v>
      </c>
      <c r="BB49" s="200">
        <f>BB47*BB52/1000</f>
        <v>14.826666666666664</v>
      </c>
      <c r="BC49" s="200">
        <f t="shared" si="144"/>
        <v>0</v>
      </c>
      <c r="BD49" s="200">
        <f t="shared" si="144"/>
        <v>0</v>
      </c>
      <c r="BE49" s="200">
        <f t="shared" si="144"/>
        <v>0</v>
      </c>
      <c r="BF49" s="200">
        <f t="shared" si="144"/>
        <v>0</v>
      </c>
      <c r="BG49" s="200">
        <v>19</v>
      </c>
      <c r="BH49" s="200">
        <f>BH47*BH52/1000</f>
        <v>0</v>
      </c>
      <c r="BI49" s="200">
        <f>BI47*BI52/1000</f>
        <v>0</v>
      </c>
      <c r="BJ49" s="200">
        <f>BJ47*BJ52/1000</f>
        <v>0</v>
      </c>
      <c r="BK49" s="200">
        <f>BK47*BK52/1000</f>
        <v>0</v>
      </c>
      <c r="BL49" s="200">
        <f>BL50-3.8</f>
        <v>21.349999999999998</v>
      </c>
      <c r="BM49" s="200"/>
      <c r="BN49" s="200"/>
      <c r="BO49" s="200"/>
      <c r="BP49" s="200"/>
      <c r="BQ49" s="200">
        <f>BQ50-2.7</f>
        <v>17.400000000000002</v>
      </c>
      <c r="BR49" s="200"/>
      <c r="BS49" s="200"/>
      <c r="BT49" s="200"/>
      <c r="BU49" s="200"/>
      <c r="BV49" s="200">
        <f>BV50-2.7</f>
        <v>18</v>
      </c>
      <c r="BW49" s="200"/>
      <c r="BX49" s="200"/>
      <c r="BY49" s="200"/>
      <c r="BZ49" s="200"/>
      <c r="CA49" s="200">
        <f>CA50-2.7</f>
        <v>20.2</v>
      </c>
      <c r="CB49" s="200">
        <f>CB47*CB52/1000</f>
        <v>0</v>
      </c>
      <c r="CC49" s="200">
        <f>CC47*CC52/1000</f>
        <v>0</v>
      </c>
      <c r="CD49" s="200">
        <f>CD47*CD52/1000</f>
        <v>0</v>
      </c>
      <c r="CE49" s="200">
        <f>CE47*CE52/1000</f>
        <v>0</v>
      </c>
      <c r="CF49" s="200"/>
      <c r="CG49" s="200"/>
      <c r="CH49" s="200"/>
      <c r="CI49" s="200"/>
      <c r="CJ49" s="200"/>
      <c r="CK49" s="200"/>
      <c r="CL49" s="200"/>
      <c r="CM49" s="200"/>
      <c r="CN49" s="200"/>
      <c r="CO49" s="200"/>
      <c r="CP49" s="200"/>
      <c r="CQ49" s="200"/>
      <c r="CR49" s="200"/>
      <c r="CS49" s="200"/>
      <c r="CT49" s="200"/>
      <c r="CU49" s="200"/>
      <c r="CV49" s="200"/>
      <c r="CW49" s="200"/>
      <c r="CX49" s="200"/>
      <c r="CY49" s="200"/>
      <c r="CZ49" s="200"/>
      <c r="DA49" s="200"/>
      <c r="DB49" s="200"/>
      <c r="DC49" s="200"/>
      <c r="DD49" s="200"/>
      <c r="DE49" s="200"/>
      <c r="DF49" s="200"/>
      <c r="DG49" s="200"/>
      <c r="DH49" s="200"/>
      <c r="DI49" s="200"/>
      <c r="DJ49" s="200"/>
      <c r="DK49" s="200"/>
      <c r="DL49" s="200"/>
      <c r="DM49" s="200"/>
      <c r="DN49" s="200"/>
      <c r="DO49" s="200"/>
      <c r="DP49" s="200"/>
      <c r="DQ49" s="200"/>
      <c r="DR49" s="200"/>
      <c r="DS49" s="200"/>
      <c r="DT49" s="200"/>
      <c r="DU49" s="200"/>
      <c r="DV49" s="200"/>
      <c r="DW49" s="200"/>
      <c r="DX49" s="191"/>
      <c r="DY49" s="191"/>
      <c r="DZ49" s="191"/>
      <c r="EA49" s="191"/>
      <c r="EB49" s="188"/>
      <c r="EC49" s="188"/>
      <c r="ED49" s="188"/>
      <c r="EE49" s="188"/>
      <c r="EF49" s="188"/>
      <c r="EG49" s="188"/>
      <c r="EH49" s="188"/>
      <c r="EI49" s="188"/>
      <c r="EJ49" s="188"/>
      <c r="EK49" s="188"/>
      <c r="EL49" s="188"/>
      <c r="EM49" s="188"/>
      <c r="EN49" s="188"/>
      <c r="EO49" s="188"/>
      <c r="EP49" s="188"/>
      <c r="EQ49" s="188"/>
      <c r="ER49" s="188"/>
      <c r="ES49" s="188"/>
      <c r="ET49" s="188"/>
      <c r="EU49" s="188"/>
      <c r="EV49" s="191"/>
      <c r="EW49" s="188"/>
      <c r="EX49" s="188"/>
      <c r="EY49" s="188"/>
      <c r="EZ49" s="188"/>
      <c r="FA49" s="191"/>
      <c r="FB49" s="191"/>
      <c r="FC49" s="191"/>
      <c r="FD49" s="191"/>
      <c r="FE49" s="191"/>
      <c r="FF49" s="201"/>
      <c r="FG49" s="191"/>
      <c r="FH49" s="191"/>
      <c r="FI49" s="191"/>
      <c r="FJ49" s="191"/>
      <c r="FK49" s="188"/>
      <c r="FL49" s="188"/>
      <c r="FM49" s="188"/>
      <c r="FN49" s="188"/>
      <c r="FO49" s="188"/>
      <c r="FP49" s="190"/>
      <c r="FQ49" s="188"/>
      <c r="FR49" s="188"/>
      <c r="FS49" s="188"/>
      <c r="FT49" s="196"/>
      <c r="FU49" s="190">
        <f>FU47*FU52/1000</f>
        <v>0</v>
      </c>
      <c r="FV49" s="188">
        <f>FV47*FV52/1000</f>
        <v>0</v>
      </c>
      <c r="FW49" s="188">
        <f>FW47*FW52/1000</f>
        <v>0</v>
      </c>
      <c r="FX49" s="188">
        <f>FX47*FX52/1000</f>
        <v>0</v>
      </c>
    </row>
    <row r="50" spans="1:180">
      <c r="A50" s="202" t="s">
        <v>183</v>
      </c>
      <c r="B50" s="176"/>
      <c r="C50" s="176"/>
      <c r="D50" s="193">
        <f t="shared" ref="D50:I50" si="145">D49+5.2</f>
        <v>12.970535714285713</v>
      </c>
      <c r="E50" s="193">
        <f t="shared" si="145"/>
        <v>5.2</v>
      </c>
      <c r="F50" s="193">
        <f t="shared" si="145"/>
        <v>5.2</v>
      </c>
      <c r="G50" s="193">
        <f t="shared" si="145"/>
        <v>5.2</v>
      </c>
      <c r="H50" s="193">
        <f t="shared" si="145"/>
        <v>5.2</v>
      </c>
      <c r="I50" s="193">
        <f t="shared" si="145"/>
        <v>12.846199999999998</v>
      </c>
      <c r="J50" s="193"/>
      <c r="K50" s="193"/>
      <c r="L50" s="193"/>
      <c r="M50" s="193"/>
      <c r="N50" s="193">
        <f t="shared" ref="N50:AC50" si="146">N49+5.2</f>
        <v>11.748750000000001</v>
      </c>
      <c r="O50" s="193">
        <f t="shared" si="146"/>
        <v>5.2</v>
      </c>
      <c r="P50" s="193">
        <f t="shared" si="146"/>
        <v>5.2</v>
      </c>
      <c r="Q50" s="193">
        <f t="shared" si="146"/>
        <v>5.2</v>
      </c>
      <c r="R50" s="193">
        <f t="shared" si="146"/>
        <v>5.2</v>
      </c>
      <c r="S50" s="193">
        <f t="shared" si="146"/>
        <v>14.61</v>
      </c>
      <c r="T50" s="193">
        <f t="shared" si="146"/>
        <v>5.2</v>
      </c>
      <c r="U50" s="193">
        <f t="shared" si="146"/>
        <v>5.2</v>
      </c>
      <c r="V50" s="193">
        <f t="shared" si="146"/>
        <v>5.2</v>
      </c>
      <c r="W50" s="193">
        <f t="shared" si="146"/>
        <v>5.2</v>
      </c>
      <c r="X50" s="193">
        <f t="shared" si="146"/>
        <v>14.620000000000001</v>
      </c>
      <c r="Y50" s="193">
        <f t="shared" si="146"/>
        <v>5.2</v>
      </c>
      <c r="Z50" s="193">
        <f t="shared" si="146"/>
        <v>5.2</v>
      </c>
      <c r="AA50" s="193">
        <f t="shared" si="146"/>
        <v>5.2</v>
      </c>
      <c r="AB50" s="193">
        <f t="shared" si="146"/>
        <v>5.2</v>
      </c>
      <c r="AC50" s="193">
        <f t="shared" si="146"/>
        <v>12.535</v>
      </c>
      <c r="AD50" s="193">
        <f>AD49+5.2</f>
        <v>5.2</v>
      </c>
      <c r="AE50" s="193">
        <f>AE49+5.2</f>
        <v>5.2</v>
      </c>
      <c r="AF50" s="193">
        <f>AF49+5.2</f>
        <v>5.2</v>
      </c>
      <c r="AG50" s="193">
        <f>AG49+5.2</f>
        <v>5.2</v>
      </c>
      <c r="AH50" s="193">
        <f>AH49+5.2</f>
        <v>12.65</v>
      </c>
      <c r="AI50" s="193">
        <f t="shared" ref="AI50:BG50" si="147">AI49+13</f>
        <v>13</v>
      </c>
      <c r="AJ50" s="193">
        <f t="shared" si="147"/>
        <v>13</v>
      </c>
      <c r="AK50" s="193">
        <f t="shared" si="147"/>
        <v>13</v>
      </c>
      <c r="AL50" s="193">
        <f t="shared" si="147"/>
        <v>13</v>
      </c>
      <c r="AM50" s="193">
        <f>AM49+5.2</f>
        <v>13.195833333333333</v>
      </c>
      <c r="AN50" s="186">
        <f t="shared" si="147"/>
        <v>13</v>
      </c>
      <c r="AO50" s="186">
        <f t="shared" si="147"/>
        <v>13</v>
      </c>
      <c r="AP50" s="186">
        <f t="shared" si="147"/>
        <v>13</v>
      </c>
      <c r="AQ50" s="186">
        <f t="shared" si="147"/>
        <v>13</v>
      </c>
      <c r="AR50" s="193">
        <f>AR49+5.2</f>
        <v>13.21</v>
      </c>
      <c r="AS50" s="186">
        <f t="shared" si="147"/>
        <v>13</v>
      </c>
      <c r="AT50" s="186">
        <f t="shared" si="147"/>
        <v>13</v>
      </c>
      <c r="AU50" s="186">
        <f t="shared" si="147"/>
        <v>13</v>
      </c>
      <c r="AV50" s="186">
        <f t="shared" si="147"/>
        <v>13</v>
      </c>
      <c r="AW50" s="193">
        <f>AW49+5.2</f>
        <v>13.93</v>
      </c>
      <c r="AX50" s="193">
        <f t="shared" si="147"/>
        <v>13</v>
      </c>
      <c r="AY50" s="193">
        <f t="shared" si="147"/>
        <v>13</v>
      </c>
      <c r="AZ50" s="193">
        <f t="shared" si="147"/>
        <v>13</v>
      </c>
      <c r="BA50" s="193">
        <f t="shared" si="147"/>
        <v>13</v>
      </c>
      <c r="BB50" s="193">
        <f>BB49+13</f>
        <v>27.826666666666664</v>
      </c>
      <c r="BC50" s="186">
        <f t="shared" si="147"/>
        <v>13</v>
      </c>
      <c r="BD50" s="186">
        <f t="shared" si="147"/>
        <v>13</v>
      </c>
      <c r="BE50" s="186">
        <f t="shared" si="147"/>
        <v>13</v>
      </c>
      <c r="BF50" s="186">
        <f t="shared" si="147"/>
        <v>13</v>
      </c>
      <c r="BG50" s="193">
        <f t="shared" si="147"/>
        <v>32</v>
      </c>
      <c r="BH50" s="186">
        <f>BH49+13</f>
        <v>13</v>
      </c>
      <c r="BI50" s="186">
        <f>BI49+13</f>
        <v>13</v>
      </c>
      <c r="BJ50" s="186">
        <f>BJ49+13</f>
        <v>13</v>
      </c>
      <c r="BK50" s="186">
        <f>BK49+13</f>
        <v>13</v>
      </c>
      <c r="BL50" s="193">
        <v>25.15</v>
      </c>
      <c r="BM50" s="186"/>
      <c r="BN50" s="186"/>
      <c r="BO50" s="186"/>
      <c r="BP50" s="186"/>
      <c r="BQ50" s="193">
        <v>20.100000000000001</v>
      </c>
      <c r="BR50" s="193"/>
      <c r="BS50" s="193"/>
      <c r="BT50" s="193"/>
      <c r="BU50" s="193"/>
      <c r="BV50" s="193">
        <v>20.7</v>
      </c>
      <c r="BW50" s="193"/>
      <c r="BX50" s="193"/>
      <c r="BY50" s="193"/>
      <c r="BZ50" s="193"/>
      <c r="CA50" s="193">
        <v>22.9</v>
      </c>
      <c r="CB50" s="186">
        <f>CB49+13</f>
        <v>13</v>
      </c>
      <c r="CC50" s="186">
        <f>CC49+13</f>
        <v>13</v>
      </c>
      <c r="CD50" s="186">
        <f>CD49+13</f>
        <v>13</v>
      </c>
      <c r="CE50" s="186">
        <f>CE49+13</f>
        <v>13</v>
      </c>
      <c r="CF50" s="193"/>
      <c r="CG50" s="186"/>
      <c r="CH50" s="186"/>
      <c r="CI50" s="186"/>
      <c r="CJ50" s="186"/>
      <c r="CK50" s="193"/>
      <c r="CL50" s="186"/>
      <c r="CM50" s="186"/>
      <c r="CN50" s="186"/>
      <c r="CO50" s="186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86"/>
      <c r="DY50" s="186"/>
      <c r="DZ50" s="186"/>
      <c r="EA50" s="186"/>
      <c r="EB50" s="193"/>
      <c r="EC50" s="186"/>
      <c r="ED50" s="186"/>
      <c r="EE50" s="186"/>
      <c r="EF50" s="186"/>
      <c r="EG50" s="193"/>
      <c r="EH50" s="193"/>
      <c r="EI50" s="193"/>
      <c r="EJ50" s="193"/>
      <c r="EK50" s="193"/>
      <c r="EL50" s="193"/>
      <c r="EM50" s="186"/>
      <c r="EN50" s="186"/>
      <c r="EO50" s="186"/>
      <c r="EP50" s="186"/>
      <c r="EQ50" s="193"/>
      <c r="ER50" s="186"/>
      <c r="ES50" s="186"/>
      <c r="ET50" s="186"/>
      <c r="EU50" s="186"/>
      <c r="EV50" s="193"/>
      <c r="EW50" s="186"/>
      <c r="EX50" s="186"/>
      <c r="EY50" s="186"/>
      <c r="EZ50" s="186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86"/>
      <c r="FM50" s="186"/>
      <c r="FN50" s="186"/>
      <c r="FO50" s="186"/>
      <c r="FP50" s="194"/>
      <c r="FQ50" s="193"/>
      <c r="FR50" s="193"/>
      <c r="FS50" s="193"/>
      <c r="FT50" s="196"/>
      <c r="FU50" s="194">
        <f>FU49+13</f>
        <v>13</v>
      </c>
      <c r="FV50" s="193">
        <f>FV49+13</f>
        <v>13</v>
      </c>
      <c r="FW50" s="193">
        <f>FW49+13</f>
        <v>13</v>
      </c>
      <c r="FX50" s="193">
        <f>FX49+13</f>
        <v>13</v>
      </c>
    </row>
    <row r="51" spans="1:180">
      <c r="A51" s="202" t="s">
        <v>184</v>
      </c>
      <c r="B51" s="176"/>
      <c r="C51" s="176"/>
      <c r="D51" s="203" t="s">
        <v>185</v>
      </c>
      <c r="E51" s="203"/>
      <c r="F51" s="203"/>
      <c r="G51" s="203"/>
      <c r="H51" s="203"/>
      <c r="I51" s="203" t="s">
        <v>185</v>
      </c>
      <c r="J51" s="203" t="s">
        <v>185</v>
      </c>
      <c r="K51" s="203" t="s">
        <v>185</v>
      </c>
      <c r="L51" s="203" t="s">
        <v>185</v>
      </c>
      <c r="M51" s="203" t="s">
        <v>185</v>
      </c>
      <c r="N51" s="203" t="s">
        <v>185</v>
      </c>
      <c r="O51" s="203" t="s">
        <v>185</v>
      </c>
      <c r="P51" s="203" t="s">
        <v>185</v>
      </c>
      <c r="Q51" s="203" t="s">
        <v>185</v>
      </c>
      <c r="R51" s="203" t="s">
        <v>185</v>
      </c>
      <c r="S51" s="203" t="s">
        <v>185</v>
      </c>
      <c r="T51" s="203" t="s">
        <v>185</v>
      </c>
      <c r="U51" s="203" t="s">
        <v>185</v>
      </c>
      <c r="V51" s="203" t="s">
        <v>185</v>
      </c>
      <c r="W51" s="203" t="s">
        <v>185</v>
      </c>
      <c r="X51" s="203" t="s">
        <v>185</v>
      </c>
      <c r="Y51" s="203"/>
      <c r="Z51" s="203"/>
      <c r="AA51" s="203"/>
      <c r="AB51" s="203"/>
      <c r="AC51" s="203" t="s">
        <v>185</v>
      </c>
      <c r="AD51" s="203"/>
      <c r="AE51" s="203"/>
      <c r="AF51" s="203"/>
      <c r="AG51" s="203"/>
      <c r="AH51" s="203" t="s">
        <v>185</v>
      </c>
      <c r="AI51" s="203" t="s">
        <v>186</v>
      </c>
      <c r="AJ51" s="203" t="s">
        <v>186</v>
      </c>
      <c r="AK51" s="203" t="s">
        <v>186</v>
      </c>
      <c r="AL51" s="203" t="s">
        <v>186</v>
      </c>
      <c r="AM51" s="203" t="s">
        <v>185</v>
      </c>
      <c r="AN51" s="203" t="s">
        <v>186</v>
      </c>
      <c r="AO51" s="203" t="s">
        <v>186</v>
      </c>
      <c r="AP51" s="203" t="s">
        <v>186</v>
      </c>
      <c r="AQ51" s="203" t="s">
        <v>186</v>
      </c>
      <c r="AR51" s="203" t="s">
        <v>185</v>
      </c>
      <c r="AS51" s="203" t="s">
        <v>186</v>
      </c>
      <c r="AT51" s="203" t="s">
        <v>186</v>
      </c>
      <c r="AU51" s="203" t="s">
        <v>186</v>
      </c>
      <c r="AV51" s="203" t="s">
        <v>186</v>
      </c>
      <c r="AW51" s="203" t="s">
        <v>185</v>
      </c>
      <c r="AX51" s="203" t="s">
        <v>186</v>
      </c>
      <c r="AY51" s="203" t="s">
        <v>186</v>
      </c>
      <c r="AZ51" s="203" t="s">
        <v>186</v>
      </c>
      <c r="BA51" s="203" t="s">
        <v>186</v>
      </c>
      <c r="BB51" s="203" t="s">
        <v>186</v>
      </c>
      <c r="BC51" s="202"/>
      <c r="BD51" s="202"/>
      <c r="BE51" s="202"/>
      <c r="BF51" s="202"/>
      <c r="BG51" s="203" t="s">
        <v>186</v>
      </c>
      <c r="BH51" s="202"/>
      <c r="BI51" s="202"/>
      <c r="BJ51" s="202"/>
      <c r="BK51" s="202"/>
      <c r="BL51" s="203" t="s">
        <v>186</v>
      </c>
      <c r="BM51" s="203" t="s">
        <v>187</v>
      </c>
      <c r="BN51" s="203" t="s">
        <v>187</v>
      </c>
      <c r="BO51" s="203" t="s">
        <v>187</v>
      </c>
      <c r="BP51" s="203" t="s">
        <v>187</v>
      </c>
      <c r="BQ51" s="203" t="s">
        <v>188</v>
      </c>
      <c r="BR51" s="203" t="s">
        <v>187</v>
      </c>
      <c r="BS51" s="203" t="s">
        <v>187</v>
      </c>
      <c r="BT51" s="203" t="s">
        <v>187</v>
      </c>
      <c r="BU51" s="203" t="s">
        <v>187</v>
      </c>
      <c r="BV51" s="203" t="s">
        <v>188</v>
      </c>
      <c r="BW51" s="193"/>
      <c r="BX51" s="193"/>
      <c r="BY51" s="193"/>
      <c r="BZ51" s="193"/>
      <c r="CA51" s="203" t="s">
        <v>188</v>
      </c>
      <c r="CB51" s="202"/>
      <c r="CC51" s="202"/>
      <c r="CD51" s="202"/>
      <c r="CE51" s="202"/>
      <c r="CF51" s="203"/>
      <c r="CG51" s="202"/>
      <c r="CH51" s="202"/>
      <c r="CI51" s="202"/>
      <c r="CJ51" s="202"/>
      <c r="CK51" s="203"/>
      <c r="CL51" s="203"/>
      <c r="CM51" s="203"/>
      <c r="CN51" s="203"/>
      <c r="CO51" s="203"/>
      <c r="CP51" s="203"/>
      <c r="CQ51" s="203"/>
      <c r="CR51" s="203"/>
      <c r="CS51" s="203"/>
      <c r="CT51" s="203"/>
      <c r="CU51" s="203"/>
      <c r="CV51" s="193"/>
      <c r="CW51" s="193"/>
      <c r="CX51" s="193"/>
      <c r="CY51" s="193"/>
      <c r="CZ51" s="193"/>
      <c r="DA51" s="193"/>
      <c r="DB51" s="19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DV51" s="203"/>
      <c r="DW51" s="203"/>
      <c r="DX51" s="203"/>
      <c r="DY51" s="203"/>
      <c r="DZ51" s="203"/>
      <c r="EA51" s="203"/>
      <c r="EB51" s="203"/>
      <c r="EC51" s="203"/>
      <c r="ED51" s="203"/>
      <c r="EE51" s="203"/>
      <c r="EF51" s="203"/>
      <c r="EG51" s="203"/>
      <c r="EH51" s="203"/>
      <c r="EI51" s="203"/>
      <c r="EJ51" s="203"/>
      <c r="EK51" s="203"/>
      <c r="EL51" s="203"/>
      <c r="EM51" s="202"/>
      <c r="EN51" s="202"/>
      <c r="EO51" s="202"/>
      <c r="EP51" s="202"/>
      <c r="EQ51" s="203"/>
      <c r="ER51" s="202"/>
      <c r="ES51" s="202"/>
      <c r="ET51" s="202"/>
      <c r="EU51" s="202"/>
      <c r="EV51" s="203"/>
      <c r="EW51" s="203"/>
      <c r="EX51" s="203"/>
      <c r="EY51" s="203"/>
      <c r="EZ51" s="203"/>
      <c r="FA51" s="203"/>
      <c r="FB51" s="203"/>
      <c r="FC51" s="203"/>
      <c r="FD51" s="203"/>
      <c r="FE51" s="203"/>
      <c r="FF51" s="203"/>
      <c r="FG51" s="193"/>
      <c r="FH51" s="193"/>
      <c r="FI51" s="193"/>
      <c r="FJ51" s="193"/>
      <c r="FK51" s="203"/>
      <c r="FL51" s="202"/>
      <c r="FM51" s="202"/>
      <c r="FN51" s="202"/>
      <c r="FO51" s="202"/>
      <c r="FP51" s="194"/>
      <c r="FQ51" s="193"/>
      <c r="FR51" s="193"/>
      <c r="FS51" s="193"/>
      <c r="FT51" s="196"/>
      <c r="FU51" s="194"/>
      <c r="FV51" s="193"/>
      <c r="FW51" s="193"/>
      <c r="FX51" s="193"/>
    </row>
    <row r="52" spans="1:180">
      <c r="A52" s="204" t="s">
        <v>6</v>
      </c>
      <c r="B52" s="176"/>
      <c r="C52" s="176"/>
      <c r="D52" s="205">
        <f>D48/D43*1000</f>
        <v>518.03571428571422</v>
      </c>
      <c r="E52" s="186"/>
      <c r="F52" s="186"/>
      <c r="G52" s="186"/>
      <c r="H52" s="186"/>
      <c r="I52" s="205">
        <f>I48/I43*1000</f>
        <v>382.30999999999989</v>
      </c>
      <c r="J52" s="186"/>
      <c r="K52" s="186"/>
      <c r="L52" s="186"/>
      <c r="M52" s="186"/>
      <c r="N52" s="205">
        <f>N48/N43*1000</f>
        <v>261.95</v>
      </c>
      <c r="O52" s="186"/>
      <c r="P52" s="186"/>
      <c r="Q52" s="186"/>
      <c r="R52" s="186"/>
      <c r="S52" s="205">
        <f>S48/S43*1000</f>
        <v>313.66666666666663</v>
      </c>
      <c r="T52" s="186"/>
      <c r="U52" s="186"/>
      <c r="V52" s="186"/>
      <c r="W52" s="186"/>
      <c r="X52" s="205">
        <f>X48/X43*1000</f>
        <v>235.5</v>
      </c>
      <c r="Y52" s="186"/>
      <c r="Z52" s="186"/>
      <c r="AA52" s="186"/>
      <c r="AB52" s="186"/>
      <c r="AC52" s="205">
        <f>AC48/AC43*1000</f>
        <v>489.00000000000006</v>
      </c>
      <c r="AD52" s="186"/>
      <c r="AE52" s="186"/>
      <c r="AF52" s="186"/>
      <c r="AG52" s="186"/>
      <c r="AH52" s="205">
        <f>AH48/AH43*1000</f>
        <v>372.5</v>
      </c>
      <c r="AI52" s="186"/>
      <c r="AJ52" s="186"/>
      <c r="AK52" s="186"/>
      <c r="AL52" s="186"/>
      <c r="AM52" s="205">
        <f>AM48/AM43*1000</f>
        <v>319.83333333333337</v>
      </c>
      <c r="AN52" s="186"/>
      <c r="AO52" s="186"/>
      <c r="AP52" s="186"/>
      <c r="AQ52" s="186"/>
      <c r="AR52" s="205">
        <f>AR48/AR43*1000</f>
        <v>267</v>
      </c>
      <c r="AS52" s="186"/>
      <c r="AT52" s="186"/>
      <c r="AU52" s="186"/>
      <c r="AV52" s="186"/>
      <c r="AW52" s="205">
        <f>AW48/AW43*1000</f>
        <v>218.25</v>
      </c>
      <c r="AX52" s="186"/>
      <c r="AY52" s="186"/>
      <c r="AZ52" s="186"/>
      <c r="BA52" s="186"/>
      <c r="BB52" s="205">
        <f>BB48/BB43*1000</f>
        <v>185.33333333333331</v>
      </c>
      <c r="BC52" s="186"/>
      <c r="BD52" s="186"/>
      <c r="BE52" s="186"/>
      <c r="BF52" s="186"/>
      <c r="BG52" s="205">
        <f>BG48/BG43*1000</f>
        <v>168.16666666666666</v>
      </c>
      <c r="BH52" s="186"/>
      <c r="BI52" s="186"/>
      <c r="BJ52" s="186"/>
      <c r="BK52" s="186"/>
      <c r="BL52" s="205">
        <f>BL48/BL43*1000</f>
        <v>122.75862068965517</v>
      </c>
      <c r="BM52" s="186"/>
      <c r="BN52" s="186"/>
      <c r="BO52" s="186"/>
      <c r="BP52" s="186"/>
      <c r="BQ52" s="205">
        <f>BQ48/BQ43*1000</f>
        <v>77.166666666666671</v>
      </c>
      <c r="BR52" s="186"/>
      <c r="BS52" s="186"/>
      <c r="BT52" s="186"/>
      <c r="BU52" s="186"/>
      <c r="BV52" s="205">
        <f>BV48/BV43*1000</f>
        <v>57.5</v>
      </c>
      <c r="BW52" s="186"/>
      <c r="BX52" s="186"/>
      <c r="BY52" s="186"/>
      <c r="BZ52" s="186"/>
      <c r="CA52" s="205">
        <f>CA48/CA43*1000</f>
        <v>25.666666666666668</v>
      </c>
      <c r="CB52" s="186"/>
      <c r="CC52" s="186"/>
      <c r="CD52" s="186"/>
      <c r="CE52" s="186"/>
      <c r="CF52" s="205"/>
      <c r="CG52" s="186"/>
      <c r="CH52" s="186"/>
      <c r="CI52" s="186"/>
      <c r="CJ52" s="186"/>
      <c r="CK52" s="205"/>
      <c r="CL52" s="186"/>
      <c r="CM52" s="186"/>
      <c r="CN52" s="186"/>
      <c r="CO52" s="186"/>
      <c r="CP52" s="205"/>
      <c r="CQ52" s="186"/>
      <c r="CR52" s="186"/>
      <c r="CS52" s="186"/>
      <c r="CT52" s="186"/>
      <c r="CU52" s="205"/>
      <c r="CV52" s="186"/>
      <c r="CW52" s="186"/>
      <c r="CX52" s="186"/>
      <c r="CY52" s="186"/>
      <c r="CZ52" s="186"/>
      <c r="DA52" s="186"/>
      <c r="DB52" s="186"/>
      <c r="DC52" s="205"/>
      <c r="DD52" s="186"/>
      <c r="DE52" s="186"/>
      <c r="DF52" s="186"/>
      <c r="DG52" s="186"/>
      <c r="DH52" s="205"/>
      <c r="DI52" s="186"/>
      <c r="DJ52" s="186"/>
      <c r="DK52" s="186"/>
      <c r="DL52" s="186"/>
      <c r="DM52" s="205"/>
      <c r="DN52" s="186"/>
      <c r="DO52" s="186"/>
      <c r="DP52" s="186"/>
      <c r="DQ52" s="186"/>
      <c r="DR52" s="205"/>
      <c r="DS52" s="186"/>
      <c r="DT52" s="186"/>
      <c r="DU52" s="186"/>
      <c r="DV52" s="186"/>
      <c r="DW52" s="205"/>
      <c r="DX52" s="186"/>
      <c r="DY52" s="186"/>
      <c r="DZ52" s="186"/>
      <c r="EA52" s="186"/>
      <c r="EB52" s="205"/>
      <c r="EC52" s="186"/>
      <c r="ED52" s="186"/>
      <c r="EE52" s="186"/>
      <c r="EF52" s="186"/>
      <c r="EG52" s="205"/>
      <c r="EH52" s="186"/>
      <c r="EI52" s="186"/>
      <c r="EJ52" s="186"/>
      <c r="EK52" s="186"/>
      <c r="EL52" s="205"/>
      <c r="EM52" s="186"/>
      <c r="EN52" s="186"/>
      <c r="EO52" s="186"/>
      <c r="EP52" s="186"/>
      <c r="EQ52" s="205"/>
      <c r="ER52" s="186"/>
      <c r="ES52" s="186"/>
      <c r="ET52" s="186"/>
      <c r="EU52" s="186"/>
      <c r="EV52" s="205"/>
      <c r="EW52" s="186"/>
      <c r="EX52" s="186"/>
      <c r="EY52" s="186"/>
      <c r="EZ52" s="186"/>
      <c r="FA52" s="205"/>
      <c r="FB52" s="186"/>
      <c r="FC52" s="186"/>
      <c r="FD52" s="186"/>
      <c r="FE52" s="186"/>
      <c r="FF52" s="205"/>
      <c r="FG52" s="186"/>
      <c r="FH52" s="186"/>
      <c r="FI52" s="186"/>
      <c r="FJ52" s="186"/>
      <c r="FK52" s="205"/>
      <c r="FL52" s="186"/>
      <c r="FM52" s="186"/>
      <c r="FN52" s="186"/>
      <c r="FO52" s="186"/>
      <c r="FP52" s="176"/>
      <c r="FQ52" s="186"/>
      <c r="FR52" s="186"/>
      <c r="FS52" s="186"/>
      <c r="FT52" s="206"/>
      <c r="FU52" s="176"/>
      <c r="FV52" s="186"/>
      <c r="FW52" s="186"/>
      <c r="FX52" s="186"/>
    </row>
    <row r="53" spans="1:180">
      <c r="I53" s="173" t="s">
        <v>189</v>
      </c>
    </row>
  </sheetData>
  <phoneticPr fontId="2"/>
  <pageMargins left="1.1811023622047245" right="0.19685039370078741" top="0.59055118110236227" bottom="0.59055118110236227" header="0.51181102362204722" footer="0.51181102362204722"/>
  <pageSetup paperSize="9" scale="75" orientation="landscape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5"/>
  <sheetViews>
    <sheetView tabSelected="1" zoomScale="85" zoomScaleNormal="85" workbookViewId="0">
      <selection activeCell="D32" sqref="D32"/>
    </sheetView>
  </sheetViews>
  <sheetFormatPr defaultRowHeight="13.5"/>
  <cols>
    <col min="1" max="1" width="4.625" style="83" customWidth="1"/>
    <col min="2" max="2" width="9" style="83"/>
    <col min="3" max="3" width="11.625" style="110" bestFit="1" customWidth="1"/>
    <col min="4" max="5" width="9" style="111"/>
    <col min="6" max="6" width="9" style="207"/>
    <col min="7" max="7" width="9" style="113"/>
    <col min="8" max="8" width="10" style="115" customWidth="1"/>
    <col min="9" max="9" width="10" style="113" customWidth="1"/>
    <col min="10" max="10" width="10" style="115" customWidth="1"/>
    <col min="11" max="11" width="9" style="83"/>
    <col min="12" max="12" width="12.875" style="110" customWidth="1"/>
    <col min="13" max="13" width="7.125" style="83" customWidth="1"/>
    <col min="14" max="16384" width="9" style="83"/>
  </cols>
  <sheetData>
    <row r="3" spans="2:13">
      <c r="B3" s="109" t="s">
        <v>190</v>
      </c>
      <c r="H3" s="114"/>
      <c r="K3" s="83" t="s">
        <v>127</v>
      </c>
      <c r="L3" s="116"/>
    </row>
    <row r="4" spans="2:13">
      <c r="F4" s="117" t="s">
        <v>69</v>
      </c>
      <c r="G4" s="118" t="s">
        <v>70</v>
      </c>
      <c r="H4" s="118" t="s">
        <v>71</v>
      </c>
      <c r="I4" s="118" t="s">
        <v>72</v>
      </c>
      <c r="K4" s="119" t="s">
        <v>191</v>
      </c>
      <c r="L4" s="120" t="s">
        <v>129</v>
      </c>
    </row>
    <row r="5" spans="2:13">
      <c r="B5" s="83" t="s">
        <v>130</v>
      </c>
      <c r="C5" s="121">
        <v>42348</v>
      </c>
      <c r="F5" s="122"/>
      <c r="G5" s="123" t="s">
        <v>75</v>
      </c>
      <c r="H5" s="124" t="s">
        <v>76</v>
      </c>
      <c r="I5" s="124" t="s">
        <v>76</v>
      </c>
      <c r="J5" s="125"/>
      <c r="K5" s="130" t="s">
        <v>192</v>
      </c>
      <c r="L5" s="127" t="s">
        <v>129</v>
      </c>
    </row>
    <row r="6" spans="2:13">
      <c r="B6" s="83" t="s">
        <v>133</v>
      </c>
      <c r="C6" s="128" t="s">
        <v>193</v>
      </c>
      <c r="F6" s="122"/>
      <c r="G6" s="123" t="s">
        <v>79</v>
      </c>
      <c r="H6" s="129" t="s">
        <v>80</v>
      </c>
      <c r="I6" s="129" t="s">
        <v>80</v>
      </c>
      <c r="J6" s="125"/>
      <c r="K6" s="130" t="s">
        <v>194</v>
      </c>
      <c r="L6" s="127" t="s">
        <v>129</v>
      </c>
    </row>
    <row r="7" spans="2:13">
      <c r="F7" s="122"/>
      <c r="G7" s="131" t="s">
        <v>83</v>
      </c>
      <c r="H7" s="129" t="s">
        <v>84</v>
      </c>
      <c r="I7" s="129" t="s">
        <v>84</v>
      </c>
      <c r="J7" s="125"/>
      <c r="K7" s="172" t="s">
        <v>195</v>
      </c>
      <c r="L7" s="127" t="s">
        <v>196</v>
      </c>
    </row>
    <row r="8" spans="2:13">
      <c r="F8" s="122"/>
      <c r="G8" s="132"/>
      <c r="H8" s="133" t="s">
        <v>86</v>
      </c>
      <c r="I8" s="133" t="s">
        <v>86</v>
      </c>
      <c r="J8" s="125"/>
      <c r="K8" s="134"/>
      <c r="L8" s="135"/>
    </row>
    <row r="9" spans="2:13">
      <c r="F9" s="122"/>
      <c r="G9" s="132"/>
      <c r="H9" s="136" t="s">
        <v>87</v>
      </c>
      <c r="I9" s="136" t="s">
        <v>88</v>
      </c>
      <c r="J9" s="125"/>
      <c r="L9" s="116"/>
    </row>
    <row r="10" spans="2:13">
      <c r="G10" s="122"/>
      <c r="H10" s="132"/>
      <c r="I10" s="122"/>
      <c r="J10" s="132"/>
      <c r="K10" s="137"/>
      <c r="L10" s="116"/>
    </row>
    <row r="11" spans="2:13">
      <c r="B11" s="138" t="s">
        <v>136</v>
      </c>
      <c r="C11" s="139" t="s">
        <v>90</v>
      </c>
      <c r="D11" s="139" t="s">
        <v>91</v>
      </c>
      <c r="E11" s="139" t="s">
        <v>92</v>
      </c>
      <c r="F11" s="139" t="s">
        <v>93</v>
      </c>
      <c r="G11" s="140" t="s">
        <v>94</v>
      </c>
      <c r="H11" s="141" t="s">
        <v>95</v>
      </c>
      <c r="I11" s="140" t="s">
        <v>96</v>
      </c>
      <c r="J11" s="141" t="s">
        <v>97</v>
      </c>
      <c r="K11" s="139" t="s">
        <v>98</v>
      </c>
      <c r="L11" s="139" t="s">
        <v>137</v>
      </c>
      <c r="M11" s="142"/>
    </row>
    <row r="12" spans="2:13">
      <c r="B12" s="110">
        <v>1</v>
      </c>
      <c r="C12" s="208" t="s">
        <v>191</v>
      </c>
      <c r="D12" s="143">
        <v>244</v>
      </c>
      <c r="E12" s="143"/>
      <c r="F12" s="207">
        <v>115.5</v>
      </c>
      <c r="G12" s="122">
        <v>2</v>
      </c>
      <c r="H12" s="132">
        <v>0.71</v>
      </c>
      <c r="I12" s="122">
        <v>1</v>
      </c>
      <c r="J12" s="132">
        <v>0</v>
      </c>
      <c r="K12" s="83" t="s">
        <v>138</v>
      </c>
      <c r="L12" s="116">
        <v>0</v>
      </c>
    </row>
    <row r="13" spans="2:13">
      <c r="B13" s="110">
        <v>2</v>
      </c>
      <c r="C13" s="116" t="s">
        <v>191</v>
      </c>
      <c r="D13" s="143">
        <v>221</v>
      </c>
      <c r="E13" s="143"/>
      <c r="F13" s="207">
        <v>84.1</v>
      </c>
      <c r="G13" s="122">
        <v>2</v>
      </c>
      <c r="H13" s="132">
        <v>0.72</v>
      </c>
      <c r="I13" s="122">
        <v>1</v>
      </c>
      <c r="J13" s="132">
        <v>0.73</v>
      </c>
      <c r="K13" s="83" t="s">
        <v>139</v>
      </c>
      <c r="L13" s="116">
        <v>20</v>
      </c>
    </row>
    <row r="14" spans="2:13">
      <c r="B14" s="110">
        <v>3</v>
      </c>
      <c r="C14" s="116" t="s">
        <v>191</v>
      </c>
      <c r="D14" s="111">
        <v>228</v>
      </c>
      <c r="F14" s="207">
        <v>88.4</v>
      </c>
      <c r="G14" s="113">
        <v>2</v>
      </c>
      <c r="H14" s="115">
        <v>0.5</v>
      </c>
      <c r="I14" s="122">
        <v>1</v>
      </c>
      <c r="J14" s="115">
        <v>0</v>
      </c>
      <c r="K14" s="146" t="s">
        <v>138</v>
      </c>
      <c r="L14" s="110">
        <v>0</v>
      </c>
    </row>
    <row r="15" spans="2:13">
      <c r="B15" s="110">
        <v>4</v>
      </c>
      <c r="C15" s="116" t="s">
        <v>191</v>
      </c>
      <c r="D15" s="111">
        <v>210</v>
      </c>
      <c r="F15" s="207">
        <v>77.2</v>
      </c>
      <c r="G15" s="144">
        <v>2</v>
      </c>
      <c r="H15" s="145">
        <v>0.46</v>
      </c>
      <c r="I15" s="122">
        <v>1</v>
      </c>
      <c r="J15" s="145">
        <v>0</v>
      </c>
      <c r="K15" s="146" t="s">
        <v>138</v>
      </c>
      <c r="L15" s="110">
        <v>0</v>
      </c>
    </row>
    <row r="16" spans="2:13">
      <c r="B16" s="110">
        <v>5</v>
      </c>
      <c r="C16" s="116" t="s">
        <v>191</v>
      </c>
      <c r="D16" s="111">
        <v>211</v>
      </c>
      <c r="F16" s="207">
        <v>72.400000000000006</v>
      </c>
      <c r="G16" s="144">
        <v>2</v>
      </c>
      <c r="H16" s="145">
        <v>0.52</v>
      </c>
      <c r="I16" s="122">
        <v>1</v>
      </c>
      <c r="J16" s="145">
        <v>0</v>
      </c>
      <c r="K16" s="146" t="s">
        <v>138</v>
      </c>
      <c r="L16" s="110">
        <v>0</v>
      </c>
    </row>
    <row r="17" spans="2:12">
      <c r="B17" s="110">
        <v>6</v>
      </c>
      <c r="C17" s="116" t="s">
        <v>191</v>
      </c>
      <c r="D17" s="111">
        <v>212</v>
      </c>
      <c r="F17" s="207">
        <v>77.5</v>
      </c>
      <c r="G17" s="144">
        <v>2</v>
      </c>
      <c r="H17" s="145">
        <v>0.4</v>
      </c>
      <c r="I17" s="122">
        <v>1</v>
      </c>
      <c r="J17" s="145">
        <v>0</v>
      </c>
      <c r="K17" s="146" t="s">
        <v>138</v>
      </c>
      <c r="L17" s="110">
        <v>0</v>
      </c>
    </row>
    <row r="18" spans="2:12">
      <c r="B18" s="110">
        <v>7</v>
      </c>
      <c r="C18" s="116" t="s">
        <v>191</v>
      </c>
      <c r="D18" s="111">
        <v>222</v>
      </c>
      <c r="F18" s="207">
        <v>88.9</v>
      </c>
      <c r="G18" s="144">
        <v>1</v>
      </c>
      <c r="H18" s="145">
        <v>0.71</v>
      </c>
      <c r="I18" s="122">
        <v>1</v>
      </c>
      <c r="J18" s="145">
        <v>0</v>
      </c>
      <c r="K18" s="146" t="s">
        <v>138</v>
      </c>
      <c r="L18" s="110">
        <v>0</v>
      </c>
    </row>
    <row r="19" spans="2:12">
      <c r="B19" s="110">
        <v>8</v>
      </c>
      <c r="C19" s="116" t="s">
        <v>191</v>
      </c>
      <c r="D19" s="111">
        <v>200</v>
      </c>
      <c r="F19" s="207">
        <v>57.4</v>
      </c>
      <c r="G19" s="144">
        <v>1</v>
      </c>
      <c r="H19" s="145">
        <v>0.12</v>
      </c>
      <c r="I19" s="122">
        <v>1</v>
      </c>
      <c r="J19" s="145">
        <v>0</v>
      </c>
      <c r="K19" s="146" t="s">
        <v>138</v>
      </c>
      <c r="L19" s="110">
        <v>0</v>
      </c>
    </row>
    <row r="20" spans="2:12">
      <c r="B20" s="110">
        <v>9</v>
      </c>
      <c r="C20" s="116" t="s">
        <v>191</v>
      </c>
      <c r="D20" s="111">
        <v>225</v>
      </c>
      <c r="F20" s="207">
        <v>85.3</v>
      </c>
      <c r="G20" s="144">
        <v>1</v>
      </c>
      <c r="H20" s="145">
        <v>0.17</v>
      </c>
      <c r="I20" s="122">
        <v>1</v>
      </c>
      <c r="J20" s="145">
        <v>0</v>
      </c>
      <c r="K20" s="146" t="s">
        <v>138</v>
      </c>
      <c r="L20" s="110">
        <v>0</v>
      </c>
    </row>
    <row r="21" spans="2:12">
      <c r="B21" s="110">
        <v>10</v>
      </c>
      <c r="C21" s="116" t="s">
        <v>191</v>
      </c>
      <c r="D21" s="111">
        <v>230</v>
      </c>
      <c r="F21" s="207">
        <v>92.8</v>
      </c>
      <c r="G21" s="144">
        <v>2</v>
      </c>
      <c r="H21" s="145">
        <v>1.07</v>
      </c>
      <c r="I21" s="122">
        <v>1</v>
      </c>
      <c r="J21" s="145">
        <v>0.12</v>
      </c>
      <c r="K21" s="146" t="s">
        <v>142</v>
      </c>
      <c r="L21" s="110">
        <v>99</v>
      </c>
    </row>
    <row r="22" spans="2:12">
      <c r="B22" s="110">
        <v>11</v>
      </c>
      <c r="C22" s="116" t="s">
        <v>191</v>
      </c>
      <c r="D22" s="111">
        <v>226</v>
      </c>
      <c r="F22" s="207">
        <v>103.3</v>
      </c>
      <c r="G22" s="144">
        <v>1</v>
      </c>
      <c r="H22" s="145">
        <v>0.96</v>
      </c>
      <c r="I22" s="144">
        <v>2</v>
      </c>
      <c r="J22" s="145">
        <v>0</v>
      </c>
      <c r="K22" s="146" t="s">
        <v>138</v>
      </c>
      <c r="L22" s="110">
        <v>0</v>
      </c>
    </row>
    <row r="23" spans="2:12">
      <c r="B23" s="110">
        <v>12</v>
      </c>
      <c r="C23" s="116" t="s">
        <v>191</v>
      </c>
      <c r="D23" s="111">
        <v>211</v>
      </c>
      <c r="F23" s="207">
        <v>76.2</v>
      </c>
      <c r="G23" s="144">
        <v>2</v>
      </c>
      <c r="H23" s="145">
        <v>0.51</v>
      </c>
      <c r="I23" s="144">
        <v>1</v>
      </c>
      <c r="J23" s="145">
        <v>1.08</v>
      </c>
      <c r="K23" s="146" t="s">
        <v>197</v>
      </c>
      <c r="L23" s="110" t="s">
        <v>198</v>
      </c>
    </row>
    <row r="24" spans="2:12">
      <c r="B24" s="110">
        <v>13</v>
      </c>
      <c r="C24" s="116" t="s">
        <v>191</v>
      </c>
      <c r="D24" s="111">
        <v>216</v>
      </c>
      <c r="F24" s="207">
        <v>78.900000000000006</v>
      </c>
      <c r="G24" s="144">
        <v>1</v>
      </c>
      <c r="H24" s="145">
        <v>0.96</v>
      </c>
      <c r="I24" s="144">
        <v>1</v>
      </c>
      <c r="J24" s="145">
        <v>0</v>
      </c>
      <c r="K24" s="146" t="s">
        <v>138</v>
      </c>
      <c r="L24" s="110">
        <v>0</v>
      </c>
    </row>
    <row r="25" spans="2:12">
      <c r="B25" s="110">
        <v>14</v>
      </c>
      <c r="C25" s="116" t="s">
        <v>191</v>
      </c>
      <c r="D25" s="111">
        <v>215</v>
      </c>
      <c r="F25" s="207">
        <v>80.5</v>
      </c>
      <c r="G25" s="144">
        <v>1</v>
      </c>
      <c r="H25" s="145">
        <v>0.38</v>
      </c>
      <c r="I25" s="144">
        <v>1</v>
      </c>
      <c r="J25" s="145">
        <v>0.02</v>
      </c>
      <c r="K25" s="146" t="s">
        <v>142</v>
      </c>
      <c r="L25" s="110">
        <v>99</v>
      </c>
    </row>
    <row r="26" spans="2:12">
      <c r="B26" s="110">
        <v>15</v>
      </c>
      <c r="C26" s="116" t="s">
        <v>191</v>
      </c>
      <c r="D26" s="111">
        <v>245</v>
      </c>
      <c r="F26" s="207">
        <v>117.4</v>
      </c>
      <c r="G26" s="144">
        <v>2</v>
      </c>
      <c r="H26" s="145">
        <v>0.94</v>
      </c>
      <c r="I26" s="144">
        <v>1</v>
      </c>
      <c r="J26" s="145">
        <v>0.08</v>
      </c>
      <c r="K26" s="146" t="s">
        <v>142</v>
      </c>
      <c r="L26" s="110">
        <v>99</v>
      </c>
    </row>
    <row r="27" spans="2:12">
      <c r="B27" s="110">
        <v>16</v>
      </c>
      <c r="C27" s="116" t="s">
        <v>191</v>
      </c>
      <c r="D27" s="111">
        <v>213</v>
      </c>
      <c r="F27" s="207">
        <v>82.8</v>
      </c>
      <c r="G27" s="144">
        <v>2</v>
      </c>
      <c r="H27" s="145">
        <v>0.68</v>
      </c>
      <c r="I27" s="144">
        <v>1</v>
      </c>
      <c r="J27" s="145">
        <v>0</v>
      </c>
      <c r="K27" s="146" t="s">
        <v>138</v>
      </c>
      <c r="L27" s="110">
        <v>0</v>
      </c>
    </row>
    <row r="28" spans="2:12">
      <c r="B28" s="110">
        <v>17</v>
      </c>
      <c r="C28" s="116" t="s">
        <v>191</v>
      </c>
      <c r="D28" s="111">
        <v>212</v>
      </c>
      <c r="F28" s="207">
        <v>69.599999999999994</v>
      </c>
      <c r="G28" s="144">
        <v>2</v>
      </c>
      <c r="H28" s="145">
        <v>0.38</v>
      </c>
      <c r="I28" s="144">
        <v>1</v>
      </c>
      <c r="J28" s="145">
        <v>0.28999999999999998</v>
      </c>
      <c r="K28" s="146" t="s">
        <v>154</v>
      </c>
      <c r="L28" s="110">
        <v>20</v>
      </c>
    </row>
    <row r="29" spans="2:12">
      <c r="B29" s="110">
        <v>18</v>
      </c>
      <c r="C29" s="116" t="s">
        <v>191</v>
      </c>
      <c r="D29" s="111">
        <v>209</v>
      </c>
      <c r="F29" s="207">
        <v>66.8</v>
      </c>
      <c r="G29" s="144">
        <v>1</v>
      </c>
      <c r="H29" s="145">
        <v>0.28999999999999998</v>
      </c>
      <c r="I29" s="144">
        <v>1</v>
      </c>
      <c r="J29" s="145">
        <v>0</v>
      </c>
      <c r="K29" s="146" t="s">
        <v>138</v>
      </c>
      <c r="L29" s="110">
        <v>0</v>
      </c>
    </row>
    <row r="30" spans="2:12">
      <c r="B30" s="110">
        <v>19</v>
      </c>
      <c r="C30" s="116" t="s">
        <v>191</v>
      </c>
      <c r="D30" s="111">
        <v>229</v>
      </c>
      <c r="F30" s="207">
        <v>92</v>
      </c>
      <c r="G30" s="144">
        <v>2</v>
      </c>
      <c r="H30" s="145">
        <v>0.66</v>
      </c>
      <c r="I30" s="144">
        <v>1</v>
      </c>
      <c r="J30" s="145">
        <v>0</v>
      </c>
      <c r="K30" s="146" t="s">
        <v>138</v>
      </c>
      <c r="L30" s="110">
        <v>0</v>
      </c>
    </row>
    <row r="31" spans="2:12">
      <c r="B31" s="110">
        <v>20</v>
      </c>
      <c r="C31" s="116" t="s">
        <v>191</v>
      </c>
      <c r="D31" s="111">
        <v>223</v>
      </c>
      <c r="F31" s="207">
        <v>93</v>
      </c>
      <c r="G31" s="144">
        <v>2</v>
      </c>
      <c r="H31" s="145">
        <v>0.26</v>
      </c>
      <c r="I31" s="144">
        <v>1</v>
      </c>
      <c r="J31" s="145">
        <v>0.38</v>
      </c>
      <c r="K31" s="146" t="s">
        <v>154</v>
      </c>
      <c r="L31" s="110">
        <v>20</v>
      </c>
    </row>
    <row r="32" spans="2:12">
      <c r="B32" s="110">
        <v>21</v>
      </c>
      <c r="C32" s="116" t="s">
        <v>191</v>
      </c>
      <c r="D32" s="111">
        <v>199</v>
      </c>
      <c r="F32" s="207">
        <v>58.7</v>
      </c>
      <c r="G32" s="113">
        <v>1</v>
      </c>
      <c r="H32" s="115">
        <v>0.49</v>
      </c>
      <c r="I32" s="144">
        <v>1</v>
      </c>
      <c r="J32" s="115">
        <v>0</v>
      </c>
      <c r="K32" s="146" t="s">
        <v>138</v>
      </c>
      <c r="L32" s="110">
        <v>0</v>
      </c>
    </row>
    <row r="33" spans="2:12">
      <c r="B33" s="110">
        <v>22</v>
      </c>
      <c r="C33" s="116" t="s">
        <v>191</v>
      </c>
      <c r="D33" s="111">
        <v>215</v>
      </c>
      <c r="F33" s="207">
        <v>77.599999999999994</v>
      </c>
      <c r="G33" s="113">
        <v>2</v>
      </c>
      <c r="H33" s="115">
        <v>0.2</v>
      </c>
      <c r="I33" s="144">
        <v>1</v>
      </c>
      <c r="J33" s="115">
        <v>0.12</v>
      </c>
      <c r="K33" s="146" t="s">
        <v>142</v>
      </c>
      <c r="L33" s="110">
        <v>99</v>
      </c>
    </row>
    <row r="34" spans="2:12">
      <c r="B34" s="110">
        <v>23</v>
      </c>
      <c r="C34" s="116" t="s">
        <v>191</v>
      </c>
      <c r="D34" s="111">
        <v>214</v>
      </c>
      <c r="F34" s="207">
        <v>85.8</v>
      </c>
      <c r="G34" s="113">
        <v>2</v>
      </c>
      <c r="H34" s="115">
        <v>0.46</v>
      </c>
      <c r="I34" s="144">
        <v>1</v>
      </c>
      <c r="J34" s="115">
        <v>2.67</v>
      </c>
      <c r="K34" s="146" t="s">
        <v>161</v>
      </c>
      <c r="L34" s="110">
        <v>50</v>
      </c>
    </row>
    <row r="35" spans="2:12">
      <c r="B35" s="110">
        <v>24</v>
      </c>
      <c r="C35" s="116" t="s">
        <v>191</v>
      </c>
      <c r="D35" s="111">
        <v>203</v>
      </c>
      <c r="F35" s="207">
        <v>71.099999999999994</v>
      </c>
      <c r="G35" s="113">
        <v>1</v>
      </c>
      <c r="H35" s="115">
        <v>0.5</v>
      </c>
      <c r="I35" s="144">
        <v>1</v>
      </c>
      <c r="J35" s="115">
        <v>0.4</v>
      </c>
      <c r="K35" s="146" t="s">
        <v>161</v>
      </c>
      <c r="L35" s="110">
        <v>50</v>
      </c>
    </row>
    <row r="36" spans="2:12">
      <c r="B36" s="110">
        <v>25</v>
      </c>
      <c r="C36" s="116" t="s">
        <v>191</v>
      </c>
      <c r="D36" s="111">
        <v>229</v>
      </c>
      <c r="F36" s="207">
        <v>121.5</v>
      </c>
      <c r="G36" s="113">
        <v>1</v>
      </c>
      <c r="H36" s="115">
        <v>1.05</v>
      </c>
      <c r="I36" s="113">
        <v>2</v>
      </c>
      <c r="J36" s="115">
        <v>0.06</v>
      </c>
      <c r="K36" s="146" t="s">
        <v>142</v>
      </c>
      <c r="L36" s="110">
        <v>99</v>
      </c>
    </row>
    <row r="37" spans="2:12">
      <c r="B37" s="110">
        <v>26</v>
      </c>
      <c r="C37" s="116" t="s">
        <v>191</v>
      </c>
      <c r="D37" s="111">
        <v>238</v>
      </c>
      <c r="F37" s="207">
        <v>99.7</v>
      </c>
      <c r="G37" s="113">
        <v>2</v>
      </c>
      <c r="H37" s="115">
        <v>0.61</v>
      </c>
      <c r="I37" s="113">
        <v>1</v>
      </c>
      <c r="J37" s="115">
        <v>0.56000000000000005</v>
      </c>
      <c r="K37" s="146" t="s">
        <v>154</v>
      </c>
      <c r="L37" s="110">
        <v>20</v>
      </c>
    </row>
    <row r="38" spans="2:12">
      <c r="B38" s="110">
        <v>27</v>
      </c>
      <c r="C38" s="116" t="s">
        <v>191</v>
      </c>
      <c r="D38" s="111">
        <v>220</v>
      </c>
      <c r="F38" s="207">
        <v>83.8</v>
      </c>
      <c r="G38" s="113">
        <v>2</v>
      </c>
      <c r="H38" s="115">
        <v>0.17</v>
      </c>
      <c r="I38" s="113">
        <v>1</v>
      </c>
      <c r="J38" s="115">
        <v>0</v>
      </c>
      <c r="K38" s="146" t="s">
        <v>138</v>
      </c>
      <c r="L38" s="110">
        <v>0</v>
      </c>
    </row>
    <row r="39" spans="2:12">
      <c r="B39" s="110">
        <v>28</v>
      </c>
      <c r="C39" s="116" t="s">
        <v>191</v>
      </c>
      <c r="D39" s="111">
        <v>227</v>
      </c>
      <c r="F39" s="207">
        <v>99.2</v>
      </c>
      <c r="G39" s="113">
        <v>2</v>
      </c>
      <c r="H39" s="115">
        <v>0.69</v>
      </c>
      <c r="I39" s="113">
        <v>1</v>
      </c>
      <c r="J39" s="115">
        <v>0.19</v>
      </c>
      <c r="K39" s="146" t="s">
        <v>142</v>
      </c>
      <c r="L39" s="110">
        <v>99</v>
      </c>
    </row>
    <row r="40" spans="2:12">
      <c r="B40" s="110">
        <v>29</v>
      </c>
      <c r="C40" s="116" t="s">
        <v>191</v>
      </c>
      <c r="D40" s="111">
        <v>216</v>
      </c>
      <c r="F40" s="207">
        <v>81.400000000000006</v>
      </c>
      <c r="G40" s="113">
        <v>2</v>
      </c>
      <c r="H40" s="115">
        <v>0.56000000000000005</v>
      </c>
      <c r="I40" s="113">
        <v>1</v>
      </c>
      <c r="J40" s="115">
        <v>0.15</v>
      </c>
      <c r="K40" s="146" t="s">
        <v>142</v>
      </c>
      <c r="L40" s="110">
        <v>99</v>
      </c>
    </row>
    <row r="41" spans="2:12">
      <c r="B41" s="159">
        <v>30</v>
      </c>
      <c r="C41" s="169" t="s">
        <v>191</v>
      </c>
      <c r="D41" s="160">
        <v>210</v>
      </c>
      <c r="E41" s="160"/>
      <c r="F41" s="209">
        <v>73.5</v>
      </c>
      <c r="G41" s="164">
        <v>2</v>
      </c>
      <c r="H41" s="163">
        <v>0.44</v>
      </c>
      <c r="I41" s="164">
        <v>1</v>
      </c>
      <c r="J41" s="163">
        <v>0.13</v>
      </c>
      <c r="K41" s="170" t="s">
        <v>154</v>
      </c>
      <c r="L41" s="159">
        <v>20</v>
      </c>
    </row>
    <row r="42" spans="2:12">
      <c r="C42" s="116"/>
    </row>
    <row r="43" spans="2:12">
      <c r="B43" s="110">
        <v>31</v>
      </c>
      <c r="C43" s="158" t="s">
        <v>192</v>
      </c>
      <c r="D43" s="111">
        <v>344</v>
      </c>
      <c r="F43" s="207">
        <v>443.4</v>
      </c>
      <c r="G43" s="113">
        <v>2</v>
      </c>
      <c r="H43" s="115">
        <v>39.61</v>
      </c>
      <c r="I43" s="113">
        <v>2</v>
      </c>
      <c r="J43" s="115">
        <v>0</v>
      </c>
      <c r="K43" s="146" t="s">
        <v>138</v>
      </c>
      <c r="L43" s="110">
        <v>0</v>
      </c>
    </row>
    <row r="44" spans="2:12">
      <c r="B44" s="110">
        <v>32</v>
      </c>
      <c r="C44" s="158" t="s">
        <v>192</v>
      </c>
      <c r="D44" s="111">
        <v>331</v>
      </c>
      <c r="F44" s="207">
        <v>378.5</v>
      </c>
      <c r="G44" s="113">
        <v>2</v>
      </c>
      <c r="H44" s="115">
        <v>27.8</v>
      </c>
      <c r="I44" s="113">
        <v>2</v>
      </c>
      <c r="J44" s="115">
        <v>1.57</v>
      </c>
      <c r="K44" s="146" t="s">
        <v>199</v>
      </c>
      <c r="L44" s="110">
        <v>60</v>
      </c>
    </row>
    <row r="45" spans="2:12">
      <c r="B45" s="110">
        <v>33</v>
      </c>
      <c r="C45" s="158" t="s">
        <v>192</v>
      </c>
      <c r="D45" s="111">
        <v>355</v>
      </c>
      <c r="F45" s="207">
        <v>463.1</v>
      </c>
      <c r="G45" s="113">
        <v>2</v>
      </c>
      <c r="H45" s="115">
        <v>31.38</v>
      </c>
      <c r="I45" s="113">
        <v>2</v>
      </c>
      <c r="J45" s="115">
        <v>4.95</v>
      </c>
      <c r="K45" s="146" t="s">
        <v>161</v>
      </c>
      <c r="L45" s="110">
        <v>50</v>
      </c>
    </row>
    <row r="46" spans="2:12">
      <c r="B46" s="110">
        <v>34</v>
      </c>
      <c r="C46" s="158" t="s">
        <v>192</v>
      </c>
      <c r="D46" s="111">
        <v>330</v>
      </c>
      <c r="F46" s="207">
        <v>379.1</v>
      </c>
      <c r="G46" s="113">
        <v>2</v>
      </c>
      <c r="H46" s="115">
        <v>25.84</v>
      </c>
      <c r="I46" s="113">
        <v>2</v>
      </c>
      <c r="J46" s="115">
        <v>0</v>
      </c>
      <c r="K46" s="146" t="s">
        <v>138</v>
      </c>
      <c r="L46" s="110">
        <v>0</v>
      </c>
    </row>
    <row r="47" spans="2:12">
      <c r="B47" s="110">
        <v>35</v>
      </c>
      <c r="C47" s="158" t="s">
        <v>192</v>
      </c>
      <c r="D47" s="111">
        <v>325</v>
      </c>
      <c r="F47" s="207">
        <v>380.8</v>
      </c>
      <c r="G47" s="113">
        <v>2</v>
      </c>
      <c r="H47" s="115">
        <v>35.840000000000003</v>
      </c>
      <c r="I47" s="113">
        <v>2</v>
      </c>
      <c r="J47" s="115">
        <v>0.17</v>
      </c>
      <c r="K47" s="146" t="s">
        <v>199</v>
      </c>
      <c r="L47" s="110">
        <v>60</v>
      </c>
    </row>
    <row r="48" spans="2:12">
      <c r="B48" s="110">
        <v>36</v>
      </c>
      <c r="C48" s="158" t="s">
        <v>192</v>
      </c>
      <c r="D48" s="111">
        <v>350</v>
      </c>
      <c r="F48" s="207">
        <v>469.5</v>
      </c>
      <c r="G48" s="113">
        <v>2</v>
      </c>
      <c r="H48" s="115">
        <v>60.13</v>
      </c>
      <c r="I48" s="113">
        <v>2</v>
      </c>
      <c r="J48" s="115">
        <v>0</v>
      </c>
      <c r="K48" s="146" t="s">
        <v>138</v>
      </c>
      <c r="L48" s="110">
        <v>0</v>
      </c>
    </row>
    <row r="49" spans="2:12">
      <c r="B49" s="110">
        <v>37</v>
      </c>
      <c r="C49" s="158" t="s">
        <v>192</v>
      </c>
      <c r="D49" s="111">
        <v>338</v>
      </c>
      <c r="F49" s="207">
        <v>425.4</v>
      </c>
      <c r="G49" s="113">
        <v>2</v>
      </c>
      <c r="H49" s="115">
        <v>58.73</v>
      </c>
      <c r="I49" s="113">
        <v>2</v>
      </c>
      <c r="J49" s="115">
        <v>5.25</v>
      </c>
      <c r="K49" s="146" t="s">
        <v>200</v>
      </c>
      <c r="L49" s="110" t="s">
        <v>201</v>
      </c>
    </row>
    <row r="50" spans="2:12">
      <c r="B50" s="110">
        <v>38</v>
      </c>
      <c r="C50" s="158" t="s">
        <v>192</v>
      </c>
      <c r="D50" s="111">
        <v>331</v>
      </c>
      <c r="F50" s="207">
        <v>382.1</v>
      </c>
      <c r="G50" s="113">
        <v>2</v>
      </c>
      <c r="H50" s="115">
        <v>25.2</v>
      </c>
      <c r="I50" s="113">
        <v>2</v>
      </c>
      <c r="J50" s="115">
        <v>0</v>
      </c>
      <c r="K50" s="146" t="s">
        <v>138</v>
      </c>
      <c r="L50" s="110">
        <v>0</v>
      </c>
    </row>
    <row r="51" spans="2:12">
      <c r="B51" s="110">
        <v>39</v>
      </c>
      <c r="C51" s="158" t="s">
        <v>192</v>
      </c>
      <c r="D51" s="111">
        <v>332</v>
      </c>
      <c r="F51" s="207">
        <v>385.8</v>
      </c>
      <c r="G51" s="113">
        <v>2</v>
      </c>
      <c r="H51" s="115">
        <v>29.46</v>
      </c>
      <c r="I51" s="113">
        <v>2</v>
      </c>
      <c r="J51" s="115">
        <v>19.920000000000002</v>
      </c>
      <c r="K51" s="146" t="s">
        <v>161</v>
      </c>
      <c r="L51" s="210">
        <v>50</v>
      </c>
    </row>
    <row r="52" spans="2:12">
      <c r="B52" s="110">
        <v>40</v>
      </c>
      <c r="C52" s="158" t="s">
        <v>192</v>
      </c>
      <c r="D52" s="111">
        <v>339</v>
      </c>
      <c r="F52" s="207">
        <v>452.7</v>
      </c>
      <c r="G52" s="113">
        <v>2</v>
      </c>
      <c r="H52" s="115">
        <v>45.67</v>
      </c>
      <c r="I52" s="113">
        <v>2</v>
      </c>
      <c r="J52" s="115">
        <v>0</v>
      </c>
      <c r="K52" s="146" t="s">
        <v>138</v>
      </c>
      <c r="L52" s="110">
        <v>0</v>
      </c>
    </row>
    <row r="53" spans="2:12">
      <c r="B53" s="110">
        <v>41</v>
      </c>
      <c r="C53" s="158" t="s">
        <v>192</v>
      </c>
      <c r="D53" s="111">
        <v>345</v>
      </c>
      <c r="F53" s="207">
        <v>419.6</v>
      </c>
      <c r="G53" s="113">
        <v>2</v>
      </c>
      <c r="H53" s="115">
        <v>32.799999999999997</v>
      </c>
      <c r="I53" s="113">
        <v>2</v>
      </c>
      <c r="J53" s="115">
        <v>0.39</v>
      </c>
      <c r="K53" s="146" t="s">
        <v>142</v>
      </c>
      <c r="L53" s="110">
        <v>99</v>
      </c>
    </row>
    <row r="54" spans="2:12">
      <c r="B54" s="110">
        <v>42</v>
      </c>
      <c r="C54" s="158" t="s">
        <v>192</v>
      </c>
      <c r="D54" s="111">
        <v>330</v>
      </c>
      <c r="F54" s="207">
        <v>399.5</v>
      </c>
      <c r="G54" s="113">
        <v>2</v>
      </c>
      <c r="H54" s="115">
        <v>33.9</v>
      </c>
      <c r="I54" s="113">
        <v>2</v>
      </c>
      <c r="J54" s="115">
        <v>0</v>
      </c>
      <c r="K54" s="146" t="s">
        <v>138</v>
      </c>
      <c r="L54" s="110">
        <v>0</v>
      </c>
    </row>
    <row r="55" spans="2:12">
      <c r="B55" s="110">
        <v>43</v>
      </c>
      <c r="C55" s="158" t="s">
        <v>192</v>
      </c>
      <c r="D55" s="111">
        <v>343</v>
      </c>
      <c r="F55" s="207">
        <v>387.4</v>
      </c>
      <c r="G55" s="113">
        <v>2</v>
      </c>
      <c r="H55" s="115">
        <v>30.66</v>
      </c>
      <c r="I55" s="113">
        <v>2</v>
      </c>
      <c r="J55" s="115">
        <v>0</v>
      </c>
      <c r="K55" s="146" t="s">
        <v>138</v>
      </c>
      <c r="L55" s="110">
        <v>0</v>
      </c>
    </row>
    <row r="56" spans="2:12">
      <c r="B56" s="110">
        <v>44</v>
      </c>
      <c r="C56" s="158" t="s">
        <v>192</v>
      </c>
      <c r="D56" s="111">
        <v>330</v>
      </c>
      <c r="F56" s="207">
        <v>389.8</v>
      </c>
      <c r="G56" s="113">
        <v>2</v>
      </c>
      <c r="H56" s="115">
        <v>33.31</v>
      </c>
      <c r="I56" s="113">
        <v>2</v>
      </c>
      <c r="J56" s="115">
        <v>2.79</v>
      </c>
      <c r="K56" s="146" t="s">
        <v>161</v>
      </c>
      <c r="L56" s="110">
        <v>50</v>
      </c>
    </row>
    <row r="57" spans="2:12">
      <c r="B57" s="110">
        <v>45</v>
      </c>
      <c r="C57" s="158" t="s">
        <v>192</v>
      </c>
      <c r="D57" s="111">
        <v>340</v>
      </c>
      <c r="F57" s="207">
        <v>411.2</v>
      </c>
      <c r="G57" s="113">
        <v>2</v>
      </c>
      <c r="H57" s="115">
        <v>30.51</v>
      </c>
      <c r="I57" s="113">
        <v>2</v>
      </c>
      <c r="J57" s="115">
        <v>0</v>
      </c>
      <c r="K57" s="146" t="s">
        <v>138</v>
      </c>
      <c r="L57" s="110">
        <v>0</v>
      </c>
    </row>
    <row r="58" spans="2:12">
      <c r="B58" s="110">
        <v>46</v>
      </c>
      <c r="C58" s="158" t="s">
        <v>192</v>
      </c>
      <c r="D58" s="111">
        <v>342</v>
      </c>
      <c r="F58" s="207">
        <v>419.2</v>
      </c>
      <c r="G58" s="113">
        <v>2</v>
      </c>
      <c r="H58" s="115">
        <v>37.369999999999997</v>
      </c>
      <c r="I58" s="113">
        <v>2</v>
      </c>
      <c r="J58" s="115">
        <v>0</v>
      </c>
      <c r="K58" s="146" t="s">
        <v>138</v>
      </c>
      <c r="L58" s="110">
        <v>0</v>
      </c>
    </row>
    <row r="59" spans="2:12">
      <c r="B59" s="110">
        <v>47</v>
      </c>
      <c r="C59" s="158" t="s">
        <v>192</v>
      </c>
      <c r="D59" s="111">
        <v>339</v>
      </c>
      <c r="F59" s="207">
        <v>408.1</v>
      </c>
      <c r="G59" s="113">
        <v>2</v>
      </c>
      <c r="H59" s="115">
        <v>38.340000000000003</v>
      </c>
      <c r="I59" s="113">
        <v>2</v>
      </c>
      <c r="J59" s="115">
        <v>0</v>
      </c>
      <c r="K59" s="146" t="s">
        <v>138</v>
      </c>
      <c r="L59" s="110">
        <v>0</v>
      </c>
    </row>
    <row r="60" spans="2:12">
      <c r="B60" s="110">
        <v>48</v>
      </c>
      <c r="C60" s="158" t="s">
        <v>192</v>
      </c>
      <c r="D60" s="111">
        <v>329</v>
      </c>
      <c r="F60" s="207">
        <v>358.3</v>
      </c>
      <c r="G60" s="113">
        <v>2</v>
      </c>
      <c r="H60" s="115">
        <v>31.67</v>
      </c>
      <c r="I60" s="113">
        <v>2</v>
      </c>
      <c r="J60" s="115">
        <v>0</v>
      </c>
      <c r="K60" s="146" t="s">
        <v>138</v>
      </c>
      <c r="L60" s="110">
        <v>0</v>
      </c>
    </row>
    <row r="61" spans="2:12">
      <c r="B61" s="110">
        <v>49</v>
      </c>
      <c r="C61" s="158" t="s">
        <v>192</v>
      </c>
      <c r="D61" s="111">
        <v>332</v>
      </c>
      <c r="F61" s="207">
        <v>383.2</v>
      </c>
      <c r="G61" s="113">
        <v>2</v>
      </c>
      <c r="H61" s="115">
        <v>21.56</v>
      </c>
      <c r="I61" s="113">
        <v>2</v>
      </c>
      <c r="J61" s="115">
        <v>0</v>
      </c>
      <c r="K61" s="146" t="s">
        <v>138</v>
      </c>
      <c r="L61" s="110">
        <v>0</v>
      </c>
    </row>
    <row r="62" spans="2:12">
      <c r="B62" s="159">
        <v>50</v>
      </c>
      <c r="C62" s="159" t="s">
        <v>192</v>
      </c>
      <c r="D62" s="160">
        <v>338</v>
      </c>
      <c r="E62" s="160"/>
      <c r="F62" s="209">
        <v>412.5</v>
      </c>
      <c r="G62" s="164">
        <v>2</v>
      </c>
      <c r="H62" s="163">
        <v>33.19</v>
      </c>
      <c r="I62" s="164">
        <v>2</v>
      </c>
      <c r="J62" s="163">
        <v>4.87</v>
      </c>
      <c r="K62" s="165" t="s">
        <v>154</v>
      </c>
      <c r="L62" s="159">
        <v>20</v>
      </c>
    </row>
    <row r="63" spans="2:12">
      <c r="B63" s="110"/>
      <c r="C63" s="158"/>
      <c r="K63" s="146"/>
    </row>
    <row r="64" spans="2:12">
      <c r="B64" s="110">
        <v>51</v>
      </c>
      <c r="C64" s="158" t="s">
        <v>194</v>
      </c>
      <c r="D64" s="111">
        <v>315</v>
      </c>
      <c r="F64" s="207">
        <v>291.2</v>
      </c>
      <c r="G64" s="113">
        <v>2</v>
      </c>
      <c r="H64" s="115">
        <v>18.23</v>
      </c>
      <c r="I64" s="113">
        <v>2</v>
      </c>
      <c r="J64" s="115">
        <v>0</v>
      </c>
      <c r="K64" s="146" t="s">
        <v>138</v>
      </c>
      <c r="L64" s="110">
        <v>0</v>
      </c>
    </row>
    <row r="65" spans="2:12">
      <c r="B65" s="110">
        <v>52</v>
      </c>
      <c r="C65" s="158" t="s">
        <v>194</v>
      </c>
      <c r="D65" s="111">
        <v>327</v>
      </c>
      <c r="F65" s="207">
        <v>352.3</v>
      </c>
      <c r="G65" s="113">
        <v>2</v>
      </c>
      <c r="H65" s="115">
        <v>31.12</v>
      </c>
      <c r="I65" s="113">
        <v>2</v>
      </c>
      <c r="J65" s="115">
        <v>0</v>
      </c>
      <c r="K65" s="146" t="s">
        <v>138</v>
      </c>
      <c r="L65" s="110">
        <v>0</v>
      </c>
    </row>
    <row r="66" spans="2:12">
      <c r="B66" s="110">
        <v>53</v>
      </c>
      <c r="C66" s="158" t="s">
        <v>194</v>
      </c>
      <c r="D66" s="111">
        <v>319</v>
      </c>
      <c r="F66" s="207">
        <v>320</v>
      </c>
      <c r="G66" s="113">
        <v>2</v>
      </c>
      <c r="H66" s="115">
        <v>23.27</v>
      </c>
      <c r="I66" s="113">
        <v>2</v>
      </c>
      <c r="J66" s="115">
        <v>0</v>
      </c>
      <c r="K66" s="146" t="s">
        <v>138</v>
      </c>
      <c r="L66" s="110">
        <v>0</v>
      </c>
    </row>
    <row r="67" spans="2:12">
      <c r="B67" s="110">
        <v>54</v>
      </c>
      <c r="C67" s="158" t="s">
        <v>194</v>
      </c>
      <c r="D67" s="111">
        <v>312</v>
      </c>
      <c r="F67" s="207">
        <v>305.3</v>
      </c>
      <c r="G67" s="113">
        <v>2</v>
      </c>
      <c r="H67" s="115">
        <v>30.08</v>
      </c>
      <c r="I67" s="113">
        <v>2</v>
      </c>
      <c r="J67" s="115">
        <v>0</v>
      </c>
      <c r="K67" s="146" t="s">
        <v>138</v>
      </c>
      <c r="L67" s="110">
        <v>0</v>
      </c>
    </row>
    <row r="68" spans="2:12">
      <c r="B68" s="110">
        <v>55</v>
      </c>
      <c r="C68" s="158" t="s">
        <v>194</v>
      </c>
      <c r="D68" s="111">
        <v>321</v>
      </c>
      <c r="F68" s="207">
        <v>354.8</v>
      </c>
      <c r="G68" s="113">
        <v>2</v>
      </c>
      <c r="H68" s="115">
        <v>26.65</v>
      </c>
      <c r="I68" s="113">
        <v>2</v>
      </c>
      <c r="J68" s="115">
        <v>1.02</v>
      </c>
      <c r="K68" s="146" t="s">
        <v>161</v>
      </c>
      <c r="L68" s="110">
        <v>50</v>
      </c>
    </row>
    <row r="69" spans="2:12">
      <c r="B69" s="110">
        <v>56</v>
      </c>
      <c r="C69" s="158" t="s">
        <v>194</v>
      </c>
      <c r="D69" s="111">
        <v>320</v>
      </c>
      <c r="F69" s="207">
        <v>305.60000000000002</v>
      </c>
      <c r="G69" s="113">
        <v>2</v>
      </c>
      <c r="H69" s="115">
        <v>25.25</v>
      </c>
      <c r="I69" s="113">
        <v>2</v>
      </c>
      <c r="J69" s="115">
        <v>0.55000000000000004</v>
      </c>
      <c r="K69" s="146" t="s">
        <v>154</v>
      </c>
      <c r="L69" s="110">
        <v>20</v>
      </c>
    </row>
    <row r="70" spans="2:12">
      <c r="B70" s="110">
        <v>57</v>
      </c>
      <c r="C70" s="158" t="s">
        <v>194</v>
      </c>
      <c r="D70" s="111">
        <v>333</v>
      </c>
      <c r="F70" s="207">
        <v>372.7</v>
      </c>
      <c r="G70" s="113">
        <v>2</v>
      </c>
      <c r="H70" s="115">
        <v>32.06</v>
      </c>
      <c r="I70" s="113">
        <v>2</v>
      </c>
      <c r="J70" s="115">
        <v>0</v>
      </c>
      <c r="K70" s="146" t="s">
        <v>138</v>
      </c>
      <c r="L70" s="110">
        <v>0</v>
      </c>
    </row>
    <row r="71" spans="2:12">
      <c r="B71" s="110">
        <v>58</v>
      </c>
      <c r="C71" s="158" t="s">
        <v>194</v>
      </c>
      <c r="D71" s="111">
        <v>315</v>
      </c>
      <c r="F71" s="207">
        <v>299.39999999999998</v>
      </c>
      <c r="G71" s="113">
        <v>2</v>
      </c>
      <c r="H71" s="115">
        <v>21.02</v>
      </c>
      <c r="I71" s="113">
        <v>2</v>
      </c>
      <c r="J71" s="115">
        <v>0.78</v>
      </c>
      <c r="K71" s="146" t="s">
        <v>154</v>
      </c>
      <c r="L71" s="110">
        <v>20</v>
      </c>
    </row>
    <row r="72" spans="2:12">
      <c r="B72" s="158">
        <v>59</v>
      </c>
      <c r="C72" s="158" t="s">
        <v>194</v>
      </c>
      <c r="D72" s="155">
        <v>337</v>
      </c>
      <c r="E72" s="155"/>
      <c r="F72" s="211">
        <v>379.3</v>
      </c>
      <c r="G72" s="113">
        <v>2</v>
      </c>
      <c r="H72" s="157">
        <v>33.479999999999997</v>
      </c>
      <c r="I72" s="113">
        <v>2</v>
      </c>
      <c r="J72" s="157">
        <v>0</v>
      </c>
      <c r="K72" s="146" t="s">
        <v>138</v>
      </c>
      <c r="L72" s="158">
        <v>0</v>
      </c>
    </row>
    <row r="73" spans="2:12">
      <c r="B73" s="158">
        <v>60</v>
      </c>
      <c r="C73" s="158" t="s">
        <v>194</v>
      </c>
      <c r="D73" s="155">
        <v>319</v>
      </c>
      <c r="E73" s="155"/>
      <c r="F73" s="211">
        <v>339.5</v>
      </c>
      <c r="G73" s="113">
        <v>2</v>
      </c>
      <c r="H73" s="157">
        <v>19.420000000000002</v>
      </c>
      <c r="I73" s="113">
        <v>2</v>
      </c>
      <c r="J73" s="157">
        <v>8.44</v>
      </c>
      <c r="K73" s="146" t="s">
        <v>202</v>
      </c>
      <c r="L73" s="212">
        <v>99</v>
      </c>
    </row>
    <row r="74" spans="2:12">
      <c r="B74" s="158">
        <v>61</v>
      </c>
      <c r="C74" s="158" t="s">
        <v>194</v>
      </c>
      <c r="D74" s="155">
        <v>311</v>
      </c>
      <c r="E74" s="155"/>
      <c r="F74" s="211">
        <v>308.3</v>
      </c>
      <c r="G74" s="113">
        <v>2</v>
      </c>
      <c r="H74" s="157">
        <v>21.51</v>
      </c>
      <c r="I74" s="113">
        <v>2</v>
      </c>
      <c r="J74" s="157">
        <v>0</v>
      </c>
      <c r="K74" s="146" t="s">
        <v>138</v>
      </c>
      <c r="L74" s="158">
        <v>0</v>
      </c>
    </row>
    <row r="75" spans="2:12">
      <c r="B75" s="110">
        <v>62</v>
      </c>
      <c r="C75" s="158" t="s">
        <v>194</v>
      </c>
      <c r="D75" s="111">
        <v>330</v>
      </c>
      <c r="F75" s="207">
        <v>390.9</v>
      </c>
      <c r="G75" s="113">
        <v>2</v>
      </c>
      <c r="H75" s="115">
        <v>34.81</v>
      </c>
      <c r="I75" s="113">
        <v>2</v>
      </c>
      <c r="J75" s="115">
        <v>0</v>
      </c>
      <c r="K75" s="146" t="s">
        <v>138</v>
      </c>
      <c r="L75" s="110">
        <v>0</v>
      </c>
    </row>
    <row r="76" spans="2:12">
      <c r="B76" s="110">
        <v>63</v>
      </c>
      <c r="C76" s="158" t="s">
        <v>194</v>
      </c>
      <c r="D76" s="111">
        <v>332</v>
      </c>
      <c r="F76" s="207">
        <v>357.2</v>
      </c>
      <c r="G76" s="113">
        <v>2</v>
      </c>
      <c r="H76" s="115">
        <v>31.97</v>
      </c>
      <c r="I76" s="113">
        <v>2</v>
      </c>
      <c r="J76" s="115">
        <v>0</v>
      </c>
      <c r="K76" s="146" t="s">
        <v>138</v>
      </c>
      <c r="L76" s="110">
        <v>0</v>
      </c>
    </row>
    <row r="77" spans="2:12">
      <c r="B77" s="110">
        <v>64</v>
      </c>
      <c r="C77" s="158" t="s">
        <v>194</v>
      </c>
      <c r="D77" s="111">
        <v>330</v>
      </c>
      <c r="F77" s="207">
        <v>344.1</v>
      </c>
      <c r="G77" s="113">
        <v>2</v>
      </c>
      <c r="H77" s="115">
        <v>24.96</v>
      </c>
      <c r="I77" s="113">
        <v>2</v>
      </c>
      <c r="J77" s="115">
        <v>0</v>
      </c>
      <c r="K77" s="146" t="s">
        <v>138</v>
      </c>
      <c r="L77" s="110">
        <v>0</v>
      </c>
    </row>
    <row r="78" spans="2:12">
      <c r="B78" s="110">
        <v>65</v>
      </c>
      <c r="C78" s="158" t="s">
        <v>194</v>
      </c>
      <c r="D78" s="111">
        <v>321</v>
      </c>
      <c r="F78" s="207">
        <v>325.8</v>
      </c>
      <c r="G78" s="113">
        <v>2</v>
      </c>
      <c r="H78" s="115">
        <v>29.06</v>
      </c>
      <c r="I78" s="113">
        <v>2</v>
      </c>
      <c r="J78" s="115">
        <v>0</v>
      </c>
      <c r="K78" s="146" t="s">
        <v>138</v>
      </c>
      <c r="L78" s="110">
        <v>0</v>
      </c>
    </row>
    <row r="79" spans="2:12">
      <c r="B79" s="110">
        <v>66</v>
      </c>
      <c r="C79" s="158" t="s">
        <v>194</v>
      </c>
      <c r="D79" s="111">
        <v>330</v>
      </c>
      <c r="F79" s="207">
        <v>346.6</v>
      </c>
      <c r="G79" s="113">
        <v>2</v>
      </c>
      <c r="H79" s="115">
        <v>20.260000000000002</v>
      </c>
      <c r="I79" s="113">
        <v>2</v>
      </c>
      <c r="J79" s="115">
        <v>0</v>
      </c>
      <c r="K79" s="146" t="s">
        <v>138</v>
      </c>
      <c r="L79" s="110">
        <v>0</v>
      </c>
    </row>
    <row r="80" spans="2:12">
      <c r="B80" s="110">
        <v>67</v>
      </c>
      <c r="C80" s="158" t="s">
        <v>194</v>
      </c>
      <c r="D80" s="111">
        <v>333</v>
      </c>
      <c r="F80" s="207">
        <v>344.4</v>
      </c>
      <c r="G80" s="113">
        <v>2</v>
      </c>
      <c r="H80" s="115">
        <v>29.04</v>
      </c>
      <c r="I80" s="113">
        <v>2</v>
      </c>
      <c r="J80" s="115">
        <v>0</v>
      </c>
      <c r="K80" s="146" t="s">
        <v>138</v>
      </c>
      <c r="L80" s="110">
        <v>0</v>
      </c>
    </row>
    <row r="81" spans="2:12">
      <c r="B81" s="110">
        <v>68</v>
      </c>
      <c r="C81" s="158" t="s">
        <v>194</v>
      </c>
      <c r="D81" s="111">
        <v>320</v>
      </c>
      <c r="F81" s="207">
        <v>351.6</v>
      </c>
      <c r="G81" s="113">
        <v>2</v>
      </c>
      <c r="H81" s="115">
        <v>40.93</v>
      </c>
      <c r="I81" s="113">
        <v>2</v>
      </c>
      <c r="J81" s="115">
        <v>0.35</v>
      </c>
      <c r="K81" s="146" t="s">
        <v>149</v>
      </c>
      <c r="L81" s="110">
        <v>14</v>
      </c>
    </row>
    <row r="82" spans="2:12">
      <c r="B82" s="110">
        <v>69</v>
      </c>
      <c r="C82" s="158" t="s">
        <v>194</v>
      </c>
      <c r="D82" s="111">
        <v>322</v>
      </c>
      <c r="F82" s="207">
        <v>310.5</v>
      </c>
      <c r="G82" s="113">
        <v>2</v>
      </c>
      <c r="H82" s="115">
        <v>20.83</v>
      </c>
      <c r="I82" s="113">
        <v>2</v>
      </c>
      <c r="J82" s="115">
        <v>0</v>
      </c>
      <c r="K82" s="146" t="s">
        <v>138</v>
      </c>
      <c r="L82" s="110">
        <v>0</v>
      </c>
    </row>
    <row r="83" spans="2:12">
      <c r="B83" s="110">
        <v>70</v>
      </c>
      <c r="C83" s="158" t="s">
        <v>194</v>
      </c>
      <c r="D83" s="111">
        <v>315</v>
      </c>
      <c r="F83" s="207">
        <v>354.3</v>
      </c>
      <c r="G83" s="113">
        <v>2</v>
      </c>
      <c r="H83" s="115">
        <v>20.23</v>
      </c>
      <c r="I83" s="113">
        <v>2</v>
      </c>
      <c r="J83" s="115">
        <v>13.72</v>
      </c>
      <c r="K83" s="146" t="s">
        <v>203</v>
      </c>
      <c r="L83" s="110" t="s">
        <v>204</v>
      </c>
    </row>
    <row r="84" spans="2:12">
      <c r="B84" s="110">
        <v>71</v>
      </c>
      <c r="C84" s="158" t="s">
        <v>194</v>
      </c>
      <c r="D84" s="111">
        <v>326</v>
      </c>
      <c r="F84" s="207">
        <v>375.8</v>
      </c>
      <c r="G84" s="113">
        <v>2</v>
      </c>
      <c r="H84" s="115">
        <v>42.46</v>
      </c>
      <c r="I84" s="113">
        <v>2</v>
      </c>
      <c r="J84" s="115">
        <v>0</v>
      </c>
      <c r="K84" s="146" t="s">
        <v>138</v>
      </c>
      <c r="L84" s="110">
        <v>0</v>
      </c>
    </row>
    <row r="85" spans="2:12">
      <c r="B85" s="110">
        <v>72</v>
      </c>
      <c r="C85" s="158" t="s">
        <v>194</v>
      </c>
      <c r="D85" s="111">
        <v>316</v>
      </c>
      <c r="F85" s="207">
        <v>343.9</v>
      </c>
      <c r="G85" s="113">
        <v>2</v>
      </c>
      <c r="H85" s="115">
        <v>26.77</v>
      </c>
      <c r="I85" s="113">
        <v>2</v>
      </c>
      <c r="J85" s="115">
        <v>0</v>
      </c>
      <c r="K85" s="146" t="s">
        <v>138</v>
      </c>
      <c r="L85" s="110">
        <v>0</v>
      </c>
    </row>
    <row r="86" spans="2:12">
      <c r="B86" s="110">
        <v>73</v>
      </c>
      <c r="C86" s="158" t="s">
        <v>194</v>
      </c>
      <c r="D86" s="111">
        <v>320</v>
      </c>
      <c r="F86" s="207">
        <v>327.5</v>
      </c>
      <c r="G86" s="113">
        <v>2</v>
      </c>
      <c r="H86" s="115">
        <v>28.59</v>
      </c>
      <c r="I86" s="113">
        <v>2</v>
      </c>
      <c r="J86" s="115">
        <v>0</v>
      </c>
      <c r="K86" s="146" t="s">
        <v>138</v>
      </c>
      <c r="L86" s="110">
        <v>0</v>
      </c>
    </row>
    <row r="87" spans="2:12">
      <c r="B87" s="110">
        <v>74</v>
      </c>
      <c r="C87" s="158" t="s">
        <v>194</v>
      </c>
      <c r="D87" s="111">
        <v>310</v>
      </c>
      <c r="F87" s="207">
        <v>301</v>
      </c>
      <c r="G87" s="113">
        <v>2</v>
      </c>
      <c r="H87" s="115">
        <v>27.09</v>
      </c>
      <c r="I87" s="113">
        <v>2</v>
      </c>
      <c r="J87" s="115">
        <v>0</v>
      </c>
      <c r="K87" s="146" t="s">
        <v>138</v>
      </c>
      <c r="L87" s="110">
        <v>0</v>
      </c>
    </row>
    <row r="88" spans="2:12">
      <c r="B88" s="159">
        <v>75</v>
      </c>
      <c r="C88" s="159" t="s">
        <v>194</v>
      </c>
      <c r="D88" s="160">
        <v>321</v>
      </c>
      <c r="E88" s="160"/>
      <c r="F88" s="209">
        <v>341</v>
      </c>
      <c r="G88" s="164">
        <v>2</v>
      </c>
      <c r="H88" s="163">
        <v>25.1</v>
      </c>
      <c r="I88" s="164">
        <v>2</v>
      </c>
      <c r="J88" s="163">
        <v>2.75</v>
      </c>
      <c r="K88" s="165" t="s">
        <v>205</v>
      </c>
      <c r="L88" s="159">
        <v>41</v>
      </c>
    </row>
    <row r="89" spans="2:12">
      <c r="B89" s="110"/>
      <c r="C89" s="116"/>
      <c r="K89" s="146"/>
    </row>
    <row r="90" spans="2:12">
      <c r="B90" s="110">
        <v>76</v>
      </c>
      <c r="C90" s="213" t="s">
        <v>195</v>
      </c>
      <c r="D90" s="111">
        <v>280</v>
      </c>
      <c r="F90" s="207">
        <v>189.7</v>
      </c>
      <c r="G90" s="113">
        <v>2</v>
      </c>
      <c r="H90" s="115">
        <v>6.87</v>
      </c>
      <c r="I90" s="113">
        <v>2</v>
      </c>
      <c r="J90" s="115">
        <v>0</v>
      </c>
      <c r="K90" s="146" t="s">
        <v>138</v>
      </c>
      <c r="L90" s="110">
        <v>0</v>
      </c>
    </row>
    <row r="91" spans="2:12">
      <c r="B91" s="110">
        <v>77</v>
      </c>
      <c r="C91" s="213" t="s">
        <v>195</v>
      </c>
      <c r="D91" s="111">
        <v>278</v>
      </c>
      <c r="F91" s="207">
        <v>212.6</v>
      </c>
      <c r="G91" s="113">
        <v>2</v>
      </c>
      <c r="H91" s="115">
        <v>11.88</v>
      </c>
      <c r="I91" s="113">
        <v>2</v>
      </c>
      <c r="J91" s="115">
        <v>0</v>
      </c>
      <c r="K91" s="146" t="s">
        <v>138</v>
      </c>
      <c r="L91" s="110">
        <v>0</v>
      </c>
    </row>
    <row r="92" spans="2:12">
      <c r="B92" s="110">
        <v>78</v>
      </c>
      <c r="C92" s="213" t="s">
        <v>195</v>
      </c>
      <c r="D92" s="111">
        <v>255</v>
      </c>
      <c r="F92" s="207">
        <v>137.6</v>
      </c>
      <c r="G92" s="113">
        <v>1</v>
      </c>
      <c r="H92" s="115">
        <v>6.68</v>
      </c>
      <c r="I92" s="113">
        <v>3</v>
      </c>
      <c r="J92" s="115">
        <v>0.34</v>
      </c>
      <c r="K92" s="146" t="s">
        <v>154</v>
      </c>
      <c r="L92" s="110">
        <v>20</v>
      </c>
    </row>
    <row r="93" spans="2:12">
      <c r="B93" s="110">
        <v>79</v>
      </c>
      <c r="C93" s="213" t="s">
        <v>195</v>
      </c>
      <c r="D93" s="111">
        <v>265</v>
      </c>
      <c r="F93" s="207">
        <v>166.3</v>
      </c>
      <c r="G93" s="113">
        <v>2</v>
      </c>
      <c r="H93" s="115">
        <v>3.7</v>
      </c>
      <c r="I93" s="113">
        <v>2</v>
      </c>
      <c r="J93" s="115">
        <v>0.95</v>
      </c>
      <c r="K93" s="146" t="s">
        <v>206</v>
      </c>
      <c r="L93" s="110">
        <v>23</v>
      </c>
    </row>
    <row r="94" spans="2:12">
      <c r="B94" s="110">
        <v>80</v>
      </c>
      <c r="C94" s="213" t="s">
        <v>195</v>
      </c>
      <c r="D94" s="111">
        <v>271</v>
      </c>
      <c r="F94" s="207">
        <v>208.4</v>
      </c>
      <c r="G94" s="113">
        <v>2</v>
      </c>
      <c r="H94" s="115">
        <v>12.98</v>
      </c>
      <c r="I94" s="113">
        <v>2</v>
      </c>
      <c r="J94" s="115">
        <v>0.65</v>
      </c>
      <c r="K94" s="146" t="s">
        <v>154</v>
      </c>
      <c r="L94" s="110">
        <v>20</v>
      </c>
    </row>
    <row r="95" spans="2:12">
      <c r="B95" s="110">
        <v>81</v>
      </c>
      <c r="C95" s="213" t="s">
        <v>195</v>
      </c>
      <c r="D95" s="111">
        <v>276</v>
      </c>
      <c r="F95" s="207">
        <v>190.9</v>
      </c>
      <c r="G95" s="113">
        <v>2</v>
      </c>
      <c r="H95" s="115">
        <v>10.94</v>
      </c>
      <c r="I95" s="113">
        <v>2</v>
      </c>
      <c r="J95" s="115">
        <v>1.48</v>
      </c>
      <c r="K95" s="146" t="s">
        <v>154</v>
      </c>
      <c r="L95" s="110">
        <v>20</v>
      </c>
    </row>
    <row r="96" spans="2:12">
      <c r="B96" s="110">
        <v>82</v>
      </c>
      <c r="C96" s="213" t="s">
        <v>195</v>
      </c>
      <c r="D96" s="111">
        <v>272</v>
      </c>
      <c r="F96" s="207">
        <v>173.6</v>
      </c>
      <c r="G96" s="113">
        <v>2</v>
      </c>
      <c r="H96" s="115">
        <v>2.66</v>
      </c>
      <c r="I96" s="113">
        <v>1</v>
      </c>
      <c r="J96" s="115">
        <v>0.81</v>
      </c>
      <c r="K96" s="146" t="s">
        <v>154</v>
      </c>
      <c r="L96" s="110">
        <v>20</v>
      </c>
    </row>
    <row r="97" spans="2:12">
      <c r="B97" s="110">
        <v>83</v>
      </c>
      <c r="C97" s="213" t="s">
        <v>195</v>
      </c>
      <c r="D97" s="111">
        <v>275</v>
      </c>
      <c r="F97" s="207">
        <v>195.9</v>
      </c>
      <c r="G97" s="113">
        <v>2</v>
      </c>
      <c r="H97" s="115">
        <v>5.83</v>
      </c>
      <c r="I97" s="113">
        <v>2</v>
      </c>
      <c r="J97" s="115">
        <v>0.44</v>
      </c>
      <c r="K97" s="146" t="s">
        <v>154</v>
      </c>
      <c r="L97" s="110">
        <v>20</v>
      </c>
    </row>
    <row r="98" spans="2:12">
      <c r="B98" s="110">
        <v>84</v>
      </c>
      <c r="C98" s="213" t="s">
        <v>195</v>
      </c>
      <c r="D98" s="111">
        <v>272</v>
      </c>
      <c r="F98" s="207">
        <v>195.6</v>
      </c>
      <c r="G98" s="113">
        <v>2</v>
      </c>
      <c r="H98" s="115">
        <v>8.1999999999999993</v>
      </c>
      <c r="I98" s="113">
        <v>2</v>
      </c>
      <c r="J98" s="115">
        <v>0.53</v>
      </c>
      <c r="K98" s="146" t="s">
        <v>154</v>
      </c>
      <c r="L98" s="110">
        <v>20</v>
      </c>
    </row>
    <row r="99" spans="2:12">
      <c r="B99" s="110">
        <v>85</v>
      </c>
      <c r="C99" s="213" t="s">
        <v>195</v>
      </c>
      <c r="D99" s="111">
        <v>256</v>
      </c>
      <c r="F99" s="207">
        <v>143.80000000000001</v>
      </c>
      <c r="G99" s="113">
        <v>2</v>
      </c>
      <c r="H99" s="115">
        <v>2.87</v>
      </c>
      <c r="I99" s="113">
        <v>1</v>
      </c>
      <c r="J99" s="115">
        <v>0</v>
      </c>
      <c r="K99" s="146" t="s">
        <v>138</v>
      </c>
      <c r="L99" s="110">
        <v>0</v>
      </c>
    </row>
    <row r="100" spans="2:12">
      <c r="B100" s="110">
        <v>86</v>
      </c>
      <c r="C100" s="213" t="s">
        <v>195</v>
      </c>
      <c r="D100" s="111">
        <v>280</v>
      </c>
      <c r="F100" s="207">
        <v>204.9</v>
      </c>
      <c r="G100" s="113">
        <v>2</v>
      </c>
      <c r="H100" s="115">
        <v>2.41</v>
      </c>
      <c r="I100" s="113">
        <v>1</v>
      </c>
      <c r="J100" s="115">
        <v>0</v>
      </c>
      <c r="K100" s="146" t="s">
        <v>138</v>
      </c>
      <c r="L100" s="110">
        <v>0</v>
      </c>
    </row>
    <row r="101" spans="2:12">
      <c r="B101" s="110">
        <v>87</v>
      </c>
      <c r="C101" s="213" t="s">
        <v>195</v>
      </c>
      <c r="D101" s="111">
        <v>250</v>
      </c>
      <c r="F101" s="207">
        <v>124.2</v>
      </c>
      <c r="G101" s="113">
        <v>2</v>
      </c>
      <c r="H101" s="115">
        <v>1.05</v>
      </c>
      <c r="I101" s="113">
        <v>1</v>
      </c>
      <c r="J101" s="115">
        <v>0</v>
      </c>
      <c r="K101" s="146" t="s">
        <v>138</v>
      </c>
      <c r="L101" s="110">
        <v>0</v>
      </c>
    </row>
    <row r="102" spans="2:12">
      <c r="B102" s="110">
        <v>88</v>
      </c>
      <c r="C102" s="213" t="s">
        <v>195</v>
      </c>
      <c r="D102" s="111">
        <v>276</v>
      </c>
      <c r="F102" s="207">
        <v>213.6</v>
      </c>
      <c r="G102" s="113">
        <v>2</v>
      </c>
      <c r="H102" s="115">
        <v>3.72</v>
      </c>
      <c r="I102" s="113">
        <v>1</v>
      </c>
      <c r="J102" s="115">
        <v>0.33</v>
      </c>
      <c r="K102" s="146" t="s">
        <v>149</v>
      </c>
      <c r="L102" s="110">
        <v>14</v>
      </c>
    </row>
    <row r="103" spans="2:12">
      <c r="B103" s="110">
        <v>89</v>
      </c>
      <c r="C103" s="213" t="s">
        <v>195</v>
      </c>
      <c r="D103" s="111">
        <v>280</v>
      </c>
      <c r="F103" s="207">
        <v>196.5</v>
      </c>
      <c r="G103" s="113">
        <v>2</v>
      </c>
      <c r="H103" s="115">
        <v>9.0500000000000007</v>
      </c>
      <c r="I103" s="113">
        <v>2</v>
      </c>
      <c r="J103" s="115">
        <v>0</v>
      </c>
      <c r="K103" s="146" t="s">
        <v>138</v>
      </c>
      <c r="L103" s="110">
        <v>0</v>
      </c>
    </row>
    <row r="104" spans="2:12">
      <c r="B104" s="158">
        <v>90</v>
      </c>
      <c r="C104" s="213" t="s">
        <v>195</v>
      </c>
      <c r="D104" s="155">
        <v>272</v>
      </c>
      <c r="E104" s="155"/>
      <c r="F104" s="211">
        <v>182</v>
      </c>
      <c r="G104" s="113">
        <v>2</v>
      </c>
      <c r="H104" s="157">
        <v>8.6199999999999992</v>
      </c>
      <c r="I104" s="167">
        <v>2</v>
      </c>
      <c r="J104" s="157">
        <v>0</v>
      </c>
      <c r="K104" s="146" t="s">
        <v>138</v>
      </c>
      <c r="L104" s="158">
        <v>0</v>
      </c>
    </row>
    <row r="105" spans="2:12">
      <c r="B105" s="158">
        <v>91</v>
      </c>
      <c r="C105" s="213" t="s">
        <v>195</v>
      </c>
      <c r="D105" s="155">
        <v>278</v>
      </c>
      <c r="E105" s="155"/>
      <c r="F105" s="211">
        <v>214.5</v>
      </c>
      <c r="G105" s="113">
        <v>2</v>
      </c>
      <c r="H105" s="157">
        <v>3.81</v>
      </c>
      <c r="I105" s="167">
        <v>1</v>
      </c>
      <c r="J105" s="157">
        <v>0</v>
      </c>
      <c r="K105" s="146" t="s">
        <v>138</v>
      </c>
      <c r="L105" s="158">
        <v>0</v>
      </c>
    </row>
    <row r="106" spans="2:12">
      <c r="B106" s="110">
        <v>92</v>
      </c>
      <c r="C106" s="213" t="s">
        <v>195</v>
      </c>
      <c r="D106" s="111">
        <v>276</v>
      </c>
      <c r="F106" s="207">
        <v>199.9</v>
      </c>
      <c r="G106" s="113">
        <v>2</v>
      </c>
      <c r="H106" s="115">
        <v>7.38</v>
      </c>
      <c r="I106" s="113">
        <v>2</v>
      </c>
      <c r="J106" s="115">
        <v>0.11</v>
      </c>
      <c r="K106" s="146" t="s">
        <v>149</v>
      </c>
      <c r="L106" s="110">
        <v>14</v>
      </c>
    </row>
    <row r="107" spans="2:12">
      <c r="B107" s="110">
        <v>93</v>
      </c>
      <c r="C107" s="213" t="s">
        <v>195</v>
      </c>
      <c r="D107" s="111">
        <v>270</v>
      </c>
      <c r="F107" s="207">
        <v>200.1</v>
      </c>
      <c r="G107" s="113">
        <v>2</v>
      </c>
      <c r="H107" s="115">
        <v>11.89</v>
      </c>
      <c r="I107" s="113">
        <v>2</v>
      </c>
      <c r="J107" s="115">
        <v>0.33</v>
      </c>
      <c r="K107" s="146" t="s">
        <v>149</v>
      </c>
      <c r="L107" s="110">
        <v>14</v>
      </c>
    </row>
    <row r="108" spans="2:12">
      <c r="B108" s="110">
        <v>94</v>
      </c>
      <c r="C108" s="213" t="s">
        <v>195</v>
      </c>
      <c r="D108" s="111">
        <v>266</v>
      </c>
      <c r="F108" s="207">
        <v>156.19999999999999</v>
      </c>
      <c r="G108" s="113">
        <v>2</v>
      </c>
      <c r="H108" s="115">
        <v>3.41</v>
      </c>
      <c r="I108" s="113">
        <v>2</v>
      </c>
      <c r="J108" s="115">
        <v>0</v>
      </c>
      <c r="K108" s="146" t="s">
        <v>138</v>
      </c>
      <c r="L108" s="110">
        <v>0</v>
      </c>
    </row>
    <row r="109" spans="2:12">
      <c r="B109" s="110">
        <v>95</v>
      </c>
      <c r="C109" s="213" t="s">
        <v>195</v>
      </c>
      <c r="D109" s="111">
        <v>271</v>
      </c>
      <c r="F109" s="207">
        <v>192.7</v>
      </c>
      <c r="G109" s="113">
        <v>2</v>
      </c>
      <c r="H109" s="115">
        <v>7.9</v>
      </c>
      <c r="I109" s="113">
        <v>2</v>
      </c>
      <c r="J109" s="115">
        <v>0.4</v>
      </c>
      <c r="K109" s="146" t="s">
        <v>149</v>
      </c>
      <c r="L109" s="110">
        <v>14</v>
      </c>
    </row>
    <row r="110" spans="2:12">
      <c r="B110" s="110">
        <v>96</v>
      </c>
      <c r="C110" s="213" t="s">
        <v>195</v>
      </c>
      <c r="D110" s="111">
        <v>277</v>
      </c>
      <c r="F110" s="207">
        <v>198.8</v>
      </c>
      <c r="G110" s="113">
        <v>2</v>
      </c>
      <c r="H110" s="115">
        <v>2.44</v>
      </c>
      <c r="I110" s="113">
        <v>1</v>
      </c>
      <c r="J110" s="115">
        <v>0</v>
      </c>
      <c r="K110" s="146" t="s">
        <v>138</v>
      </c>
      <c r="L110" s="110">
        <v>0</v>
      </c>
    </row>
    <row r="111" spans="2:12">
      <c r="B111" s="110">
        <v>97</v>
      </c>
      <c r="C111" s="213" t="s">
        <v>195</v>
      </c>
      <c r="D111" s="111">
        <v>254</v>
      </c>
      <c r="F111" s="207">
        <v>129.1</v>
      </c>
      <c r="G111" s="113">
        <v>2</v>
      </c>
      <c r="H111" s="115">
        <v>0.56999999999999995</v>
      </c>
      <c r="I111" s="113">
        <v>1</v>
      </c>
      <c r="J111" s="115">
        <v>0</v>
      </c>
      <c r="K111" s="146" t="s">
        <v>138</v>
      </c>
      <c r="L111" s="110">
        <v>0</v>
      </c>
    </row>
    <row r="112" spans="2:12">
      <c r="B112" s="110">
        <v>98</v>
      </c>
      <c r="C112" s="213" t="s">
        <v>195</v>
      </c>
      <c r="D112" s="111">
        <v>282</v>
      </c>
      <c r="F112" s="207">
        <v>211.2</v>
      </c>
      <c r="G112" s="113">
        <v>2</v>
      </c>
      <c r="H112" s="115">
        <v>5.85</v>
      </c>
      <c r="I112" s="113">
        <v>2</v>
      </c>
      <c r="J112" s="115">
        <v>0</v>
      </c>
      <c r="K112" s="146" t="s">
        <v>138</v>
      </c>
      <c r="L112" s="110">
        <v>0</v>
      </c>
    </row>
    <row r="113" spans="2:12">
      <c r="B113" s="110">
        <v>99</v>
      </c>
      <c r="C113" s="213" t="s">
        <v>195</v>
      </c>
      <c r="D113" s="111">
        <v>281</v>
      </c>
      <c r="F113" s="207">
        <v>204.6</v>
      </c>
      <c r="G113" s="113">
        <v>2</v>
      </c>
      <c r="H113" s="115">
        <v>15.8</v>
      </c>
      <c r="I113" s="113">
        <v>2</v>
      </c>
      <c r="J113" s="115">
        <v>0</v>
      </c>
      <c r="K113" s="146" t="s">
        <v>138</v>
      </c>
      <c r="L113" s="110">
        <v>0</v>
      </c>
    </row>
    <row r="114" spans="2:12">
      <c r="B114" s="110">
        <v>100</v>
      </c>
      <c r="C114" s="213" t="s">
        <v>195</v>
      </c>
      <c r="D114" s="111">
        <v>270</v>
      </c>
      <c r="F114" s="207">
        <v>160.30000000000001</v>
      </c>
      <c r="G114" s="113">
        <v>2</v>
      </c>
      <c r="H114" s="115">
        <v>2.06</v>
      </c>
      <c r="I114" s="113">
        <v>1</v>
      </c>
      <c r="J114" s="115">
        <v>0</v>
      </c>
      <c r="K114" s="146" t="s">
        <v>138</v>
      </c>
      <c r="L114" s="110">
        <v>0</v>
      </c>
    </row>
    <row r="115" spans="2:12">
      <c r="B115" s="110">
        <v>101</v>
      </c>
      <c r="C115" s="213" t="s">
        <v>195</v>
      </c>
      <c r="D115" s="111">
        <v>273</v>
      </c>
      <c r="F115" s="207">
        <v>161.80000000000001</v>
      </c>
      <c r="G115" s="113">
        <v>1</v>
      </c>
      <c r="H115" s="115">
        <v>1.52</v>
      </c>
      <c r="I115" s="113">
        <v>1</v>
      </c>
      <c r="J115" s="115">
        <v>0.18</v>
      </c>
      <c r="K115" s="146" t="s">
        <v>142</v>
      </c>
      <c r="L115" s="110">
        <v>99</v>
      </c>
    </row>
    <row r="116" spans="2:12">
      <c r="B116" s="110">
        <v>102</v>
      </c>
      <c r="C116" s="213" t="s">
        <v>195</v>
      </c>
      <c r="D116" s="111">
        <v>270</v>
      </c>
      <c r="F116" s="207">
        <v>148.6</v>
      </c>
      <c r="G116" s="113">
        <v>1</v>
      </c>
      <c r="H116" s="115">
        <v>4.68</v>
      </c>
      <c r="I116" s="113">
        <v>3</v>
      </c>
      <c r="J116" s="115">
        <v>0</v>
      </c>
      <c r="K116" s="146" t="s">
        <v>138</v>
      </c>
      <c r="L116" s="110">
        <v>0</v>
      </c>
    </row>
    <row r="117" spans="2:12">
      <c r="B117" s="110">
        <v>103</v>
      </c>
      <c r="C117" s="213" t="s">
        <v>195</v>
      </c>
      <c r="D117" s="111">
        <v>268</v>
      </c>
      <c r="F117" s="207">
        <v>168</v>
      </c>
      <c r="G117" s="113">
        <v>2</v>
      </c>
      <c r="H117" s="115">
        <v>2.2599999999999998</v>
      </c>
      <c r="I117" s="113">
        <v>1</v>
      </c>
      <c r="J117" s="115">
        <v>0</v>
      </c>
      <c r="K117" s="146" t="s">
        <v>138</v>
      </c>
      <c r="L117" s="110">
        <v>0</v>
      </c>
    </row>
    <row r="118" spans="2:12">
      <c r="B118" s="110">
        <v>104</v>
      </c>
      <c r="C118" s="213" t="s">
        <v>195</v>
      </c>
      <c r="D118" s="111">
        <v>283</v>
      </c>
      <c r="F118" s="207">
        <v>208.3</v>
      </c>
      <c r="G118" s="113">
        <v>2</v>
      </c>
      <c r="H118" s="115">
        <v>8.98</v>
      </c>
      <c r="I118" s="113">
        <v>2</v>
      </c>
      <c r="J118" s="115">
        <v>0</v>
      </c>
      <c r="K118" s="146" t="s">
        <v>138</v>
      </c>
      <c r="L118" s="110">
        <v>0</v>
      </c>
    </row>
    <row r="119" spans="2:12">
      <c r="B119" s="110">
        <v>105</v>
      </c>
      <c r="C119" s="213" t="s">
        <v>195</v>
      </c>
      <c r="D119" s="111">
        <v>275</v>
      </c>
      <c r="F119" s="207">
        <v>174</v>
      </c>
      <c r="G119" s="113">
        <v>2</v>
      </c>
      <c r="H119" s="115">
        <v>3.29</v>
      </c>
      <c r="I119" s="113">
        <v>2</v>
      </c>
      <c r="J119" s="115">
        <v>0</v>
      </c>
      <c r="K119" s="146" t="s">
        <v>138</v>
      </c>
      <c r="L119" s="110">
        <v>0</v>
      </c>
    </row>
    <row r="120" spans="2:12">
      <c r="B120" s="154"/>
      <c r="C120" s="148"/>
      <c r="D120" s="149"/>
      <c r="E120" s="149"/>
      <c r="F120" s="214"/>
      <c r="G120" s="151"/>
      <c r="H120" s="152"/>
      <c r="I120" s="151"/>
      <c r="J120" s="152"/>
      <c r="K120" s="147"/>
      <c r="L120" s="154"/>
    </row>
    <row r="121" spans="2:12">
      <c r="B121" s="110"/>
      <c r="C121" s="116"/>
    </row>
    <row r="122" spans="2:12">
      <c r="B122" s="110"/>
      <c r="C122" s="116"/>
    </row>
    <row r="123" spans="2:12">
      <c r="B123" s="110"/>
      <c r="C123" s="116"/>
    </row>
    <row r="124" spans="2:12">
      <c r="B124" s="110"/>
      <c r="C124" s="116"/>
    </row>
    <row r="125" spans="2:12">
      <c r="B125" s="110"/>
      <c r="C125" s="116"/>
    </row>
    <row r="126" spans="2:12">
      <c r="B126" s="110"/>
      <c r="C126" s="116"/>
    </row>
    <row r="127" spans="2:12">
      <c r="B127" s="110"/>
      <c r="C127" s="116"/>
    </row>
    <row r="128" spans="2:12">
      <c r="B128" s="110"/>
      <c r="C128" s="116"/>
    </row>
    <row r="129" spans="2:12">
      <c r="B129" s="110"/>
      <c r="C129" s="116"/>
    </row>
    <row r="130" spans="2:12">
      <c r="B130" s="110"/>
      <c r="C130" s="116"/>
    </row>
    <row r="131" spans="2:12">
      <c r="B131" s="110"/>
      <c r="C131" s="116"/>
    </row>
    <row r="132" spans="2:12">
      <c r="B132" s="110"/>
      <c r="C132" s="116"/>
    </row>
    <row r="133" spans="2:12">
      <c r="B133" s="110"/>
      <c r="C133" s="116"/>
    </row>
    <row r="134" spans="2:12">
      <c r="B134" s="158"/>
      <c r="C134" s="168"/>
      <c r="D134" s="155"/>
      <c r="E134" s="155"/>
      <c r="F134" s="211"/>
      <c r="G134" s="167"/>
      <c r="H134" s="157"/>
      <c r="I134" s="167"/>
      <c r="J134" s="157"/>
      <c r="K134" s="166"/>
      <c r="L134" s="158"/>
    </row>
    <row r="135" spans="2:12">
      <c r="B135" s="158"/>
      <c r="C135" s="168"/>
      <c r="D135" s="155"/>
      <c r="E135" s="155"/>
      <c r="F135" s="211"/>
      <c r="G135" s="167"/>
      <c r="H135" s="157"/>
      <c r="I135" s="167"/>
      <c r="J135" s="157"/>
      <c r="K135" s="166"/>
      <c r="L135" s="158"/>
    </row>
    <row r="136" spans="2:12">
      <c r="B136" s="110"/>
      <c r="C136" s="116"/>
    </row>
    <row r="137" spans="2:12">
      <c r="B137" s="110"/>
      <c r="C137" s="116"/>
    </row>
    <row r="138" spans="2:12">
      <c r="B138" s="110"/>
      <c r="C138" s="116"/>
    </row>
    <row r="139" spans="2:12">
      <c r="B139" s="110"/>
      <c r="C139" s="116"/>
    </row>
    <row r="140" spans="2:12">
      <c r="B140" s="110"/>
      <c r="C140" s="116"/>
    </row>
    <row r="141" spans="2:12">
      <c r="B141" s="110"/>
      <c r="C141" s="116"/>
    </row>
    <row r="142" spans="2:12">
      <c r="B142" s="110"/>
      <c r="C142" s="116"/>
    </row>
    <row r="143" spans="2:12">
      <c r="B143" s="110"/>
      <c r="C143" s="116"/>
    </row>
    <row r="144" spans="2:12">
      <c r="B144" s="110"/>
      <c r="C144" s="116"/>
    </row>
    <row r="145" spans="2:3">
      <c r="B145" s="110"/>
      <c r="C145" s="116"/>
    </row>
    <row r="146" spans="2:3">
      <c r="B146" s="110"/>
      <c r="C146" s="116"/>
    </row>
    <row r="147" spans="2:3">
      <c r="B147" s="110"/>
      <c r="C147" s="116"/>
    </row>
    <row r="148" spans="2:3">
      <c r="B148" s="110"/>
      <c r="C148" s="116"/>
    </row>
    <row r="149" spans="2:3">
      <c r="B149" s="110"/>
      <c r="C149" s="116"/>
    </row>
    <row r="150" spans="2:3">
      <c r="B150" s="110"/>
      <c r="C150" s="116"/>
    </row>
    <row r="151" spans="2:3">
      <c r="B151" s="110"/>
      <c r="C151" s="116"/>
    </row>
    <row r="152" spans="2:3">
      <c r="B152" s="110"/>
      <c r="C152" s="116"/>
    </row>
    <row r="153" spans="2:3">
      <c r="B153" s="110"/>
      <c r="C153" s="116"/>
    </row>
    <row r="154" spans="2:3">
      <c r="B154" s="110"/>
      <c r="C154" s="116"/>
    </row>
    <row r="155" spans="2:3">
      <c r="B155" s="110"/>
      <c r="C155" s="116"/>
    </row>
    <row r="156" spans="2:3">
      <c r="B156" s="110"/>
      <c r="C156" s="116"/>
    </row>
    <row r="157" spans="2:3">
      <c r="B157" s="110"/>
      <c r="C157" s="116"/>
    </row>
    <row r="158" spans="2:3">
      <c r="B158" s="110"/>
      <c r="C158" s="116"/>
    </row>
    <row r="159" spans="2:3">
      <c r="B159" s="110"/>
      <c r="C159" s="116"/>
    </row>
    <row r="160" spans="2:3">
      <c r="B160" s="110"/>
      <c r="C160" s="116"/>
    </row>
    <row r="161" spans="2:3">
      <c r="B161" s="110"/>
      <c r="C161" s="116"/>
    </row>
    <row r="162" spans="2:3">
      <c r="B162" s="110"/>
      <c r="C162" s="116"/>
    </row>
    <row r="163" spans="2:3">
      <c r="B163" s="110"/>
      <c r="C163" s="116"/>
    </row>
    <row r="164" spans="2:3">
      <c r="B164" s="110"/>
      <c r="C164" s="116"/>
    </row>
    <row r="165" spans="2:3">
      <c r="B165" s="11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ムシガレイ全長組成 20150422</vt:lpstr>
      <vt:lpstr>ムシガレイ精密測定 20150422</vt:lpstr>
      <vt:lpstr>ムシガレイ全長 20150521</vt:lpstr>
      <vt:lpstr>ムシガレイ精密測定　20150521</vt:lpstr>
      <vt:lpstr>ムシガレイ全長 20150917</vt:lpstr>
      <vt:lpstr>ムシガレイ精密 20150916</vt:lpstr>
      <vt:lpstr>ソウハチ全長 20151210</vt:lpstr>
      <vt:lpstr>ソウハチ精密測定 20151210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mitine</dc:creator>
  <cp:lastModifiedBy>mukai</cp:lastModifiedBy>
  <cp:lastPrinted>2014-10-01T06:58:16Z</cp:lastPrinted>
  <dcterms:created xsi:type="dcterms:W3CDTF">2013-11-21T06:32:49Z</dcterms:created>
  <dcterms:modified xsi:type="dcterms:W3CDTF">2016-09-12T07:19:45Z</dcterms:modified>
</cp:coreProperties>
</file>