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4385" yWindow="-15" windowWidth="14430" windowHeight="12780" firstSheet="5" activeTab="11"/>
  </bookViews>
  <sheets>
    <sheet name="ﾑｼｶﾞﾚｲ市場_20140410" sheetId="9" r:id="rId1"/>
    <sheet name="ﾑｼｶﾞﾚｲ精密_20140410" sheetId="12" r:id="rId2"/>
    <sheet name="ﾑｼｶﾞﾚｲ市場_20140519" sheetId="10" r:id="rId3"/>
    <sheet name="ﾑｼｶﾞﾚｲ市場_20141001" sheetId="11" r:id="rId4"/>
    <sheet name="ﾑｼｶﾞﾚｲ精密_20141001" sheetId="13" r:id="rId5"/>
    <sheet name="ｿｳﾊﾁ市場_20140501" sheetId="3" r:id="rId6"/>
    <sheet name="ｿｳﾊﾁ市場_20140519" sheetId="5" r:id="rId7"/>
    <sheet name="ｿｳﾊﾁ精密_20140519" sheetId="7" r:id="rId8"/>
    <sheet name="ｿｳﾊﾁ市場_20141224" sheetId="6" r:id="rId9"/>
    <sheet name="ｿｳﾊﾁ精密_20141224" sheetId="8" r:id="rId10"/>
    <sheet name="ｱｶｶﾞﾚｲ市場_20150226" sheetId="1" r:id="rId11"/>
    <sheet name="ｱｶｶﾞﾚｲ精密_20150226" sheetId="2" r:id="rId12"/>
  </sheets>
  <calcPr calcId="145621"/>
</workbook>
</file>

<file path=xl/calcChain.xml><?xml version="1.0" encoding="utf-8"?>
<calcChain xmlns="http://schemas.openxmlformats.org/spreadsheetml/2006/main">
  <c r="BL60" i="11" l="1"/>
  <c r="BI60" i="11"/>
  <c r="BF60" i="11"/>
  <c r="BC60" i="11"/>
  <c r="AZ60" i="11"/>
  <c r="AW60" i="11"/>
  <c r="AT60" i="11"/>
  <c r="BN59" i="11"/>
  <c r="BM59" i="11"/>
  <c r="BI59" i="11"/>
  <c r="BF59" i="11"/>
  <c r="BC59" i="11"/>
  <c r="AZ59" i="11"/>
  <c r="AW59" i="11"/>
  <c r="AT59" i="11"/>
  <c r="AW58" i="11"/>
  <c r="AK51" i="11"/>
  <c r="AK48" i="11" s="1"/>
  <c r="AK49" i="11" s="1"/>
  <c r="M48" i="11"/>
  <c r="M49" i="11" s="1"/>
  <c r="J48" i="11"/>
  <c r="J49" i="11" s="1"/>
  <c r="G48" i="11"/>
  <c r="G49" i="11" s="1"/>
  <c r="D48" i="11"/>
  <c r="D49" i="11" s="1"/>
  <c r="BL47" i="11"/>
  <c r="BL51" i="11" s="1"/>
  <c r="BI47" i="11"/>
  <c r="BF47" i="11"/>
  <c r="BC47" i="11"/>
  <c r="BC51" i="11" s="1"/>
  <c r="AZ47" i="11"/>
  <c r="AZ51" i="11" s="1"/>
  <c r="AW47" i="11"/>
  <c r="AT47" i="11"/>
  <c r="S47" i="11"/>
  <c r="P47" i="11"/>
  <c r="P51" i="11" s="1"/>
  <c r="M47" i="11"/>
  <c r="BL43" i="11"/>
  <c r="BI43" i="11"/>
  <c r="BF43" i="11"/>
  <c r="BF57" i="11" s="1"/>
  <c r="BC43" i="11"/>
  <c r="AZ43" i="11"/>
  <c r="AW43" i="11"/>
  <c r="AT43" i="11"/>
  <c r="AT57" i="11" s="1"/>
  <c r="AQ43" i="11"/>
  <c r="AQ51" i="11" s="1"/>
  <c r="AQ48" i="11" s="1"/>
  <c r="AQ49" i="11" s="1"/>
  <c r="AN43" i="11"/>
  <c r="AN51" i="11" s="1"/>
  <c r="AN48" i="11" s="1"/>
  <c r="AN49" i="11" s="1"/>
  <c r="AK43" i="11"/>
  <c r="AH43" i="11"/>
  <c r="AH51" i="11" s="1"/>
  <c r="AH48" i="11" s="1"/>
  <c r="AH49" i="11" s="1"/>
  <c r="AE43" i="11"/>
  <c r="AE51" i="11" s="1"/>
  <c r="AE48" i="11" s="1"/>
  <c r="AE49" i="11" s="1"/>
  <c r="AB43" i="11"/>
  <c r="AB51" i="11" s="1"/>
  <c r="AB48" i="11" s="1"/>
  <c r="AB49" i="11" s="1"/>
  <c r="Y43" i="11"/>
  <c r="Y51" i="11" s="1"/>
  <c r="Y48" i="11" s="1"/>
  <c r="Y49" i="11" s="1"/>
  <c r="V43" i="11"/>
  <c r="V51" i="11" s="1"/>
  <c r="V48" i="11" s="1"/>
  <c r="V49" i="11" s="1"/>
  <c r="S43" i="11"/>
  <c r="P43" i="11"/>
  <c r="M43" i="11"/>
  <c r="M51" i="11" s="1"/>
  <c r="J43" i="11"/>
  <c r="J51" i="11" s="1"/>
  <c r="G43" i="11"/>
  <c r="G51" i="11" s="1"/>
  <c r="D43" i="11"/>
  <c r="C5" i="11"/>
  <c r="C6" i="11" s="1"/>
  <c r="C7" i="11" s="1"/>
  <c r="C8" i="11" s="1"/>
  <c r="C9" i="11" s="1"/>
  <c r="C10" i="11" s="1"/>
  <c r="C11" i="11" s="1"/>
  <c r="C12" i="11" s="1"/>
  <c r="C13" i="11" s="1"/>
  <c r="C14" i="11" s="1"/>
  <c r="C15" i="11" s="1"/>
  <c r="C16" i="11" s="1"/>
  <c r="C17" i="11" s="1"/>
  <c r="C18" i="11" s="1"/>
  <c r="C19" i="11" s="1"/>
  <c r="C20" i="11" s="1"/>
  <c r="C21" i="11" s="1"/>
  <c r="C22" i="11" s="1"/>
  <c r="C23" i="11" s="1"/>
  <c r="C24" i="11" s="1"/>
  <c r="C25" i="11" s="1"/>
  <c r="C26" i="11" s="1"/>
  <c r="C27" i="11" s="1"/>
  <c r="C28" i="11" s="1"/>
  <c r="C29" i="11" s="1"/>
  <c r="C30" i="11" s="1"/>
  <c r="C31" i="11" s="1"/>
  <c r="C32" i="11" s="1"/>
  <c r="C33" i="11" s="1"/>
  <c r="C34" i="11" s="1"/>
  <c r="C35" i="11" s="1"/>
  <c r="C36" i="11" s="1"/>
  <c r="C37" i="11" s="1"/>
  <c r="C38" i="11" s="1"/>
  <c r="C39" i="11" s="1"/>
  <c r="C40" i="11" s="1"/>
  <c r="C41" i="11" s="1"/>
  <c r="C42" i="11" s="1"/>
  <c r="A5" i="11"/>
  <c r="BJ5" i="11" s="1"/>
  <c r="BN4" i="11"/>
  <c r="BM4" i="11"/>
  <c r="BK4" i="11"/>
  <c r="BJ4" i="11"/>
  <c r="BH4" i="11"/>
  <c r="BG4" i="11"/>
  <c r="BE4" i="11"/>
  <c r="BD4" i="11"/>
  <c r="BB4" i="11"/>
  <c r="BA4" i="11"/>
  <c r="AY4" i="11"/>
  <c r="AX4" i="11"/>
  <c r="AV4" i="11"/>
  <c r="AU4" i="11"/>
  <c r="AS4" i="11"/>
  <c r="AR4" i="11"/>
  <c r="AP4" i="11"/>
  <c r="AO4" i="11"/>
  <c r="AM4" i="11"/>
  <c r="AL4" i="11"/>
  <c r="AJ4" i="11"/>
  <c r="AI4" i="11"/>
  <c r="AG4" i="11"/>
  <c r="AF4" i="11"/>
  <c r="AD4" i="11"/>
  <c r="AC4" i="11"/>
  <c r="AA4" i="11"/>
  <c r="Z4" i="11"/>
  <c r="X4" i="11"/>
  <c r="W4" i="11"/>
  <c r="U4" i="11"/>
  <c r="T4" i="11"/>
  <c r="R4" i="11"/>
  <c r="Q4" i="11"/>
  <c r="O4" i="11"/>
  <c r="N4" i="11"/>
  <c r="L4" i="11"/>
  <c r="K4" i="11"/>
  <c r="I4" i="11"/>
  <c r="H4" i="11"/>
  <c r="F4" i="11"/>
  <c r="E4" i="11"/>
  <c r="BK59" i="10"/>
  <c r="BJ59" i="10"/>
  <c r="BH59" i="10"/>
  <c r="BG59" i="10"/>
  <c r="BI48" i="10"/>
  <c r="BF48" i="10"/>
  <c r="BC48" i="10"/>
  <c r="AZ48" i="10"/>
  <c r="AW48" i="10"/>
  <c r="AT48" i="10"/>
  <c r="AQ48" i="10"/>
  <c r="AN48" i="10"/>
  <c r="J48" i="10"/>
  <c r="J49" i="10" s="1"/>
  <c r="G48" i="10"/>
  <c r="G49" i="10" s="1"/>
  <c r="D48" i="10"/>
  <c r="D49" i="10" s="1"/>
  <c r="P47" i="10"/>
  <c r="BI43" i="10"/>
  <c r="BF43" i="10"/>
  <c r="BF51" i="10" s="1"/>
  <c r="BC43" i="10"/>
  <c r="BC51" i="10" s="1"/>
  <c r="BC46" i="10" s="1"/>
  <c r="AZ43" i="10"/>
  <c r="AW43" i="10"/>
  <c r="AT43" i="10"/>
  <c r="AT51" i="10" s="1"/>
  <c r="AQ43" i="10"/>
  <c r="AQ51" i="10" s="1"/>
  <c r="AQ46" i="10" s="1"/>
  <c r="AN43" i="10"/>
  <c r="AK43" i="10"/>
  <c r="AH43" i="10"/>
  <c r="AH51" i="10" s="1"/>
  <c r="AH48" i="10" s="1"/>
  <c r="AH49" i="10" s="1"/>
  <c r="AE43" i="10"/>
  <c r="AE51" i="10" s="1"/>
  <c r="AE48" i="10" s="1"/>
  <c r="AE49" i="10" s="1"/>
  <c r="AB43" i="10"/>
  <c r="Y43" i="10"/>
  <c r="V43" i="10"/>
  <c r="V51" i="10" s="1"/>
  <c r="V48" i="10" s="1"/>
  <c r="V49" i="10" s="1"/>
  <c r="S43" i="10"/>
  <c r="S51" i="10" s="1"/>
  <c r="S48" i="10" s="1"/>
  <c r="S49" i="10" s="1"/>
  <c r="P43" i="10"/>
  <c r="M43" i="10"/>
  <c r="J43" i="10"/>
  <c r="J51" i="10" s="1"/>
  <c r="G43" i="10"/>
  <c r="G51" i="10" s="1"/>
  <c r="D43" i="10"/>
  <c r="C5" i="10"/>
  <c r="C6" i="10" s="1"/>
  <c r="C7" i="10" s="1"/>
  <c r="C8" i="10" s="1"/>
  <c r="C9" i="10" s="1"/>
  <c r="C10" i="10" s="1"/>
  <c r="C11" i="10" s="1"/>
  <c r="C12" i="10" s="1"/>
  <c r="C13" i="10" s="1"/>
  <c r="C14" i="10" s="1"/>
  <c r="C15" i="10" s="1"/>
  <c r="C16" i="10" s="1"/>
  <c r="C17" i="10" s="1"/>
  <c r="C18" i="10" s="1"/>
  <c r="C19" i="10" s="1"/>
  <c r="C20" i="10" s="1"/>
  <c r="C21" i="10" s="1"/>
  <c r="C22" i="10" s="1"/>
  <c r="C23" i="10" s="1"/>
  <c r="C24" i="10" s="1"/>
  <c r="C25" i="10" s="1"/>
  <c r="C26" i="10" s="1"/>
  <c r="C27" i="10" s="1"/>
  <c r="C28" i="10" s="1"/>
  <c r="C29" i="10" s="1"/>
  <c r="C30" i="10" s="1"/>
  <c r="C31" i="10" s="1"/>
  <c r="C32" i="10" s="1"/>
  <c r="C33" i="10" s="1"/>
  <c r="C34" i="10" s="1"/>
  <c r="C35" i="10" s="1"/>
  <c r="C36" i="10" s="1"/>
  <c r="C37" i="10" s="1"/>
  <c r="C38" i="10" s="1"/>
  <c r="C39" i="10" s="1"/>
  <c r="C40" i="10" s="1"/>
  <c r="C41" i="10" s="1"/>
  <c r="C42" i="10" s="1"/>
  <c r="A5" i="10"/>
  <c r="A6" i="10" s="1"/>
  <c r="BK4" i="10"/>
  <c r="BJ4" i="10"/>
  <c r="BH4" i="10"/>
  <c r="BG4" i="10"/>
  <c r="BE4" i="10"/>
  <c r="BD4" i="10"/>
  <c r="BB4" i="10"/>
  <c r="BA4" i="10"/>
  <c r="AY4" i="10"/>
  <c r="AX4" i="10"/>
  <c r="AV4" i="10"/>
  <c r="AU4" i="10"/>
  <c r="AS4" i="10"/>
  <c r="AR4" i="10"/>
  <c r="AP4" i="10"/>
  <c r="AO4" i="10"/>
  <c r="AM4" i="10"/>
  <c r="AL4" i="10"/>
  <c r="AJ4" i="10"/>
  <c r="AI4" i="10"/>
  <c r="AG4" i="10"/>
  <c r="AF4" i="10"/>
  <c r="AD4" i="10"/>
  <c r="AC4" i="10"/>
  <c r="AA4" i="10"/>
  <c r="Z4" i="10"/>
  <c r="X4" i="10"/>
  <c r="W4" i="10"/>
  <c r="U4" i="10"/>
  <c r="T4" i="10"/>
  <c r="R4" i="10"/>
  <c r="Q4" i="10"/>
  <c r="O4" i="10"/>
  <c r="N4" i="10"/>
  <c r="L4" i="10"/>
  <c r="K4" i="10"/>
  <c r="I4" i="10"/>
  <c r="H4" i="10"/>
  <c r="F4" i="10"/>
  <c r="E4" i="10"/>
  <c r="BA48" i="9"/>
  <c r="AX48" i="9"/>
  <c r="AU48" i="9"/>
  <c r="AR48" i="9"/>
  <c r="AO48" i="9"/>
  <c r="AL48" i="9"/>
  <c r="N47" i="9"/>
  <c r="K47" i="9"/>
  <c r="K51" i="9" s="1"/>
  <c r="H47" i="9"/>
  <c r="E47" i="9"/>
  <c r="BA43" i="9"/>
  <c r="BA51" i="9" s="1"/>
  <c r="BA46" i="9" s="1"/>
  <c r="AX43" i="9"/>
  <c r="AX51" i="9" s="1"/>
  <c r="AX46" i="9" s="1"/>
  <c r="AU43" i="9"/>
  <c r="AU51" i="9" s="1"/>
  <c r="AR43" i="9"/>
  <c r="AR51" i="9" s="1"/>
  <c r="AO43" i="9"/>
  <c r="AO51" i="9" s="1"/>
  <c r="AO46" i="9" s="1"/>
  <c r="AL43" i="9"/>
  <c r="AL51" i="9" s="1"/>
  <c r="AL46" i="9" s="1"/>
  <c r="AI43" i="9"/>
  <c r="AI51" i="9" s="1"/>
  <c r="AI48" i="9" s="1"/>
  <c r="AI49" i="9" s="1"/>
  <c r="AF43" i="9"/>
  <c r="AF51" i="9" s="1"/>
  <c r="AF48" i="9" s="1"/>
  <c r="AF49" i="9" s="1"/>
  <c r="AC43" i="9"/>
  <c r="AC51" i="9" s="1"/>
  <c r="AC48" i="9" s="1"/>
  <c r="AC49" i="9" s="1"/>
  <c r="Z43" i="9"/>
  <c r="Z51" i="9" s="1"/>
  <c r="Z48" i="9" s="1"/>
  <c r="Z49" i="9" s="1"/>
  <c r="W43" i="9"/>
  <c r="W51" i="9" s="1"/>
  <c r="W48" i="9" s="1"/>
  <c r="W49" i="9" s="1"/>
  <c r="T43" i="9"/>
  <c r="T51" i="9" s="1"/>
  <c r="T48" i="9" s="1"/>
  <c r="T49" i="9" s="1"/>
  <c r="Q43" i="9"/>
  <c r="Q51" i="9" s="1"/>
  <c r="Q48" i="9" s="1"/>
  <c r="Q49" i="9" s="1"/>
  <c r="N43" i="9"/>
  <c r="K43" i="9"/>
  <c r="H43" i="9"/>
  <c r="E43" i="9"/>
  <c r="G5" i="9"/>
  <c r="D5" i="9"/>
  <c r="D6" i="9" s="1"/>
  <c r="D7" i="9" s="1"/>
  <c r="D8" i="9" s="1"/>
  <c r="D9" i="9" s="1"/>
  <c r="D10" i="9" s="1"/>
  <c r="D11" i="9" s="1"/>
  <c r="D12" i="9" s="1"/>
  <c r="D13" i="9" s="1"/>
  <c r="D14" i="9" s="1"/>
  <c r="D15" i="9" s="1"/>
  <c r="D16" i="9" s="1"/>
  <c r="D17" i="9" s="1"/>
  <c r="D18" i="9" s="1"/>
  <c r="D19" i="9" s="1"/>
  <c r="D20" i="9" s="1"/>
  <c r="D21" i="9" s="1"/>
  <c r="D22" i="9" s="1"/>
  <c r="D23" i="9" s="1"/>
  <c r="D24" i="9" s="1"/>
  <c r="D25" i="9" s="1"/>
  <c r="D26" i="9" s="1"/>
  <c r="D27" i="9" s="1"/>
  <c r="D28" i="9" s="1"/>
  <c r="D29" i="9" s="1"/>
  <c r="D30" i="9" s="1"/>
  <c r="D31" i="9" s="1"/>
  <c r="D32" i="9" s="1"/>
  <c r="D33" i="9" s="1"/>
  <c r="D34" i="9" s="1"/>
  <c r="D35" i="9" s="1"/>
  <c r="D36" i="9" s="1"/>
  <c r="D37" i="9" s="1"/>
  <c r="D38" i="9" s="1"/>
  <c r="D39" i="9" s="1"/>
  <c r="D40" i="9" s="1"/>
  <c r="D41" i="9" s="1"/>
  <c r="D42" i="9" s="1"/>
  <c r="B5" i="9"/>
  <c r="B6" i="9" s="1"/>
  <c r="BC4" i="9"/>
  <c r="BB4" i="9"/>
  <c r="AZ4" i="9"/>
  <c r="AY4" i="9"/>
  <c r="AW4" i="9"/>
  <c r="AV4" i="9"/>
  <c r="AT4" i="9"/>
  <c r="AS4" i="9"/>
  <c r="AQ4" i="9"/>
  <c r="AP4" i="9"/>
  <c r="AN4" i="9"/>
  <c r="AM4" i="9"/>
  <c r="AK4" i="9"/>
  <c r="AJ4" i="9"/>
  <c r="AH4" i="9"/>
  <c r="AG4" i="9"/>
  <c r="AE4" i="9"/>
  <c r="AD4" i="9"/>
  <c r="AB4" i="9"/>
  <c r="AA4" i="9"/>
  <c r="Y4" i="9"/>
  <c r="X4" i="9"/>
  <c r="V4" i="9"/>
  <c r="U4" i="9"/>
  <c r="S4" i="9"/>
  <c r="R4" i="9"/>
  <c r="P4" i="9"/>
  <c r="O4" i="9"/>
  <c r="M4" i="9"/>
  <c r="L4" i="9"/>
  <c r="J4" i="9"/>
  <c r="I4" i="9"/>
  <c r="G4" i="9"/>
  <c r="F4" i="9"/>
  <c r="BQ52" i="6"/>
  <c r="BQ47" i="6" s="1"/>
  <c r="AW52" i="6"/>
  <c r="AW49" i="6" s="1"/>
  <c r="AW50" i="6" s="1"/>
  <c r="AC52" i="6"/>
  <c r="AC49" i="6" s="1"/>
  <c r="AC50" i="6" s="1"/>
  <c r="I52" i="6"/>
  <c r="CA49" i="6"/>
  <c r="BV49" i="6"/>
  <c r="BQ49" i="6"/>
  <c r="BL49" i="6"/>
  <c r="BG49" i="6"/>
  <c r="BB49" i="6"/>
  <c r="X49" i="6"/>
  <c r="X50" i="6" s="1"/>
  <c r="D49" i="6"/>
  <c r="D50" i="6" s="1"/>
  <c r="CA43" i="6"/>
  <c r="CA52" i="6" s="1"/>
  <c r="CA47" i="6" s="1"/>
  <c r="BV43" i="6"/>
  <c r="BV52" i="6" s="1"/>
  <c r="BV47" i="6" s="1"/>
  <c r="BQ43" i="6"/>
  <c r="BL43" i="6"/>
  <c r="BL52" i="6" s="1"/>
  <c r="BL47" i="6" s="1"/>
  <c r="BG43" i="6"/>
  <c r="BG52" i="6" s="1"/>
  <c r="BG47" i="6" s="1"/>
  <c r="BB43" i="6"/>
  <c r="BB52" i="6" s="1"/>
  <c r="BB47" i="6" s="1"/>
  <c r="AW43" i="6"/>
  <c r="AR43" i="6"/>
  <c r="AR52" i="6" s="1"/>
  <c r="AR49" i="6" s="1"/>
  <c r="AR50" i="6" s="1"/>
  <c r="AM43" i="6"/>
  <c r="AM52" i="6" s="1"/>
  <c r="AM49" i="6" s="1"/>
  <c r="AM50" i="6" s="1"/>
  <c r="AH43" i="6"/>
  <c r="AH52" i="6" s="1"/>
  <c r="AH49" i="6" s="1"/>
  <c r="AH50" i="6" s="1"/>
  <c r="AC43" i="6"/>
  <c r="X43" i="6"/>
  <c r="X52" i="6" s="1"/>
  <c r="S43" i="6"/>
  <c r="N43" i="6"/>
  <c r="I43" i="6"/>
  <c r="I49" i="6" s="1"/>
  <c r="I50" i="6" s="1"/>
  <c r="D43" i="6"/>
  <c r="D52" i="6" s="1"/>
  <c r="C5" i="6"/>
  <c r="C6" i="6" s="1"/>
  <c r="C7" i="6" s="1"/>
  <c r="C8" i="6" s="1"/>
  <c r="C9" i="6" s="1"/>
  <c r="C10" i="6" s="1"/>
  <c r="C11" i="6" s="1"/>
  <c r="C12" i="6" s="1"/>
  <c r="C13" i="6" s="1"/>
  <c r="C14" i="6" s="1"/>
  <c r="C15" i="6" s="1"/>
  <c r="C16" i="6" s="1"/>
  <c r="C17" i="6" s="1"/>
  <c r="C18" i="6" s="1"/>
  <c r="C19" i="6" s="1"/>
  <c r="C20" i="6" s="1"/>
  <c r="C21" i="6" s="1"/>
  <c r="C22" i="6" s="1"/>
  <c r="C23" i="6" s="1"/>
  <c r="C24" i="6" s="1"/>
  <c r="C25" i="6" s="1"/>
  <c r="C26" i="6" s="1"/>
  <c r="C27" i="6" s="1"/>
  <c r="C28" i="6" s="1"/>
  <c r="C29" i="6" s="1"/>
  <c r="C30" i="6" s="1"/>
  <c r="C31" i="6" s="1"/>
  <c r="C32" i="6" s="1"/>
  <c r="C33" i="6" s="1"/>
  <c r="C34" i="6" s="1"/>
  <c r="C35" i="6" s="1"/>
  <c r="C36" i="6" s="1"/>
  <c r="C37" i="6" s="1"/>
  <c r="C38" i="6" s="1"/>
  <c r="C39" i="6" s="1"/>
  <c r="C40" i="6" s="1"/>
  <c r="C41" i="6" s="1"/>
  <c r="C42" i="6" s="1"/>
  <c r="A5" i="6"/>
  <c r="CB5" i="6" s="1"/>
  <c r="CB4" i="6"/>
  <c r="BW4" i="6"/>
  <c r="BR4" i="6"/>
  <c r="BM4" i="6"/>
  <c r="BH4" i="6"/>
  <c r="BC4" i="6"/>
  <c r="AX4" i="6"/>
  <c r="AS4" i="6"/>
  <c r="AN4" i="6"/>
  <c r="AI4" i="6"/>
  <c r="AD4" i="6"/>
  <c r="Y4" i="6"/>
  <c r="T4" i="6"/>
  <c r="O4" i="6"/>
  <c r="J4" i="6"/>
  <c r="E4" i="6"/>
  <c r="CU52" i="5"/>
  <c r="CU47" i="5" s="1"/>
  <c r="CK52" i="5"/>
  <c r="CA52" i="5"/>
  <c r="CA47" i="5" s="1"/>
  <c r="BQ52" i="5"/>
  <c r="BQ49" i="5" s="1"/>
  <c r="BG52" i="5"/>
  <c r="BG49" i="5" s="1"/>
  <c r="BG50" i="5" s="1"/>
  <c r="AW52" i="5"/>
  <c r="AW49" i="5" s="1"/>
  <c r="AW50" i="5" s="1"/>
  <c r="AM52" i="5"/>
  <c r="AM49" i="5" s="1"/>
  <c r="AM50" i="5" s="1"/>
  <c r="AC52" i="5"/>
  <c r="S52" i="5"/>
  <c r="I52" i="5"/>
  <c r="BQ50" i="5"/>
  <c r="CZ49" i="5"/>
  <c r="CU49" i="5"/>
  <c r="CP49" i="5"/>
  <c r="CP47" i="5" s="1"/>
  <c r="CK49" i="5"/>
  <c r="CF49" i="5"/>
  <c r="CA49" i="5"/>
  <c r="BV49" i="5"/>
  <c r="BV47" i="5" s="1"/>
  <c r="X49" i="5"/>
  <c r="CK47" i="5"/>
  <c r="CZ43" i="5"/>
  <c r="CZ52" i="5" s="1"/>
  <c r="CU43" i="5"/>
  <c r="CP43" i="5"/>
  <c r="CP52" i="5" s="1"/>
  <c r="CK43" i="5"/>
  <c r="CF43" i="5"/>
  <c r="CF52" i="5" s="1"/>
  <c r="CA43" i="5"/>
  <c r="BV43" i="5"/>
  <c r="BV52" i="5" s="1"/>
  <c r="BQ43" i="5"/>
  <c r="BL43" i="5"/>
  <c r="BL52" i="5" s="1"/>
  <c r="BL49" i="5" s="1"/>
  <c r="BL50" i="5" s="1"/>
  <c r="BG43" i="5"/>
  <c r="BB43" i="5"/>
  <c r="BB52" i="5" s="1"/>
  <c r="BB49" i="5" s="1"/>
  <c r="BB50" i="5" s="1"/>
  <c r="AW43" i="5"/>
  <c r="AR43" i="5"/>
  <c r="AR52" i="5" s="1"/>
  <c r="AR49" i="5" s="1"/>
  <c r="AR50" i="5" s="1"/>
  <c r="AM43" i="5"/>
  <c r="AH43" i="5"/>
  <c r="AC43" i="5"/>
  <c r="AC49" i="5" s="1"/>
  <c r="X43" i="5"/>
  <c r="X52" i="5" s="1"/>
  <c r="S43" i="5"/>
  <c r="S49" i="5" s="1"/>
  <c r="N43" i="5"/>
  <c r="I43" i="5"/>
  <c r="I49" i="5" s="1"/>
  <c r="D43" i="5"/>
  <c r="D52" i="5" s="1"/>
  <c r="A6" i="5"/>
  <c r="DA5" i="5"/>
  <c r="CV5" i="5"/>
  <c r="CQ5" i="5"/>
  <c r="CL5" i="5"/>
  <c r="CG5" i="5"/>
  <c r="CB5" i="5"/>
  <c r="BW5" i="5"/>
  <c r="BR5" i="5"/>
  <c r="BM5" i="5"/>
  <c r="BH5" i="5"/>
  <c r="BC5" i="5"/>
  <c r="AX5" i="5"/>
  <c r="AS5" i="5"/>
  <c r="AN5" i="5"/>
  <c r="AI5" i="5"/>
  <c r="AD5" i="5"/>
  <c r="Y5" i="5"/>
  <c r="T5" i="5"/>
  <c r="O5" i="5"/>
  <c r="J5" i="5"/>
  <c r="E5" i="5"/>
  <c r="C5" i="5"/>
  <c r="C6" i="5" s="1"/>
  <c r="C7" i="5" s="1"/>
  <c r="C8" i="5" s="1"/>
  <c r="C9" i="5" s="1"/>
  <c r="C10" i="5" s="1"/>
  <c r="C11" i="5" s="1"/>
  <c r="C12" i="5" s="1"/>
  <c r="C13" i="5" s="1"/>
  <c r="C14" i="5" s="1"/>
  <c r="C15" i="5" s="1"/>
  <c r="C16" i="5" s="1"/>
  <c r="C17" i="5" s="1"/>
  <c r="C18" i="5" s="1"/>
  <c r="C19" i="5" s="1"/>
  <c r="C20" i="5" s="1"/>
  <c r="C21" i="5" s="1"/>
  <c r="C22" i="5" s="1"/>
  <c r="C23" i="5" s="1"/>
  <c r="C24" i="5" s="1"/>
  <c r="C25" i="5" s="1"/>
  <c r="C26" i="5" s="1"/>
  <c r="C27" i="5" s="1"/>
  <c r="C28" i="5" s="1"/>
  <c r="C29" i="5" s="1"/>
  <c r="C30" i="5" s="1"/>
  <c r="C31" i="5" s="1"/>
  <c r="C32" i="5" s="1"/>
  <c r="C33" i="5" s="1"/>
  <c r="C34" i="5" s="1"/>
  <c r="C35" i="5" s="1"/>
  <c r="C36" i="5" s="1"/>
  <c r="C37" i="5" s="1"/>
  <c r="C38" i="5" s="1"/>
  <c r="C39" i="5" s="1"/>
  <c r="C40" i="5" s="1"/>
  <c r="C41" i="5" s="1"/>
  <c r="C42" i="5" s="1"/>
  <c r="A5" i="5"/>
  <c r="DA4" i="5"/>
  <c r="CV4" i="5"/>
  <c r="CQ4" i="5"/>
  <c r="CL4" i="5"/>
  <c r="CG4" i="5"/>
  <c r="CB4" i="5"/>
  <c r="BW4" i="5"/>
  <c r="BR4" i="5"/>
  <c r="BM4" i="5"/>
  <c r="BH4" i="5"/>
  <c r="BC4" i="5"/>
  <c r="AX4" i="5"/>
  <c r="AS4" i="5"/>
  <c r="AN4" i="5"/>
  <c r="AI4" i="5"/>
  <c r="AD4" i="5"/>
  <c r="Y4" i="5"/>
  <c r="T4" i="5"/>
  <c r="O4" i="5"/>
  <c r="J4" i="5"/>
  <c r="E4" i="5"/>
  <c r="E4" i="3"/>
  <c r="J4" i="3"/>
  <c r="O4" i="3"/>
  <c r="T4" i="3"/>
  <c r="Y4" i="3"/>
  <c r="AD4" i="3"/>
  <c r="AI4" i="3"/>
  <c r="AN4" i="3"/>
  <c r="AS4" i="3"/>
  <c r="AX4" i="3"/>
  <c r="BC4" i="3"/>
  <c r="BH4" i="3"/>
  <c r="BM4" i="3"/>
  <c r="BR4" i="3"/>
  <c r="BW4" i="3"/>
  <c r="CB4" i="3"/>
  <c r="CG4" i="3"/>
  <c r="CL4" i="3"/>
  <c r="CQ4" i="3"/>
  <c r="A5" i="3"/>
  <c r="T5" i="3" s="1"/>
  <c r="C5" i="3"/>
  <c r="C6" i="3" s="1"/>
  <c r="E5" i="3"/>
  <c r="J5" i="3"/>
  <c r="O5" i="3"/>
  <c r="Y5" i="3"/>
  <c r="AD5" i="3"/>
  <c r="AI5" i="3"/>
  <c r="AS5" i="3"/>
  <c r="AX5" i="3"/>
  <c r="BC5" i="3"/>
  <c r="BM5" i="3"/>
  <c r="BR5" i="3"/>
  <c r="BW5" i="3"/>
  <c r="CG5" i="3"/>
  <c r="CL5" i="3"/>
  <c r="CQ5" i="3"/>
  <c r="C7" i="3"/>
  <c r="C8" i="3" s="1"/>
  <c r="C9" i="3" s="1"/>
  <c r="C10" i="3" s="1"/>
  <c r="C11" i="3" s="1"/>
  <c r="C12" i="3" s="1"/>
  <c r="C13" i="3" s="1"/>
  <c r="C14" i="3" s="1"/>
  <c r="C15" i="3" s="1"/>
  <c r="C16" i="3"/>
  <c r="C17" i="3" s="1"/>
  <c r="C18" i="3"/>
  <c r="C19" i="3" s="1"/>
  <c r="C20" i="3" s="1"/>
  <c r="C21" i="3" s="1"/>
  <c r="C22" i="3" s="1"/>
  <c r="C23" i="3" s="1"/>
  <c r="C24" i="3" s="1"/>
  <c r="C25" i="3" s="1"/>
  <c r="C26" i="3" s="1"/>
  <c r="C27" i="3" s="1"/>
  <c r="C28" i="3" s="1"/>
  <c r="C29" i="3" s="1"/>
  <c r="C30" i="3"/>
  <c r="C31" i="3"/>
  <c r="C32" i="3" s="1"/>
  <c r="C33" i="3" s="1"/>
  <c r="C34" i="3" s="1"/>
  <c r="C35" i="3" s="1"/>
  <c r="C36" i="3" s="1"/>
  <c r="C37" i="3" s="1"/>
  <c r="C38" i="3" s="1"/>
  <c r="C39" i="3" s="1"/>
  <c r="C40" i="3" s="1"/>
  <c r="C41" i="3" s="1"/>
  <c r="C42" i="3" s="1"/>
  <c r="D43" i="3"/>
  <c r="I43" i="3"/>
  <c r="N43" i="3"/>
  <c r="S43" i="3"/>
  <c r="X43" i="3"/>
  <c r="AC43" i="3"/>
  <c r="AC49" i="3" s="1"/>
  <c r="AH43" i="3"/>
  <c r="AM43" i="3"/>
  <c r="AR43" i="3"/>
  <c r="AW43" i="3"/>
  <c r="BB43" i="3"/>
  <c r="BG43" i="3"/>
  <c r="BL43" i="3"/>
  <c r="BQ43" i="3"/>
  <c r="BV43" i="3"/>
  <c r="CA43" i="3"/>
  <c r="CF43" i="3"/>
  <c r="CK43" i="3"/>
  <c r="CP43" i="3"/>
  <c r="CF47" i="3"/>
  <c r="N49" i="3"/>
  <c r="S49" i="3"/>
  <c r="X49" i="3"/>
  <c r="AM49" i="3"/>
  <c r="AM50" i="3" s="1"/>
  <c r="AR49" i="3"/>
  <c r="AR50" i="3" s="1"/>
  <c r="BG49" i="3"/>
  <c r="BG50" i="3" s="1"/>
  <c r="BL49" i="3"/>
  <c r="BL50" i="3" s="1"/>
  <c r="CA49" i="3"/>
  <c r="CA50" i="3" s="1"/>
  <c r="CF49" i="3"/>
  <c r="CF50" i="3"/>
  <c r="CK50" i="3"/>
  <c r="CK49" i="3" s="1"/>
  <c r="CK47" i="3" s="1"/>
  <c r="CP50" i="3"/>
  <c r="CP49" i="3" s="1"/>
  <c r="CP47" i="3" s="1"/>
  <c r="N52" i="3"/>
  <c r="S52" i="3"/>
  <c r="X52" i="3"/>
  <c r="AC52" i="3"/>
  <c r="AH52" i="3"/>
  <c r="AH49" i="3" s="1"/>
  <c r="AH50" i="3" s="1"/>
  <c r="AM52" i="3"/>
  <c r="AR52" i="3"/>
  <c r="AW52" i="3"/>
  <c r="AW49" i="3" s="1"/>
  <c r="AW50" i="3" s="1"/>
  <c r="BB52" i="3"/>
  <c r="BB49" i="3" s="1"/>
  <c r="BB50" i="3" s="1"/>
  <c r="BG52" i="3"/>
  <c r="BL52" i="3"/>
  <c r="BQ52" i="3"/>
  <c r="BQ49" i="3" s="1"/>
  <c r="BQ50" i="3" s="1"/>
  <c r="BV52" i="3"/>
  <c r="BV49" i="3" s="1"/>
  <c r="BV50" i="3" s="1"/>
  <c r="CA52" i="3"/>
  <c r="CF52" i="3"/>
  <c r="CK52" i="3"/>
  <c r="CP52" i="3"/>
  <c r="B6" i="2"/>
  <c r="K5" i="11" l="1"/>
  <c r="U5" i="11"/>
  <c r="AF5" i="11"/>
  <c r="AR5" i="11"/>
  <c r="BA5" i="11"/>
  <c r="BK5" i="11"/>
  <c r="N5" i="11"/>
  <c r="W5" i="11"/>
  <c r="AI5" i="11"/>
  <c r="AS5" i="11"/>
  <c r="BD5" i="11"/>
  <c r="A6" i="11"/>
  <c r="E6" i="11" s="1"/>
  <c r="AW57" i="11"/>
  <c r="BI57" i="11"/>
  <c r="S51" i="11"/>
  <c r="S48" i="11" s="1"/>
  <c r="S49" i="11" s="1"/>
  <c r="AW51" i="11"/>
  <c r="BF58" i="11"/>
  <c r="E5" i="11"/>
  <c r="O5" i="11"/>
  <c r="AA5" i="11"/>
  <c r="AL5" i="11"/>
  <c r="AU5" i="11"/>
  <c r="BG5" i="11"/>
  <c r="AZ58" i="11"/>
  <c r="BL58" i="11"/>
  <c r="AT51" i="11"/>
  <c r="BF51" i="11"/>
  <c r="BI51" i="11"/>
  <c r="BI58" i="11"/>
  <c r="H5" i="11"/>
  <c r="T5" i="11"/>
  <c r="AC5" i="11"/>
  <c r="AM5" i="11"/>
  <c r="AY5" i="11"/>
  <c r="BC57" i="11"/>
  <c r="AT58" i="11"/>
  <c r="N5" i="10"/>
  <c r="AD5" i="10"/>
  <c r="BG5" i="10"/>
  <c r="AT46" i="10"/>
  <c r="BF46" i="10"/>
  <c r="R5" i="10"/>
  <c r="AI5" i="10"/>
  <c r="F5" i="10"/>
  <c r="W5" i="10"/>
  <c r="AP5" i="10"/>
  <c r="P51" i="10"/>
  <c r="P48" i="10" s="1"/>
  <c r="P49" i="10" s="1"/>
  <c r="K5" i="10"/>
  <c r="Z5" i="10"/>
  <c r="AX5" i="10"/>
  <c r="E51" i="9"/>
  <c r="H51" i="9"/>
  <c r="H48" i="9" s="1"/>
  <c r="H49" i="9" s="1"/>
  <c r="AR46" i="9"/>
  <c r="N51" i="9"/>
  <c r="N48" i="9" s="1"/>
  <c r="N49" i="9" s="1"/>
  <c r="BN5" i="11"/>
  <c r="BH5" i="11"/>
  <c r="BB5" i="11"/>
  <c r="AV5" i="11"/>
  <c r="AP5" i="11"/>
  <c r="AJ5" i="11"/>
  <c r="AD5" i="11"/>
  <c r="X5" i="11"/>
  <c r="R5" i="11"/>
  <c r="L5" i="11"/>
  <c r="F5" i="11"/>
  <c r="I5" i="11"/>
  <c r="Q5" i="11"/>
  <c r="Z5" i="11"/>
  <c r="AG5" i="11"/>
  <c r="AO5" i="11"/>
  <c r="AX5" i="11"/>
  <c r="BE5" i="11"/>
  <c r="BM5" i="11"/>
  <c r="L6" i="11"/>
  <c r="T6" i="11"/>
  <c r="AC6" i="11"/>
  <c r="AJ6" i="11"/>
  <c r="AR6" i="11"/>
  <c r="BA6" i="11"/>
  <c r="BH6" i="11"/>
  <c r="A7" i="11"/>
  <c r="H6" i="11"/>
  <c r="Q6" i="11"/>
  <c r="X6" i="11"/>
  <c r="AF6" i="11"/>
  <c r="AO6" i="11"/>
  <c r="AV6" i="11"/>
  <c r="BD6" i="11"/>
  <c r="BK6" i="11"/>
  <c r="BE6" i="11"/>
  <c r="AY6" i="11"/>
  <c r="AS6" i="11"/>
  <c r="AM6" i="11"/>
  <c r="AG6" i="11"/>
  <c r="AA6" i="11"/>
  <c r="U6" i="11"/>
  <c r="O6" i="11"/>
  <c r="I6" i="11"/>
  <c r="K6" i="11"/>
  <c r="R6" i="11"/>
  <c r="Z6" i="11"/>
  <c r="AI6" i="11"/>
  <c r="AP6" i="11"/>
  <c r="AX6" i="11"/>
  <c r="BG6" i="11"/>
  <c r="BN6" i="11"/>
  <c r="D51" i="11"/>
  <c r="BC58" i="11"/>
  <c r="AZ57" i="11"/>
  <c r="P48" i="11"/>
  <c r="P49" i="11" s="1"/>
  <c r="B7" i="9"/>
  <c r="BB6" i="9"/>
  <c r="AV6" i="9"/>
  <c r="AP6" i="9"/>
  <c r="AJ6" i="9"/>
  <c r="AD6" i="9"/>
  <c r="X6" i="9"/>
  <c r="R6" i="9"/>
  <c r="L6" i="9"/>
  <c r="F6" i="9"/>
  <c r="BC6" i="9"/>
  <c r="AT6" i="9"/>
  <c r="AM6" i="9"/>
  <c r="AE6" i="9"/>
  <c r="V6" i="9"/>
  <c r="O6" i="9"/>
  <c r="G6" i="9"/>
  <c r="AZ6" i="9"/>
  <c r="AS6" i="9"/>
  <c r="AK6" i="9"/>
  <c r="AB6" i="9"/>
  <c r="U6" i="9"/>
  <c r="M6" i="9"/>
  <c r="AY6" i="9"/>
  <c r="AQ6" i="9"/>
  <c r="AH6" i="9"/>
  <c r="AA6" i="9"/>
  <c r="S6" i="9"/>
  <c r="J6" i="9"/>
  <c r="AW6" i="9"/>
  <c r="AN6" i="9"/>
  <c r="AG6" i="9"/>
  <c r="Y6" i="9"/>
  <c r="P6" i="9"/>
  <c r="I6" i="9"/>
  <c r="F5" i="9"/>
  <c r="L5" i="9"/>
  <c r="R5" i="9"/>
  <c r="X5" i="9"/>
  <c r="AD5" i="9"/>
  <c r="AJ5" i="9"/>
  <c r="AQ5" i="9"/>
  <c r="AZ5" i="9"/>
  <c r="M5" i="9"/>
  <c r="S5" i="9"/>
  <c r="Y5" i="9"/>
  <c r="AE5" i="9"/>
  <c r="AK5" i="9"/>
  <c r="AT5" i="9"/>
  <c r="BB5" i="9"/>
  <c r="AY5" i="9"/>
  <c r="AS5" i="9"/>
  <c r="AM5" i="9"/>
  <c r="I5" i="9"/>
  <c r="O5" i="9"/>
  <c r="U5" i="9"/>
  <c r="AA5" i="9"/>
  <c r="AG5" i="9"/>
  <c r="AN5" i="9"/>
  <c r="AV5" i="9"/>
  <c r="BC5" i="9"/>
  <c r="J5" i="9"/>
  <c r="P5" i="9"/>
  <c r="V5" i="9"/>
  <c r="AB5" i="9"/>
  <c r="AH5" i="9"/>
  <c r="AP5" i="9"/>
  <c r="AW5" i="9"/>
  <c r="AU46" i="9"/>
  <c r="BG6" i="10"/>
  <c r="BA6" i="10"/>
  <c r="AU6" i="10"/>
  <c r="AO6" i="10"/>
  <c r="AI6" i="10"/>
  <c r="AC6" i="10"/>
  <c r="W6" i="10"/>
  <c r="Q6" i="10"/>
  <c r="K6" i="10"/>
  <c r="E6" i="10"/>
  <c r="A7" i="10"/>
  <c r="BJ6" i="10"/>
  <c r="BB6" i="10"/>
  <c r="AS6" i="10"/>
  <c r="AL6" i="10"/>
  <c r="AD6" i="10"/>
  <c r="U6" i="10"/>
  <c r="N6" i="10"/>
  <c r="F6" i="10"/>
  <c r="BH6" i="10"/>
  <c r="AY6" i="10"/>
  <c r="AR6" i="10"/>
  <c r="AJ6" i="10"/>
  <c r="AA6" i="10"/>
  <c r="T6" i="10"/>
  <c r="L6" i="10"/>
  <c r="BE6" i="10"/>
  <c r="AX6" i="10"/>
  <c r="AP6" i="10"/>
  <c r="AG6" i="10"/>
  <c r="Z6" i="10"/>
  <c r="R6" i="10"/>
  <c r="I6" i="10"/>
  <c r="BK6" i="10"/>
  <c r="BD6" i="10"/>
  <c r="AV6" i="10"/>
  <c r="AM6" i="10"/>
  <c r="AF6" i="10"/>
  <c r="X6" i="10"/>
  <c r="O6" i="10"/>
  <c r="H6" i="10"/>
  <c r="E5" i="10"/>
  <c r="L5" i="10"/>
  <c r="T5" i="10"/>
  <c r="AC5" i="10"/>
  <c r="AJ5" i="10"/>
  <c r="AR5" i="10"/>
  <c r="BA5" i="10"/>
  <c r="BH5" i="10"/>
  <c r="E48" i="9"/>
  <c r="E49" i="9" s="1"/>
  <c r="AL5" i="10"/>
  <c r="AU5" i="10"/>
  <c r="BB5" i="10"/>
  <c r="BJ5" i="10"/>
  <c r="BK5" i="10"/>
  <c r="BE5" i="10"/>
  <c r="AY5" i="10"/>
  <c r="AS5" i="10"/>
  <c r="AM5" i="10"/>
  <c r="AG5" i="10"/>
  <c r="AA5" i="10"/>
  <c r="U5" i="10"/>
  <c r="O5" i="10"/>
  <c r="I5" i="10"/>
  <c r="H5" i="10"/>
  <c r="Q5" i="10"/>
  <c r="X5" i="10"/>
  <c r="AF5" i="10"/>
  <c r="AO5" i="10"/>
  <c r="AV5" i="10"/>
  <c r="BD5" i="10"/>
  <c r="K48" i="9"/>
  <c r="K49" i="9" s="1"/>
  <c r="M51" i="10"/>
  <c r="M48" i="10" s="1"/>
  <c r="M49" i="10" s="1"/>
  <c r="AK51" i="10"/>
  <c r="AK48" i="10" s="1"/>
  <c r="AK49" i="10" s="1"/>
  <c r="BI51" i="10"/>
  <c r="Y51" i="10"/>
  <c r="Y48" i="10" s="1"/>
  <c r="Y49" i="10" s="1"/>
  <c r="AW51" i="10"/>
  <c r="AW46" i="10" s="1"/>
  <c r="BI46" i="10"/>
  <c r="D51" i="10"/>
  <c r="AB51" i="10"/>
  <c r="AB48" i="10" s="1"/>
  <c r="AB49" i="10" s="1"/>
  <c r="AN51" i="10"/>
  <c r="AN46" i="10" s="1"/>
  <c r="AZ51" i="10"/>
  <c r="AZ46" i="10" s="1"/>
  <c r="T5" i="6"/>
  <c r="AN5" i="6"/>
  <c r="BH5" i="6"/>
  <c r="A6" i="6"/>
  <c r="O5" i="6"/>
  <c r="AI5" i="6"/>
  <c r="BC5" i="6"/>
  <c r="BW5" i="6"/>
  <c r="J5" i="6"/>
  <c r="AD5" i="6"/>
  <c r="AX5" i="6"/>
  <c r="BR5" i="6"/>
  <c r="E5" i="6"/>
  <c r="Y5" i="6"/>
  <c r="AS5" i="6"/>
  <c r="BM5" i="6"/>
  <c r="S52" i="6"/>
  <c r="S49" i="6"/>
  <c r="S50" i="6" s="1"/>
  <c r="N52" i="6"/>
  <c r="N49" i="6"/>
  <c r="N50" i="6" s="1"/>
  <c r="CV6" i="5"/>
  <c r="A7" i="5"/>
  <c r="CQ6" i="5"/>
  <c r="CL6" i="5"/>
  <c r="CG6" i="5"/>
  <c r="CB6" i="5"/>
  <c r="BW6" i="5"/>
  <c r="BR6" i="5"/>
  <c r="BM6" i="5"/>
  <c r="BH6" i="5"/>
  <c r="BC6" i="5"/>
  <c r="AX6" i="5"/>
  <c r="AS6" i="5"/>
  <c r="AN6" i="5"/>
  <c r="AI6" i="5"/>
  <c r="AD6" i="5"/>
  <c r="Y6" i="5"/>
  <c r="T6" i="5"/>
  <c r="O6" i="5"/>
  <c r="J6" i="5"/>
  <c r="E6" i="5"/>
  <c r="DA6" i="5"/>
  <c r="N52" i="5"/>
  <c r="N49" i="5"/>
  <c r="AH52" i="5"/>
  <c r="AH49" i="5"/>
  <c r="AH50" i="5" s="1"/>
  <c r="D49" i="5"/>
  <c r="CF47" i="5"/>
  <c r="CZ47" i="5"/>
  <c r="A6" i="3"/>
  <c r="CB5" i="3"/>
  <c r="BH5" i="3"/>
  <c r="AN5" i="3"/>
  <c r="HU56" i="1"/>
  <c r="HP56" i="1"/>
  <c r="HK56" i="1"/>
  <c r="HF56" i="1"/>
  <c r="HA56" i="1"/>
  <c r="GV56" i="1"/>
  <c r="GQ56" i="1"/>
  <c r="GL56" i="1"/>
  <c r="GG56" i="1"/>
  <c r="GB56" i="1"/>
  <c r="FW56" i="1"/>
  <c r="FR56" i="1"/>
  <c r="FM56" i="1"/>
  <c r="FH56" i="1"/>
  <c r="FC56" i="1"/>
  <c r="EX56" i="1"/>
  <c r="ES56" i="1"/>
  <c r="EN56" i="1"/>
  <c r="EI56" i="1"/>
  <c r="ED56" i="1"/>
  <c r="DY56" i="1"/>
  <c r="DT56" i="1"/>
  <c r="DO56" i="1"/>
  <c r="DJ56" i="1"/>
  <c r="DE56" i="1"/>
  <c r="CZ56" i="1"/>
  <c r="CU56" i="1"/>
  <c r="CP56" i="1"/>
  <c r="CK56" i="1"/>
  <c r="CF56" i="1"/>
  <c r="CA56" i="1"/>
  <c r="BV56" i="1"/>
  <c r="BQ56" i="1"/>
  <c r="BL56" i="1"/>
  <c r="BG56" i="1"/>
  <c r="BB56" i="1"/>
  <c r="AW56" i="1"/>
  <c r="AR56" i="1"/>
  <c r="AM56" i="1"/>
  <c r="AH56" i="1"/>
  <c r="AC56" i="1"/>
  <c r="X56" i="1"/>
  <c r="S56" i="1"/>
  <c r="N56" i="1"/>
  <c r="I56" i="1"/>
  <c r="D56" i="1"/>
  <c r="ED54" i="1"/>
  <c r="DJ54" i="1"/>
  <c r="CP54" i="1"/>
  <c r="BV54" i="1"/>
  <c r="BB54" i="1"/>
  <c r="AH54" i="1"/>
  <c r="N54" i="1"/>
  <c r="HU45" i="1"/>
  <c r="HP45" i="1"/>
  <c r="HK45" i="1"/>
  <c r="HF45" i="1"/>
  <c r="HA45" i="1"/>
  <c r="GV45" i="1"/>
  <c r="GQ45" i="1"/>
  <c r="GL45" i="1"/>
  <c r="GG45" i="1"/>
  <c r="GB45" i="1"/>
  <c r="FW45" i="1"/>
  <c r="FR45" i="1"/>
  <c r="FM45" i="1"/>
  <c r="FH45" i="1"/>
  <c r="FC45" i="1"/>
  <c r="EX45" i="1"/>
  <c r="ES45" i="1"/>
  <c r="EN45" i="1"/>
  <c r="EN54" i="1" s="1"/>
  <c r="EI45" i="1"/>
  <c r="EI54" i="1" s="1"/>
  <c r="ED45" i="1"/>
  <c r="DY45" i="1"/>
  <c r="DY54" i="1" s="1"/>
  <c r="DT45" i="1"/>
  <c r="DT54" i="1" s="1"/>
  <c r="DO45" i="1"/>
  <c r="DO54" i="1" s="1"/>
  <c r="DJ45" i="1"/>
  <c r="DE45" i="1"/>
  <c r="DE54" i="1" s="1"/>
  <c r="CZ45" i="1"/>
  <c r="CZ54" i="1" s="1"/>
  <c r="CU45" i="1"/>
  <c r="CU54" i="1" s="1"/>
  <c r="CP45" i="1"/>
  <c r="CK45" i="1"/>
  <c r="CK54" i="1" s="1"/>
  <c r="CF45" i="1"/>
  <c r="CF54" i="1" s="1"/>
  <c r="CA45" i="1"/>
  <c r="CA54" i="1" s="1"/>
  <c r="BV45" i="1"/>
  <c r="BQ45" i="1"/>
  <c r="BQ54" i="1" s="1"/>
  <c r="BL45" i="1"/>
  <c r="BL54" i="1" s="1"/>
  <c r="BG45" i="1"/>
  <c r="BG54" i="1" s="1"/>
  <c r="BB45" i="1"/>
  <c r="AW45" i="1"/>
  <c r="AW54" i="1" s="1"/>
  <c r="AR45" i="1"/>
  <c r="AR54" i="1" s="1"/>
  <c r="AM45" i="1"/>
  <c r="AM54" i="1" s="1"/>
  <c r="AH45" i="1"/>
  <c r="AC45" i="1"/>
  <c r="AC54" i="1" s="1"/>
  <c r="X45" i="1"/>
  <c r="X54" i="1" s="1"/>
  <c r="S45" i="1"/>
  <c r="S54" i="1" s="1"/>
  <c r="N45" i="1"/>
  <c r="I45" i="1"/>
  <c r="I54" i="1" s="1"/>
  <c r="D45" i="1"/>
  <c r="D54" i="1" s="1"/>
  <c r="HV7" i="1"/>
  <c r="HQ7" i="1"/>
  <c r="HL7" i="1"/>
  <c r="HG7" i="1"/>
  <c r="HB7" i="1"/>
  <c r="GW7" i="1"/>
  <c r="GR7" i="1"/>
  <c r="GM7" i="1"/>
  <c r="GH7" i="1"/>
  <c r="GC7" i="1"/>
  <c r="FX7" i="1"/>
  <c r="FS7" i="1"/>
  <c r="FN7" i="1"/>
  <c r="FI7" i="1"/>
  <c r="FD7" i="1"/>
  <c r="EY7" i="1"/>
  <c r="ET7" i="1"/>
  <c r="EO7" i="1"/>
  <c r="EJ7" i="1"/>
  <c r="EE7" i="1"/>
  <c r="DZ7" i="1"/>
  <c r="DU7" i="1"/>
  <c r="DP7" i="1"/>
  <c r="DK7" i="1"/>
  <c r="DF7" i="1"/>
  <c r="DA7" i="1"/>
  <c r="CV7" i="1"/>
  <c r="CQ7" i="1"/>
  <c r="CL7" i="1"/>
  <c r="CG7" i="1"/>
  <c r="CB7" i="1"/>
  <c r="BW7" i="1"/>
  <c r="BR7" i="1"/>
  <c r="BM7" i="1"/>
  <c r="BH7" i="1"/>
  <c r="BC7" i="1"/>
  <c r="AX7" i="1"/>
  <c r="AS7" i="1"/>
  <c r="AN7" i="1"/>
  <c r="AI7" i="1"/>
  <c r="AD7" i="1"/>
  <c r="Y7" i="1"/>
  <c r="T7" i="1"/>
  <c r="O7" i="1"/>
  <c r="J7" i="1"/>
  <c r="E7" i="1"/>
  <c r="C7" i="1"/>
  <c r="C8" i="1" s="1"/>
  <c r="C9" i="1" s="1"/>
  <c r="C10" i="1" s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C32" i="1" s="1"/>
  <c r="C33" i="1" s="1"/>
  <c r="C34" i="1" s="1"/>
  <c r="C35" i="1" s="1"/>
  <c r="C36" i="1" s="1"/>
  <c r="C37" i="1" s="1"/>
  <c r="C38" i="1" s="1"/>
  <c r="C39" i="1" s="1"/>
  <c r="C40" i="1" s="1"/>
  <c r="C41" i="1" s="1"/>
  <c r="C42" i="1" s="1"/>
  <c r="C43" i="1" s="1"/>
  <c r="C44" i="1" s="1"/>
  <c r="A7" i="1"/>
  <c r="HV6" i="1"/>
  <c r="HQ6" i="1"/>
  <c r="HL6" i="1"/>
  <c r="HG6" i="1"/>
  <c r="HB6" i="1"/>
  <c r="GW6" i="1"/>
  <c r="GR6" i="1"/>
  <c r="GM6" i="1"/>
  <c r="GH6" i="1"/>
  <c r="GC6" i="1"/>
  <c r="FX6" i="1"/>
  <c r="FS6" i="1"/>
  <c r="FN6" i="1"/>
  <c r="FI6" i="1"/>
  <c r="FD6" i="1"/>
  <c r="EY6" i="1"/>
  <c r="ET6" i="1"/>
  <c r="EO6" i="1"/>
  <c r="EJ6" i="1"/>
  <c r="EE6" i="1"/>
  <c r="DZ6" i="1"/>
  <c r="DU6" i="1"/>
  <c r="DP6" i="1"/>
  <c r="DK6" i="1"/>
  <c r="DF6" i="1"/>
  <c r="DA6" i="1"/>
  <c r="CV6" i="1"/>
  <c r="CQ6" i="1"/>
  <c r="CL6" i="1"/>
  <c r="CG6" i="1"/>
  <c r="CB6" i="1"/>
  <c r="BW6" i="1"/>
  <c r="BR6" i="1"/>
  <c r="BM6" i="1"/>
  <c r="BH6" i="1"/>
  <c r="BC6" i="1"/>
  <c r="AX6" i="1"/>
  <c r="AS6" i="1"/>
  <c r="AN6" i="1"/>
  <c r="AI6" i="1"/>
  <c r="AD6" i="1"/>
  <c r="Y6" i="1"/>
  <c r="T6" i="1"/>
  <c r="O6" i="1"/>
  <c r="J6" i="1"/>
  <c r="E6" i="1"/>
  <c r="DP5" i="1"/>
  <c r="DP4" i="1"/>
  <c r="BM6" i="11" l="1"/>
  <c r="AU6" i="11"/>
  <c r="N6" i="11"/>
  <c r="AL6" i="11"/>
  <c r="F6" i="11"/>
  <c r="BJ6" i="11"/>
  <c r="AD6" i="11"/>
  <c r="BB6" i="11"/>
  <c r="W6" i="11"/>
  <c r="BJ7" i="11"/>
  <c r="BD7" i="11"/>
  <c r="AX7" i="11"/>
  <c r="AR7" i="11"/>
  <c r="AL7" i="11"/>
  <c r="AF7" i="11"/>
  <c r="Z7" i="11"/>
  <c r="T7" i="11"/>
  <c r="BN7" i="11"/>
  <c r="BG7" i="11"/>
  <c r="AY7" i="11"/>
  <c r="AP7" i="11"/>
  <c r="AI7" i="11"/>
  <c r="AA7" i="11"/>
  <c r="R7" i="11"/>
  <c r="L7" i="11"/>
  <c r="F7" i="11"/>
  <c r="BE7" i="11"/>
  <c r="AU7" i="11"/>
  <c r="AJ7" i="11"/>
  <c r="X7" i="11"/>
  <c r="O7" i="11"/>
  <c r="H7" i="11"/>
  <c r="BM7" i="11"/>
  <c r="BB7" i="11"/>
  <c r="AS7" i="11"/>
  <c r="AG7" i="11"/>
  <c r="W7" i="11"/>
  <c r="N7" i="11"/>
  <c r="E7" i="11"/>
  <c r="BK7" i="11"/>
  <c r="BA7" i="11"/>
  <c r="AO7" i="11"/>
  <c r="AD7" i="11"/>
  <c r="U7" i="11"/>
  <c r="K7" i="11"/>
  <c r="A8" i="11"/>
  <c r="BH7" i="11"/>
  <c r="AV7" i="11"/>
  <c r="AM7" i="11"/>
  <c r="AC7" i="11"/>
  <c r="Q7" i="11"/>
  <c r="I7" i="11"/>
  <c r="A8" i="10"/>
  <c r="BH7" i="10"/>
  <c r="BB7" i="10"/>
  <c r="AV7" i="10"/>
  <c r="AP7" i="10"/>
  <c r="AJ7" i="10"/>
  <c r="AD7" i="10"/>
  <c r="X7" i="10"/>
  <c r="R7" i="10"/>
  <c r="L7" i="10"/>
  <c r="F7" i="10"/>
  <c r="BE7" i="10"/>
  <c r="AX7" i="10"/>
  <c r="AO7" i="10"/>
  <c r="AG7" i="10"/>
  <c r="Z7" i="10"/>
  <c r="Q7" i="10"/>
  <c r="I7" i="10"/>
  <c r="BK7" i="10"/>
  <c r="BD7" i="10"/>
  <c r="AU7" i="10"/>
  <c r="AM7" i="10"/>
  <c r="AF7" i="10"/>
  <c r="W7" i="10"/>
  <c r="O7" i="10"/>
  <c r="H7" i="10"/>
  <c r="BJ7" i="10"/>
  <c r="BA7" i="10"/>
  <c r="AS7" i="10"/>
  <c r="AL7" i="10"/>
  <c r="AC7" i="10"/>
  <c r="U7" i="10"/>
  <c r="N7" i="10"/>
  <c r="E7" i="10"/>
  <c r="BG7" i="10"/>
  <c r="AY7" i="10"/>
  <c r="AR7" i="10"/>
  <c r="AI7" i="10"/>
  <c r="AA7" i="10"/>
  <c r="T7" i="10"/>
  <c r="K7" i="10"/>
  <c r="AY7" i="9"/>
  <c r="AS7" i="9"/>
  <c r="AM7" i="9"/>
  <c r="AG7" i="9"/>
  <c r="AA7" i="9"/>
  <c r="U7" i="9"/>
  <c r="O7" i="9"/>
  <c r="I7" i="9"/>
  <c r="BC7" i="9"/>
  <c r="AV7" i="9"/>
  <c r="AN7" i="9"/>
  <c r="AE7" i="9"/>
  <c r="X7" i="9"/>
  <c r="P7" i="9"/>
  <c r="G7" i="9"/>
  <c r="B8" i="9"/>
  <c r="BB7" i="9"/>
  <c r="AT7" i="9"/>
  <c r="AK7" i="9"/>
  <c r="AD7" i="9"/>
  <c r="V7" i="9"/>
  <c r="M7" i="9"/>
  <c r="F7" i="9"/>
  <c r="AZ7" i="9"/>
  <c r="AQ7" i="9"/>
  <c r="AJ7" i="9"/>
  <c r="AB7" i="9"/>
  <c r="S7" i="9"/>
  <c r="L7" i="9"/>
  <c r="AW7" i="9"/>
  <c r="AP7" i="9"/>
  <c r="AH7" i="9"/>
  <c r="Y7" i="9"/>
  <c r="R7" i="9"/>
  <c r="J7" i="9"/>
  <c r="BW6" i="6"/>
  <c r="BC6" i="6"/>
  <c r="AI6" i="6"/>
  <c r="O6" i="6"/>
  <c r="A7" i="6"/>
  <c r="CB6" i="6"/>
  <c r="BH6" i="6"/>
  <c r="AN6" i="6"/>
  <c r="T6" i="6"/>
  <c r="BM6" i="6"/>
  <c r="AS6" i="6"/>
  <c r="Y6" i="6"/>
  <c r="E6" i="6"/>
  <c r="BR6" i="6"/>
  <c r="AX6" i="6"/>
  <c r="AD6" i="6"/>
  <c r="J6" i="6"/>
  <c r="CV7" i="5"/>
  <c r="CB7" i="5"/>
  <c r="BH7" i="5"/>
  <c r="AN7" i="5"/>
  <c r="T7" i="5"/>
  <c r="DA7" i="5"/>
  <c r="CG7" i="5"/>
  <c r="BM7" i="5"/>
  <c r="A8" i="5"/>
  <c r="CL7" i="5"/>
  <c r="BR7" i="5"/>
  <c r="AX7" i="5"/>
  <c r="AD7" i="5"/>
  <c r="J7" i="5"/>
  <c r="CQ7" i="5"/>
  <c r="BW7" i="5"/>
  <c r="BC7" i="5"/>
  <c r="AI7" i="5"/>
  <c r="O7" i="5"/>
  <c r="Y7" i="5"/>
  <c r="AS7" i="5"/>
  <c r="E7" i="5"/>
  <c r="E6" i="3"/>
  <c r="Y6" i="3"/>
  <c r="AS6" i="3"/>
  <c r="BM6" i="3"/>
  <c r="CG6" i="3"/>
  <c r="T6" i="3"/>
  <c r="AN6" i="3"/>
  <c r="BH6" i="3"/>
  <c r="CB6" i="3"/>
  <c r="A7" i="3"/>
  <c r="O6" i="3"/>
  <c r="AI6" i="3"/>
  <c r="BC6" i="3"/>
  <c r="BW6" i="3"/>
  <c r="CQ6" i="3"/>
  <c r="J6" i="3"/>
  <c r="AD6" i="3"/>
  <c r="AX6" i="3"/>
  <c r="BR6" i="3"/>
  <c r="CL6" i="3"/>
  <c r="A8" i="1"/>
  <c r="A9" i="11" l="1"/>
  <c r="BM8" i="11"/>
  <c r="BG8" i="11"/>
  <c r="BA8" i="11"/>
  <c r="AU8" i="11"/>
  <c r="AO8" i="11"/>
  <c r="AI8" i="11"/>
  <c r="AC8" i="11"/>
  <c r="W8" i="11"/>
  <c r="Q8" i="11"/>
  <c r="K8" i="11"/>
  <c r="E8" i="11"/>
  <c r="BJ8" i="11"/>
  <c r="BB8" i="11"/>
  <c r="AS8" i="11"/>
  <c r="AL8" i="11"/>
  <c r="AD8" i="11"/>
  <c r="U8" i="11"/>
  <c r="N8" i="11"/>
  <c r="F8" i="11"/>
  <c r="BK8" i="11"/>
  <c r="AY8" i="11"/>
  <c r="AP8" i="11"/>
  <c r="AF8" i="11"/>
  <c r="T8" i="11"/>
  <c r="I8" i="11"/>
  <c r="BH8" i="11"/>
  <c r="AX8" i="11"/>
  <c r="AM8" i="11"/>
  <c r="AA8" i="11"/>
  <c r="R8" i="11"/>
  <c r="H8" i="11"/>
  <c r="BE8" i="11"/>
  <c r="AV8" i="11"/>
  <c r="AJ8" i="11"/>
  <c r="Z8" i="11"/>
  <c r="O8" i="11"/>
  <c r="BN8" i="11"/>
  <c r="BD8" i="11"/>
  <c r="AR8" i="11"/>
  <c r="AG8" i="11"/>
  <c r="X8" i="11"/>
  <c r="L8" i="11"/>
  <c r="B9" i="9"/>
  <c r="BB8" i="9"/>
  <c r="AV8" i="9"/>
  <c r="AP8" i="9"/>
  <c r="AJ8" i="9"/>
  <c r="AD8" i="9"/>
  <c r="X8" i="9"/>
  <c r="R8" i="9"/>
  <c r="L8" i="9"/>
  <c r="F8" i="9"/>
  <c r="AZ8" i="9"/>
  <c r="AS8" i="9"/>
  <c r="AK8" i="9"/>
  <c r="AB8" i="9"/>
  <c r="U8" i="9"/>
  <c r="M8" i="9"/>
  <c r="AY8" i="9"/>
  <c r="AQ8" i="9"/>
  <c r="AH8" i="9"/>
  <c r="AA8" i="9"/>
  <c r="S8" i="9"/>
  <c r="J8" i="9"/>
  <c r="AW8" i="9"/>
  <c r="AN8" i="9"/>
  <c r="AG8" i="9"/>
  <c r="Y8" i="9"/>
  <c r="P8" i="9"/>
  <c r="I8" i="9"/>
  <c r="BC8" i="9"/>
  <c r="AT8" i="9"/>
  <c r="AM8" i="9"/>
  <c r="AE8" i="9"/>
  <c r="V8" i="9"/>
  <c r="O8" i="9"/>
  <c r="G8" i="9"/>
  <c r="BJ8" i="10"/>
  <c r="BD8" i="10"/>
  <c r="AX8" i="10"/>
  <c r="AR8" i="10"/>
  <c r="AL8" i="10"/>
  <c r="AF8" i="10"/>
  <c r="Z8" i="10"/>
  <c r="T8" i="10"/>
  <c r="N8" i="10"/>
  <c r="H8" i="10"/>
  <c r="BE8" i="10"/>
  <c r="AV8" i="10"/>
  <c r="AO8" i="10"/>
  <c r="AG8" i="10"/>
  <c r="X8" i="10"/>
  <c r="Q8" i="10"/>
  <c r="I8" i="10"/>
  <c r="BK8" i="10"/>
  <c r="BB8" i="10"/>
  <c r="AU8" i="10"/>
  <c r="AM8" i="10"/>
  <c r="AD8" i="10"/>
  <c r="W8" i="10"/>
  <c r="O8" i="10"/>
  <c r="F8" i="10"/>
  <c r="BH8" i="10"/>
  <c r="BA8" i="10"/>
  <c r="AS8" i="10"/>
  <c r="AJ8" i="10"/>
  <c r="AC8" i="10"/>
  <c r="U8" i="10"/>
  <c r="L8" i="10"/>
  <c r="E8" i="10"/>
  <c r="A9" i="10"/>
  <c r="BG8" i="10"/>
  <c r="AY8" i="10"/>
  <c r="AP8" i="10"/>
  <c r="AI8" i="10"/>
  <c r="AA8" i="10"/>
  <c r="R8" i="10"/>
  <c r="K8" i="10"/>
  <c r="BM7" i="6"/>
  <c r="AS7" i="6"/>
  <c r="Y7" i="6"/>
  <c r="E7" i="6"/>
  <c r="BR7" i="6"/>
  <c r="AX7" i="6"/>
  <c r="AD7" i="6"/>
  <c r="J7" i="6"/>
  <c r="BW7" i="6"/>
  <c r="BC7" i="6"/>
  <c r="AI7" i="6"/>
  <c r="O7" i="6"/>
  <c r="A8" i="6"/>
  <c r="CB7" i="6"/>
  <c r="BH7" i="6"/>
  <c r="AN7" i="6"/>
  <c r="T7" i="6"/>
  <c r="DA8" i="5"/>
  <c r="CG8" i="5"/>
  <c r="BM8" i="5"/>
  <c r="AS8" i="5"/>
  <c r="Y8" i="5"/>
  <c r="E8" i="5"/>
  <c r="A9" i="5"/>
  <c r="CL8" i="5"/>
  <c r="BR8" i="5"/>
  <c r="AX8" i="5"/>
  <c r="AD8" i="5"/>
  <c r="J8" i="5"/>
  <c r="CQ8" i="5"/>
  <c r="BW8" i="5"/>
  <c r="BC8" i="5"/>
  <c r="AI8" i="5"/>
  <c r="O8" i="5"/>
  <c r="CV8" i="5"/>
  <c r="CB8" i="5"/>
  <c r="BH8" i="5"/>
  <c r="AN8" i="5"/>
  <c r="T8" i="5"/>
  <c r="T7" i="3"/>
  <c r="AN7" i="3"/>
  <c r="BH7" i="3"/>
  <c r="CB7" i="3"/>
  <c r="A8" i="3"/>
  <c r="O7" i="3"/>
  <c r="AI7" i="3"/>
  <c r="BC7" i="3"/>
  <c r="BW7" i="3"/>
  <c r="CQ7" i="3"/>
  <c r="J7" i="3"/>
  <c r="AD7" i="3"/>
  <c r="AX7" i="3"/>
  <c r="BR7" i="3"/>
  <c r="CL7" i="3"/>
  <c r="E7" i="3"/>
  <c r="Y7" i="3"/>
  <c r="AS7" i="3"/>
  <c r="BM7" i="3"/>
  <c r="CG7" i="3"/>
  <c r="A9" i="1"/>
  <c r="HV8" i="1"/>
  <c r="HQ8" i="1"/>
  <c r="HL8" i="1"/>
  <c r="HG8" i="1"/>
  <c r="HB8" i="1"/>
  <c r="GW8" i="1"/>
  <c r="GR8" i="1"/>
  <c r="GM8" i="1"/>
  <c r="GH8" i="1"/>
  <c r="GC8" i="1"/>
  <c r="FX8" i="1"/>
  <c r="FS8" i="1"/>
  <c r="FN8" i="1"/>
  <c r="FI8" i="1"/>
  <c r="FD8" i="1"/>
  <c r="EY8" i="1"/>
  <c r="ET8" i="1"/>
  <c r="EO8" i="1"/>
  <c r="EJ8" i="1"/>
  <c r="EE8" i="1"/>
  <c r="DZ8" i="1"/>
  <c r="DU8" i="1"/>
  <c r="DP8" i="1"/>
  <c r="DK8" i="1"/>
  <c r="DF8" i="1"/>
  <c r="DA8" i="1"/>
  <c r="CV8" i="1"/>
  <c r="CQ8" i="1"/>
  <c r="CL8" i="1"/>
  <c r="CG8" i="1"/>
  <c r="CB8" i="1"/>
  <c r="BW8" i="1"/>
  <c r="BR8" i="1"/>
  <c r="BM8" i="1"/>
  <c r="BH8" i="1"/>
  <c r="BC8" i="1"/>
  <c r="AX8" i="1"/>
  <c r="AS8" i="1"/>
  <c r="AN8" i="1"/>
  <c r="AI8" i="1"/>
  <c r="AD8" i="1"/>
  <c r="Y8" i="1"/>
  <c r="T8" i="1"/>
  <c r="O8" i="1"/>
  <c r="J8" i="1"/>
  <c r="E8" i="1"/>
  <c r="BJ9" i="11" l="1"/>
  <c r="BD9" i="11"/>
  <c r="AX9" i="11"/>
  <c r="AR9" i="11"/>
  <c r="AL9" i="11"/>
  <c r="AF9" i="11"/>
  <c r="Z9" i="11"/>
  <c r="T9" i="11"/>
  <c r="N9" i="11"/>
  <c r="H9" i="11"/>
  <c r="BM9" i="11"/>
  <c r="BE9" i="11"/>
  <c r="AV9" i="11"/>
  <c r="AO9" i="11"/>
  <c r="AG9" i="11"/>
  <c r="X9" i="11"/>
  <c r="Q9" i="11"/>
  <c r="I9" i="11"/>
  <c r="A10" i="11"/>
  <c r="BH9" i="11"/>
  <c r="AY9" i="11"/>
  <c r="AM9" i="11"/>
  <c r="AC9" i="11"/>
  <c r="R9" i="11"/>
  <c r="F9" i="11"/>
  <c r="BG9" i="11"/>
  <c r="AU9" i="11"/>
  <c r="AJ9" i="11"/>
  <c r="AA9" i="11"/>
  <c r="O9" i="11"/>
  <c r="E9" i="11"/>
  <c r="BN9" i="11"/>
  <c r="BB9" i="11"/>
  <c r="AS9" i="11"/>
  <c r="AI9" i="11"/>
  <c r="W9" i="11"/>
  <c r="L9" i="11"/>
  <c r="BK9" i="11"/>
  <c r="BA9" i="11"/>
  <c r="AP9" i="11"/>
  <c r="AD9" i="11"/>
  <c r="U9" i="11"/>
  <c r="K9" i="11"/>
  <c r="BK9" i="10"/>
  <c r="BE9" i="10"/>
  <c r="AY9" i="10"/>
  <c r="AS9" i="10"/>
  <c r="AM9" i="10"/>
  <c r="AG9" i="10"/>
  <c r="AA9" i="10"/>
  <c r="U9" i="10"/>
  <c r="O9" i="10"/>
  <c r="I9" i="10"/>
  <c r="BD9" i="10"/>
  <c r="AV9" i="10"/>
  <c r="AO9" i="10"/>
  <c r="AF9" i="10"/>
  <c r="X9" i="10"/>
  <c r="Q9" i="10"/>
  <c r="H9" i="10"/>
  <c r="A10" i="10"/>
  <c r="BJ9" i="10"/>
  <c r="BB9" i="10"/>
  <c r="AU9" i="10"/>
  <c r="AL9" i="10"/>
  <c r="AD9" i="10"/>
  <c r="W9" i="10"/>
  <c r="N9" i="10"/>
  <c r="F9" i="10"/>
  <c r="BH9" i="10"/>
  <c r="BA9" i="10"/>
  <c r="AR9" i="10"/>
  <c r="AJ9" i="10"/>
  <c r="AC9" i="10"/>
  <c r="T9" i="10"/>
  <c r="L9" i="10"/>
  <c r="E9" i="10"/>
  <c r="BG9" i="10"/>
  <c r="AX9" i="10"/>
  <c r="AP9" i="10"/>
  <c r="AI9" i="10"/>
  <c r="Z9" i="10"/>
  <c r="R9" i="10"/>
  <c r="K9" i="10"/>
  <c r="AY9" i="9"/>
  <c r="AS9" i="9"/>
  <c r="AM9" i="9"/>
  <c r="AG9" i="9"/>
  <c r="AA9" i="9"/>
  <c r="U9" i="9"/>
  <c r="O9" i="9"/>
  <c r="I9" i="9"/>
  <c r="B10" i="9"/>
  <c r="BB9" i="9"/>
  <c r="AT9" i="9"/>
  <c r="AK9" i="9"/>
  <c r="AD9" i="9"/>
  <c r="V9" i="9"/>
  <c r="M9" i="9"/>
  <c r="F9" i="9"/>
  <c r="AZ9" i="9"/>
  <c r="AQ9" i="9"/>
  <c r="AJ9" i="9"/>
  <c r="AB9" i="9"/>
  <c r="S9" i="9"/>
  <c r="L9" i="9"/>
  <c r="AW9" i="9"/>
  <c r="AP9" i="9"/>
  <c r="AH9" i="9"/>
  <c r="Y9" i="9"/>
  <c r="R9" i="9"/>
  <c r="J9" i="9"/>
  <c r="BC9" i="9"/>
  <c r="AV9" i="9"/>
  <c r="AN9" i="9"/>
  <c r="AE9" i="9"/>
  <c r="X9" i="9"/>
  <c r="P9" i="9"/>
  <c r="G9" i="9"/>
  <c r="A9" i="6"/>
  <c r="CB8" i="6"/>
  <c r="BW8" i="6"/>
  <c r="BR8" i="6"/>
  <c r="BM8" i="6"/>
  <c r="BH8" i="6"/>
  <c r="BC8" i="6"/>
  <c r="AX8" i="6"/>
  <c r="AS8" i="6"/>
  <c r="AN8" i="6"/>
  <c r="AI8" i="6"/>
  <c r="AD8" i="6"/>
  <c r="Y8" i="6"/>
  <c r="T8" i="6"/>
  <c r="O8" i="6"/>
  <c r="J8" i="6"/>
  <c r="E8" i="6"/>
  <c r="DA9" i="5"/>
  <c r="CG9" i="5"/>
  <c r="BM9" i="5"/>
  <c r="AS9" i="5"/>
  <c r="Y9" i="5"/>
  <c r="E9" i="5"/>
  <c r="A10" i="5"/>
  <c r="CL9" i="5"/>
  <c r="BR9" i="5"/>
  <c r="AX9" i="5"/>
  <c r="AD9" i="5"/>
  <c r="J9" i="5"/>
  <c r="CQ9" i="5"/>
  <c r="BW9" i="5"/>
  <c r="BC9" i="5"/>
  <c r="AI9" i="5"/>
  <c r="O9" i="5"/>
  <c r="CV9" i="5"/>
  <c r="CB9" i="5"/>
  <c r="BH9" i="5"/>
  <c r="AN9" i="5"/>
  <c r="T9" i="5"/>
  <c r="J8" i="3"/>
  <c r="AD8" i="3"/>
  <c r="AX8" i="3"/>
  <c r="BR8" i="3"/>
  <c r="CL8" i="3"/>
  <c r="E8" i="3"/>
  <c r="Y8" i="3"/>
  <c r="AS8" i="3"/>
  <c r="BM8" i="3"/>
  <c r="CG8" i="3"/>
  <c r="T8" i="3"/>
  <c r="AN8" i="3"/>
  <c r="BH8" i="3"/>
  <c r="CB8" i="3"/>
  <c r="A9" i="3"/>
  <c r="O8" i="3"/>
  <c r="AI8" i="3"/>
  <c r="BC8" i="3"/>
  <c r="BW8" i="3"/>
  <c r="CQ8" i="3"/>
  <c r="A10" i="1"/>
  <c r="HV9" i="1"/>
  <c r="HQ9" i="1"/>
  <c r="HL9" i="1"/>
  <c r="HG9" i="1"/>
  <c r="HB9" i="1"/>
  <c r="GW9" i="1"/>
  <c r="GR9" i="1"/>
  <c r="GM9" i="1"/>
  <c r="GH9" i="1"/>
  <c r="GC9" i="1"/>
  <c r="FX9" i="1"/>
  <c r="FS9" i="1"/>
  <c r="FN9" i="1"/>
  <c r="FI9" i="1"/>
  <c r="FD9" i="1"/>
  <c r="EY9" i="1"/>
  <c r="ET9" i="1"/>
  <c r="EO9" i="1"/>
  <c r="EJ9" i="1"/>
  <c r="EE9" i="1"/>
  <c r="DZ9" i="1"/>
  <c r="DU9" i="1"/>
  <c r="DP9" i="1"/>
  <c r="DK9" i="1"/>
  <c r="DF9" i="1"/>
  <c r="DA9" i="1"/>
  <c r="CV9" i="1"/>
  <c r="CQ9" i="1"/>
  <c r="CL9" i="1"/>
  <c r="CG9" i="1"/>
  <c r="CB9" i="1"/>
  <c r="BW9" i="1"/>
  <c r="BR9" i="1"/>
  <c r="BM9" i="1"/>
  <c r="BH9" i="1"/>
  <c r="BC9" i="1"/>
  <c r="AX9" i="1"/>
  <c r="AS9" i="1"/>
  <c r="AN9" i="1"/>
  <c r="AI9" i="1"/>
  <c r="AD9" i="1"/>
  <c r="Y9" i="1"/>
  <c r="T9" i="1"/>
  <c r="O9" i="1"/>
  <c r="J9" i="1"/>
  <c r="E9" i="1"/>
  <c r="A11" i="11" l="1"/>
  <c r="BM10" i="11"/>
  <c r="BG10" i="11"/>
  <c r="BA10" i="11"/>
  <c r="AU10" i="11"/>
  <c r="AO10" i="11"/>
  <c r="AI10" i="11"/>
  <c r="AC10" i="11"/>
  <c r="W10" i="11"/>
  <c r="Q10" i="11"/>
  <c r="K10" i="11"/>
  <c r="E10" i="11"/>
  <c r="BH10" i="11"/>
  <c r="AY10" i="11"/>
  <c r="AR10" i="11"/>
  <c r="AJ10" i="11"/>
  <c r="AA10" i="11"/>
  <c r="T10" i="11"/>
  <c r="L10" i="11"/>
  <c r="BN10" i="11"/>
  <c r="BD10" i="11"/>
  <c r="AS10" i="11"/>
  <c r="AG10" i="11"/>
  <c r="X10" i="11"/>
  <c r="N10" i="11"/>
  <c r="BK10" i="11"/>
  <c r="BB10" i="11"/>
  <c r="AP10" i="11"/>
  <c r="AF10" i="11"/>
  <c r="U10" i="11"/>
  <c r="I10" i="11"/>
  <c r="BJ10" i="11"/>
  <c r="AX10" i="11"/>
  <c r="AM10" i="11"/>
  <c r="AD10" i="11"/>
  <c r="R10" i="11"/>
  <c r="H10" i="11"/>
  <c r="BE10" i="11"/>
  <c r="AV10" i="11"/>
  <c r="AL10" i="11"/>
  <c r="Z10" i="11"/>
  <c r="O10" i="11"/>
  <c r="F10" i="11"/>
  <c r="BG10" i="10"/>
  <c r="BA10" i="10"/>
  <c r="AU10" i="10"/>
  <c r="AO10" i="10"/>
  <c r="AI10" i="10"/>
  <c r="AC10" i="10"/>
  <c r="W10" i="10"/>
  <c r="Q10" i="10"/>
  <c r="K10" i="10"/>
  <c r="E10" i="10"/>
  <c r="BH10" i="10"/>
  <c r="AY10" i="10"/>
  <c r="AR10" i="10"/>
  <c r="AJ10" i="10"/>
  <c r="AA10" i="10"/>
  <c r="T10" i="10"/>
  <c r="L10" i="10"/>
  <c r="BE10" i="10"/>
  <c r="AX10" i="10"/>
  <c r="AP10" i="10"/>
  <c r="AG10" i="10"/>
  <c r="Z10" i="10"/>
  <c r="R10" i="10"/>
  <c r="I10" i="10"/>
  <c r="BK10" i="10"/>
  <c r="BD10" i="10"/>
  <c r="AV10" i="10"/>
  <c r="AM10" i="10"/>
  <c r="AF10" i="10"/>
  <c r="X10" i="10"/>
  <c r="O10" i="10"/>
  <c r="H10" i="10"/>
  <c r="A11" i="10"/>
  <c r="BJ10" i="10"/>
  <c r="BB10" i="10"/>
  <c r="AS10" i="10"/>
  <c r="AL10" i="10"/>
  <c r="AD10" i="10"/>
  <c r="U10" i="10"/>
  <c r="N10" i="10"/>
  <c r="F10" i="10"/>
  <c r="B11" i="9"/>
  <c r="BB10" i="9"/>
  <c r="AV10" i="9"/>
  <c r="AP10" i="9"/>
  <c r="AJ10" i="9"/>
  <c r="AD10" i="9"/>
  <c r="X10" i="9"/>
  <c r="R10" i="9"/>
  <c r="L10" i="9"/>
  <c r="F10" i="9"/>
  <c r="AY10" i="9"/>
  <c r="AQ10" i="9"/>
  <c r="AH10" i="9"/>
  <c r="AA10" i="9"/>
  <c r="S10" i="9"/>
  <c r="J10" i="9"/>
  <c r="AW10" i="9"/>
  <c r="AN10" i="9"/>
  <c r="AG10" i="9"/>
  <c r="Y10" i="9"/>
  <c r="P10" i="9"/>
  <c r="I10" i="9"/>
  <c r="BC10" i="9"/>
  <c r="AT10" i="9"/>
  <c r="AM10" i="9"/>
  <c r="AE10" i="9"/>
  <c r="V10" i="9"/>
  <c r="O10" i="9"/>
  <c r="G10" i="9"/>
  <c r="AZ10" i="9"/>
  <c r="AS10" i="9"/>
  <c r="AK10" i="9"/>
  <c r="AB10" i="9"/>
  <c r="U10" i="9"/>
  <c r="M10" i="9"/>
  <c r="CB9" i="6"/>
  <c r="BW9" i="6"/>
  <c r="BR9" i="6"/>
  <c r="BM9" i="6"/>
  <c r="BH9" i="6"/>
  <c r="BC9" i="6"/>
  <c r="AX9" i="6"/>
  <c r="AS9" i="6"/>
  <c r="AN9" i="6"/>
  <c r="AI9" i="6"/>
  <c r="AD9" i="6"/>
  <c r="Y9" i="6"/>
  <c r="T9" i="6"/>
  <c r="O9" i="6"/>
  <c r="J9" i="6"/>
  <c r="E9" i="6"/>
  <c r="A10" i="6"/>
  <c r="A11" i="5"/>
  <c r="CL10" i="5"/>
  <c r="BR10" i="5"/>
  <c r="AX10" i="5"/>
  <c r="AD10" i="5"/>
  <c r="J10" i="5"/>
  <c r="CQ10" i="5"/>
  <c r="BW10" i="5"/>
  <c r="BC10" i="5"/>
  <c r="AI10" i="5"/>
  <c r="O10" i="5"/>
  <c r="CV10" i="5"/>
  <c r="CB10" i="5"/>
  <c r="BH10" i="5"/>
  <c r="AN10" i="5"/>
  <c r="T10" i="5"/>
  <c r="DA10" i="5"/>
  <c r="CG10" i="5"/>
  <c r="BM10" i="5"/>
  <c r="AS10" i="5"/>
  <c r="Y10" i="5"/>
  <c r="E10" i="5"/>
  <c r="E9" i="3"/>
  <c r="Y9" i="3"/>
  <c r="AS9" i="3"/>
  <c r="BM9" i="3"/>
  <c r="CG9" i="3"/>
  <c r="T9" i="3"/>
  <c r="AN9" i="3"/>
  <c r="BH9" i="3"/>
  <c r="CB9" i="3"/>
  <c r="A10" i="3"/>
  <c r="O9" i="3"/>
  <c r="AI9" i="3"/>
  <c r="BC9" i="3"/>
  <c r="BW9" i="3"/>
  <c r="CQ9" i="3"/>
  <c r="J9" i="3"/>
  <c r="AD9" i="3"/>
  <c r="AX9" i="3"/>
  <c r="BR9" i="3"/>
  <c r="CL9" i="3"/>
  <c r="A11" i="1"/>
  <c r="HV10" i="1"/>
  <c r="HQ10" i="1"/>
  <c r="HL10" i="1"/>
  <c r="HG10" i="1"/>
  <c r="HB10" i="1"/>
  <c r="GW10" i="1"/>
  <c r="GR10" i="1"/>
  <c r="GM10" i="1"/>
  <c r="GH10" i="1"/>
  <c r="GC10" i="1"/>
  <c r="FX10" i="1"/>
  <c r="FS10" i="1"/>
  <c r="FN10" i="1"/>
  <c r="FI10" i="1"/>
  <c r="FD10" i="1"/>
  <c r="EY10" i="1"/>
  <c r="ET10" i="1"/>
  <c r="EO10" i="1"/>
  <c r="EJ10" i="1"/>
  <c r="EE10" i="1"/>
  <c r="DZ10" i="1"/>
  <c r="DU10" i="1"/>
  <c r="DP10" i="1"/>
  <c r="DK10" i="1"/>
  <c r="DF10" i="1"/>
  <c r="DA10" i="1"/>
  <c r="CV10" i="1"/>
  <c r="CQ10" i="1"/>
  <c r="CL10" i="1"/>
  <c r="CG10" i="1"/>
  <c r="CB10" i="1"/>
  <c r="BW10" i="1"/>
  <c r="BR10" i="1"/>
  <c r="BM10" i="1"/>
  <c r="BH10" i="1"/>
  <c r="BC10" i="1"/>
  <c r="AX10" i="1"/>
  <c r="AS10" i="1"/>
  <c r="AN10" i="1"/>
  <c r="AI10" i="1"/>
  <c r="AD10" i="1"/>
  <c r="Y10" i="1"/>
  <c r="T10" i="1"/>
  <c r="O10" i="1"/>
  <c r="J10" i="1"/>
  <c r="E10" i="1"/>
  <c r="BJ11" i="11" l="1"/>
  <c r="BD11" i="11"/>
  <c r="AX11" i="11"/>
  <c r="AR11" i="11"/>
  <c r="AL11" i="11"/>
  <c r="AF11" i="11"/>
  <c r="Z11" i="11"/>
  <c r="T11" i="11"/>
  <c r="N11" i="11"/>
  <c r="H11" i="11"/>
  <c r="A12" i="11"/>
  <c r="BK11" i="11"/>
  <c r="BB11" i="11"/>
  <c r="AU11" i="11"/>
  <c r="AM11" i="11"/>
  <c r="AD11" i="11"/>
  <c r="W11" i="11"/>
  <c r="O11" i="11"/>
  <c r="F11" i="11"/>
  <c r="BH11" i="11"/>
  <c r="AY11" i="11"/>
  <c r="AO11" i="11"/>
  <c r="AC11" i="11"/>
  <c r="R11" i="11"/>
  <c r="I11" i="11"/>
  <c r="BG11" i="11"/>
  <c r="AV11" i="11"/>
  <c r="AJ11" i="11"/>
  <c r="AA11" i="11"/>
  <c r="Q11" i="11"/>
  <c r="E11" i="11"/>
  <c r="BN11" i="11"/>
  <c r="BE11" i="11"/>
  <c r="AS11" i="11"/>
  <c r="AI11" i="11"/>
  <c r="X11" i="11"/>
  <c r="L11" i="11"/>
  <c r="BM11" i="11"/>
  <c r="BA11" i="11"/>
  <c r="AP11" i="11"/>
  <c r="AG11" i="11"/>
  <c r="U11" i="11"/>
  <c r="K11" i="11"/>
  <c r="AY11" i="9"/>
  <c r="AS11" i="9"/>
  <c r="AM11" i="9"/>
  <c r="AG11" i="9"/>
  <c r="AA11" i="9"/>
  <c r="U11" i="9"/>
  <c r="O11" i="9"/>
  <c r="I11" i="9"/>
  <c r="AZ11" i="9"/>
  <c r="AQ11" i="9"/>
  <c r="AJ11" i="9"/>
  <c r="AB11" i="9"/>
  <c r="S11" i="9"/>
  <c r="L11" i="9"/>
  <c r="AW11" i="9"/>
  <c r="AP11" i="9"/>
  <c r="AH11" i="9"/>
  <c r="Y11" i="9"/>
  <c r="R11" i="9"/>
  <c r="J11" i="9"/>
  <c r="BC11" i="9"/>
  <c r="AV11" i="9"/>
  <c r="AN11" i="9"/>
  <c r="AE11" i="9"/>
  <c r="X11" i="9"/>
  <c r="P11" i="9"/>
  <c r="G11" i="9"/>
  <c r="B12" i="9"/>
  <c r="BB11" i="9"/>
  <c r="AT11" i="9"/>
  <c r="AK11" i="9"/>
  <c r="AD11" i="9"/>
  <c r="V11" i="9"/>
  <c r="M11" i="9"/>
  <c r="F11" i="9"/>
  <c r="A12" i="10"/>
  <c r="BH11" i="10"/>
  <c r="BB11" i="10"/>
  <c r="AV11" i="10"/>
  <c r="AP11" i="10"/>
  <c r="AJ11" i="10"/>
  <c r="AD11" i="10"/>
  <c r="X11" i="10"/>
  <c r="R11" i="10"/>
  <c r="L11" i="10"/>
  <c r="F11" i="10"/>
  <c r="BK11" i="10"/>
  <c r="BD11" i="10"/>
  <c r="AU11" i="10"/>
  <c r="AM11" i="10"/>
  <c r="AF11" i="10"/>
  <c r="W11" i="10"/>
  <c r="O11" i="10"/>
  <c r="H11" i="10"/>
  <c r="BJ11" i="10"/>
  <c r="BA11" i="10"/>
  <c r="AS11" i="10"/>
  <c r="AL11" i="10"/>
  <c r="AC11" i="10"/>
  <c r="U11" i="10"/>
  <c r="N11" i="10"/>
  <c r="E11" i="10"/>
  <c r="BG11" i="10"/>
  <c r="AY11" i="10"/>
  <c r="AR11" i="10"/>
  <c r="AI11" i="10"/>
  <c r="AA11" i="10"/>
  <c r="T11" i="10"/>
  <c r="K11" i="10"/>
  <c r="BE11" i="10"/>
  <c r="AX11" i="10"/>
  <c r="AO11" i="10"/>
  <c r="AG11" i="10"/>
  <c r="Z11" i="10"/>
  <c r="Q11" i="10"/>
  <c r="I11" i="10"/>
  <c r="A11" i="6"/>
  <c r="CB10" i="6"/>
  <c r="BW10" i="6"/>
  <c r="BR10" i="6"/>
  <c r="BM10" i="6"/>
  <c r="BH10" i="6"/>
  <c r="BC10" i="6"/>
  <c r="AX10" i="6"/>
  <c r="AS10" i="6"/>
  <c r="AN10" i="6"/>
  <c r="AI10" i="6"/>
  <c r="AD10" i="6"/>
  <c r="Y10" i="6"/>
  <c r="T10" i="6"/>
  <c r="O10" i="6"/>
  <c r="J10" i="6"/>
  <c r="E10" i="6"/>
  <c r="A12" i="5"/>
  <c r="CL11" i="5"/>
  <c r="BR11" i="5"/>
  <c r="AX11" i="5"/>
  <c r="AD11" i="5"/>
  <c r="J11" i="5"/>
  <c r="CQ11" i="5"/>
  <c r="BW11" i="5"/>
  <c r="BC11" i="5"/>
  <c r="AI11" i="5"/>
  <c r="O11" i="5"/>
  <c r="CV11" i="5"/>
  <c r="CB11" i="5"/>
  <c r="BH11" i="5"/>
  <c r="AN11" i="5"/>
  <c r="T11" i="5"/>
  <c r="DA11" i="5"/>
  <c r="CG11" i="5"/>
  <c r="BM11" i="5"/>
  <c r="AS11" i="5"/>
  <c r="Y11" i="5"/>
  <c r="E11" i="5"/>
  <c r="O10" i="3"/>
  <c r="AI10" i="3"/>
  <c r="BC10" i="3"/>
  <c r="BW10" i="3"/>
  <c r="CQ10" i="3"/>
  <c r="J10" i="3"/>
  <c r="AD10" i="3"/>
  <c r="AX10" i="3"/>
  <c r="BR10" i="3"/>
  <c r="CL10" i="3"/>
  <c r="E10" i="3"/>
  <c r="Y10" i="3"/>
  <c r="AS10" i="3"/>
  <c r="BM10" i="3"/>
  <c r="CG10" i="3"/>
  <c r="T10" i="3"/>
  <c r="AN10" i="3"/>
  <c r="BH10" i="3"/>
  <c r="CB10" i="3"/>
  <c r="A11" i="3"/>
  <c r="A12" i="1"/>
  <c r="HV11" i="1"/>
  <c r="HQ11" i="1"/>
  <c r="HL11" i="1"/>
  <c r="HG11" i="1"/>
  <c r="HB11" i="1"/>
  <c r="GW11" i="1"/>
  <c r="GR11" i="1"/>
  <c r="GM11" i="1"/>
  <c r="GH11" i="1"/>
  <c r="GC11" i="1"/>
  <c r="FX11" i="1"/>
  <c r="FS11" i="1"/>
  <c r="FN11" i="1"/>
  <c r="FI11" i="1"/>
  <c r="FD11" i="1"/>
  <c r="EY11" i="1"/>
  <c r="ET11" i="1"/>
  <c r="EO11" i="1"/>
  <c r="EJ11" i="1"/>
  <c r="EE11" i="1"/>
  <c r="DZ11" i="1"/>
  <c r="DU11" i="1"/>
  <c r="DP11" i="1"/>
  <c r="DK11" i="1"/>
  <c r="DF11" i="1"/>
  <c r="DA11" i="1"/>
  <c r="CV11" i="1"/>
  <c r="CQ11" i="1"/>
  <c r="CL11" i="1"/>
  <c r="CG11" i="1"/>
  <c r="CB11" i="1"/>
  <c r="BW11" i="1"/>
  <c r="BR11" i="1"/>
  <c r="BM11" i="1"/>
  <c r="BH11" i="1"/>
  <c r="BC11" i="1"/>
  <c r="AX11" i="1"/>
  <c r="AS11" i="1"/>
  <c r="AN11" i="1"/>
  <c r="AI11" i="1"/>
  <c r="AD11" i="1"/>
  <c r="Y11" i="1"/>
  <c r="T11" i="1"/>
  <c r="O11" i="1"/>
  <c r="J11" i="1"/>
  <c r="E11" i="1"/>
  <c r="A13" i="11" l="1"/>
  <c r="BM12" i="11"/>
  <c r="BG12" i="11"/>
  <c r="BA12" i="11"/>
  <c r="AU12" i="11"/>
  <c r="AO12" i="11"/>
  <c r="AI12" i="11"/>
  <c r="AC12" i="11"/>
  <c r="W12" i="11"/>
  <c r="Q12" i="11"/>
  <c r="K12" i="11"/>
  <c r="E12" i="11"/>
  <c r="BK12" i="11"/>
  <c r="BD12" i="11"/>
  <c r="AV12" i="11"/>
  <c r="AM12" i="11"/>
  <c r="AF12" i="11"/>
  <c r="X12" i="11"/>
  <c r="O12" i="11"/>
  <c r="H12" i="11"/>
  <c r="BH12" i="11"/>
  <c r="AY12" i="11"/>
  <c r="AR12" i="11"/>
  <c r="AJ12" i="11"/>
  <c r="AA12" i="11"/>
  <c r="T12" i="11"/>
  <c r="BN12" i="11"/>
  <c r="BE12" i="11"/>
  <c r="AX12" i="11"/>
  <c r="AP12" i="11"/>
  <c r="AG12" i="11"/>
  <c r="Z12" i="11"/>
  <c r="R12" i="11"/>
  <c r="I12" i="11"/>
  <c r="BJ12" i="11"/>
  <c r="AD12" i="11"/>
  <c r="F12" i="11"/>
  <c r="BB12" i="11"/>
  <c r="U12" i="11"/>
  <c r="AS12" i="11"/>
  <c r="N12" i="11"/>
  <c r="AL12" i="11"/>
  <c r="L12" i="11"/>
  <c r="BG12" i="10"/>
  <c r="BA12" i="10"/>
  <c r="AU12" i="10"/>
  <c r="AO12" i="10"/>
  <c r="AI12" i="10"/>
  <c r="AC12" i="10"/>
  <c r="BJ12" i="10"/>
  <c r="BD12" i="10"/>
  <c r="AX12" i="10"/>
  <c r="AR12" i="10"/>
  <c r="AL12" i="10"/>
  <c r="AF12" i="10"/>
  <c r="Z12" i="10"/>
  <c r="T12" i="10"/>
  <c r="N12" i="10"/>
  <c r="H12" i="10"/>
  <c r="BE12" i="10"/>
  <c r="AS12" i="10"/>
  <c r="AG12" i="10"/>
  <c r="W12" i="10"/>
  <c r="O12" i="10"/>
  <c r="F12" i="10"/>
  <c r="BB12" i="10"/>
  <c r="AP12" i="10"/>
  <c r="AD12" i="10"/>
  <c r="U12" i="10"/>
  <c r="L12" i="10"/>
  <c r="E12" i="10"/>
  <c r="BK12" i="10"/>
  <c r="AY12" i="10"/>
  <c r="AM12" i="10"/>
  <c r="AA12" i="10"/>
  <c r="R12" i="10"/>
  <c r="K12" i="10"/>
  <c r="A13" i="10"/>
  <c r="BH12" i="10"/>
  <c r="AV12" i="10"/>
  <c r="AJ12" i="10"/>
  <c r="X12" i="10"/>
  <c r="Q12" i="10"/>
  <c r="I12" i="10"/>
  <c r="B13" i="9"/>
  <c r="BB12" i="9"/>
  <c r="AV12" i="9"/>
  <c r="AP12" i="9"/>
  <c r="AJ12" i="9"/>
  <c r="AD12" i="9"/>
  <c r="X12" i="9"/>
  <c r="R12" i="9"/>
  <c r="L12" i="9"/>
  <c r="F12" i="9"/>
  <c r="AW12" i="9"/>
  <c r="AN12" i="9"/>
  <c r="AG12" i="9"/>
  <c r="Y12" i="9"/>
  <c r="P12" i="9"/>
  <c r="I12" i="9"/>
  <c r="BC12" i="9"/>
  <c r="AT12" i="9"/>
  <c r="AM12" i="9"/>
  <c r="AE12" i="9"/>
  <c r="V12" i="9"/>
  <c r="O12" i="9"/>
  <c r="G12" i="9"/>
  <c r="AZ12" i="9"/>
  <c r="AS12" i="9"/>
  <c r="AK12" i="9"/>
  <c r="AB12" i="9"/>
  <c r="U12" i="9"/>
  <c r="M12" i="9"/>
  <c r="AY12" i="9"/>
  <c r="AQ12" i="9"/>
  <c r="AH12" i="9"/>
  <c r="AA12" i="9"/>
  <c r="S12" i="9"/>
  <c r="J12" i="9"/>
  <c r="A12" i="6"/>
  <c r="CB11" i="6"/>
  <c r="BW11" i="6"/>
  <c r="BR11" i="6"/>
  <c r="BM11" i="6"/>
  <c r="BH11" i="6"/>
  <c r="BC11" i="6"/>
  <c r="AX11" i="6"/>
  <c r="AS11" i="6"/>
  <c r="AN11" i="6"/>
  <c r="AI11" i="6"/>
  <c r="AD11" i="6"/>
  <c r="Y11" i="6"/>
  <c r="T11" i="6"/>
  <c r="O11" i="6"/>
  <c r="J11" i="6"/>
  <c r="E11" i="6"/>
  <c r="CQ12" i="5"/>
  <c r="BW12" i="5"/>
  <c r="BC12" i="5"/>
  <c r="AI12" i="5"/>
  <c r="O12" i="5"/>
  <c r="CV12" i="5"/>
  <c r="CB12" i="5"/>
  <c r="BH12" i="5"/>
  <c r="AN12" i="5"/>
  <c r="T12" i="5"/>
  <c r="DA12" i="5"/>
  <c r="CG12" i="5"/>
  <c r="BM12" i="5"/>
  <c r="AS12" i="5"/>
  <c r="Y12" i="5"/>
  <c r="E12" i="5"/>
  <c r="A13" i="5"/>
  <c r="CL12" i="5"/>
  <c r="BR12" i="5"/>
  <c r="AX12" i="5"/>
  <c r="AD12" i="5"/>
  <c r="J12" i="5"/>
  <c r="J11" i="3"/>
  <c r="AD11" i="3"/>
  <c r="AX11" i="3"/>
  <c r="BR11" i="3"/>
  <c r="CL11" i="3"/>
  <c r="E11" i="3"/>
  <c r="Y11" i="3"/>
  <c r="AS11" i="3"/>
  <c r="BM11" i="3"/>
  <c r="CG11" i="3"/>
  <c r="T11" i="3"/>
  <c r="AN11" i="3"/>
  <c r="BH11" i="3"/>
  <c r="CB11" i="3"/>
  <c r="A12" i="3"/>
  <c r="O11" i="3"/>
  <c r="AI11" i="3"/>
  <c r="BC11" i="3"/>
  <c r="BW11" i="3"/>
  <c r="CQ11" i="3"/>
  <c r="A13" i="1"/>
  <c r="HV12" i="1"/>
  <c r="HQ12" i="1"/>
  <c r="HL12" i="1"/>
  <c r="HG12" i="1"/>
  <c r="HB12" i="1"/>
  <c r="GW12" i="1"/>
  <c r="GR12" i="1"/>
  <c r="GM12" i="1"/>
  <c r="GH12" i="1"/>
  <c r="GC12" i="1"/>
  <c r="FX12" i="1"/>
  <c r="FS12" i="1"/>
  <c r="FN12" i="1"/>
  <c r="FI12" i="1"/>
  <c r="FD12" i="1"/>
  <c r="EY12" i="1"/>
  <c r="ET12" i="1"/>
  <c r="EO12" i="1"/>
  <c r="EJ12" i="1"/>
  <c r="EE12" i="1"/>
  <c r="DZ12" i="1"/>
  <c r="DU12" i="1"/>
  <c r="DP12" i="1"/>
  <c r="DK12" i="1"/>
  <c r="DF12" i="1"/>
  <c r="DA12" i="1"/>
  <c r="CV12" i="1"/>
  <c r="CQ12" i="1"/>
  <c r="CL12" i="1"/>
  <c r="CG12" i="1"/>
  <c r="CB12" i="1"/>
  <c r="BW12" i="1"/>
  <c r="BR12" i="1"/>
  <c r="BM12" i="1"/>
  <c r="BH12" i="1"/>
  <c r="BC12" i="1"/>
  <c r="AX12" i="1"/>
  <c r="AS12" i="1"/>
  <c r="AN12" i="1"/>
  <c r="AI12" i="1"/>
  <c r="AD12" i="1"/>
  <c r="Y12" i="1"/>
  <c r="T12" i="1"/>
  <c r="O12" i="1"/>
  <c r="J12" i="1"/>
  <c r="E12" i="1"/>
  <c r="BJ13" i="11" l="1"/>
  <c r="BD13" i="11"/>
  <c r="AX13" i="11"/>
  <c r="AR13" i="11"/>
  <c r="AL13" i="11"/>
  <c r="AF13" i="11"/>
  <c r="Z13" i="11"/>
  <c r="T13" i="11"/>
  <c r="N13" i="11"/>
  <c r="H13" i="11"/>
  <c r="BN13" i="11"/>
  <c r="BG13" i="11"/>
  <c r="AY13" i="11"/>
  <c r="AP13" i="11"/>
  <c r="AI13" i="11"/>
  <c r="AA13" i="11"/>
  <c r="R13" i="11"/>
  <c r="K13" i="11"/>
  <c r="A14" i="11"/>
  <c r="BK13" i="11"/>
  <c r="BB13" i="11"/>
  <c r="AU13" i="11"/>
  <c r="AM13" i="11"/>
  <c r="AD13" i="11"/>
  <c r="W13" i="11"/>
  <c r="O13" i="11"/>
  <c r="F13" i="11"/>
  <c r="BH13" i="11"/>
  <c r="BA13" i="11"/>
  <c r="AS13" i="11"/>
  <c r="AJ13" i="11"/>
  <c r="AC13" i="11"/>
  <c r="U13" i="11"/>
  <c r="L13" i="11"/>
  <c r="E13" i="11"/>
  <c r="BE13" i="11"/>
  <c r="X13" i="11"/>
  <c r="AV13" i="11"/>
  <c r="Q13" i="11"/>
  <c r="AO13" i="11"/>
  <c r="I13" i="11"/>
  <c r="BM13" i="11"/>
  <c r="AG13" i="11"/>
  <c r="AY13" i="9"/>
  <c r="AS13" i="9"/>
  <c r="AM13" i="9"/>
  <c r="AG13" i="9"/>
  <c r="AA13" i="9"/>
  <c r="U13" i="9"/>
  <c r="O13" i="9"/>
  <c r="I13" i="9"/>
  <c r="AW13" i="9"/>
  <c r="AP13" i="9"/>
  <c r="AH13" i="9"/>
  <c r="Y13" i="9"/>
  <c r="R13" i="9"/>
  <c r="J13" i="9"/>
  <c r="BC13" i="9"/>
  <c r="AV13" i="9"/>
  <c r="AN13" i="9"/>
  <c r="AE13" i="9"/>
  <c r="X13" i="9"/>
  <c r="P13" i="9"/>
  <c r="G13" i="9"/>
  <c r="B14" i="9"/>
  <c r="BB13" i="9"/>
  <c r="AT13" i="9"/>
  <c r="AK13" i="9"/>
  <c r="AD13" i="9"/>
  <c r="V13" i="9"/>
  <c r="M13" i="9"/>
  <c r="F13" i="9"/>
  <c r="AZ13" i="9"/>
  <c r="AQ13" i="9"/>
  <c r="AJ13" i="9"/>
  <c r="AB13" i="9"/>
  <c r="S13" i="9"/>
  <c r="L13" i="9"/>
  <c r="BJ13" i="10"/>
  <c r="BD13" i="10"/>
  <c r="AX13" i="10"/>
  <c r="AR13" i="10"/>
  <c r="AL13" i="10"/>
  <c r="AF13" i="10"/>
  <c r="Z13" i="10"/>
  <c r="A14" i="10"/>
  <c r="BH13" i="10"/>
  <c r="BB13" i="10"/>
  <c r="AV13" i="10"/>
  <c r="AP13" i="10"/>
  <c r="AJ13" i="10"/>
  <c r="AD13" i="10"/>
  <c r="X13" i="10"/>
  <c r="R13" i="10"/>
  <c r="L13" i="10"/>
  <c r="F13" i="10"/>
  <c r="BG13" i="10"/>
  <c r="BA13" i="10"/>
  <c r="AU13" i="10"/>
  <c r="AO13" i="10"/>
  <c r="AI13" i="10"/>
  <c r="AC13" i="10"/>
  <c r="W13" i="10"/>
  <c r="Q13" i="10"/>
  <c r="K13" i="10"/>
  <c r="E13" i="10"/>
  <c r="BK13" i="10"/>
  <c r="BE13" i="10"/>
  <c r="AY13" i="10"/>
  <c r="AS13" i="10"/>
  <c r="AM13" i="10"/>
  <c r="AG13" i="10"/>
  <c r="AA13" i="10"/>
  <c r="U13" i="10"/>
  <c r="O13" i="10"/>
  <c r="I13" i="10"/>
  <c r="T13" i="10"/>
  <c r="N13" i="10"/>
  <c r="H13" i="10"/>
  <c r="A13" i="6"/>
  <c r="CB12" i="6"/>
  <c r="BW12" i="6"/>
  <c r="BR12" i="6"/>
  <c r="BM12" i="6"/>
  <c r="BH12" i="6"/>
  <c r="BC12" i="6"/>
  <c r="AX12" i="6"/>
  <c r="AS12" i="6"/>
  <c r="AN12" i="6"/>
  <c r="AI12" i="6"/>
  <c r="AD12" i="6"/>
  <c r="Y12" i="6"/>
  <c r="T12" i="6"/>
  <c r="O12" i="6"/>
  <c r="J12" i="6"/>
  <c r="E12" i="6"/>
  <c r="A14" i="5"/>
  <c r="DA13" i="5"/>
  <c r="CV13" i="5"/>
  <c r="CQ13" i="5"/>
  <c r="CL13" i="5"/>
  <c r="CG13" i="5"/>
  <c r="CB13" i="5"/>
  <c r="BW13" i="5"/>
  <c r="BR13" i="5"/>
  <c r="BM13" i="5"/>
  <c r="BH13" i="5"/>
  <c r="BC13" i="5"/>
  <c r="AX13" i="5"/>
  <c r="AS13" i="5"/>
  <c r="AN13" i="5"/>
  <c r="AI13" i="5"/>
  <c r="AD13" i="5"/>
  <c r="Y13" i="5"/>
  <c r="T13" i="5"/>
  <c r="O13" i="5"/>
  <c r="J13" i="5"/>
  <c r="E13" i="5"/>
  <c r="T12" i="3"/>
  <c r="AN12" i="3"/>
  <c r="BH12" i="3"/>
  <c r="CB12" i="3"/>
  <c r="A13" i="3"/>
  <c r="O12" i="3"/>
  <c r="AI12" i="3"/>
  <c r="BC12" i="3"/>
  <c r="BW12" i="3"/>
  <c r="CQ12" i="3"/>
  <c r="J12" i="3"/>
  <c r="AD12" i="3"/>
  <c r="AX12" i="3"/>
  <c r="BR12" i="3"/>
  <c r="CL12" i="3"/>
  <c r="E12" i="3"/>
  <c r="Y12" i="3"/>
  <c r="AS12" i="3"/>
  <c r="BM12" i="3"/>
  <c r="CG12" i="3"/>
  <c r="A14" i="1"/>
  <c r="HV13" i="1"/>
  <c r="HQ13" i="1"/>
  <c r="HL13" i="1"/>
  <c r="HG13" i="1"/>
  <c r="HB13" i="1"/>
  <c r="GW13" i="1"/>
  <c r="GR13" i="1"/>
  <c r="GM13" i="1"/>
  <c r="GH13" i="1"/>
  <c r="GC13" i="1"/>
  <c r="FX13" i="1"/>
  <c r="FS13" i="1"/>
  <c r="FN13" i="1"/>
  <c r="FI13" i="1"/>
  <c r="FD13" i="1"/>
  <c r="EY13" i="1"/>
  <c r="ET13" i="1"/>
  <c r="EO13" i="1"/>
  <c r="EJ13" i="1"/>
  <c r="EE13" i="1"/>
  <c r="DZ13" i="1"/>
  <c r="DU13" i="1"/>
  <c r="DP13" i="1"/>
  <c r="DK13" i="1"/>
  <c r="DF13" i="1"/>
  <c r="DA13" i="1"/>
  <c r="CV13" i="1"/>
  <c r="CQ13" i="1"/>
  <c r="CL13" i="1"/>
  <c r="CG13" i="1"/>
  <c r="CB13" i="1"/>
  <c r="BW13" i="1"/>
  <c r="BR13" i="1"/>
  <c r="BM13" i="1"/>
  <c r="BH13" i="1"/>
  <c r="BC13" i="1"/>
  <c r="AX13" i="1"/>
  <c r="AS13" i="1"/>
  <c r="AN13" i="1"/>
  <c r="AI13" i="1"/>
  <c r="AD13" i="1"/>
  <c r="Y13" i="1"/>
  <c r="T13" i="1"/>
  <c r="O13" i="1"/>
  <c r="J13" i="1"/>
  <c r="E13" i="1"/>
  <c r="A15" i="11" l="1"/>
  <c r="BM14" i="11"/>
  <c r="BG14" i="11"/>
  <c r="BA14" i="11"/>
  <c r="AU14" i="11"/>
  <c r="AO14" i="11"/>
  <c r="AI14" i="11"/>
  <c r="AC14" i="11"/>
  <c r="W14" i="11"/>
  <c r="Q14" i="11"/>
  <c r="K14" i="11"/>
  <c r="E14" i="11"/>
  <c r="BJ14" i="11"/>
  <c r="BB14" i="11"/>
  <c r="AS14" i="11"/>
  <c r="AL14" i="11"/>
  <c r="AD14" i="11"/>
  <c r="U14" i="11"/>
  <c r="N14" i="11"/>
  <c r="F14" i="11"/>
  <c r="BN14" i="11"/>
  <c r="BE14" i="11"/>
  <c r="AX14" i="11"/>
  <c r="AP14" i="11"/>
  <c r="AG14" i="11"/>
  <c r="Z14" i="11"/>
  <c r="R14" i="11"/>
  <c r="I14" i="11"/>
  <c r="BK14" i="11"/>
  <c r="BD14" i="11"/>
  <c r="AV14" i="11"/>
  <c r="AM14" i="11"/>
  <c r="AF14" i="11"/>
  <c r="X14" i="11"/>
  <c r="O14" i="11"/>
  <c r="H14" i="11"/>
  <c r="BH14" i="11"/>
  <c r="AA14" i="11"/>
  <c r="AY14" i="11"/>
  <c r="T14" i="11"/>
  <c r="AR14" i="11"/>
  <c r="L14" i="11"/>
  <c r="AJ14" i="11"/>
  <c r="BK14" i="10"/>
  <c r="BE14" i="10"/>
  <c r="AY14" i="10"/>
  <c r="AS14" i="10"/>
  <c r="AM14" i="10"/>
  <c r="AG14" i="10"/>
  <c r="AA14" i="10"/>
  <c r="U14" i="10"/>
  <c r="O14" i="10"/>
  <c r="I14" i="10"/>
  <c r="BJ14" i="10"/>
  <c r="BD14" i="10"/>
  <c r="AX14" i="10"/>
  <c r="AR14" i="10"/>
  <c r="AL14" i="10"/>
  <c r="AF14" i="10"/>
  <c r="Z14" i="10"/>
  <c r="T14" i="10"/>
  <c r="N14" i="10"/>
  <c r="H14" i="10"/>
  <c r="BH14" i="10"/>
  <c r="BB14" i="10"/>
  <c r="AV14" i="10"/>
  <c r="AP14" i="10"/>
  <c r="AJ14" i="10"/>
  <c r="AD14" i="10"/>
  <c r="X14" i="10"/>
  <c r="R14" i="10"/>
  <c r="L14" i="10"/>
  <c r="F14" i="10"/>
  <c r="A15" i="10"/>
  <c r="BG14" i="10"/>
  <c r="BA14" i="10"/>
  <c r="AU14" i="10"/>
  <c r="AO14" i="10"/>
  <c r="AI14" i="10"/>
  <c r="AC14" i="10"/>
  <c r="W14" i="10"/>
  <c r="Q14" i="10"/>
  <c r="K14" i="10"/>
  <c r="E14" i="10"/>
  <c r="B15" i="9"/>
  <c r="BB14" i="9"/>
  <c r="AV14" i="9"/>
  <c r="AP14" i="9"/>
  <c r="AJ14" i="9"/>
  <c r="AD14" i="9"/>
  <c r="X14" i="9"/>
  <c r="R14" i="9"/>
  <c r="L14" i="9"/>
  <c r="F14" i="9"/>
  <c r="BC14" i="9"/>
  <c r="AT14" i="9"/>
  <c r="AM14" i="9"/>
  <c r="AE14" i="9"/>
  <c r="V14" i="9"/>
  <c r="O14" i="9"/>
  <c r="G14" i="9"/>
  <c r="AZ14" i="9"/>
  <c r="AS14" i="9"/>
  <c r="AK14" i="9"/>
  <c r="AB14" i="9"/>
  <c r="U14" i="9"/>
  <c r="M14" i="9"/>
  <c r="AY14" i="9"/>
  <c r="AQ14" i="9"/>
  <c r="AH14" i="9"/>
  <c r="AA14" i="9"/>
  <c r="S14" i="9"/>
  <c r="J14" i="9"/>
  <c r="AW14" i="9"/>
  <c r="AN14" i="9"/>
  <c r="AG14" i="9"/>
  <c r="Y14" i="9"/>
  <c r="P14" i="9"/>
  <c r="I14" i="9"/>
  <c r="A14" i="6"/>
  <c r="BM13" i="6"/>
  <c r="AS13" i="6"/>
  <c r="AN13" i="6"/>
  <c r="AI13" i="6"/>
  <c r="AD13" i="6"/>
  <c r="Y13" i="6"/>
  <c r="T13" i="6"/>
  <c r="O13" i="6"/>
  <c r="J13" i="6"/>
  <c r="E13" i="6"/>
  <c r="BR13" i="6"/>
  <c r="AX13" i="6"/>
  <c r="BW13" i="6"/>
  <c r="BC13" i="6"/>
  <c r="CB13" i="6"/>
  <c r="BH13" i="6"/>
  <c r="A15" i="5"/>
  <c r="CL14" i="5"/>
  <c r="BR14" i="5"/>
  <c r="AX14" i="5"/>
  <c r="AD14" i="5"/>
  <c r="J14" i="5"/>
  <c r="CQ14" i="5"/>
  <c r="BW14" i="5"/>
  <c r="BC14" i="5"/>
  <c r="AI14" i="5"/>
  <c r="O14" i="5"/>
  <c r="CB14" i="5"/>
  <c r="AN14" i="5"/>
  <c r="DA14" i="5"/>
  <c r="BM14" i="5"/>
  <c r="Y14" i="5"/>
  <c r="CV14" i="5"/>
  <c r="BH14" i="5"/>
  <c r="T14" i="5"/>
  <c r="CG14" i="5"/>
  <c r="AS14" i="5"/>
  <c r="E14" i="5"/>
  <c r="J13" i="3"/>
  <c r="O13" i="3"/>
  <c r="T13" i="3"/>
  <c r="Y13" i="3"/>
  <c r="AD13" i="3"/>
  <c r="AI13" i="3"/>
  <c r="AN13" i="3"/>
  <c r="AS13" i="3"/>
  <c r="AX13" i="3"/>
  <c r="BC13" i="3"/>
  <c r="BH13" i="3"/>
  <c r="BM13" i="3"/>
  <c r="BR13" i="3"/>
  <c r="BW13" i="3"/>
  <c r="CB13" i="3"/>
  <c r="CG13" i="3"/>
  <c r="CL13" i="3"/>
  <c r="CQ13" i="3"/>
  <c r="A14" i="3"/>
  <c r="E13" i="3"/>
  <c r="A15" i="1"/>
  <c r="HV14" i="1"/>
  <c r="HQ14" i="1"/>
  <c r="HL14" i="1"/>
  <c r="HG14" i="1"/>
  <c r="HB14" i="1"/>
  <c r="GW14" i="1"/>
  <c r="GR14" i="1"/>
  <c r="GM14" i="1"/>
  <c r="GH14" i="1"/>
  <c r="GC14" i="1"/>
  <c r="FX14" i="1"/>
  <c r="FS14" i="1"/>
  <c r="FN14" i="1"/>
  <c r="FI14" i="1"/>
  <c r="FD14" i="1"/>
  <c r="EY14" i="1"/>
  <c r="ET14" i="1"/>
  <c r="EO14" i="1"/>
  <c r="EJ14" i="1"/>
  <c r="EE14" i="1"/>
  <c r="DZ14" i="1"/>
  <c r="DU14" i="1"/>
  <c r="DP14" i="1"/>
  <c r="DK14" i="1"/>
  <c r="DF14" i="1"/>
  <c r="DA14" i="1"/>
  <c r="CV14" i="1"/>
  <c r="CQ14" i="1"/>
  <c r="CL14" i="1"/>
  <c r="CG14" i="1"/>
  <c r="CB14" i="1"/>
  <c r="BW14" i="1"/>
  <c r="BR14" i="1"/>
  <c r="BM14" i="1"/>
  <c r="BH14" i="1"/>
  <c r="BC14" i="1"/>
  <c r="AX14" i="1"/>
  <c r="AS14" i="1"/>
  <c r="AN14" i="1"/>
  <c r="AI14" i="1"/>
  <c r="AD14" i="1"/>
  <c r="Y14" i="1"/>
  <c r="T14" i="1"/>
  <c r="O14" i="1"/>
  <c r="J14" i="1"/>
  <c r="E14" i="1"/>
  <c r="BJ15" i="11" l="1"/>
  <c r="BD15" i="11"/>
  <c r="AX15" i="11"/>
  <c r="AR15" i="11"/>
  <c r="AL15" i="11"/>
  <c r="AF15" i="11"/>
  <c r="Z15" i="11"/>
  <c r="T15" i="11"/>
  <c r="N15" i="11"/>
  <c r="H15" i="11"/>
  <c r="BM15" i="11"/>
  <c r="BE15" i="11"/>
  <c r="AV15" i="11"/>
  <c r="AO15" i="11"/>
  <c r="AG15" i="11"/>
  <c r="X15" i="11"/>
  <c r="Q15" i="11"/>
  <c r="I15" i="11"/>
  <c r="A16" i="11"/>
  <c r="BK15" i="11"/>
  <c r="BB15" i="11"/>
  <c r="AU15" i="11"/>
  <c r="AM15" i="11"/>
  <c r="AD15" i="11"/>
  <c r="W15" i="11"/>
  <c r="O15" i="11"/>
  <c r="F15" i="11"/>
  <c r="BH15" i="11"/>
  <c r="BA15" i="11"/>
  <c r="AS15" i="11"/>
  <c r="AJ15" i="11"/>
  <c r="AC15" i="11"/>
  <c r="U15" i="11"/>
  <c r="L15" i="11"/>
  <c r="E15" i="11"/>
  <c r="BN15" i="11"/>
  <c r="BG15" i="11"/>
  <c r="AY15" i="11"/>
  <c r="AP15" i="11"/>
  <c r="AI15" i="11"/>
  <c r="AA15" i="11"/>
  <c r="R15" i="11"/>
  <c r="K15" i="11"/>
  <c r="AY15" i="9"/>
  <c r="AS15" i="9"/>
  <c r="AM15" i="9"/>
  <c r="AG15" i="9"/>
  <c r="AA15" i="9"/>
  <c r="U15" i="9"/>
  <c r="O15" i="9"/>
  <c r="I15" i="9"/>
  <c r="BC15" i="9"/>
  <c r="AV15" i="9"/>
  <c r="AN15" i="9"/>
  <c r="AE15" i="9"/>
  <c r="X15" i="9"/>
  <c r="P15" i="9"/>
  <c r="G15" i="9"/>
  <c r="B16" i="9"/>
  <c r="BB15" i="9"/>
  <c r="AT15" i="9"/>
  <c r="AK15" i="9"/>
  <c r="AD15" i="9"/>
  <c r="V15" i="9"/>
  <c r="M15" i="9"/>
  <c r="F15" i="9"/>
  <c r="AZ15" i="9"/>
  <c r="AQ15" i="9"/>
  <c r="AJ15" i="9"/>
  <c r="AB15" i="9"/>
  <c r="S15" i="9"/>
  <c r="L15" i="9"/>
  <c r="AW15" i="9"/>
  <c r="AP15" i="9"/>
  <c r="AH15" i="9"/>
  <c r="Y15" i="9"/>
  <c r="R15" i="9"/>
  <c r="J15" i="9"/>
  <c r="BG15" i="10"/>
  <c r="BA15" i="10"/>
  <c r="AU15" i="10"/>
  <c r="AO15" i="10"/>
  <c r="AI15" i="10"/>
  <c r="AC15" i="10"/>
  <c r="W15" i="10"/>
  <c r="Q15" i="10"/>
  <c r="K15" i="10"/>
  <c r="E15" i="10"/>
  <c r="BK15" i="10"/>
  <c r="BD15" i="10"/>
  <c r="AV15" i="10"/>
  <c r="AM15" i="10"/>
  <c r="AF15" i="10"/>
  <c r="X15" i="10"/>
  <c r="O15" i="10"/>
  <c r="H15" i="10"/>
  <c r="A16" i="10"/>
  <c r="BJ15" i="10"/>
  <c r="BB15" i="10"/>
  <c r="AS15" i="10"/>
  <c r="AL15" i="10"/>
  <c r="AD15" i="10"/>
  <c r="U15" i="10"/>
  <c r="N15" i="10"/>
  <c r="F15" i="10"/>
  <c r="BH15" i="10"/>
  <c r="AY15" i="10"/>
  <c r="AR15" i="10"/>
  <c r="AJ15" i="10"/>
  <c r="AA15" i="10"/>
  <c r="T15" i="10"/>
  <c r="L15" i="10"/>
  <c r="BE15" i="10"/>
  <c r="AX15" i="10"/>
  <c r="AP15" i="10"/>
  <c r="AG15" i="10"/>
  <c r="Z15" i="10"/>
  <c r="R15" i="10"/>
  <c r="I15" i="10"/>
  <c r="BW14" i="6"/>
  <c r="BC14" i="6"/>
  <c r="AI14" i="6"/>
  <c r="O14" i="6"/>
  <c r="A15" i="6"/>
  <c r="CB14" i="6"/>
  <c r="BH14" i="6"/>
  <c r="AN14" i="6"/>
  <c r="T14" i="6"/>
  <c r="BM14" i="6"/>
  <c r="AS14" i="6"/>
  <c r="Y14" i="6"/>
  <c r="E14" i="6"/>
  <c r="BR14" i="6"/>
  <c r="AX14" i="6"/>
  <c r="AD14" i="6"/>
  <c r="J14" i="6"/>
  <c r="A16" i="5"/>
  <c r="DA15" i="5"/>
  <c r="CV15" i="5"/>
  <c r="CQ15" i="5"/>
  <c r="CL15" i="5"/>
  <c r="CG15" i="5"/>
  <c r="CB15" i="5"/>
  <c r="BW15" i="5"/>
  <c r="BR15" i="5"/>
  <c r="BM15" i="5"/>
  <c r="BH15" i="5"/>
  <c r="BC15" i="5"/>
  <c r="AX15" i="5"/>
  <c r="AS15" i="5"/>
  <c r="AN15" i="5"/>
  <c r="AI15" i="5"/>
  <c r="AD15" i="5"/>
  <c r="Y15" i="5"/>
  <c r="T15" i="5"/>
  <c r="O15" i="5"/>
  <c r="J15" i="5"/>
  <c r="E15" i="5"/>
  <c r="E14" i="3"/>
  <c r="J14" i="3"/>
  <c r="O14" i="3"/>
  <c r="T14" i="3"/>
  <c r="Y14" i="3"/>
  <c r="AD14" i="3"/>
  <c r="AI14" i="3"/>
  <c r="AN14" i="3"/>
  <c r="AS14" i="3"/>
  <c r="AX14" i="3"/>
  <c r="BC14" i="3"/>
  <c r="BH14" i="3"/>
  <c r="BM14" i="3"/>
  <c r="BR14" i="3"/>
  <c r="BW14" i="3"/>
  <c r="CB14" i="3"/>
  <c r="CG14" i="3"/>
  <c r="CL14" i="3"/>
  <c r="CQ14" i="3"/>
  <c r="A15" i="3"/>
  <c r="HV15" i="1"/>
  <c r="HB15" i="1"/>
  <c r="GH15" i="1"/>
  <c r="FN15" i="1"/>
  <c r="ET15" i="1"/>
  <c r="DZ15" i="1"/>
  <c r="DF15" i="1"/>
  <c r="CL15" i="1"/>
  <c r="BR15" i="1"/>
  <c r="AX15" i="1"/>
  <c r="AD15" i="1"/>
  <c r="J15" i="1"/>
  <c r="HQ15" i="1"/>
  <c r="GW15" i="1"/>
  <c r="GC15" i="1"/>
  <c r="FI15" i="1"/>
  <c r="EO15" i="1"/>
  <c r="DU15" i="1"/>
  <c r="DA15" i="1"/>
  <c r="CG15" i="1"/>
  <c r="BM15" i="1"/>
  <c r="AS15" i="1"/>
  <c r="Y15" i="1"/>
  <c r="E15" i="1"/>
  <c r="HL15" i="1"/>
  <c r="GR15" i="1"/>
  <c r="FX15" i="1"/>
  <c r="FD15" i="1"/>
  <c r="EJ15" i="1"/>
  <c r="DP15" i="1"/>
  <c r="CV15" i="1"/>
  <c r="CB15" i="1"/>
  <c r="BH15" i="1"/>
  <c r="AN15" i="1"/>
  <c r="T15" i="1"/>
  <c r="A16" i="1"/>
  <c r="HG15" i="1"/>
  <c r="GM15" i="1"/>
  <c r="FS15" i="1"/>
  <c r="EY15" i="1"/>
  <c r="EE15" i="1"/>
  <c r="DK15" i="1"/>
  <c r="CQ15" i="1"/>
  <c r="BW15" i="1"/>
  <c r="BC15" i="1"/>
  <c r="AI15" i="1"/>
  <c r="O15" i="1"/>
  <c r="BK16" i="11" l="1"/>
  <c r="BE16" i="11"/>
  <c r="AY16" i="11"/>
  <c r="AS16" i="11"/>
  <c r="AM16" i="11"/>
  <c r="BN16" i="11"/>
  <c r="BG16" i="11"/>
  <c r="AX16" i="11"/>
  <c r="AP16" i="11"/>
  <c r="AI16" i="11"/>
  <c r="AC16" i="11"/>
  <c r="W16" i="11"/>
  <c r="Q16" i="11"/>
  <c r="K16" i="11"/>
  <c r="E16" i="11"/>
  <c r="A17" i="11"/>
  <c r="BD16" i="11"/>
  <c r="AU16" i="11"/>
  <c r="AJ16" i="11"/>
  <c r="AA16" i="11"/>
  <c r="T16" i="11"/>
  <c r="L16" i="11"/>
  <c r="BM16" i="11"/>
  <c r="BB16" i="11"/>
  <c r="AR16" i="11"/>
  <c r="AG16" i="11"/>
  <c r="Z16" i="11"/>
  <c r="R16" i="11"/>
  <c r="I16" i="11"/>
  <c r="BJ16" i="11"/>
  <c r="BA16" i="11"/>
  <c r="AO16" i="11"/>
  <c r="AF16" i="11"/>
  <c r="X16" i="11"/>
  <c r="O16" i="11"/>
  <c r="H16" i="11"/>
  <c r="BH16" i="11"/>
  <c r="AV16" i="11"/>
  <c r="AL16" i="11"/>
  <c r="AD16" i="11"/>
  <c r="U16" i="11"/>
  <c r="N16" i="11"/>
  <c r="F16" i="11"/>
  <c r="A17" i="10"/>
  <c r="BH16" i="10"/>
  <c r="BB16" i="10"/>
  <c r="AV16" i="10"/>
  <c r="AP16" i="10"/>
  <c r="AJ16" i="10"/>
  <c r="AD16" i="10"/>
  <c r="X16" i="10"/>
  <c r="R16" i="10"/>
  <c r="L16" i="10"/>
  <c r="F16" i="10"/>
  <c r="BG16" i="10"/>
  <c r="AY16" i="10"/>
  <c r="AR16" i="10"/>
  <c r="AI16" i="10"/>
  <c r="AA16" i="10"/>
  <c r="T16" i="10"/>
  <c r="K16" i="10"/>
  <c r="BE16" i="10"/>
  <c r="AX16" i="10"/>
  <c r="AO16" i="10"/>
  <c r="AG16" i="10"/>
  <c r="Z16" i="10"/>
  <c r="Q16" i="10"/>
  <c r="I16" i="10"/>
  <c r="BK16" i="10"/>
  <c r="BD16" i="10"/>
  <c r="AU16" i="10"/>
  <c r="AM16" i="10"/>
  <c r="AF16" i="10"/>
  <c r="W16" i="10"/>
  <c r="O16" i="10"/>
  <c r="H16" i="10"/>
  <c r="BJ16" i="10"/>
  <c r="BA16" i="10"/>
  <c r="AS16" i="10"/>
  <c r="AL16" i="10"/>
  <c r="AC16" i="10"/>
  <c r="U16" i="10"/>
  <c r="N16" i="10"/>
  <c r="E16" i="10"/>
  <c r="B17" i="9"/>
  <c r="BB16" i="9"/>
  <c r="AV16" i="9"/>
  <c r="AP16" i="9"/>
  <c r="AJ16" i="9"/>
  <c r="AD16" i="9"/>
  <c r="X16" i="9"/>
  <c r="R16" i="9"/>
  <c r="L16" i="9"/>
  <c r="F16" i="9"/>
  <c r="AZ16" i="9"/>
  <c r="AS16" i="9"/>
  <c r="AK16" i="9"/>
  <c r="AB16" i="9"/>
  <c r="U16" i="9"/>
  <c r="M16" i="9"/>
  <c r="AY16" i="9"/>
  <c r="AQ16" i="9"/>
  <c r="AH16" i="9"/>
  <c r="AA16" i="9"/>
  <c r="S16" i="9"/>
  <c r="J16" i="9"/>
  <c r="AW16" i="9"/>
  <c r="AN16" i="9"/>
  <c r="AG16" i="9"/>
  <c r="Y16" i="9"/>
  <c r="P16" i="9"/>
  <c r="I16" i="9"/>
  <c r="BC16" i="9"/>
  <c r="AT16" i="9"/>
  <c r="AM16" i="9"/>
  <c r="AE16" i="9"/>
  <c r="V16" i="9"/>
  <c r="O16" i="9"/>
  <c r="G16" i="9"/>
  <c r="BM15" i="6"/>
  <c r="AS15" i="6"/>
  <c r="Y15" i="6"/>
  <c r="E15" i="6"/>
  <c r="BR15" i="6"/>
  <c r="AX15" i="6"/>
  <c r="AD15" i="6"/>
  <c r="J15" i="6"/>
  <c r="BW15" i="6"/>
  <c r="BC15" i="6"/>
  <c r="AI15" i="6"/>
  <c r="O15" i="6"/>
  <c r="A16" i="6"/>
  <c r="CB15" i="6"/>
  <c r="BH15" i="6"/>
  <c r="AN15" i="6"/>
  <c r="T15" i="6"/>
  <c r="CQ16" i="5"/>
  <c r="BW16" i="5"/>
  <c r="BC16" i="5"/>
  <c r="AI16" i="5"/>
  <c r="O16" i="5"/>
  <c r="CV16" i="5"/>
  <c r="CB16" i="5"/>
  <c r="BH16" i="5"/>
  <c r="AN16" i="5"/>
  <c r="T16" i="5"/>
  <c r="DA16" i="5"/>
  <c r="BM16" i="5"/>
  <c r="Y16" i="5"/>
  <c r="CL16" i="5"/>
  <c r="AX16" i="5"/>
  <c r="J16" i="5"/>
  <c r="CG16" i="5"/>
  <c r="AS16" i="5"/>
  <c r="E16" i="5"/>
  <c r="A17" i="5"/>
  <c r="BR16" i="5"/>
  <c r="AD16" i="5"/>
  <c r="O15" i="3"/>
  <c r="AI15" i="3"/>
  <c r="T15" i="3"/>
  <c r="AN15" i="3"/>
  <c r="BC15" i="3"/>
  <c r="BM15" i="3"/>
  <c r="BW15" i="3"/>
  <c r="CG15" i="3"/>
  <c r="CQ15" i="3"/>
  <c r="E15" i="3"/>
  <c r="Y15" i="3"/>
  <c r="AS15" i="3"/>
  <c r="J15" i="3"/>
  <c r="AD15" i="3"/>
  <c r="AX15" i="3"/>
  <c r="BH15" i="3"/>
  <c r="BR15" i="3"/>
  <c r="CB15" i="3"/>
  <c r="CL15" i="3"/>
  <c r="A16" i="3"/>
  <c r="A17" i="1"/>
  <c r="HV16" i="1"/>
  <c r="HQ16" i="1"/>
  <c r="HL16" i="1"/>
  <c r="HG16" i="1"/>
  <c r="HB16" i="1"/>
  <c r="GW16" i="1"/>
  <c r="GR16" i="1"/>
  <c r="GM16" i="1"/>
  <c r="GH16" i="1"/>
  <c r="GC16" i="1"/>
  <c r="FX16" i="1"/>
  <c r="FS16" i="1"/>
  <c r="FN16" i="1"/>
  <c r="FI16" i="1"/>
  <c r="FD16" i="1"/>
  <c r="EY16" i="1"/>
  <c r="ET16" i="1"/>
  <c r="EO16" i="1"/>
  <c r="EJ16" i="1"/>
  <c r="EE16" i="1"/>
  <c r="DZ16" i="1"/>
  <c r="DU16" i="1"/>
  <c r="DP16" i="1"/>
  <c r="DK16" i="1"/>
  <c r="DF16" i="1"/>
  <c r="DA16" i="1"/>
  <c r="CV16" i="1"/>
  <c r="CQ16" i="1"/>
  <c r="CL16" i="1"/>
  <c r="CG16" i="1"/>
  <c r="CB16" i="1"/>
  <c r="BW16" i="1"/>
  <c r="BR16" i="1"/>
  <c r="BM16" i="1"/>
  <c r="BH16" i="1"/>
  <c r="BC16" i="1"/>
  <c r="AX16" i="1"/>
  <c r="AS16" i="1"/>
  <c r="AN16" i="1"/>
  <c r="AI16" i="1"/>
  <c r="AD16" i="1"/>
  <c r="Y16" i="1"/>
  <c r="T16" i="1"/>
  <c r="O16" i="1"/>
  <c r="J16" i="1"/>
  <c r="E16" i="1"/>
  <c r="BN17" i="11" l="1"/>
  <c r="BH17" i="11"/>
  <c r="BB17" i="11"/>
  <c r="AV17" i="11"/>
  <c r="AP17" i="11"/>
  <c r="AJ17" i="11"/>
  <c r="AD17" i="11"/>
  <c r="X17" i="11"/>
  <c r="R17" i="11"/>
  <c r="L17" i="11"/>
  <c r="F17" i="11"/>
  <c r="A18" i="11"/>
  <c r="BK17" i="11"/>
  <c r="BD17" i="11"/>
  <c r="AU17" i="11"/>
  <c r="AM17" i="11"/>
  <c r="AF17" i="11"/>
  <c r="W17" i="11"/>
  <c r="O17" i="11"/>
  <c r="H17" i="11"/>
  <c r="BM17" i="11"/>
  <c r="BA17" i="11"/>
  <c r="AR17" i="11"/>
  <c r="AG17" i="11"/>
  <c r="U17" i="11"/>
  <c r="K17" i="11"/>
  <c r="BJ17" i="11"/>
  <c r="AY17" i="11"/>
  <c r="AO17" i="11"/>
  <c r="AC17" i="11"/>
  <c r="T17" i="11"/>
  <c r="I17" i="11"/>
  <c r="BG17" i="11"/>
  <c r="AX17" i="11"/>
  <c r="AL17" i="11"/>
  <c r="AA17" i="11"/>
  <c r="Q17" i="11"/>
  <c r="E17" i="11"/>
  <c r="BE17" i="11"/>
  <c r="AS17" i="11"/>
  <c r="AI17" i="11"/>
  <c r="Z17" i="11"/>
  <c r="N17" i="11"/>
  <c r="AY17" i="9"/>
  <c r="AS17" i="9"/>
  <c r="AM17" i="9"/>
  <c r="AG17" i="9"/>
  <c r="AA17" i="9"/>
  <c r="U17" i="9"/>
  <c r="O17" i="9"/>
  <c r="I17" i="9"/>
  <c r="B18" i="9"/>
  <c r="BB17" i="9"/>
  <c r="AT17" i="9"/>
  <c r="AK17" i="9"/>
  <c r="AD17" i="9"/>
  <c r="V17" i="9"/>
  <c r="M17" i="9"/>
  <c r="F17" i="9"/>
  <c r="AZ17" i="9"/>
  <c r="AQ17" i="9"/>
  <c r="AJ17" i="9"/>
  <c r="AB17" i="9"/>
  <c r="S17" i="9"/>
  <c r="L17" i="9"/>
  <c r="AW17" i="9"/>
  <c r="AP17" i="9"/>
  <c r="AH17" i="9"/>
  <c r="Y17" i="9"/>
  <c r="R17" i="9"/>
  <c r="J17" i="9"/>
  <c r="BC17" i="9"/>
  <c r="AV17" i="9"/>
  <c r="AN17" i="9"/>
  <c r="AE17" i="9"/>
  <c r="X17" i="9"/>
  <c r="P17" i="9"/>
  <c r="G17" i="9"/>
  <c r="BJ17" i="10"/>
  <c r="BD17" i="10"/>
  <c r="AX17" i="10"/>
  <c r="AR17" i="10"/>
  <c r="AL17" i="10"/>
  <c r="AF17" i="10"/>
  <c r="Z17" i="10"/>
  <c r="T17" i="10"/>
  <c r="N17" i="10"/>
  <c r="H17" i="10"/>
  <c r="A18" i="10"/>
  <c r="BG17" i="10"/>
  <c r="AY17" i="10"/>
  <c r="AP17" i="10"/>
  <c r="AI17" i="10"/>
  <c r="AA17" i="10"/>
  <c r="R17" i="10"/>
  <c r="K17" i="10"/>
  <c r="BE17" i="10"/>
  <c r="AV17" i="10"/>
  <c r="AO17" i="10"/>
  <c r="AG17" i="10"/>
  <c r="X17" i="10"/>
  <c r="Q17" i="10"/>
  <c r="I17" i="10"/>
  <c r="BK17" i="10"/>
  <c r="BB17" i="10"/>
  <c r="AU17" i="10"/>
  <c r="AM17" i="10"/>
  <c r="AD17" i="10"/>
  <c r="W17" i="10"/>
  <c r="O17" i="10"/>
  <c r="F17" i="10"/>
  <c r="BH17" i="10"/>
  <c r="BA17" i="10"/>
  <c r="AS17" i="10"/>
  <c r="AJ17" i="10"/>
  <c r="AC17" i="10"/>
  <c r="U17" i="10"/>
  <c r="L17" i="10"/>
  <c r="E17" i="10"/>
  <c r="CB16" i="6"/>
  <c r="BW16" i="6"/>
  <c r="BR16" i="6"/>
  <c r="BM16" i="6"/>
  <c r="BH16" i="6"/>
  <c r="BC16" i="6"/>
  <c r="AX16" i="6"/>
  <c r="AS16" i="6"/>
  <c r="AN16" i="6"/>
  <c r="AI16" i="6"/>
  <c r="AD16" i="6"/>
  <c r="Y16" i="6"/>
  <c r="T16" i="6"/>
  <c r="O16" i="6"/>
  <c r="J16" i="6"/>
  <c r="E16" i="6"/>
  <c r="A17" i="6"/>
  <c r="A18" i="5"/>
  <c r="DA17" i="5"/>
  <c r="CV17" i="5"/>
  <c r="CQ17" i="5"/>
  <c r="CL17" i="5"/>
  <c r="CG17" i="5"/>
  <c r="CB17" i="5"/>
  <c r="BW17" i="5"/>
  <c r="BR17" i="5"/>
  <c r="BM17" i="5"/>
  <c r="BH17" i="5"/>
  <c r="BC17" i="5"/>
  <c r="AX17" i="5"/>
  <c r="AS17" i="5"/>
  <c r="AN17" i="5"/>
  <c r="AI17" i="5"/>
  <c r="AD17" i="5"/>
  <c r="Y17" i="5"/>
  <c r="T17" i="5"/>
  <c r="O17" i="5"/>
  <c r="J17" i="5"/>
  <c r="E17" i="5"/>
  <c r="E16" i="3"/>
  <c r="J16" i="3"/>
  <c r="O16" i="3"/>
  <c r="T16" i="3"/>
  <c r="Y16" i="3"/>
  <c r="AD16" i="3"/>
  <c r="AI16" i="3"/>
  <c r="AN16" i="3"/>
  <c r="AS16" i="3"/>
  <c r="AX16" i="3"/>
  <c r="BC16" i="3"/>
  <c r="BH16" i="3"/>
  <c r="BM16" i="3"/>
  <c r="BR16" i="3"/>
  <c r="BW16" i="3"/>
  <c r="CB16" i="3"/>
  <c r="CG16" i="3"/>
  <c r="CL16" i="3"/>
  <c r="CQ16" i="3"/>
  <c r="A17" i="3"/>
  <c r="A18" i="1"/>
  <c r="HV17" i="1"/>
  <c r="HQ17" i="1"/>
  <c r="HL17" i="1"/>
  <c r="HG17" i="1"/>
  <c r="HB17" i="1"/>
  <c r="GW17" i="1"/>
  <c r="GR17" i="1"/>
  <c r="GM17" i="1"/>
  <c r="GH17" i="1"/>
  <c r="GC17" i="1"/>
  <c r="FX17" i="1"/>
  <c r="FS17" i="1"/>
  <c r="FN17" i="1"/>
  <c r="FI17" i="1"/>
  <c r="FD17" i="1"/>
  <c r="EY17" i="1"/>
  <c r="ET17" i="1"/>
  <c r="EO17" i="1"/>
  <c r="EJ17" i="1"/>
  <c r="EE17" i="1"/>
  <c r="DZ17" i="1"/>
  <c r="DU17" i="1"/>
  <c r="DP17" i="1"/>
  <c r="DK17" i="1"/>
  <c r="DF17" i="1"/>
  <c r="DA17" i="1"/>
  <c r="CV17" i="1"/>
  <c r="CQ17" i="1"/>
  <c r="CL17" i="1"/>
  <c r="CG17" i="1"/>
  <c r="CB17" i="1"/>
  <c r="BW17" i="1"/>
  <c r="BR17" i="1"/>
  <c r="BM17" i="1"/>
  <c r="BH17" i="1"/>
  <c r="BC17" i="1"/>
  <c r="AX17" i="1"/>
  <c r="AS17" i="1"/>
  <c r="AN17" i="1"/>
  <c r="AI17" i="1"/>
  <c r="AD17" i="1"/>
  <c r="Y17" i="1"/>
  <c r="T17" i="1"/>
  <c r="O17" i="1"/>
  <c r="J17" i="1"/>
  <c r="E17" i="1"/>
  <c r="BK18" i="11" l="1"/>
  <c r="BE18" i="11"/>
  <c r="AY18" i="11"/>
  <c r="AS18" i="11"/>
  <c r="AM18" i="11"/>
  <c r="AG18" i="11"/>
  <c r="AA18" i="11"/>
  <c r="U18" i="11"/>
  <c r="O18" i="11"/>
  <c r="I18" i="11"/>
  <c r="BN18" i="11"/>
  <c r="BG18" i="11"/>
  <c r="AX18" i="11"/>
  <c r="AP18" i="11"/>
  <c r="AI18" i="11"/>
  <c r="Z18" i="11"/>
  <c r="R18" i="11"/>
  <c r="K18" i="11"/>
  <c r="BH18" i="11"/>
  <c r="AV18" i="11"/>
  <c r="AL18" i="11"/>
  <c r="AC18" i="11"/>
  <c r="Q18" i="11"/>
  <c r="F18" i="11"/>
  <c r="A19" i="11"/>
  <c r="BD18" i="11"/>
  <c r="AU18" i="11"/>
  <c r="AJ18" i="11"/>
  <c r="X18" i="11"/>
  <c r="N18" i="11"/>
  <c r="E18" i="11"/>
  <c r="BM18" i="11"/>
  <c r="BB18" i="11"/>
  <c r="AR18" i="11"/>
  <c r="AF18" i="11"/>
  <c r="W18" i="11"/>
  <c r="L18" i="11"/>
  <c r="BJ18" i="11"/>
  <c r="BA18" i="11"/>
  <c r="AO18" i="11"/>
  <c r="AD18" i="11"/>
  <c r="T18" i="11"/>
  <c r="H18" i="11"/>
  <c r="BK18" i="10"/>
  <c r="BE18" i="10"/>
  <c r="AY18" i="10"/>
  <c r="AS18" i="10"/>
  <c r="AM18" i="10"/>
  <c r="AG18" i="10"/>
  <c r="AA18" i="10"/>
  <c r="U18" i="10"/>
  <c r="O18" i="10"/>
  <c r="I18" i="10"/>
  <c r="BG18" i="10"/>
  <c r="AX18" i="10"/>
  <c r="AP18" i="10"/>
  <c r="AI18" i="10"/>
  <c r="Z18" i="10"/>
  <c r="R18" i="10"/>
  <c r="K18" i="10"/>
  <c r="BD18" i="10"/>
  <c r="AV18" i="10"/>
  <c r="AO18" i="10"/>
  <c r="AF18" i="10"/>
  <c r="X18" i="10"/>
  <c r="Q18" i="10"/>
  <c r="H18" i="10"/>
  <c r="A19" i="10"/>
  <c r="BJ18" i="10"/>
  <c r="BB18" i="10"/>
  <c r="AU18" i="10"/>
  <c r="AL18" i="10"/>
  <c r="AD18" i="10"/>
  <c r="W18" i="10"/>
  <c r="N18" i="10"/>
  <c r="F18" i="10"/>
  <c r="BH18" i="10"/>
  <c r="BA18" i="10"/>
  <c r="AR18" i="10"/>
  <c r="AJ18" i="10"/>
  <c r="AC18" i="10"/>
  <c r="T18" i="10"/>
  <c r="L18" i="10"/>
  <c r="E18" i="10"/>
  <c r="B19" i="9"/>
  <c r="BB18" i="9"/>
  <c r="AV18" i="9"/>
  <c r="AP18" i="9"/>
  <c r="AJ18" i="9"/>
  <c r="AD18" i="9"/>
  <c r="X18" i="9"/>
  <c r="R18" i="9"/>
  <c r="L18" i="9"/>
  <c r="F18" i="9"/>
  <c r="AY18" i="9"/>
  <c r="AQ18" i="9"/>
  <c r="AH18" i="9"/>
  <c r="AA18" i="9"/>
  <c r="S18" i="9"/>
  <c r="J18" i="9"/>
  <c r="AW18" i="9"/>
  <c r="AN18" i="9"/>
  <c r="AG18" i="9"/>
  <c r="Y18" i="9"/>
  <c r="P18" i="9"/>
  <c r="I18" i="9"/>
  <c r="BC18" i="9"/>
  <c r="AT18" i="9"/>
  <c r="AM18" i="9"/>
  <c r="AE18" i="9"/>
  <c r="V18" i="9"/>
  <c r="O18" i="9"/>
  <c r="G18" i="9"/>
  <c r="AZ18" i="9"/>
  <c r="AS18" i="9"/>
  <c r="AK18" i="9"/>
  <c r="AB18" i="9"/>
  <c r="U18" i="9"/>
  <c r="M18" i="9"/>
  <c r="A18" i="6"/>
  <c r="BR17" i="6"/>
  <c r="AX17" i="6"/>
  <c r="AD17" i="6"/>
  <c r="J17" i="6"/>
  <c r="BW17" i="6"/>
  <c r="BC17" i="6"/>
  <c r="AI17" i="6"/>
  <c r="O17" i="6"/>
  <c r="CB17" i="6"/>
  <c r="BH17" i="6"/>
  <c r="AN17" i="6"/>
  <c r="T17" i="6"/>
  <c r="BM17" i="6"/>
  <c r="AS17" i="6"/>
  <c r="Y17" i="6"/>
  <c r="E17" i="6"/>
  <c r="CQ18" i="5"/>
  <c r="BW18" i="5"/>
  <c r="BC18" i="5"/>
  <c r="A19" i="5"/>
  <c r="CV18" i="5"/>
  <c r="BM18" i="5"/>
  <c r="AN18" i="5"/>
  <c r="T18" i="5"/>
  <c r="CL18" i="5"/>
  <c r="CB18" i="5"/>
  <c r="AS18" i="5"/>
  <c r="Y18" i="5"/>
  <c r="E18" i="5"/>
  <c r="DA18" i="5"/>
  <c r="BR18" i="5"/>
  <c r="J18" i="5"/>
  <c r="CG18" i="5"/>
  <c r="AX18" i="5"/>
  <c r="AI18" i="5"/>
  <c r="BH18" i="5"/>
  <c r="AD18" i="5"/>
  <c r="O18" i="5"/>
  <c r="Y17" i="3"/>
  <c r="AS17" i="3"/>
  <c r="BM17" i="3"/>
  <c r="CG17" i="3"/>
  <c r="J17" i="3"/>
  <c r="T17" i="3"/>
  <c r="AN17" i="3"/>
  <c r="BH17" i="3"/>
  <c r="CB17" i="3"/>
  <c r="A18" i="3"/>
  <c r="AI17" i="3"/>
  <c r="BC17" i="3"/>
  <c r="BW17" i="3"/>
  <c r="CQ17" i="3"/>
  <c r="E17" i="3"/>
  <c r="O17" i="3"/>
  <c r="AD17" i="3"/>
  <c r="AX17" i="3"/>
  <c r="BR17" i="3"/>
  <c r="CL17" i="3"/>
  <c r="A19" i="1"/>
  <c r="HV18" i="1"/>
  <c r="HQ18" i="1"/>
  <c r="HL18" i="1"/>
  <c r="HG18" i="1"/>
  <c r="HB18" i="1"/>
  <c r="GW18" i="1"/>
  <c r="GR18" i="1"/>
  <c r="GM18" i="1"/>
  <c r="GH18" i="1"/>
  <c r="GC18" i="1"/>
  <c r="FX18" i="1"/>
  <c r="FS18" i="1"/>
  <c r="FN18" i="1"/>
  <c r="FI18" i="1"/>
  <c r="FD18" i="1"/>
  <c r="EY18" i="1"/>
  <c r="ET18" i="1"/>
  <c r="EO18" i="1"/>
  <c r="EJ18" i="1"/>
  <c r="EE18" i="1"/>
  <c r="DZ18" i="1"/>
  <c r="DU18" i="1"/>
  <c r="DP18" i="1"/>
  <c r="DK18" i="1"/>
  <c r="DF18" i="1"/>
  <c r="DA18" i="1"/>
  <c r="CV18" i="1"/>
  <c r="CQ18" i="1"/>
  <c r="CL18" i="1"/>
  <c r="CG18" i="1"/>
  <c r="CB18" i="1"/>
  <c r="BW18" i="1"/>
  <c r="BR18" i="1"/>
  <c r="BM18" i="1"/>
  <c r="BH18" i="1"/>
  <c r="BC18" i="1"/>
  <c r="AX18" i="1"/>
  <c r="AS18" i="1"/>
  <c r="AN18" i="1"/>
  <c r="AI18" i="1"/>
  <c r="AD18" i="1"/>
  <c r="Y18" i="1"/>
  <c r="T18" i="1"/>
  <c r="O18" i="1"/>
  <c r="J18" i="1"/>
  <c r="E18" i="1"/>
  <c r="BN19" i="11" l="1"/>
  <c r="BH19" i="11"/>
  <c r="BB19" i="11"/>
  <c r="AV19" i="11"/>
  <c r="AP19" i="11"/>
  <c r="AJ19" i="11"/>
  <c r="AD19" i="11"/>
  <c r="X19" i="11"/>
  <c r="R19" i="11"/>
  <c r="L19" i="11"/>
  <c r="F19" i="11"/>
  <c r="BG19" i="11"/>
  <c r="AY19" i="11"/>
  <c r="A20" i="11"/>
  <c r="BK19" i="11"/>
  <c r="BD19" i="11"/>
  <c r="AU19" i="11"/>
  <c r="AM19" i="11"/>
  <c r="AF19" i="11"/>
  <c r="W19" i="11"/>
  <c r="O19" i="11"/>
  <c r="H19" i="11"/>
  <c r="BJ19" i="11"/>
  <c r="AS19" i="11"/>
  <c r="AI19" i="11"/>
  <c r="Z19" i="11"/>
  <c r="N19" i="11"/>
  <c r="BE19" i="11"/>
  <c r="AR19" i="11"/>
  <c r="AG19" i="11"/>
  <c r="U19" i="11"/>
  <c r="K19" i="11"/>
  <c r="BA19" i="11"/>
  <c r="AO19" i="11"/>
  <c r="AC19" i="11"/>
  <c r="T19" i="11"/>
  <c r="I19" i="11"/>
  <c r="BM19" i="11"/>
  <c r="AX19" i="11"/>
  <c r="AL19" i="11"/>
  <c r="AA19" i="11"/>
  <c r="Q19" i="11"/>
  <c r="E19" i="11"/>
  <c r="AY19" i="9"/>
  <c r="AS19" i="9"/>
  <c r="AM19" i="9"/>
  <c r="AG19" i="9"/>
  <c r="AA19" i="9"/>
  <c r="U19" i="9"/>
  <c r="O19" i="9"/>
  <c r="I19" i="9"/>
  <c r="AZ19" i="9"/>
  <c r="AQ19" i="9"/>
  <c r="AJ19" i="9"/>
  <c r="AB19" i="9"/>
  <c r="S19" i="9"/>
  <c r="L19" i="9"/>
  <c r="AW19" i="9"/>
  <c r="AP19" i="9"/>
  <c r="AH19" i="9"/>
  <c r="Y19" i="9"/>
  <c r="R19" i="9"/>
  <c r="J19" i="9"/>
  <c r="BC19" i="9"/>
  <c r="AV19" i="9"/>
  <c r="AN19" i="9"/>
  <c r="AE19" i="9"/>
  <c r="X19" i="9"/>
  <c r="P19" i="9"/>
  <c r="G19" i="9"/>
  <c r="B20" i="9"/>
  <c r="BB19" i="9"/>
  <c r="AT19" i="9"/>
  <c r="AK19" i="9"/>
  <c r="AD19" i="9"/>
  <c r="V19" i="9"/>
  <c r="M19" i="9"/>
  <c r="F19" i="9"/>
  <c r="BG19" i="10"/>
  <c r="BA19" i="10"/>
  <c r="AU19" i="10"/>
  <c r="AO19" i="10"/>
  <c r="AI19" i="10"/>
  <c r="AC19" i="10"/>
  <c r="W19" i="10"/>
  <c r="Q19" i="10"/>
  <c r="K19" i="10"/>
  <c r="E19" i="10"/>
  <c r="A20" i="10"/>
  <c r="BJ19" i="10"/>
  <c r="BB19" i="10"/>
  <c r="AS19" i="10"/>
  <c r="AL19" i="10"/>
  <c r="AD19" i="10"/>
  <c r="U19" i="10"/>
  <c r="N19" i="10"/>
  <c r="F19" i="10"/>
  <c r="BH19" i="10"/>
  <c r="AY19" i="10"/>
  <c r="AR19" i="10"/>
  <c r="AJ19" i="10"/>
  <c r="AA19" i="10"/>
  <c r="T19" i="10"/>
  <c r="L19" i="10"/>
  <c r="BE19" i="10"/>
  <c r="AX19" i="10"/>
  <c r="AP19" i="10"/>
  <c r="AG19" i="10"/>
  <c r="Z19" i="10"/>
  <c r="R19" i="10"/>
  <c r="I19" i="10"/>
  <c r="BK19" i="10"/>
  <c r="BD19" i="10"/>
  <c r="AV19" i="10"/>
  <c r="AM19" i="10"/>
  <c r="AF19" i="10"/>
  <c r="X19" i="10"/>
  <c r="O19" i="10"/>
  <c r="H19" i="10"/>
  <c r="A19" i="6"/>
  <c r="CB18" i="6"/>
  <c r="BH18" i="6"/>
  <c r="AN18" i="6"/>
  <c r="T18" i="6"/>
  <c r="BM18" i="6"/>
  <c r="AS18" i="6"/>
  <c r="Y18" i="6"/>
  <c r="E18" i="6"/>
  <c r="BR18" i="6"/>
  <c r="AX18" i="6"/>
  <c r="AD18" i="6"/>
  <c r="J18" i="6"/>
  <c r="BW18" i="6"/>
  <c r="BC18" i="6"/>
  <c r="AI18" i="6"/>
  <c r="O18" i="6"/>
  <c r="A20" i="5"/>
  <c r="DA19" i="5"/>
  <c r="CV19" i="5"/>
  <c r="CQ19" i="5"/>
  <c r="CL19" i="5"/>
  <c r="CG19" i="5"/>
  <c r="CB19" i="5"/>
  <c r="BW19" i="5"/>
  <c r="BR19" i="5"/>
  <c r="BM19" i="5"/>
  <c r="BH19" i="5"/>
  <c r="BC19" i="5"/>
  <c r="AX19" i="5"/>
  <c r="AS19" i="5"/>
  <c r="AN19" i="5"/>
  <c r="AI19" i="5"/>
  <c r="AD19" i="5"/>
  <c r="Y19" i="5"/>
  <c r="T19" i="5"/>
  <c r="O19" i="5"/>
  <c r="J19" i="5"/>
  <c r="E19" i="5"/>
  <c r="E18" i="3"/>
  <c r="J18" i="3"/>
  <c r="O18" i="3"/>
  <c r="T18" i="3"/>
  <c r="Y18" i="3"/>
  <c r="AD18" i="3"/>
  <c r="AI18" i="3"/>
  <c r="AN18" i="3"/>
  <c r="AS18" i="3"/>
  <c r="AX18" i="3"/>
  <c r="BC18" i="3"/>
  <c r="BH18" i="3"/>
  <c r="BM18" i="3"/>
  <c r="BR18" i="3"/>
  <c r="BW18" i="3"/>
  <c r="CB18" i="3"/>
  <c r="CG18" i="3"/>
  <c r="CL18" i="3"/>
  <c r="CQ18" i="3"/>
  <c r="A19" i="3"/>
  <c r="A20" i="1"/>
  <c r="HV19" i="1"/>
  <c r="HQ19" i="1"/>
  <c r="HL19" i="1"/>
  <c r="HG19" i="1"/>
  <c r="HB19" i="1"/>
  <c r="GW19" i="1"/>
  <c r="GR19" i="1"/>
  <c r="GM19" i="1"/>
  <c r="GH19" i="1"/>
  <c r="GC19" i="1"/>
  <c r="FX19" i="1"/>
  <c r="FS19" i="1"/>
  <c r="FN19" i="1"/>
  <c r="FI19" i="1"/>
  <c r="FD19" i="1"/>
  <c r="EY19" i="1"/>
  <c r="ET19" i="1"/>
  <c r="EO19" i="1"/>
  <c r="EJ19" i="1"/>
  <c r="EE19" i="1"/>
  <c r="DZ19" i="1"/>
  <c r="DU19" i="1"/>
  <c r="DP19" i="1"/>
  <c r="DK19" i="1"/>
  <c r="DF19" i="1"/>
  <c r="DA19" i="1"/>
  <c r="CV19" i="1"/>
  <c r="CQ19" i="1"/>
  <c r="CL19" i="1"/>
  <c r="CG19" i="1"/>
  <c r="CB19" i="1"/>
  <c r="BW19" i="1"/>
  <c r="BR19" i="1"/>
  <c r="BM19" i="1"/>
  <c r="BH19" i="1"/>
  <c r="BC19" i="1"/>
  <c r="AX19" i="1"/>
  <c r="AS19" i="1"/>
  <c r="AN19" i="1"/>
  <c r="AI19" i="1"/>
  <c r="AD19" i="1"/>
  <c r="Y19" i="1"/>
  <c r="T19" i="1"/>
  <c r="O19" i="1"/>
  <c r="J19" i="1"/>
  <c r="E19" i="1"/>
  <c r="BK20" i="11" l="1"/>
  <c r="BE20" i="11"/>
  <c r="AY20" i="11"/>
  <c r="AS20" i="11"/>
  <c r="AM20" i="11"/>
  <c r="AG20" i="11"/>
  <c r="AA20" i="11"/>
  <c r="U20" i="11"/>
  <c r="O20" i="11"/>
  <c r="I20" i="11"/>
  <c r="BJ20" i="11"/>
  <c r="BB20" i="11"/>
  <c r="AU20" i="11"/>
  <c r="AL20" i="11"/>
  <c r="AD20" i="11"/>
  <c r="W20" i="11"/>
  <c r="N20" i="11"/>
  <c r="F20" i="11"/>
  <c r="BN20" i="11"/>
  <c r="BG20" i="11"/>
  <c r="AX20" i="11"/>
  <c r="AP20" i="11"/>
  <c r="AI20" i="11"/>
  <c r="Z20" i="11"/>
  <c r="R20" i="11"/>
  <c r="K20" i="11"/>
  <c r="BD20" i="11"/>
  <c r="AO20" i="11"/>
  <c r="X20" i="11"/>
  <c r="H20" i="11"/>
  <c r="A21" i="11"/>
  <c r="BA20" i="11"/>
  <c r="AJ20" i="11"/>
  <c r="T20" i="11"/>
  <c r="E20" i="11"/>
  <c r="BM20" i="11"/>
  <c r="AV20" i="11"/>
  <c r="AF20" i="11"/>
  <c r="Q20" i="11"/>
  <c r="BH20" i="11"/>
  <c r="AR20" i="11"/>
  <c r="AC20" i="11"/>
  <c r="L20" i="11"/>
  <c r="B21" i="9"/>
  <c r="BB20" i="9"/>
  <c r="AV20" i="9"/>
  <c r="AP20" i="9"/>
  <c r="AJ20" i="9"/>
  <c r="AD20" i="9"/>
  <c r="X20" i="9"/>
  <c r="R20" i="9"/>
  <c r="L20" i="9"/>
  <c r="F20" i="9"/>
  <c r="AW20" i="9"/>
  <c r="AN20" i="9"/>
  <c r="AG20" i="9"/>
  <c r="Y20" i="9"/>
  <c r="P20" i="9"/>
  <c r="I20" i="9"/>
  <c r="BC20" i="9"/>
  <c r="AT20" i="9"/>
  <c r="AM20" i="9"/>
  <c r="AE20" i="9"/>
  <c r="V20" i="9"/>
  <c r="O20" i="9"/>
  <c r="G20" i="9"/>
  <c r="AZ20" i="9"/>
  <c r="AS20" i="9"/>
  <c r="AK20" i="9"/>
  <c r="AB20" i="9"/>
  <c r="U20" i="9"/>
  <c r="M20" i="9"/>
  <c r="AY20" i="9"/>
  <c r="AQ20" i="9"/>
  <c r="AH20" i="9"/>
  <c r="AA20" i="9"/>
  <c r="S20" i="9"/>
  <c r="J20" i="9"/>
  <c r="A21" i="10"/>
  <c r="BH20" i="10"/>
  <c r="BB20" i="10"/>
  <c r="AV20" i="10"/>
  <c r="AP20" i="10"/>
  <c r="AJ20" i="10"/>
  <c r="AD20" i="10"/>
  <c r="X20" i="10"/>
  <c r="R20" i="10"/>
  <c r="L20" i="10"/>
  <c r="F20" i="10"/>
  <c r="BE20" i="10"/>
  <c r="AX20" i="10"/>
  <c r="AO20" i="10"/>
  <c r="AG20" i="10"/>
  <c r="Z20" i="10"/>
  <c r="Q20" i="10"/>
  <c r="I20" i="10"/>
  <c r="BK20" i="10"/>
  <c r="BD20" i="10"/>
  <c r="AU20" i="10"/>
  <c r="AM20" i="10"/>
  <c r="AF20" i="10"/>
  <c r="W20" i="10"/>
  <c r="O20" i="10"/>
  <c r="H20" i="10"/>
  <c r="BJ20" i="10"/>
  <c r="BA20" i="10"/>
  <c r="AS20" i="10"/>
  <c r="AL20" i="10"/>
  <c r="AC20" i="10"/>
  <c r="U20" i="10"/>
  <c r="N20" i="10"/>
  <c r="E20" i="10"/>
  <c r="BG20" i="10"/>
  <c r="AY20" i="10"/>
  <c r="AR20" i="10"/>
  <c r="AI20" i="10"/>
  <c r="AA20" i="10"/>
  <c r="T20" i="10"/>
  <c r="K20" i="10"/>
  <c r="BR19" i="6"/>
  <c r="AX19" i="6"/>
  <c r="AD19" i="6"/>
  <c r="J19" i="6"/>
  <c r="BW19" i="6"/>
  <c r="BC19" i="6"/>
  <c r="AI19" i="6"/>
  <c r="O19" i="6"/>
  <c r="CB19" i="6"/>
  <c r="BH19" i="6"/>
  <c r="AN19" i="6"/>
  <c r="T19" i="6"/>
  <c r="A20" i="6"/>
  <c r="BM19" i="6"/>
  <c r="AS19" i="6"/>
  <c r="Y19" i="6"/>
  <c r="E19" i="6"/>
  <c r="CV20" i="5"/>
  <c r="CB20" i="5"/>
  <c r="BH20" i="5"/>
  <c r="AN20" i="5"/>
  <c r="T20" i="5"/>
  <c r="CQ20" i="5"/>
  <c r="CG20" i="5"/>
  <c r="AX20" i="5"/>
  <c r="O20" i="5"/>
  <c r="E20" i="5"/>
  <c r="A21" i="5"/>
  <c r="BW20" i="5"/>
  <c r="BM20" i="5"/>
  <c r="CL20" i="5"/>
  <c r="BC20" i="5"/>
  <c r="AS20" i="5"/>
  <c r="J20" i="5"/>
  <c r="DA20" i="5"/>
  <c r="BR20" i="5"/>
  <c r="AI20" i="5"/>
  <c r="Y20" i="5"/>
  <c r="AD20" i="5"/>
  <c r="J19" i="3"/>
  <c r="AD19" i="3"/>
  <c r="AX19" i="3"/>
  <c r="BR19" i="3"/>
  <c r="CL19" i="3"/>
  <c r="E19" i="3"/>
  <c r="Y19" i="3"/>
  <c r="AS19" i="3"/>
  <c r="BM19" i="3"/>
  <c r="CG19" i="3"/>
  <c r="T19" i="3"/>
  <c r="AN19" i="3"/>
  <c r="BH19" i="3"/>
  <c r="CB19" i="3"/>
  <c r="A20" i="3"/>
  <c r="O19" i="3"/>
  <c r="AI19" i="3"/>
  <c r="BC19" i="3"/>
  <c r="BW19" i="3"/>
  <c r="CQ19" i="3"/>
  <c r="A21" i="1"/>
  <c r="HV20" i="1"/>
  <c r="HQ20" i="1"/>
  <c r="HL20" i="1"/>
  <c r="HG20" i="1"/>
  <c r="HB20" i="1"/>
  <c r="GW20" i="1"/>
  <c r="GR20" i="1"/>
  <c r="GM20" i="1"/>
  <c r="GH20" i="1"/>
  <c r="GC20" i="1"/>
  <c r="FX20" i="1"/>
  <c r="FS20" i="1"/>
  <c r="FN20" i="1"/>
  <c r="FI20" i="1"/>
  <c r="FD20" i="1"/>
  <c r="EY20" i="1"/>
  <c r="ET20" i="1"/>
  <c r="EO20" i="1"/>
  <c r="EJ20" i="1"/>
  <c r="EE20" i="1"/>
  <c r="DZ20" i="1"/>
  <c r="DU20" i="1"/>
  <c r="DP20" i="1"/>
  <c r="DK20" i="1"/>
  <c r="DF20" i="1"/>
  <c r="DA20" i="1"/>
  <c r="CV20" i="1"/>
  <c r="CQ20" i="1"/>
  <c r="CL20" i="1"/>
  <c r="CG20" i="1"/>
  <c r="CB20" i="1"/>
  <c r="BW20" i="1"/>
  <c r="BR20" i="1"/>
  <c r="BM20" i="1"/>
  <c r="BH20" i="1"/>
  <c r="BC20" i="1"/>
  <c r="AX20" i="1"/>
  <c r="AS20" i="1"/>
  <c r="AN20" i="1"/>
  <c r="AI20" i="1"/>
  <c r="AD20" i="1"/>
  <c r="Y20" i="1"/>
  <c r="T20" i="1"/>
  <c r="O20" i="1"/>
  <c r="J20" i="1"/>
  <c r="E20" i="1"/>
  <c r="BN21" i="11" l="1"/>
  <c r="BH21" i="11"/>
  <c r="BB21" i="11"/>
  <c r="AV21" i="11"/>
  <c r="AP21" i="11"/>
  <c r="AJ21" i="11"/>
  <c r="AD21" i="11"/>
  <c r="X21" i="11"/>
  <c r="R21" i="11"/>
  <c r="L21" i="11"/>
  <c r="F21" i="11"/>
  <c r="BG21" i="11"/>
  <c r="AY21" i="11"/>
  <c r="AR21" i="11"/>
  <c r="AI21" i="11"/>
  <c r="AA21" i="11"/>
  <c r="T21" i="11"/>
  <c r="K21" i="11"/>
  <c r="A22" i="11"/>
  <c r="BK21" i="11"/>
  <c r="BD21" i="11"/>
  <c r="AU21" i="11"/>
  <c r="AM21" i="11"/>
  <c r="AF21" i="11"/>
  <c r="W21" i="11"/>
  <c r="O21" i="11"/>
  <c r="H21" i="11"/>
  <c r="BA21" i="11"/>
  <c r="AL21" i="11"/>
  <c r="U21" i="11"/>
  <c r="E21" i="11"/>
  <c r="BM21" i="11"/>
  <c r="AX21" i="11"/>
  <c r="AG21" i="11"/>
  <c r="Q21" i="11"/>
  <c r="BJ21" i="11"/>
  <c r="AS21" i="11"/>
  <c r="AC21" i="11"/>
  <c r="N21" i="11"/>
  <c r="BE21" i="11"/>
  <c r="AO21" i="11"/>
  <c r="Z21" i="11"/>
  <c r="I21" i="11"/>
  <c r="A22" i="10"/>
  <c r="BG21" i="10"/>
  <c r="BA21" i="10"/>
  <c r="AU21" i="10"/>
  <c r="AO21" i="10"/>
  <c r="AI21" i="10"/>
  <c r="AC21" i="10"/>
  <c r="W21" i="10"/>
  <c r="Q21" i="10"/>
  <c r="K21" i="10"/>
  <c r="E21" i="10"/>
  <c r="BJ21" i="10"/>
  <c r="BD21" i="10"/>
  <c r="AX21" i="10"/>
  <c r="AR21" i="10"/>
  <c r="AL21" i="10"/>
  <c r="AF21" i="10"/>
  <c r="Z21" i="10"/>
  <c r="T21" i="10"/>
  <c r="N21" i="10"/>
  <c r="H21" i="10"/>
  <c r="BK21" i="10"/>
  <c r="AY21" i="10"/>
  <c r="AM21" i="10"/>
  <c r="AA21" i="10"/>
  <c r="O21" i="10"/>
  <c r="BH21" i="10"/>
  <c r="AV21" i="10"/>
  <c r="AJ21" i="10"/>
  <c r="X21" i="10"/>
  <c r="L21" i="10"/>
  <c r="BE21" i="10"/>
  <c r="AS21" i="10"/>
  <c r="AG21" i="10"/>
  <c r="U21" i="10"/>
  <c r="I21" i="10"/>
  <c r="BB21" i="10"/>
  <c r="AP21" i="10"/>
  <c r="AD21" i="10"/>
  <c r="R21" i="10"/>
  <c r="F21" i="10"/>
  <c r="BC21" i="9"/>
  <c r="AW21" i="9"/>
  <c r="AQ21" i="9"/>
  <c r="AK21" i="9"/>
  <c r="AE21" i="9"/>
  <c r="Y21" i="9"/>
  <c r="S21" i="9"/>
  <c r="M21" i="9"/>
  <c r="G21" i="9"/>
  <c r="B22" i="9"/>
  <c r="BB21" i="9"/>
  <c r="AV21" i="9"/>
  <c r="AP21" i="9"/>
  <c r="AJ21" i="9"/>
  <c r="AD21" i="9"/>
  <c r="X21" i="9"/>
  <c r="R21" i="9"/>
  <c r="L21" i="9"/>
  <c r="AZ21" i="9"/>
  <c r="AT21" i="9"/>
  <c r="AN21" i="9"/>
  <c r="AH21" i="9"/>
  <c r="AB21" i="9"/>
  <c r="V21" i="9"/>
  <c r="P21" i="9"/>
  <c r="J21" i="9"/>
  <c r="AY21" i="9"/>
  <c r="AS21" i="9"/>
  <c r="AM21" i="9"/>
  <c r="AG21" i="9"/>
  <c r="AA21" i="9"/>
  <c r="U21" i="9"/>
  <c r="O21" i="9"/>
  <c r="I21" i="9"/>
  <c r="F21" i="9"/>
  <c r="A21" i="6"/>
  <c r="CB20" i="6"/>
  <c r="BW20" i="6"/>
  <c r="BR20" i="6"/>
  <c r="BM20" i="6"/>
  <c r="BH20" i="6"/>
  <c r="BC20" i="6"/>
  <c r="AX20" i="6"/>
  <c r="AS20" i="6"/>
  <c r="AN20" i="6"/>
  <c r="AI20" i="6"/>
  <c r="AD20" i="6"/>
  <c r="Y20" i="6"/>
  <c r="T20" i="6"/>
  <c r="O20" i="6"/>
  <c r="J20" i="6"/>
  <c r="E20" i="6"/>
  <c r="A22" i="5"/>
  <c r="DA21" i="5"/>
  <c r="CV21" i="5"/>
  <c r="CQ21" i="5"/>
  <c r="CL21" i="5"/>
  <c r="CG21" i="5"/>
  <c r="CB21" i="5"/>
  <c r="BW21" i="5"/>
  <c r="BR21" i="5"/>
  <c r="BM21" i="5"/>
  <c r="BH21" i="5"/>
  <c r="BC21" i="5"/>
  <c r="AX21" i="5"/>
  <c r="AS21" i="5"/>
  <c r="AN21" i="5"/>
  <c r="AI21" i="5"/>
  <c r="AD21" i="5"/>
  <c r="Y21" i="5"/>
  <c r="T21" i="5"/>
  <c r="O21" i="5"/>
  <c r="J21" i="5"/>
  <c r="E21" i="5"/>
  <c r="E20" i="3"/>
  <c r="J20" i="3"/>
  <c r="O20" i="3"/>
  <c r="T20" i="3"/>
  <c r="Y20" i="3"/>
  <c r="AD20" i="3"/>
  <c r="AI20" i="3"/>
  <c r="AN20" i="3"/>
  <c r="AS20" i="3"/>
  <c r="AX20" i="3"/>
  <c r="BC20" i="3"/>
  <c r="BH20" i="3"/>
  <c r="BM20" i="3"/>
  <c r="BR20" i="3"/>
  <c r="BW20" i="3"/>
  <c r="CB20" i="3"/>
  <c r="CG20" i="3"/>
  <c r="CL20" i="3"/>
  <c r="CQ20" i="3"/>
  <c r="A21" i="3"/>
  <c r="A22" i="1"/>
  <c r="HV21" i="1"/>
  <c r="HQ21" i="1"/>
  <c r="HL21" i="1"/>
  <c r="HG21" i="1"/>
  <c r="HB21" i="1"/>
  <c r="GW21" i="1"/>
  <c r="GR21" i="1"/>
  <c r="GM21" i="1"/>
  <c r="GH21" i="1"/>
  <c r="GC21" i="1"/>
  <c r="FX21" i="1"/>
  <c r="FS21" i="1"/>
  <c r="FN21" i="1"/>
  <c r="FI21" i="1"/>
  <c r="FD21" i="1"/>
  <c r="EY21" i="1"/>
  <c r="ET21" i="1"/>
  <c r="EO21" i="1"/>
  <c r="EJ21" i="1"/>
  <c r="EE21" i="1"/>
  <c r="DZ21" i="1"/>
  <c r="DU21" i="1"/>
  <c r="DP21" i="1"/>
  <c r="DK21" i="1"/>
  <c r="DF21" i="1"/>
  <c r="DA21" i="1"/>
  <c r="CV21" i="1"/>
  <c r="CQ21" i="1"/>
  <c r="CL21" i="1"/>
  <c r="CG21" i="1"/>
  <c r="CB21" i="1"/>
  <c r="BW21" i="1"/>
  <c r="BR21" i="1"/>
  <c r="BM21" i="1"/>
  <c r="BH21" i="1"/>
  <c r="BC21" i="1"/>
  <c r="AX21" i="1"/>
  <c r="AS21" i="1"/>
  <c r="AN21" i="1"/>
  <c r="AI21" i="1"/>
  <c r="AD21" i="1"/>
  <c r="Y21" i="1"/>
  <c r="T21" i="1"/>
  <c r="O21" i="1"/>
  <c r="J21" i="1"/>
  <c r="E21" i="1"/>
  <c r="BK22" i="11" l="1"/>
  <c r="BE22" i="11"/>
  <c r="AY22" i="11"/>
  <c r="AS22" i="11"/>
  <c r="AM22" i="11"/>
  <c r="AG22" i="11"/>
  <c r="AA22" i="11"/>
  <c r="U22" i="11"/>
  <c r="O22" i="11"/>
  <c r="I22" i="11"/>
  <c r="BJ22" i="11"/>
  <c r="BB22" i="11"/>
  <c r="AU22" i="11"/>
  <c r="AL22" i="11"/>
  <c r="AD22" i="11"/>
  <c r="W22" i="11"/>
  <c r="N22" i="11"/>
  <c r="F22" i="11"/>
  <c r="BN22" i="11"/>
  <c r="BG22" i="11"/>
  <c r="AX22" i="11"/>
  <c r="AP22" i="11"/>
  <c r="AI22" i="11"/>
  <c r="Z22" i="11"/>
  <c r="R22" i="11"/>
  <c r="K22" i="11"/>
  <c r="BM22" i="11"/>
  <c r="AV22" i="11"/>
  <c r="AF22" i="11"/>
  <c r="Q22" i="11"/>
  <c r="BH22" i="11"/>
  <c r="AR22" i="11"/>
  <c r="AC22" i="11"/>
  <c r="L22" i="11"/>
  <c r="BD22" i="11"/>
  <c r="AO22" i="11"/>
  <c r="X22" i="11"/>
  <c r="H22" i="11"/>
  <c r="A23" i="11"/>
  <c r="BA22" i="11"/>
  <c r="AJ22" i="11"/>
  <c r="T22" i="11"/>
  <c r="E22" i="11"/>
  <c r="AZ22" i="9"/>
  <c r="AT22" i="9"/>
  <c r="AN22" i="9"/>
  <c r="AH22" i="9"/>
  <c r="AB22" i="9"/>
  <c r="V22" i="9"/>
  <c r="P22" i="9"/>
  <c r="J22" i="9"/>
  <c r="AY22" i="9"/>
  <c r="AS22" i="9"/>
  <c r="AM22" i="9"/>
  <c r="AG22" i="9"/>
  <c r="AA22" i="9"/>
  <c r="U22" i="9"/>
  <c r="O22" i="9"/>
  <c r="I22" i="9"/>
  <c r="BC22" i="9"/>
  <c r="AW22" i="9"/>
  <c r="AQ22" i="9"/>
  <c r="AK22" i="9"/>
  <c r="AE22" i="9"/>
  <c r="Y22" i="9"/>
  <c r="S22" i="9"/>
  <c r="M22" i="9"/>
  <c r="G22" i="9"/>
  <c r="B23" i="9"/>
  <c r="BB22" i="9"/>
  <c r="AV22" i="9"/>
  <c r="AP22" i="9"/>
  <c r="AJ22" i="9"/>
  <c r="AD22" i="9"/>
  <c r="X22" i="9"/>
  <c r="R22" i="9"/>
  <c r="L22" i="9"/>
  <c r="F22" i="9"/>
  <c r="BJ22" i="10"/>
  <c r="BD22" i="10"/>
  <c r="AX22" i="10"/>
  <c r="AR22" i="10"/>
  <c r="AL22" i="10"/>
  <c r="AF22" i="10"/>
  <c r="Z22" i="10"/>
  <c r="T22" i="10"/>
  <c r="N22" i="10"/>
  <c r="H22" i="10"/>
  <c r="A23" i="10"/>
  <c r="BH22" i="10"/>
  <c r="BB22" i="10"/>
  <c r="AV22" i="10"/>
  <c r="AP22" i="10"/>
  <c r="AJ22" i="10"/>
  <c r="AD22" i="10"/>
  <c r="X22" i="10"/>
  <c r="R22" i="10"/>
  <c r="L22" i="10"/>
  <c r="F22" i="10"/>
  <c r="BK22" i="10"/>
  <c r="BE22" i="10"/>
  <c r="AY22" i="10"/>
  <c r="AS22" i="10"/>
  <c r="AM22" i="10"/>
  <c r="AG22" i="10"/>
  <c r="AA22" i="10"/>
  <c r="U22" i="10"/>
  <c r="O22" i="10"/>
  <c r="I22" i="10"/>
  <c r="BG22" i="10"/>
  <c r="AI22" i="10"/>
  <c r="K22" i="10"/>
  <c r="BA22" i="10"/>
  <c r="AC22" i="10"/>
  <c r="E22" i="10"/>
  <c r="AU22" i="10"/>
  <c r="W22" i="10"/>
  <c r="AO22" i="10"/>
  <c r="Q22" i="10"/>
  <c r="BR21" i="6"/>
  <c r="BM21" i="6"/>
  <c r="BH21" i="6"/>
  <c r="BC21" i="6"/>
  <c r="AX21" i="6"/>
  <c r="AS21" i="6"/>
  <c r="AN21" i="6"/>
  <c r="AI21" i="6"/>
  <c r="AD21" i="6"/>
  <c r="Y21" i="6"/>
  <c r="T21" i="6"/>
  <c r="O21" i="6"/>
  <c r="J21" i="6"/>
  <c r="E21" i="6"/>
  <c r="BW21" i="6"/>
  <c r="A22" i="6"/>
  <c r="CB21" i="6"/>
  <c r="DA22" i="5"/>
  <c r="CG22" i="5"/>
  <c r="BM22" i="5"/>
  <c r="AS22" i="5"/>
  <c r="Y22" i="5"/>
  <c r="E22" i="5"/>
  <c r="A23" i="5"/>
  <c r="BW22" i="5"/>
  <c r="AN22" i="5"/>
  <c r="AD22" i="5"/>
  <c r="CV22" i="5"/>
  <c r="CL22" i="5"/>
  <c r="BC22" i="5"/>
  <c r="T22" i="5"/>
  <c r="J22" i="5"/>
  <c r="CB22" i="5"/>
  <c r="BR22" i="5"/>
  <c r="AI22" i="5"/>
  <c r="CQ22" i="5"/>
  <c r="BH22" i="5"/>
  <c r="AX22" i="5"/>
  <c r="O22" i="5"/>
  <c r="O21" i="3"/>
  <c r="AI21" i="3"/>
  <c r="BC21" i="3"/>
  <c r="BW21" i="3"/>
  <c r="CQ21" i="3"/>
  <c r="J21" i="3"/>
  <c r="AD21" i="3"/>
  <c r="AX21" i="3"/>
  <c r="BR21" i="3"/>
  <c r="CL21" i="3"/>
  <c r="E21" i="3"/>
  <c r="Y21" i="3"/>
  <c r="AS21" i="3"/>
  <c r="BM21" i="3"/>
  <c r="CG21" i="3"/>
  <c r="T21" i="3"/>
  <c r="AN21" i="3"/>
  <c r="BH21" i="3"/>
  <c r="CB21" i="3"/>
  <c r="A22" i="3"/>
  <c r="HL22" i="1"/>
  <c r="GR22" i="1"/>
  <c r="FX22" i="1"/>
  <c r="FD22" i="1"/>
  <c r="EJ22" i="1"/>
  <c r="DP22" i="1"/>
  <c r="CV22" i="1"/>
  <c r="CB22" i="1"/>
  <c r="BH22" i="1"/>
  <c r="AN22" i="1"/>
  <c r="T22" i="1"/>
  <c r="A23" i="1"/>
  <c r="HG22" i="1"/>
  <c r="GM22" i="1"/>
  <c r="FS22" i="1"/>
  <c r="EY22" i="1"/>
  <c r="EE22" i="1"/>
  <c r="DK22" i="1"/>
  <c r="CQ22" i="1"/>
  <c r="BW22" i="1"/>
  <c r="BC22" i="1"/>
  <c r="AI22" i="1"/>
  <c r="O22" i="1"/>
  <c r="HV22" i="1"/>
  <c r="HB22" i="1"/>
  <c r="GH22" i="1"/>
  <c r="FN22" i="1"/>
  <c r="ET22" i="1"/>
  <c r="DZ22" i="1"/>
  <c r="DF22" i="1"/>
  <c r="CL22" i="1"/>
  <c r="BR22" i="1"/>
  <c r="AX22" i="1"/>
  <c r="AD22" i="1"/>
  <c r="J22" i="1"/>
  <c r="HQ22" i="1"/>
  <c r="GW22" i="1"/>
  <c r="GC22" i="1"/>
  <c r="FI22" i="1"/>
  <c r="EO22" i="1"/>
  <c r="DU22" i="1"/>
  <c r="DA22" i="1"/>
  <c r="CG22" i="1"/>
  <c r="BM22" i="1"/>
  <c r="AS22" i="1"/>
  <c r="Y22" i="1"/>
  <c r="E22" i="1"/>
  <c r="BN23" i="11" l="1"/>
  <c r="BH23" i="11"/>
  <c r="BB23" i="11"/>
  <c r="AV23" i="11"/>
  <c r="AP23" i="11"/>
  <c r="AJ23" i="11"/>
  <c r="AD23" i="11"/>
  <c r="X23" i="11"/>
  <c r="R23" i="11"/>
  <c r="L23" i="11"/>
  <c r="F23" i="11"/>
  <c r="BG23" i="11"/>
  <c r="AY23" i="11"/>
  <c r="AR23" i="11"/>
  <c r="AI23" i="11"/>
  <c r="AA23" i="11"/>
  <c r="T23" i="11"/>
  <c r="K23" i="11"/>
  <c r="A24" i="11"/>
  <c r="BK23" i="11"/>
  <c r="BD23" i="11"/>
  <c r="AU23" i="11"/>
  <c r="AM23" i="11"/>
  <c r="AF23" i="11"/>
  <c r="W23" i="11"/>
  <c r="O23" i="11"/>
  <c r="H23" i="11"/>
  <c r="BJ23" i="11"/>
  <c r="AS23" i="11"/>
  <c r="AC23" i="11"/>
  <c r="N23" i="11"/>
  <c r="BE23" i="11"/>
  <c r="AO23" i="11"/>
  <c r="Z23" i="11"/>
  <c r="I23" i="11"/>
  <c r="BA23" i="11"/>
  <c r="AL23" i="11"/>
  <c r="U23" i="11"/>
  <c r="E23" i="11"/>
  <c r="BM23" i="11"/>
  <c r="AX23" i="11"/>
  <c r="AG23" i="11"/>
  <c r="Q23" i="11"/>
  <c r="BK23" i="10"/>
  <c r="BE23" i="10"/>
  <c r="AY23" i="10"/>
  <c r="AS23" i="10"/>
  <c r="AM23" i="10"/>
  <c r="AG23" i="10"/>
  <c r="AA23" i="10"/>
  <c r="U23" i="10"/>
  <c r="A24" i="10"/>
  <c r="BJ23" i="10"/>
  <c r="BB23" i="10"/>
  <c r="AU23" i="10"/>
  <c r="AL23" i="10"/>
  <c r="AD23" i="10"/>
  <c r="W23" i="10"/>
  <c r="O23" i="10"/>
  <c r="I23" i="10"/>
  <c r="BH23" i="10"/>
  <c r="BA23" i="10"/>
  <c r="AR23" i="10"/>
  <c r="AJ23" i="10"/>
  <c r="AC23" i="10"/>
  <c r="T23" i="10"/>
  <c r="N23" i="10"/>
  <c r="H23" i="10"/>
  <c r="BD23" i="10"/>
  <c r="AV23" i="10"/>
  <c r="AO23" i="10"/>
  <c r="AF23" i="10"/>
  <c r="X23" i="10"/>
  <c r="Q23" i="10"/>
  <c r="K23" i="10"/>
  <c r="E23" i="10"/>
  <c r="AI23" i="10"/>
  <c r="F23" i="10"/>
  <c r="BG23" i="10"/>
  <c r="Z23" i="10"/>
  <c r="AX23" i="10"/>
  <c r="R23" i="10"/>
  <c r="AP23" i="10"/>
  <c r="L23" i="10"/>
  <c r="BC23" i="9"/>
  <c r="AW23" i="9"/>
  <c r="AQ23" i="9"/>
  <c r="AK23" i="9"/>
  <c r="AE23" i="9"/>
  <c r="Y23" i="9"/>
  <c r="S23" i="9"/>
  <c r="M23" i="9"/>
  <c r="G23" i="9"/>
  <c r="B24" i="9"/>
  <c r="BB23" i="9"/>
  <c r="AV23" i="9"/>
  <c r="AP23" i="9"/>
  <c r="AJ23" i="9"/>
  <c r="AD23" i="9"/>
  <c r="X23" i="9"/>
  <c r="R23" i="9"/>
  <c r="L23" i="9"/>
  <c r="F23" i="9"/>
  <c r="AZ23" i="9"/>
  <c r="AT23" i="9"/>
  <c r="AN23" i="9"/>
  <c r="AH23" i="9"/>
  <c r="AB23" i="9"/>
  <c r="V23" i="9"/>
  <c r="P23" i="9"/>
  <c r="J23" i="9"/>
  <c r="AY23" i="9"/>
  <c r="AS23" i="9"/>
  <c r="AM23" i="9"/>
  <c r="AG23" i="9"/>
  <c r="AA23" i="9"/>
  <c r="U23" i="9"/>
  <c r="O23" i="9"/>
  <c r="I23" i="9"/>
  <c r="CB22" i="6"/>
  <c r="BW22" i="6"/>
  <c r="BR22" i="6"/>
  <c r="BM22" i="6"/>
  <c r="BH22" i="6"/>
  <c r="BC22" i="6"/>
  <c r="AX22" i="6"/>
  <c r="AS22" i="6"/>
  <c r="AN22" i="6"/>
  <c r="AI22" i="6"/>
  <c r="AD22" i="6"/>
  <c r="Y22" i="6"/>
  <c r="T22" i="6"/>
  <c r="O22" i="6"/>
  <c r="J22" i="6"/>
  <c r="E22" i="6"/>
  <c r="A23" i="6"/>
  <c r="A24" i="5"/>
  <c r="DA23" i="5"/>
  <c r="CV23" i="5"/>
  <c r="CQ23" i="5"/>
  <c r="CL23" i="5"/>
  <c r="CG23" i="5"/>
  <c r="CB23" i="5"/>
  <c r="BW23" i="5"/>
  <c r="BR23" i="5"/>
  <c r="BM23" i="5"/>
  <c r="BH23" i="5"/>
  <c r="BC23" i="5"/>
  <c r="AX23" i="5"/>
  <c r="AS23" i="5"/>
  <c r="AN23" i="5"/>
  <c r="AI23" i="5"/>
  <c r="AD23" i="5"/>
  <c r="Y23" i="5"/>
  <c r="T23" i="5"/>
  <c r="O23" i="5"/>
  <c r="J23" i="5"/>
  <c r="E23" i="5"/>
  <c r="E22" i="3"/>
  <c r="J22" i="3"/>
  <c r="O22" i="3"/>
  <c r="T22" i="3"/>
  <c r="Y22" i="3"/>
  <c r="AD22" i="3"/>
  <c r="AI22" i="3"/>
  <c r="AN22" i="3"/>
  <c r="AS22" i="3"/>
  <c r="AX22" i="3"/>
  <c r="BC22" i="3"/>
  <c r="BH22" i="3"/>
  <c r="BM22" i="3"/>
  <c r="BR22" i="3"/>
  <c r="BW22" i="3"/>
  <c r="CB22" i="3"/>
  <c r="CG22" i="3"/>
  <c r="CL22" i="3"/>
  <c r="CQ22" i="3"/>
  <c r="A23" i="3"/>
  <c r="A24" i="1"/>
  <c r="HV23" i="1"/>
  <c r="HQ23" i="1"/>
  <c r="HL23" i="1"/>
  <c r="HG23" i="1"/>
  <c r="HB23" i="1"/>
  <c r="GW23" i="1"/>
  <c r="GR23" i="1"/>
  <c r="GM23" i="1"/>
  <c r="GH23" i="1"/>
  <c r="GC23" i="1"/>
  <c r="FX23" i="1"/>
  <c r="FS23" i="1"/>
  <c r="FN23" i="1"/>
  <c r="FI23" i="1"/>
  <c r="FD23" i="1"/>
  <c r="EY23" i="1"/>
  <c r="ET23" i="1"/>
  <c r="EO23" i="1"/>
  <c r="EJ23" i="1"/>
  <c r="EE23" i="1"/>
  <c r="DZ23" i="1"/>
  <c r="DU23" i="1"/>
  <c r="DP23" i="1"/>
  <c r="DK23" i="1"/>
  <c r="DF23" i="1"/>
  <c r="DA23" i="1"/>
  <c r="CV23" i="1"/>
  <c r="CQ23" i="1"/>
  <c r="CL23" i="1"/>
  <c r="CG23" i="1"/>
  <c r="CB23" i="1"/>
  <c r="BW23" i="1"/>
  <c r="BR23" i="1"/>
  <c r="BM23" i="1"/>
  <c r="BH23" i="1"/>
  <c r="BC23" i="1"/>
  <c r="AX23" i="1"/>
  <c r="AS23" i="1"/>
  <c r="AN23" i="1"/>
  <c r="AI23" i="1"/>
  <c r="AD23" i="1"/>
  <c r="Y23" i="1"/>
  <c r="T23" i="1"/>
  <c r="O23" i="1"/>
  <c r="J23" i="1"/>
  <c r="E23" i="1"/>
  <c r="BK24" i="11" l="1"/>
  <c r="BE24" i="11"/>
  <c r="AY24" i="11"/>
  <c r="AS24" i="11"/>
  <c r="AM24" i="11"/>
  <c r="AG24" i="11"/>
  <c r="AA24" i="11"/>
  <c r="U24" i="11"/>
  <c r="O24" i="11"/>
  <c r="I24" i="11"/>
  <c r="BJ24" i="11"/>
  <c r="BB24" i="11"/>
  <c r="AU24" i="11"/>
  <c r="AL24" i="11"/>
  <c r="AD24" i="11"/>
  <c r="W24" i="11"/>
  <c r="N24" i="11"/>
  <c r="F24" i="11"/>
  <c r="A25" i="11"/>
  <c r="BN24" i="11"/>
  <c r="BG24" i="11"/>
  <c r="AX24" i="11"/>
  <c r="AP24" i="11"/>
  <c r="AI24" i="11"/>
  <c r="Z24" i="11"/>
  <c r="R24" i="11"/>
  <c r="K24" i="11"/>
  <c r="BD24" i="11"/>
  <c r="AO24" i="11"/>
  <c r="X24" i="11"/>
  <c r="H24" i="11"/>
  <c r="BA24" i="11"/>
  <c r="AJ24" i="11"/>
  <c r="T24" i="11"/>
  <c r="E24" i="11"/>
  <c r="BM24" i="11"/>
  <c r="AV24" i="11"/>
  <c r="AF24" i="11"/>
  <c r="Q24" i="11"/>
  <c r="BH24" i="11"/>
  <c r="AR24" i="11"/>
  <c r="AC24" i="11"/>
  <c r="L24" i="11"/>
  <c r="AZ24" i="9"/>
  <c r="AT24" i="9"/>
  <c r="AN24" i="9"/>
  <c r="AH24" i="9"/>
  <c r="AB24" i="9"/>
  <c r="V24" i="9"/>
  <c r="P24" i="9"/>
  <c r="J24" i="9"/>
  <c r="AY24" i="9"/>
  <c r="AS24" i="9"/>
  <c r="AM24" i="9"/>
  <c r="AG24" i="9"/>
  <c r="AA24" i="9"/>
  <c r="U24" i="9"/>
  <c r="O24" i="9"/>
  <c r="I24" i="9"/>
  <c r="BC24" i="9"/>
  <c r="AW24" i="9"/>
  <c r="AQ24" i="9"/>
  <c r="AK24" i="9"/>
  <c r="AE24" i="9"/>
  <c r="Y24" i="9"/>
  <c r="S24" i="9"/>
  <c r="M24" i="9"/>
  <c r="G24" i="9"/>
  <c r="B25" i="9"/>
  <c r="BB24" i="9"/>
  <c r="AV24" i="9"/>
  <c r="AP24" i="9"/>
  <c r="AJ24" i="9"/>
  <c r="AD24" i="9"/>
  <c r="X24" i="9"/>
  <c r="R24" i="9"/>
  <c r="L24" i="9"/>
  <c r="F24" i="9"/>
  <c r="A25" i="10"/>
  <c r="BG24" i="10"/>
  <c r="BA24" i="10"/>
  <c r="AU24" i="10"/>
  <c r="AO24" i="10"/>
  <c r="AI24" i="10"/>
  <c r="AC24" i="10"/>
  <c r="W24" i="10"/>
  <c r="Q24" i="10"/>
  <c r="K24" i="10"/>
  <c r="E24" i="10"/>
  <c r="BE24" i="10"/>
  <c r="AX24" i="10"/>
  <c r="AP24" i="10"/>
  <c r="AG24" i="10"/>
  <c r="Z24" i="10"/>
  <c r="R24" i="10"/>
  <c r="I24" i="10"/>
  <c r="BK24" i="10"/>
  <c r="BD24" i="10"/>
  <c r="AV24" i="10"/>
  <c r="AM24" i="10"/>
  <c r="AF24" i="10"/>
  <c r="X24" i="10"/>
  <c r="O24" i="10"/>
  <c r="H24" i="10"/>
  <c r="BJ24" i="10"/>
  <c r="BB24" i="10"/>
  <c r="AS24" i="10"/>
  <c r="BH24" i="10"/>
  <c r="AY24" i="10"/>
  <c r="AR24" i="10"/>
  <c r="AJ24" i="10"/>
  <c r="AA24" i="10"/>
  <c r="T24" i="10"/>
  <c r="L24" i="10"/>
  <c r="AL24" i="10"/>
  <c r="F24" i="10"/>
  <c r="AD24" i="10"/>
  <c r="U24" i="10"/>
  <c r="N24" i="10"/>
  <c r="A24" i="6"/>
  <c r="BW23" i="6"/>
  <c r="BC23" i="6"/>
  <c r="AI23" i="6"/>
  <c r="O23" i="6"/>
  <c r="CB23" i="6"/>
  <c r="BH23" i="6"/>
  <c r="AN23" i="6"/>
  <c r="T23" i="6"/>
  <c r="BM23" i="6"/>
  <c r="AS23" i="6"/>
  <c r="Y23" i="6"/>
  <c r="E23" i="6"/>
  <c r="BR23" i="6"/>
  <c r="AX23" i="6"/>
  <c r="AD23" i="6"/>
  <c r="J23" i="6"/>
  <c r="CQ24" i="5"/>
  <c r="BW24" i="5"/>
  <c r="DA24" i="5"/>
  <c r="CL24" i="5"/>
  <c r="CB24" i="5"/>
  <c r="AX24" i="5"/>
  <c r="AD24" i="5"/>
  <c r="J24" i="5"/>
  <c r="BM24" i="5"/>
  <c r="BC24" i="5"/>
  <c r="T24" i="5"/>
  <c r="A25" i="5"/>
  <c r="CG24" i="5"/>
  <c r="AS24" i="5"/>
  <c r="AI24" i="5"/>
  <c r="CV24" i="5"/>
  <c r="BR24" i="5"/>
  <c r="BH24" i="5"/>
  <c r="Y24" i="5"/>
  <c r="O24" i="5"/>
  <c r="AN24" i="5"/>
  <c r="E24" i="5"/>
  <c r="T23" i="3"/>
  <c r="AN23" i="3"/>
  <c r="BH23" i="3"/>
  <c r="CB23" i="3"/>
  <c r="A24" i="3"/>
  <c r="O23" i="3"/>
  <c r="AI23" i="3"/>
  <c r="BC23" i="3"/>
  <c r="BW23" i="3"/>
  <c r="CQ23" i="3"/>
  <c r="J23" i="3"/>
  <c r="AD23" i="3"/>
  <c r="AX23" i="3"/>
  <c r="BR23" i="3"/>
  <c r="CL23" i="3"/>
  <c r="E23" i="3"/>
  <c r="Y23" i="3"/>
  <c r="AS23" i="3"/>
  <c r="BM23" i="3"/>
  <c r="CG23" i="3"/>
  <c r="A25" i="1"/>
  <c r="HV24" i="1"/>
  <c r="HQ24" i="1"/>
  <c r="HL24" i="1"/>
  <c r="HG24" i="1"/>
  <c r="HB24" i="1"/>
  <c r="GW24" i="1"/>
  <c r="GR24" i="1"/>
  <c r="GM24" i="1"/>
  <c r="GH24" i="1"/>
  <c r="GC24" i="1"/>
  <c r="FX24" i="1"/>
  <c r="FS24" i="1"/>
  <c r="FN24" i="1"/>
  <c r="FI24" i="1"/>
  <c r="FD24" i="1"/>
  <c r="EY24" i="1"/>
  <c r="ET24" i="1"/>
  <c r="EO24" i="1"/>
  <c r="EJ24" i="1"/>
  <c r="EE24" i="1"/>
  <c r="DZ24" i="1"/>
  <c r="DU24" i="1"/>
  <c r="DP24" i="1"/>
  <c r="DK24" i="1"/>
  <c r="DF24" i="1"/>
  <c r="DA24" i="1"/>
  <c r="CV24" i="1"/>
  <c r="CQ24" i="1"/>
  <c r="CL24" i="1"/>
  <c r="CG24" i="1"/>
  <c r="CB24" i="1"/>
  <c r="BW24" i="1"/>
  <c r="BR24" i="1"/>
  <c r="BM24" i="1"/>
  <c r="BH24" i="1"/>
  <c r="BC24" i="1"/>
  <c r="AX24" i="1"/>
  <c r="AS24" i="1"/>
  <c r="AN24" i="1"/>
  <c r="AI24" i="1"/>
  <c r="AD24" i="1"/>
  <c r="Y24" i="1"/>
  <c r="T24" i="1"/>
  <c r="O24" i="1"/>
  <c r="J24" i="1"/>
  <c r="E24" i="1"/>
  <c r="BN25" i="11" l="1"/>
  <c r="BH25" i="11"/>
  <c r="BB25" i="11"/>
  <c r="AV25" i="11"/>
  <c r="AP25" i="11"/>
  <c r="AJ25" i="11"/>
  <c r="AD25" i="11"/>
  <c r="X25" i="11"/>
  <c r="R25" i="11"/>
  <c r="L25" i="11"/>
  <c r="F25" i="11"/>
  <c r="BJ25" i="11"/>
  <c r="BA25" i="11"/>
  <c r="AS25" i="11"/>
  <c r="AL25" i="11"/>
  <c r="AC25" i="11"/>
  <c r="U25" i="11"/>
  <c r="N25" i="11"/>
  <c r="E25" i="11"/>
  <c r="BG25" i="11"/>
  <c r="AY25" i="11"/>
  <c r="AR25" i="11"/>
  <c r="AI25" i="11"/>
  <c r="AA25" i="11"/>
  <c r="T25" i="11"/>
  <c r="K25" i="11"/>
  <c r="BM25" i="11"/>
  <c r="BE25" i="11"/>
  <c r="AX25" i="11"/>
  <c r="AO25" i="11"/>
  <c r="AG25" i="11"/>
  <c r="Z25" i="11"/>
  <c r="Q25" i="11"/>
  <c r="I25" i="11"/>
  <c r="A26" i="11"/>
  <c r="BK25" i="11"/>
  <c r="BD25" i="11"/>
  <c r="AU25" i="11"/>
  <c r="AM25" i="11"/>
  <c r="AF25" i="11"/>
  <c r="W25" i="11"/>
  <c r="O25" i="11"/>
  <c r="H25" i="11"/>
  <c r="BJ25" i="10"/>
  <c r="BD25" i="10"/>
  <c r="AX25" i="10"/>
  <c r="AR25" i="10"/>
  <c r="AL25" i="10"/>
  <c r="AF25" i="10"/>
  <c r="Z25" i="10"/>
  <c r="T25" i="10"/>
  <c r="N25" i="10"/>
  <c r="H25" i="10"/>
  <c r="A26" i="10"/>
  <c r="BH25" i="10"/>
  <c r="BB25" i="10"/>
  <c r="AV25" i="10"/>
  <c r="AP25" i="10"/>
  <c r="AJ25" i="10"/>
  <c r="AD25" i="10"/>
  <c r="X25" i="10"/>
  <c r="R25" i="10"/>
  <c r="L25" i="10"/>
  <c r="F25" i="10"/>
  <c r="BE25" i="10"/>
  <c r="AS25" i="10"/>
  <c r="AG25" i="10"/>
  <c r="U25" i="10"/>
  <c r="I25" i="10"/>
  <c r="BA25" i="10"/>
  <c r="AO25" i="10"/>
  <c r="AC25" i="10"/>
  <c r="Q25" i="10"/>
  <c r="E25" i="10"/>
  <c r="BK25" i="10"/>
  <c r="AY25" i="10"/>
  <c r="AM25" i="10"/>
  <c r="AA25" i="10"/>
  <c r="O25" i="10"/>
  <c r="BG25" i="10"/>
  <c r="AU25" i="10"/>
  <c r="AI25" i="10"/>
  <c r="W25" i="10"/>
  <c r="K25" i="10"/>
  <c r="BC25" i="9"/>
  <c r="AW25" i="9"/>
  <c r="AQ25" i="9"/>
  <c r="AK25" i="9"/>
  <c r="AE25" i="9"/>
  <c r="Y25" i="9"/>
  <c r="S25" i="9"/>
  <c r="M25" i="9"/>
  <c r="G25" i="9"/>
  <c r="B26" i="9"/>
  <c r="BB25" i="9"/>
  <c r="AV25" i="9"/>
  <c r="AP25" i="9"/>
  <c r="AJ25" i="9"/>
  <c r="AD25" i="9"/>
  <c r="X25" i="9"/>
  <c r="R25" i="9"/>
  <c r="L25" i="9"/>
  <c r="F25" i="9"/>
  <c r="AZ25" i="9"/>
  <c r="AT25" i="9"/>
  <c r="AN25" i="9"/>
  <c r="AH25" i="9"/>
  <c r="AB25" i="9"/>
  <c r="V25" i="9"/>
  <c r="P25" i="9"/>
  <c r="J25" i="9"/>
  <c r="AY25" i="9"/>
  <c r="AS25" i="9"/>
  <c r="AM25" i="9"/>
  <c r="AG25" i="9"/>
  <c r="AA25" i="9"/>
  <c r="U25" i="9"/>
  <c r="O25" i="9"/>
  <c r="I25" i="9"/>
  <c r="BM24" i="6"/>
  <c r="AS24" i="6"/>
  <c r="Y24" i="6"/>
  <c r="E24" i="6"/>
  <c r="BR24" i="6"/>
  <c r="AX24" i="6"/>
  <c r="AD24" i="6"/>
  <c r="J24" i="6"/>
  <c r="BW24" i="6"/>
  <c r="BC24" i="6"/>
  <c r="AI24" i="6"/>
  <c r="O24" i="6"/>
  <c r="A25" i="6"/>
  <c r="CB24" i="6"/>
  <c r="BH24" i="6"/>
  <c r="AN24" i="6"/>
  <c r="T24" i="6"/>
  <c r="CQ25" i="5"/>
  <c r="BW25" i="5"/>
  <c r="BC25" i="5"/>
  <c r="AI25" i="5"/>
  <c r="O25" i="5"/>
  <c r="DA25" i="5"/>
  <c r="BR25" i="5"/>
  <c r="BH25" i="5"/>
  <c r="Y25" i="5"/>
  <c r="CG25" i="5"/>
  <c r="AX25" i="5"/>
  <c r="AN25" i="5"/>
  <c r="E25" i="5"/>
  <c r="CL25" i="5"/>
  <c r="CB25" i="5"/>
  <c r="AS25" i="5"/>
  <c r="J25" i="5"/>
  <c r="A26" i="5"/>
  <c r="CV25" i="5"/>
  <c r="BM25" i="5"/>
  <c r="AD25" i="5"/>
  <c r="T25" i="5"/>
  <c r="E24" i="3"/>
  <c r="J24" i="3"/>
  <c r="O24" i="3"/>
  <c r="T24" i="3"/>
  <c r="Y24" i="3"/>
  <c r="AD24" i="3"/>
  <c r="AI24" i="3"/>
  <c r="AN24" i="3"/>
  <c r="AS24" i="3"/>
  <c r="AX24" i="3"/>
  <c r="BC24" i="3"/>
  <c r="BH24" i="3"/>
  <c r="BM24" i="3"/>
  <c r="BR24" i="3"/>
  <c r="BW24" i="3"/>
  <c r="CB24" i="3"/>
  <c r="CG24" i="3"/>
  <c r="CL24" i="3"/>
  <c r="CQ24" i="3"/>
  <c r="A25" i="3"/>
  <c r="A26" i="1"/>
  <c r="HV25" i="1"/>
  <c r="HQ25" i="1"/>
  <c r="HL25" i="1"/>
  <c r="HG25" i="1"/>
  <c r="HB25" i="1"/>
  <c r="GW25" i="1"/>
  <c r="GR25" i="1"/>
  <c r="GM25" i="1"/>
  <c r="GH25" i="1"/>
  <c r="GC25" i="1"/>
  <c r="FX25" i="1"/>
  <c r="FS25" i="1"/>
  <c r="FN25" i="1"/>
  <c r="FI25" i="1"/>
  <c r="FD25" i="1"/>
  <c r="EY25" i="1"/>
  <c r="ET25" i="1"/>
  <c r="EO25" i="1"/>
  <c r="EJ25" i="1"/>
  <c r="EE25" i="1"/>
  <c r="DZ25" i="1"/>
  <c r="DU25" i="1"/>
  <c r="DP25" i="1"/>
  <c r="DK25" i="1"/>
  <c r="DF25" i="1"/>
  <c r="DA25" i="1"/>
  <c r="CV25" i="1"/>
  <c r="CQ25" i="1"/>
  <c r="CL25" i="1"/>
  <c r="CG25" i="1"/>
  <c r="CB25" i="1"/>
  <c r="BW25" i="1"/>
  <c r="BR25" i="1"/>
  <c r="BM25" i="1"/>
  <c r="BH25" i="1"/>
  <c r="BC25" i="1"/>
  <c r="AX25" i="1"/>
  <c r="AS25" i="1"/>
  <c r="AN25" i="1"/>
  <c r="AI25" i="1"/>
  <c r="AD25" i="1"/>
  <c r="Y25" i="1"/>
  <c r="T25" i="1"/>
  <c r="O25" i="1"/>
  <c r="J25" i="1"/>
  <c r="E25" i="1"/>
  <c r="BK26" i="11" l="1"/>
  <c r="BE26" i="11"/>
  <c r="AY26" i="11"/>
  <c r="AS26" i="11"/>
  <c r="AM26" i="11"/>
  <c r="AG26" i="11"/>
  <c r="AA26" i="11"/>
  <c r="U26" i="11"/>
  <c r="O26" i="11"/>
  <c r="I26" i="11"/>
  <c r="BM26" i="11"/>
  <c r="BD26" i="11"/>
  <c r="AV26" i="11"/>
  <c r="AO26" i="11"/>
  <c r="AF26" i="11"/>
  <c r="X26" i="11"/>
  <c r="Q26" i="11"/>
  <c r="H26" i="11"/>
  <c r="BJ26" i="11"/>
  <c r="BB26" i="11"/>
  <c r="AU26" i="11"/>
  <c r="AL26" i="11"/>
  <c r="AD26" i="11"/>
  <c r="W26" i="11"/>
  <c r="N26" i="11"/>
  <c r="F26" i="11"/>
  <c r="A27" i="11"/>
  <c r="BH26" i="11"/>
  <c r="BA26" i="11"/>
  <c r="AR26" i="11"/>
  <c r="AJ26" i="11"/>
  <c r="AC26" i="11"/>
  <c r="T26" i="11"/>
  <c r="L26" i="11"/>
  <c r="E26" i="11"/>
  <c r="BN26" i="11"/>
  <c r="BG26" i="11"/>
  <c r="AX26" i="11"/>
  <c r="AP26" i="11"/>
  <c r="AI26" i="11"/>
  <c r="Z26" i="11"/>
  <c r="R26" i="11"/>
  <c r="K26" i="11"/>
  <c r="AZ26" i="9"/>
  <c r="AT26" i="9"/>
  <c r="AN26" i="9"/>
  <c r="AH26" i="9"/>
  <c r="AB26" i="9"/>
  <c r="V26" i="9"/>
  <c r="P26" i="9"/>
  <c r="J26" i="9"/>
  <c r="AY26" i="9"/>
  <c r="AS26" i="9"/>
  <c r="AM26" i="9"/>
  <c r="AG26" i="9"/>
  <c r="AA26" i="9"/>
  <c r="U26" i="9"/>
  <c r="O26" i="9"/>
  <c r="I26" i="9"/>
  <c r="BC26" i="9"/>
  <c r="AW26" i="9"/>
  <c r="AQ26" i="9"/>
  <c r="AK26" i="9"/>
  <c r="AE26" i="9"/>
  <c r="Y26" i="9"/>
  <c r="S26" i="9"/>
  <c r="M26" i="9"/>
  <c r="G26" i="9"/>
  <c r="B27" i="9"/>
  <c r="BB26" i="9"/>
  <c r="AV26" i="9"/>
  <c r="AP26" i="9"/>
  <c r="AJ26" i="9"/>
  <c r="AD26" i="9"/>
  <c r="X26" i="9"/>
  <c r="R26" i="9"/>
  <c r="L26" i="9"/>
  <c r="F26" i="9"/>
  <c r="BK26" i="10"/>
  <c r="BE26" i="10"/>
  <c r="AY26" i="10"/>
  <c r="AS26" i="10"/>
  <c r="AM26" i="10"/>
  <c r="AG26" i="10"/>
  <c r="AA26" i="10"/>
  <c r="U26" i="10"/>
  <c r="O26" i="10"/>
  <c r="I26" i="10"/>
  <c r="BJ26" i="10"/>
  <c r="BD26" i="10"/>
  <c r="AX26" i="10"/>
  <c r="AR26" i="10"/>
  <c r="AL26" i="10"/>
  <c r="AF26" i="10"/>
  <c r="Z26" i="10"/>
  <c r="T26" i="10"/>
  <c r="N26" i="10"/>
  <c r="H26" i="10"/>
  <c r="BA26" i="10"/>
  <c r="AO26" i="10"/>
  <c r="AC26" i="10"/>
  <c r="Q26" i="10"/>
  <c r="E26" i="10"/>
  <c r="A27" i="10"/>
  <c r="BH26" i="10"/>
  <c r="AV26" i="10"/>
  <c r="AJ26" i="10"/>
  <c r="X26" i="10"/>
  <c r="L26" i="10"/>
  <c r="BG26" i="10"/>
  <c r="AU26" i="10"/>
  <c r="AI26" i="10"/>
  <c r="W26" i="10"/>
  <c r="K26" i="10"/>
  <c r="BB26" i="10"/>
  <c r="AP26" i="10"/>
  <c r="AD26" i="10"/>
  <c r="R26" i="10"/>
  <c r="F26" i="10"/>
  <c r="BW25" i="6"/>
  <c r="BC25" i="6"/>
  <c r="AI25" i="6"/>
  <c r="O25" i="6"/>
  <c r="A26" i="6"/>
  <c r="CB25" i="6"/>
  <c r="BH25" i="6"/>
  <c r="AN25" i="6"/>
  <c r="T25" i="6"/>
  <c r="BM25" i="6"/>
  <c r="AS25" i="6"/>
  <c r="Y25" i="6"/>
  <c r="E25" i="6"/>
  <c r="BR25" i="6"/>
  <c r="AX25" i="6"/>
  <c r="AD25" i="6"/>
  <c r="J25" i="6"/>
  <c r="CV26" i="5"/>
  <c r="CB26" i="5"/>
  <c r="BH26" i="5"/>
  <c r="AN26" i="5"/>
  <c r="T26" i="5"/>
  <c r="CQ26" i="5"/>
  <c r="CG26" i="5"/>
  <c r="AX26" i="5"/>
  <c r="O26" i="5"/>
  <c r="E26" i="5"/>
  <c r="A27" i="5"/>
  <c r="BW26" i="5"/>
  <c r="BM26" i="5"/>
  <c r="AD26" i="5"/>
  <c r="DA26" i="5"/>
  <c r="BR26" i="5"/>
  <c r="AI26" i="5"/>
  <c r="Y26" i="5"/>
  <c r="AS26" i="5"/>
  <c r="J26" i="5"/>
  <c r="CL26" i="5"/>
  <c r="BC26" i="5"/>
  <c r="E25" i="3"/>
  <c r="J25" i="3"/>
  <c r="O25" i="3"/>
  <c r="T25" i="3"/>
  <c r="Y25" i="3"/>
  <c r="AD25" i="3"/>
  <c r="AI25" i="3"/>
  <c r="AN25" i="3"/>
  <c r="AS25" i="3"/>
  <c r="AX25" i="3"/>
  <c r="BC25" i="3"/>
  <c r="BH25" i="3"/>
  <c r="BM25" i="3"/>
  <c r="BR25" i="3"/>
  <c r="BW25" i="3"/>
  <c r="CB25" i="3"/>
  <c r="CG25" i="3"/>
  <c r="CL25" i="3"/>
  <c r="CQ25" i="3"/>
  <c r="A26" i="3"/>
  <c r="A27" i="1"/>
  <c r="HV26" i="1"/>
  <c r="HQ26" i="1"/>
  <c r="HL26" i="1"/>
  <c r="HG26" i="1"/>
  <c r="HB26" i="1"/>
  <c r="GW26" i="1"/>
  <c r="GR26" i="1"/>
  <c r="GM26" i="1"/>
  <c r="GH26" i="1"/>
  <c r="GC26" i="1"/>
  <c r="FX26" i="1"/>
  <c r="FS26" i="1"/>
  <c r="FN26" i="1"/>
  <c r="FI26" i="1"/>
  <c r="FD26" i="1"/>
  <c r="EY26" i="1"/>
  <c r="ET26" i="1"/>
  <c r="EO26" i="1"/>
  <c r="EJ26" i="1"/>
  <c r="EE26" i="1"/>
  <c r="DZ26" i="1"/>
  <c r="DU26" i="1"/>
  <c r="DP26" i="1"/>
  <c r="DK26" i="1"/>
  <c r="DF26" i="1"/>
  <c r="DA26" i="1"/>
  <c r="CV26" i="1"/>
  <c r="CQ26" i="1"/>
  <c r="CL26" i="1"/>
  <c r="CG26" i="1"/>
  <c r="CB26" i="1"/>
  <c r="BW26" i="1"/>
  <c r="BR26" i="1"/>
  <c r="BM26" i="1"/>
  <c r="BH26" i="1"/>
  <c r="BC26" i="1"/>
  <c r="AX26" i="1"/>
  <c r="AS26" i="1"/>
  <c r="AN26" i="1"/>
  <c r="AI26" i="1"/>
  <c r="AD26" i="1"/>
  <c r="Y26" i="1"/>
  <c r="T26" i="1"/>
  <c r="O26" i="1"/>
  <c r="J26" i="1"/>
  <c r="E26" i="1"/>
  <c r="BK27" i="11" l="1"/>
  <c r="BN27" i="11"/>
  <c r="BG27" i="11"/>
  <c r="BA27" i="11"/>
  <c r="AU27" i="11"/>
  <c r="AO27" i="11"/>
  <c r="AI27" i="11"/>
  <c r="AC27" i="11"/>
  <c r="W27" i="11"/>
  <c r="A28" i="11"/>
  <c r="BH27" i="11"/>
  <c r="BB27" i="11"/>
  <c r="AV27" i="11"/>
  <c r="AP27" i="11"/>
  <c r="AJ27" i="11"/>
  <c r="AD27" i="11"/>
  <c r="X27" i="11"/>
  <c r="R27" i="11"/>
  <c r="L27" i="11"/>
  <c r="F27" i="11"/>
  <c r="BE27" i="11"/>
  <c r="AS27" i="11"/>
  <c r="AG27" i="11"/>
  <c r="U27" i="11"/>
  <c r="N27" i="11"/>
  <c r="E27" i="11"/>
  <c r="BD27" i="11"/>
  <c r="AR27" i="11"/>
  <c r="AF27" i="11"/>
  <c r="T27" i="11"/>
  <c r="K27" i="11"/>
  <c r="BM27" i="11"/>
  <c r="AY27" i="11"/>
  <c r="AM27" i="11"/>
  <c r="AA27" i="11"/>
  <c r="Q27" i="11"/>
  <c r="I27" i="11"/>
  <c r="BJ27" i="11"/>
  <c r="AX27" i="11"/>
  <c r="AL27" i="11"/>
  <c r="Z27" i="11"/>
  <c r="O27" i="11"/>
  <c r="H27" i="11"/>
  <c r="BC27" i="9"/>
  <c r="AW27" i="9"/>
  <c r="AQ27" i="9"/>
  <c r="AK27" i="9"/>
  <c r="AE27" i="9"/>
  <c r="Y27" i="9"/>
  <c r="S27" i="9"/>
  <c r="M27" i="9"/>
  <c r="G27" i="9"/>
  <c r="B28" i="9"/>
  <c r="BB27" i="9"/>
  <c r="AV27" i="9"/>
  <c r="AP27" i="9"/>
  <c r="AJ27" i="9"/>
  <c r="AD27" i="9"/>
  <c r="X27" i="9"/>
  <c r="R27" i="9"/>
  <c r="L27" i="9"/>
  <c r="F27" i="9"/>
  <c r="AZ27" i="9"/>
  <c r="AT27" i="9"/>
  <c r="AN27" i="9"/>
  <c r="AH27" i="9"/>
  <c r="AB27" i="9"/>
  <c r="V27" i="9"/>
  <c r="P27" i="9"/>
  <c r="J27" i="9"/>
  <c r="AY27" i="9"/>
  <c r="AS27" i="9"/>
  <c r="AM27" i="9"/>
  <c r="AG27" i="9"/>
  <c r="AA27" i="9"/>
  <c r="U27" i="9"/>
  <c r="O27" i="9"/>
  <c r="I27" i="9"/>
  <c r="BG27" i="10"/>
  <c r="BA27" i="10"/>
  <c r="AU27" i="10"/>
  <c r="AO27" i="10"/>
  <c r="AI27" i="10"/>
  <c r="AC27" i="10"/>
  <c r="W27" i="10"/>
  <c r="Q27" i="10"/>
  <c r="K27" i="10"/>
  <c r="E27" i="10"/>
  <c r="BK27" i="10"/>
  <c r="BE27" i="10"/>
  <c r="AY27" i="10"/>
  <c r="AS27" i="10"/>
  <c r="AM27" i="10"/>
  <c r="AG27" i="10"/>
  <c r="AA27" i="10"/>
  <c r="U27" i="10"/>
  <c r="O27" i="10"/>
  <c r="I27" i="10"/>
  <c r="A28" i="10"/>
  <c r="BB27" i="10"/>
  <c r="AP27" i="10"/>
  <c r="AD27" i="10"/>
  <c r="R27" i="10"/>
  <c r="F27" i="10"/>
  <c r="BJ27" i="10"/>
  <c r="AX27" i="10"/>
  <c r="AL27" i="10"/>
  <c r="Z27" i="10"/>
  <c r="N27" i="10"/>
  <c r="BH27" i="10"/>
  <c r="AV27" i="10"/>
  <c r="AJ27" i="10"/>
  <c r="X27" i="10"/>
  <c r="L27" i="10"/>
  <c r="BD27" i="10"/>
  <c r="AR27" i="10"/>
  <c r="AF27" i="10"/>
  <c r="T27" i="10"/>
  <c r="H27" i="10"/>
  <c r="A27" i="6"/>
  <c r="CB26" i="6"/>
  <c r="BW26" i="6"/>
  <c r="BR26" i="6"/>
  <c r="BM26" i="6"/>
  <c r="BH26" i="6"/>
  <c r="BC26" i="6"/>
  <c r="AX26" i="6"/>
  <c r="AS26" i="6"/>
  <c r="AN26" i="6"/>
  <c r="AI26" i="6"/>
  <c r="AD26" i="6"/>
  <c r="Y26" i="6"/>
  <c r="T26" i="6"/>
  <c r="O26" i="6"/>
  <c r="J26" i="6"/>
  <c r="E26" i="6"/>
  <c r="CV27" i="5"/>
  <c r="CB27" i="5"/>
  <c r="BH27" i="5"/>
  <c r="AN27" i="5"/>
  <c r="T27" i="5"/>
  <c r="CQ27" i="5"/>
  <c r="CG27" i="5"/>
  <c r="AX27" i="5"/>
  <c r="O27" i="5"/>
  <c r="E27" i="5"/>
  <c r="A28" i="5"/>
  <c r="BW27" i="5"/>
  <c r="BM27" i="5"/>
  <c r="AD27" i="5"/>
  <c r="DA27" i="5"/>
  <c r="BR27" i="5"/>
  <c r="AI27" i="5"/>
  <c r="Y27" i="5"/>
  <c r="AS27" i="5"/>
  <c r="J27" i="5"/>
  <c r="CL27" i="5"/>
  <c r="BC27" i="5"/>
  <c r="E26" i="3"/>
  <c r="J26" i="3"/>
  <c r="O26" i="3"/>
  <c r="T26" i="3"/>
  <c r="Y26" i="3"/>
  <c r="AD26" i="3"/>
  <c r="AI26" i="3"/>
  <c r="AN26" i="3"/>
  <c r="AS26" i="3"/>
  <c r="AX26" i="3"/>
  <c r="BC26" i="3"/>
  <c r="BH26" i="3"/>
  <c r="BM26" i="3"/>
  <c r="BR26" i="3"/>
  <c r="BW26" i="3"/>
  <c r="CB26" i="3"/>
  <c r="CG26" i="3"/>
  <c r="CL26" i="3"/>
  <c r="CQ26" i="3"/>
  <c r="A27" i="3"/>
  <c r="HV27" i="1"/>
  <c r="HB27" i="1"/>
  <c r="GH27" i="1"/>
  <c r="FN27" i="1"/>
  <c r="ET27" i="1"/>
  <c r="DZ27" i="1"/>
  <c r="A28" i="1"/>
  <c r="HG27" i="1"/>
  <c r="GM27" i="1"/>
  <c r="FS27" i="1"/>
  <c r="EY27" i="1"/>
  <c r="EE27" i="1"/>
  <c r="HL27" i="1"/>
  <c r="GR27" i="1"/>
  <c r="FX27" i="1"/>
  <c r="FD27" i="1"/>
  <c r="EJ27" i="1"/>
  <c r="HQ27" i="1"/>
  <c r="GW27" i="1"/>
  <c r="GC27" i="1"/>
  <c r="FI27" i="1"/>
  <c r="EO27" i="1"/>
  <c r="DU27" i="1"/>
  <c r="DP27" i="1"/>
  <c r="DK27" i="1"/>
  <c r="DF27" i="1"/>
  <c r="DA27" i="1"/>
  <c r="CV27" i="1"/>
  <c r="CQ27" i="1"/>
  <c r="CL27" i="1"/>
  <c r="CG27" i="1"/>
  <c r="CB27" i="1"/>
  <c r="BW27" i="1"/>
  <c r="BR27" i="1"/>
  <c r="BM27" i="1"/>
  <c r="BH27" i="1"/>
  <c r="BC27" i="1"/>
  <c r="AX27" i="1"/>
  <c r="AS27" i="1"/>
  <c r="AN27" i="1"/>
  <c r="AI27" i="1"/>
  <c r="AD27" i="1"/>
  <c r="Y27" i="1"/>
  <c r="T27" i="1"/>
  <c r="O27" i="1"/>
  <c r="J27" i="1"/>
  <c r="E27" i="1"/>
  <c r="BN28" i="11" l="1"/>
  <c r="BH28" i="11"/>
  <c r="BB28" i="11"/>
  <c r="AV28" i="11"/>
  <c r="AP28" i="11"/>
  <c r="AJ28" i="11"/>
  <c r="AD28" i="11"/>
  <c r="X28" i="11"/>
  <c r="R28" i="11"/>
  <c r="L28" i="11"/>
  <c r="F28" i="11"/>
  <c r="A29" i="11"/>
  <c r="BK28" i="11"/>
  <c r="BD28" i="11"/>
  <c r="AU28" i="11"/>
  <c r="AM28" i="11"/>
  <c r="AF28" i="11"/>
  <c r="W28" i="11"/>
  <c r="O28" i="11"/>
  <c r="H28" i="11"/>
  <c r="BM28" i="11"/>
  <c r="BE28" i="11"/>
  <c r="AX28" i="11"/>
  <c r="AO28" i="11"/>
  <c r="AG28" i="11"/>
  <c r="Z28" i="11"/>
  <c r="Q28" i="11"/>
  <c r="I28" i="11"/>
  <c r="BG28" i="11"/>
  <c r="AR28" i="11"/>
  <c r="AA28" i="11"/>
  <c r="K28" i="11"/>
  <c r="BA28" i="11"/>
  <c r="AL28" i="11"/>
  <c r="U28" i="11"/>
  <c r="E28" i="11"/>
  <c r="AY28" i="11"/>
  <c r="AI28" i="11"/>
  <c r="T28" i="11"/>
  <c r="BJ28" i="11"/>
  <c r="AS28" i="11"/>
  <c r="AC28" i="11"/>
  <c r="N28" i="11"/>
  <c r="A29" i="10"/>
  <c r="BH28" i="10"/>
  <c r="BB28" i="10"/>
  <c r="AV28" i="10"/>
  <c r="AP28" i="10"/>
  <c r="AJ28" i="10"/>
  <c r="AD28" i="10"/>
  <c r="X28" i="10"/>
  <c r="R28" i="10"/>
  <c r="L28" i="10"/>
  <c r="F28" i="10"/>
  <c r="BG28" i="10"/>
  <c r="BA28" i="10"/>
  <c r="AU28" i="10"/>
  <c r="AO28" i="10"/>
  <c r="AI28" i="10"/>
  <c r="AC28" i="10"/>
  <c r="W28" i="10"/>
  <c r="Q28" i="10"/>
  <c r="K28" i="10"/>
  <c r="E28" i="10"/>
  <c r="BJ28" i="10"/>
  <c r="AX28" i="10"/>
  <c r="AL28" i="10"/>
  <c r="Z28" i="10"/>
  <c r="N28" i="10"/>
  <c r="BE28" i="10"/>
  <c r="AS28" i="10"/>
  <c r="AG28" i="10"/>
  <c r="U28" i="10"/>
  <c r="I28" i="10"/>
  <c r="BD28" i="10"/>
  <c r="AR28" i="10"/>
  <c r="AF28" i="10"/>
  <c r="T28" i="10"/>
  <c r="H28" i="10"/>
  <c r="BK28" i="10"/>
  <c r="AY28" i="10"/>
  <c r="AM28" i="10"/>
  <c r="AA28" i="10"/>
  <c r="O28" i="10"/>
  <c r="AZ28" i="9"/>
  <c r="AT28" i="9"/>
  <c r="AN28" i="9"/>
  <c r="AH28" i="9"/>
  <c r="AB28" i="9"/>
  <c r="V28" i="9"/>
  <c r="P28" i="9"/>
  <c r="J28" i="9"/>
  <c r="AY28" i="9"/>
  <c r="AS28" i="9"/>
  <c r="AM28" i="9"/>
  <c r="AG28" i="9"/>
  <c r="AA28" i="9"/>
  <c r="U28" i="9"/>
  <c r="O28" i="9"/>
  <c r="I28" i="9"/>
  <c r="BC28" i="9"/>
  <c r="AW28" i="9"/>
  <c r="AQ28" i="9"/>
  <c r="AK28" i="9"/>
  <c r="AE28" i="9"/>
  <c r="Y28" i="9"/>
  <c r="S28" i="9"/>
  <c r="M28" i="9"/>
  <c r="G28" i="9"/>
  <c r="B29" i="9"/>
  <c r="BB28" i="9"/>
  <c r="AV28" i="9"/>
  <c r="AP28" i="9"/>
  <c r="AJ28" i="9"/>
  <c r="AD28" i="9"/>
  <c r="X28" i="9"/>
  <c r="R28" i="9"/>
  <c r="L28" i="9"/>
  <c r="F28" i="9"/>
  <c r="CB27" i="6"/>
  <c r="BW27" i="6"/>
  <c r="BR27" i="6"/>
  <c r="BM27" i="6"/>
  <c r="BH27" i="6"/>
  <c r="BC27" i="6"/>
  <c r="AX27" i="6"/>
  <c r="AS27" i="6"/>
  <c r="AN27" i="6"/>
  <c r="AI27" i="6"/>
  <c r="AD27" i="6"/>
  <c r="Y27" i="6"/>
  <c r="T27" i="6"/>
  <c r="O27" i="6"/>
  <c r="J27" i="6"/>
  <c r="E27" i="6"/>
  <c r="A28" i="6"/>
  <c r="CV28" i="5"/>
  <c r="CB28" i="5"/>
  <c r="BH28" i="5"/>
  <c r="DA28" i="5"/>
  <c r="CG28" i="5"/>
  <c r="BM28" i="5"/>
  <c r="AS28" i="5"/>
  <c r="Y28" i="5"/>
  <c r="E28" i="5"/>
  <c r="BW28" i="5"/>
  <c r="AN28" i="5"/>
  <c r="AD28" i="5"/>
  <c r="A29" i="5"/>
  <c r="BR28" i="5"/>
  <c r="T28" i="5"/>
  <c r="J28" i="5"/>
  <c r="CL28" i="5"/>
  <c r="AX28" i="5"/>
  <c r="O28" i="5"/>
  <c r="CQ28" i="5"/>
  <c r="AI28" i="5"/>
  <c r="BC28" i="5"/>
  <c r="J27" i="3"/>
  <c r="AD27" i="3"/>
  <c r="AX27" i="3"/>
  <c r="BR27" i="3"/>
  <c r="CL27" i="3"/>
  <c r="O27" i="3"/>
  <c r="AI27" i="3"/>
  <c r="BC27" i="3"/>
  <c r="BW27" i="3"/>
  <c r="CQ27" i="3"/>
  <c r="T27" i="3"/>
  <c r="AN27" i="3"/>
  <c r="BH27" i="3"/>
  <c r="CB27" i="3"/>
  <c r="A28" i="3"/>
  <c r="E27" i="3"/>
  <c r="Y27" i="3"/>
  <c r="AS27" i="3"/>
  <c r="BM27" i="3"/>
  <c r="CG27" i="3"/>
  <c r="A29" i="1"/>
  <c r="HV28" i="1"/>
  <c r="HQ28" i="1"/>
  <c r="HL28" i="1"/>
  <c r="HG28" i="1"/>
  <c r="GH28" i="1"/>
  <c r="FN28" i="1"/>
  <c r="ET28" i="1"/>
  <c r="DZ28" i="1"/>
  <c r="DF28" i="1"/>
  <c r="CL28" i="1"/>
  <c r="BR28" i="1"/>
  <c r="AX28" i="1"/>
  <c r="AD28" i="1"/>
  <c r="J28" i="1"/>
  <c r="HB28" i="1"/>
  <c r="GM28" i="1"/>
  <c r="FS28" i="1"/>
  <c r="EY28" i="1"/>
  <c r="EE28" i="1"/>
  <c r="DK28" i="1"/>
  <c r="CQ28" i="1"/>
  <c r="BW28" i="1"/>
  <c r="BC28" i="1"/>
  <c r="AI28" i="1"/>
  <c r="O28" i="1"/>
  <c r="GR28" i="1"/>
  <c r="FX28" i="1"/>
  <c r="FD28" i="1"/>
  <c r="EJ28" i="1"/>
  <c r="DP28" i="1"/>
  <c r="CV28" i="1"/>
  <c r="CB28" i="1"/>
  <c r="BH28" i="1"/>
  <c r="AN28" i="1"/>
  <c r="T28" i="1"/>
  <c r="GW28" i="1"/>
  <c r="GC28" i="1"/>
  <c r="FI28" i="1"/>
  <c r="EO28" i="1"/>
  <c r="DU28" i="1"/>
  <c r="DA28" i="1"/>
  <c r="CG28" i="1"/>
  <c r="BM28" i="1"/>
  <c r="AS28" i="1"/>
  <c r="Y28" i="1"/>
  <c r="E28" i="1"/>
  <c r="BK29" i="11" l="1"/>
  <c r="BE29" i="11"/>
  <c r="AY29" i="11"/>
  <c r="AS29" i="11"/>
  <c r="AM29" i="11"/>
  <c r="AG29" i="11"/>
  <c r="AA29" i="11"/>
  <c r="U29" i="11"/>
  <c r="O29" i="11"/>
  <c r="I29" i="11"/>
  <c r="BN29" i="11"/>
  <c r="BG29" i="11"/>
  <c r="AX29" i="11"/>
  <c r="AP29" i="11"/>
  <c r="AI29" i="11"/>
  <c r="Z29" i="11"/>
  <c r="R29" i="11"/>
  <c r="K29" i="11"/>
  <c r="A30" i="11"/>
  <c r="BH29" i="11"/>
  <c r="BA29" i="11"/>
  <c r="AR29" i="11"/>
  <c r="AJ29" i="11"/>
  <c r="AC29" i="11"/>
  <c r="T29" i="11"/>
  <c r="L29" i="11"/>
  <c r="E29" i="11"/>
  <c r="BB29" i="11"/>
  <c r="AL29" i="11"/>
  <c r="W29" i="11"/>
  <c r="F29" i="11"/>
  <c r="BM29" i="11"/>
  <c r="AV29" i="11"/>
  <c r="AF29" i="11"/>
  <c r="Q29" i="11"/>
  <c r="BJ29" i="11"/>
  <c r="AU29" i="11"/>
  <c r="AD29" i="11"/>
  <c r="N29" i="11"/>
  <c r="BD29" i="11"/>
  <c r="AO29" i="11"/>
  <c r="X29" i="11"/>
  <c r="H29" i="11"/>
  <c r="BC29" i="9"/>
  <c r="AW29" i="9"/>
  <c r="AQ29" i="9"/>
  <c r="AK29" i="9"/>
  <c r="AE29" i="9"/>
  <c r="Y29" i="9"/>
  <c r="S29" i="9"/>
  <c r="M29" i="9"/>
  <c r="G29" i="9"/>
  <c r="B30" i="9"/>
  <c r="BB29" i="9"/>
  <c r="AV29" i="9"/>
  <c r="AP29" i="9"/>
  <c r="AJ29" i="9"/>
  <c r="AD29" i="9"/>
  <c r="X29" i="9"/>
  <c r="R29" i="9"/>
  <c r="L29" i="9"/>
  <c r="F29" i="9"/>
  <c r="AZ29" i="9"/>
  <c r="AT29" i="9"/>
  <c r="AN29" i="9"/>
  <c r="AH29" i="9"/>
  <c r="AB29" i="9"/>
  <c r="V29" i="9"/>
  <c r="P29" i="9"/>
  <c r="J29" i="9"/>
  <c r="AY29" i="9"/>
  <c r="AS29" i="9"/>
  <c r="AM29" i="9"/>
  <c r="AG29" i="9"/>
  <c r="AA29" i="9"/>
  <c r="U29" i="9"/>
  <c r="O29" i="9"/>
  <c r="I29" i="9"/>
  <c r="BJ29" i="10"/>
  <c r="BD29" i="10"/>
  <c r="AX29" i="10"/>
  <c r="AR29" i="10"/>
  <c r="AL29" i="10"/>
  <c r="AF29" i="10"/>
  <c r="Z29" i="10"/>
  <c r="T29" i="10"/>
  <c r="N29" i="10"/>
  <c r="H29" i="10"/>
  <c r="A30" i="10"/>
  <c r="BH29" i="10"/>
  <c r="BB29" i="10"/>
  <c r="AV29" i="10"/>
  <c r="AP29" i="10"/>
  <c r="AJ29" i="10"/>
  <c r="AD29" i="10"/>
  <c r="X29" i="10"/>
  <c r="R29" i="10"/>
  <c r="L29" i="10"/>
  <c r="F29" i="10"/>
  <c r="BK29" i="10"/>
  <c r="AY29" i="10"/>
  <c r="AM29" i="10"/>
  <c r="AA29" i="10"/>
  <c r="O29" i="10"/>
  <c r="BG29" i="10"/>
  <c r="AU29" i="10"/>
  <c r="AI29" i="10"/>
  <c r="W29" i="10"/>
  <c r="K29" i="10"/>
  <c r="BE29" i="10"/>
  <c r="AS29" i="10"/>
  <c r="AG29" i="10"/>
  <c r="U29" i="10"/>
  <c r="I29" i="10"/>
  <c r="BA29" i="10"/>
  <c r="AO29" i="10"/>
  <c r="AC29" i="10"/>
  <c r="Q29" i="10"/>
  <c r="E29" i="10"/>
  <c r="A29" i="6"/>
  <c r="CB28" i="6"/>
  <c r="BH28" i="6"/>
  <c r="BM28" i="6"/>
  <c r="AS28" i="6"/>
  <c r="AN28" i="6"/>
  <c r="AI28" i="6"/>
  <c r="AD28" i="6"/>
  <c r="Y28" i="6"/>
  <c r="T28" i="6"/>
  <c r="O28" i="6"/>
  <c r="J28" i="6"/>
  <c r="E28" i="6"/>
  <c r="BR28" i="6"/>
  <c r="AX28" i="6"/>
  <c r="BW28" i="6"/>
  <c r="BC28" i="6"/>
  <c r="A30" i="5"/>
  <c r="CL29" i="5"/>
  <c r="BR29" i="5"/>
  <c r="CV29" i="5"/>
  <c r="CB29" i="5"/>
  <c r="BH29" i="5"/>
  <c r="AN29" i="5"/>
  <c r="T29" i="5"/>
  <c r="DA29" i="5"/>
  <c r="CG29" i="5"/>
  <c r="BM29" i="5"/>
  <c r="AS29" i="5"/>
  <c r="Y29" i="5"/>
  <c r="E29" i="5"/>
  <c r="AI29" i="5"/>
  <c r="BW29" i="5"/>
  <c r="AD29" i="5"/>
  <c r="AX29" i="5"/>
  <c r="J29" i="5"/>
  <c r="CQ29" i="5"/>
  <c r="O29" i="5"/>
  <c r="BC29" i="5"/>
  <c r="E28" i="3"/>
  <c r="J28" i="3"/>
  <c r="O28" i="3"/>
  <c r="T28" i="3"/>
  <c r="Y28" i="3"/>
  <c r="AD28" i="3"/>
  <c r="AI28" i="3"/>
  <c r="AN28" i="3"/>
  <c r="AS28" i="3"/>
  <c r="AX28" i="3"/>
  <c r="BC28" i="3"/>
  <c r="BH28" i="3"/>
  <c r="BM28" i="3"/>
  <c r="BR28" i="3"/>
  <c r="BW28" i="3"/>
  <c r="CB28" i="3"/>
  <c r="CG28" i="3"/>
  <c r="CL28" i="3"/>
  <c r="CQ28" i="3"/>
  <c r="A29" i="3"/>
  <c r="A30" i="1"/>
  <c r="HV29" i="1"/>
  <c r="HQ29" i="1"/>
  <c r="HL29" i="1"/>
  <c r="HG29" i="1"/>
  <c r="HB29" i="1"/>
  <c r="GW29" i="1"/>
  <c r="GR29" i="1"/>
  <c r="GM29" i="1"/>
  <c r="GH29" i="1"/>
  <c r="GC29" i="1"/>
  <c r="FX29" i="1"/>
  <c r="FS29" i="1"/>
  <c r="FN29" i="1"/>
  <c r="FI29" i="1"/>
  <c r="FD29" i="1"/>
  <c r="EY29" i="1"/>
  <c r="ET29" i="1"/>
  <c r="EO29" i="1"/>
  <c r="EJ29" i="1"/>
  <c r="EE29" i="1"/>
  <c r="DZ29" i="1"/>
  <c r="DU29" i="1"/>
  <c r="DP29" i="1"/>
  <c r="DK29" i="1"/>
  <c r="DF29" i="1"/>
  <c r="DA29" i="1"/>
  <c r="CV29" i="1"/>
  <c r="CQ29" i="1"/>
  <c r="CL29" i="1"/>
  <c r="CG29" i="1"/>
  <c r="CB29" i="1"/>
  <c r="BW29" i="1"/>
  <c r="BR29" i="1"/>
  <c r="BM29" i="1"/>
  <c r="BH29" i="1"/>
  <c r="BC29" i="1"/>
  <c r="AX29" i="1"/>
  <c r="AS29" i="1"/>
  <c r="AN29" i="1"/>
  <c r="AI29" i="1"/>
  <c r="AD29" i="1"/>
  <c r="Y29" i="1"/>
  <c r="T29" i="1"/>
  <c r="O29" i="1"/>
  <c r="J29" i="1"/>
  <c r="E29" i="1"/>
  <c r="BN30" i="11" l="1"/>
  <c r="BH30" i="11"/>
  <c r="BB30" i="11"/>
  <c r="AV30" i="11"/>
  <c r="AP30" i="11"/>
  <c r="AJ30" i="11"/>
  <c r="AD30" i="11"/>
  <c r="X30" i="11"/>
  <c r="R30" i="11"/>
  <c r="L30" i="11"/>
  <c r="F30" i="11"/>
  <c r="A31" i="11"/>
  <c r="BK30" i="11"/>
  <c r="BD30" i="11"/>
  <c r="AU30" i="11"/>
  <c r="AM30" i="11"/>
  <c r="AF30" i="11"/>
  <c r="W30" i="11"/>
  <c r="O30" i="11"/>
  <c r="H30" i="11"/>
  <c r="BG30" i="11"/>
  <c r="AY30" i="11"/>
  <c r="AR30" i="11"/>
  <c r="AI30" i="11"/>
  <c r="BM30" i="11"/>
  <c r="BE30" i="11"/>
  <c r="AX30" i="11"/>
  <c r="AO30" i="11"/>
  <c r="AG30" i="11"/>
  <c r="Z30" i="11"/>
  <c r="Q30" i="11"/>
  <c r="I30" i="11"/>
  <c r="AS30" i="11"/>
  <c r="U30" i="11"/>
  <c r="E30" i="11"/>
  <c r="AL30" i="11"/>
  <c r="T30" i="11"/>
  <c r="BJ30" i="11"/>
  <c r="AC30" i="11"/>
  <c r="N30" i="11"/>
  <c r="BA30" i="11"/>
  <c r="AA30" i="11"/>
  <c r="K30" i="11"/>
  <c r="BK30" i="10"/>
  <c r="BE30" i="10"/>
  <c r="AY30" i="10"/>
  <c r="AS30" i="10"/>
  <c r="AM30" i="10"/>
  <c r="AG30" i="10"/>
  <c r="AA30" i="10"/>
  <c r="U30" i="10"/>
  <c r="O30" i="10"/>
  <c r="I30" i="10"/>
  <c r="BJ30" i="10"/>
  <c r="BD30" i="10"/>
  <c r="AX30" i="10"/>
  <c r="AR30" i="10"/>
  <c r="AL30" i="10"/>
  <c r="AF30" i="10"/>
  <c r="Z30" i="10"/>
  <c r="T30" i="10"/>
  <c r="N30" i="10"/>
  <c r="H30" i="10"/>
  <c r="BG30" i="10"/>
  <c r="AU30" i="10"/>
  <c r="AI30" i="10"/>
  <c r="W30" i="10"/>
  <c r="K30" i="10"/>
  <c r="BB30" i="10"/>
  <c r="AP30" i="10"/>
  <c r="AD30" i="10"/>
  <c r="R30" i="10"/>
  <c r="F30" i="10"/>
  <c r="BA30" i="10"/>
  <c r="AO30" i="10"/>
  <c r="AC30" i="10"/>
  <c r="Q30" i="10"/>
  <c r="E30" i="10"/>
  <c r="A31" i="10"/>
  <c r="BH30" i="10"/>
  <c r="AV30" i="10"/>
  <c r="AJ30" i="10"/>
  <c r="X30" i="10"/>
  <c r="L30" i="10"/>
  <c r="AZ30" i="9"/>
  <c r="AT30" i="9"/>
  <c r="AN30" i="9"/>
  <c r="AH30" i="9"/>
  <c r="AB30" i="9"/>
  <c r="V30" i="9"/>
  <c r="P30" i="9"/>
  <c r="J30" i="9"/>
  <c r="AY30" i="9"/>
  <c r="AS30" i="9"/>
  <c r="AM30" i="9"/>
  <c r="AG30" i="9"/>
  <c r="AA30" i="9"/>
  <c r="U30" i="9"/>
  <c r="O30" i="9"/>
  <c r="I30" i="9"/>
  <c r="BC30" i="9"/>
  <c r="AW30" i="9"/>
  <c r="AQ30" i="9"/>
  <c r="AK30" i="9"/>
  <c r="AE30" i="9"/>
  <c r="Y30" i="9"/>
  <c r="S30" i="9"/>
  <c r="M30" i="9"/>
  <c r="G30" i="9"/>
  <c r="B31" i="9"/>
  <c r="BB30" i="9"/>
  <c r="AV30" i="9"/>
  <c r="AP30" i="9"/>
  <c r="AJ30" i="9"/>
  <c r="AD30" i="9"/>
  <c r="X30" i="9"/>
  <c r="R30" i="9"/>
  <c r="L30" i="9"/>
  <c r="F30" i="9"/>
  <c r="CB29" i="6"/>
  <c r="BW29" i="6"/>
  <c r="BR29" i="6"/>
  <c r="BM29" i="6"/>
  <c r="BH29" i="6"/>
  <c r="BC29" i="6"/>
  <c r="AX29" i="6"/>
  <c r="AS29" i="6"/>
  <c r="AN29" i="6"/>
  <c r="AI29" i="6"/>
  <c r="AD29" i="6"/>
  <c r="Y29" i="6"/>
  <c r="T29" i="6"/>
  <c r="O29" i="6"/>
  <c r="J29" i="6"/>
  <c r="E29" i="6"/>
  <c r="A30" i="6"/>
  <c r="CQ30" i="5"/>
  <c r="BW30" i="5"/>
  <c r="BC30" i="5"/>
  <c r="AI30" i="5"/>
  <c r="O30" i="5"/>
  <c r="DA30" i="5"/>
  <c r="CG30" i="5"/>
  <c r="BM30" i="5"/>
  <c r="AS30" i="5"/>
  <c r="Y30" i="5"/>
  <c r="E30" i="5"/>
  <c r="A31" i="5"/>
  <c r="CL30" i="5"/>
  <c r="BR30" i="5"/>
  <c r="AX30" i="5"/>
  <c r="AD30" i="5"/>
  <c r="J30" i="5"/>
  <c r="CB30" i="5"/>
  <c r="CV30" i="5"/>
  <c r="T30" i="5"/>
  <c r="BH30" i="5"/>
  <c r="AN30" i="5"/>
  <c r="O29" i="3"/>
  <c r="T29" i="3"/>
  <c r="AD29" i="3"/>
  <c r="AN29" i="3"/>
  <c r="AX29" i="3"/>
  <c r="BH29" i="3"/>
  <c r="BR29" i="3"/>
  <c r="CB29" i="3"/>
  <c r="CL29" i="3"/>
  <c r="A30" i="3"/>
  <c r="E29" i="3"/>
  <c r="J29" i="3"/>
  <c r="Y29" i="3"/>
  <c r="AI29" i="3"/>
  <c r="AS29" i="3"/>
  <c r="BC29" i="3"/>
  <c r="BM29" i="3"/>
  <c r="BW29" i="3"/>
  <c r="CG29" i="3"/>
  <c r="CQ29" i="3"/>
  <c r="A31" i="1"/>
  <c r="HV30" i="1"/>
  <c r="HQ30" i="1"/>
  <c r="HL30" i="1"/>
  <c r="HG30" i="1"/>
  <c r="HB30" i="1"/>
  <c r="GW30" i="1"/>
  <c r="GR30" i="1"/>
  <c r="GM30" i="1"/>
  <c r="GH30" i="1"/>
  <c r="GC30" i="1"/>
  <c r="FX30" i="1"/>
  <c r="FS30" i="1"/>
  <c r="FN30" i="1"/>
  <c r="FI30" i="1"/>
  <c r="FD30" i="1"/>
  <c r="EY30" i="1"/>
  <c r="ET30" i="1"/>
  <c r="EO30" i="1"/>
  <c r="EJ30" i="1"/>
  <c r="EE30" i="1"/>
  <c r="DZ30" i="1"/>
  <c r="DU30" i="1"/>
  <c r="DP30" i="1"/>
  <c r="DK30" i="1"/>
  <c r="DF30" i="1"/>
  <c r="DA30" i="1"/>
  <c r="CV30" i="1"/>
  <c r="CQ30" i="1"/>
  <c r="CL30" i="1"/>
  <c r="CG30" i="1"/>
  <c r="CB30" i="1"/>
  <c r="BW30" i="1"/>
  <c r="BR30" i="1"/>
  <c r="BM30" i="1"/>
  <c r="BH30" i="1"/>
  <c r="BC30" i="1"/>
  <c r="AX30" i="1"/>
  <c r="AS30" i="1"/>
  <c r="AN30" i="1"/>
  <c r="AI30" i="1"/>
  <c r="AD30" i="1"/>
  <c r="Y30" i="1"/>
  <c r="T30" i="1"/>
  <c r="O30" i="1"/>
  <c r="J30" i="1"/>
  <c r="E30" i="1"/>
  <c r="BK31" i="11" l="1"/>
  <c r="BE31" i="11"/>
  <c r="AY31" i="11"/>
  <c r="AS31" i="11"/>
  <c r="AM31" i="11"/>
  <c r="AG31" i="11"/>
  <c r="AA31" i="11"/>
  <c r="U31" i="11"/>
  <c r="O31" i="11"/>
  <c r="I31" i="11"/>
  <c r="BN31" i="11"/>
  <c r="BG31" i="11"/>
  <c r="AX31" i="11"/>
  <c r="AP31" i="11"/>
  <c r="AI31" i="11"/>
  <c r="Z31" i="11"/>
  <c r="R31" i="11"/>
  <c r="K31" i="11"/>
  <c r="BJ31" i="11"/>
  <c r="BB31" i="11"/>
  <c r="AU31" i="11"/>
  <c r="AL31" i="11"/>
  <c r="AD31" i="11"/>
  <c r="W31" i="11"/>
  <c r="N31" i="11"/>
  <c r="F31" i="11"/>
  <c r="A32" i="11"/>
  <c r="BH31" i="11"/>
  <c r="BA31" i="11"/>
  <c r="AR31" i="11"/>
  <c r="AJ31" i="11"/>
  <c r="AC31" i="11"/>
  <c r="T31" i="11"/>
  <c r="L31" i="11"/>
  <c r="E31" i="11"/>
  <c r="AO31" i="11"/>
  <c r="H31" i="11"/>
  <c r="BM31" i="11"/>
  <c r="AF31" i="11"/>
  <c r="BD31" i="11"/>
  <c r="X31" i="11"/>
  <c r="AV31" i="11"/>
  <c r="Q31" i="11"/>
  <c r="BG31" i="10"/>
  <c r="BA31" i="10"/>
  <c r="AU31" i="10"/>
  <c r="AO31" i="10"/>
  <c r="AI31" i="10"/>
  <c r="AC31" i="10"/>
  <c r="W31" i="10"/>
  <c r="Q31" i="10"/>
  <c r="K31" i="10"/>
  <c r="E31" i="10"/>
  <c r="BK31" i="10"/>
  <c r="BE31" i="10"/>
  <c r="AY31" i="10"/>
  <c r="AS31" i="10"/>
  <c r="AM31" i="10"/>
  <c r="AG31" i="10"/>
  <c r="AA31" i="10"/>
  <c r="U31" i="10"/>
  <c r="O31" i="10"/>
  <c r="I31" i="10"/>
  <c r="BH31" i="10"/>
  <c r="AV31" i="10"/>
  <c r="AJ31" i="10"/>
  <c r="X31" i="10"/>
  <c r="L31" i="10"/>
  <c r="BD31" i="10"/>
  <c r="AR31" i="10"/>
  <c r="AF31" i="10"/>
  <c r="T31" i="10"/>
  <c r="H31" i="10"/>
  <c r="A32" i="10"/>
  <c r="BB31" i="10"/>
  <c r="AP31" i="10"/>
  <c r="AD31" i="10"/>
  <c r="R31" i="10"/>
  <c r="F31" i="10"/>
  <c r="BJ31" i="10"/>
  <c r="AX31" i="10"/>
  <c r="AL31" i="10"/>
  <c r="Z31" i="10"/>
  <c r="N31" i="10"/>
  <c r="BC31" i="9"/>
  <c r="AW31" i="9"/>
  <c r="AQ31" i="9"/>
  <c r="AK31" i="9"/>
  <c r="AE31" i="9"/>
  <c r="Y31" i="9"/>
  <c r="S31" i="9"/>
  <c r="M31" i="9"/>
  <c r="G31" i="9"/>
  <c r="B32" i="9"/>
  <c r="BB31" i="9"/>
  <c r="AV31" i="9"/>
  <c r="AP31" i="9"/>
  <c r="AJ31" i="9"/>
  <c r="AD31" i="9"/>
  <c r="X31" i="9"/>
  <c r="R31" i="9"/>
  <c r="L31" i="9"/>
  <c r="F31" i="9"/>
  <c r="AZ31" i="9"/>
  <c r="AT31" i="9"/>
  <c r="AN31" i="9"/>
  <c r="AH31" i="9"/>
  <c r="AB31" i="9"/>
  <c r="V31" i="9"/>
  <c r="P31" i="9"/>
  <c r="J31" i="9"/>
  <c r="AY31" i="9"/>
  <c r="AS31" i="9"/>
  <c r="AM31" i="9"/>
  <c r="AG31" i="9"/>
  <c r="AA31" i="9"/>
  <c r="U31" i="9"/>
  <c r="O31" i="9"/>
  <c r="I31" i="9"/>
  <c r="A31" i="6"/>
  <c r="BM30" i="6"/>
  <c r="AS30" i="6"/>
  <c r="Y30" i="6"/>
  <c r="E30" i="6"/>
  <c r="BR30" i="6"/>
  <c r="AX30" i="6"/>
  <c r="AD30" i="6"/>
  <c r="J30" i="6"/>
  <c r="BW30" i="6"/>
  <c r="BC30" i="6"/>
  <c r="AI30" i="6"/>
  <c r="O30" i="6"/>
  <c r="CB30" i="6"/>
  <c r="BH30" i="6"/>
  <c r="AN30" i="6"/>
  <c r="T30" i="6"/>
  <c r="CQ31" i="5"/>
  <c r="BW31" i="5"/>
  <c r="BC31" i="5"/>
  <c r="AI31" i="5"/>
  <c r="O31" i="5"/>
  <c r="DA31" i="5"/>
  <c r="CG31" i="5"/>
  <c r="BM31" i="5"/>
  <c r="AS31" i="5"/>
  <c r="Y31" i="5"/>
  <c r="E31" i="5"/>
  <c r="A32" i="5"/>
  <c r="CL31" i="5"/>
  <c r="BR31" i="5"/>
  <c r="AX31" i="5"/>
  <c r="AD31" i="5"/>
  <c r="J31" i="5"/>
  <c r="CB31" i="5"/>
  <c r="CV31" i="5"/>
  <c r="T31" i="5"/>
  <c r="BH31" i="5"/>
  <c r="AN31" i="5"/>
  <c r="E30" i="3"/>
  <c r="J30" i="3"/>
  <c r="O30" i="3"/>
  <c r="T30" i="3"/>
  <c r="Y30" i="3"/>
  <c r="AD30" i="3"/>
  <c r="AI30" i="3"/>
  <c r="AN30" i="3"/>
  <c r="AS30" i="3"/>
  <c r="AX30" i="3"/>
  <c r="BC30" i="3"/>
  <c r="BH30" i="3"/>
  <c r="BM30" i="3"/>
  <c r="BR30" i="3"/>
  <c r="BW30" i="3"/>
  <c r="CB30" i="3"/>
  <c r="CG30" i="3"/>
  <c r="CL30" i="3"/>
  <c r="CQ30" i="3"/>
  <c r="A31" i="3"/>
  <c r="A32" i="1"/>
  <c r="HV31" i="1"/>
  <c r="HQ31" i="1"/>
  <c r="HL31" i="1"/>
  <c r="HG31" i="1"/>
  <c r="HB31" i="1"/>
  <c r="GW31" i="1"/>
  <c r="GR31" i="1"/>
  <c r="GM31" i="1"/>
  <c r="GH31" i="1"/>
  <c r="GC31" i="1"/>
  <c r="FX31" i="1"/>
  <c r="FS31" i="1"/>
  <c r="FN31" i="1"/>
  <c r="FI31" i="1"/>
  <c r="FD31" i="1"/>
  <c r="EY31" i="1"/>
  <c r="ET31" i="1"/>
  <c r="EO31" i="1"/>
  <c r="EJ31" i="1"/>
  <c r="EE31" i="1"/>
  <c r="DZ31" i="1"/>
  <c r="DU31" i="1"/>
  <c r="DP31" i="1"/>
  <c r="DK31" i="1"/>
  <c r="DF31" i="1"/>
  <c r="DA31" i="1"/>
  <c r="CV31" i="1"/>
  <c r="CQ31" i="1"/>
  <c r="CL31" i="1"/>
  <c r="CG31" i="1"/>
  <c r="CB31" i="1"/>
  <c r="BW31" i="1"/>
  <c r="BR31" i="1"/>
  <c r="BM31" i="1"/>
  <c r="BH31" i="1"/>
  <c r="BC31" i="1"/>
  <c r="AX31" i="1"/>
  <c r="AS31" i="1"/>
  <c r="AN31" i="1"/>
  <c r="AI31" i="1"/>
  <c r="AD31" i="1"/>
  <c r="Y31" i="1"/>
  <c r="T31" i="1"/>
  <c r="O31" i="1"/>
  <c r="J31" i="1"/>
  <c r="E31" i="1"/>
  <c r="BN32" i="11" l="1"/>
  <c r="BH32" i="11"/>
  <c r="BB32" i="11"/>
  <c r="AV32" i="11"/>
  <c r="AP32" i="11"/>
  <c r="AJ32" i="11"/>
  <c r="AD32" i="11"/>
  <c r="X32" i="11"/>
  <c r="R32" i="11"/>
  <c r="L32" i="11"/>
  <c r="F32" i="11"/>
  <c r="A33" i="11"/>
  <c r="BK32" i="11"/>
  <c r="BD32" i="11"/>
  <c r="AU32" i="11"/>
  <c r="AM32" i="11"/>
  <c r="AF32" i="11"/>
  <c r="W32" i="11"/>
  <c r="O32" i="11"/>
  <c r="H32" i="11"/>
  <c r="BJ32" i="11"/>
  <c r="BA32" i="11"/>
  <c r="AS32" i="11"/>
  <c r="AL32" i="11"/>
  <c r="AC32" i="11"/>
  <c r="U32" i="11"/>
  <c r="N32" i="11"/>
  <c r="E32" i="11"/>
  <c r="BG32" i="11"/>
  <c r="AY32" i="11"/>
  <c r="AR32" i="11"/>
  <c r="AI32" i="11"/>
  <c r="AA32" i="11"/>
  <c r="T32" i="11"/>
  <c r="K32" i="11"/>
  <c r="BM32" i="11"/>
  <c r="BE32" i="11"/>
  <c r="AX32" i="11"/>
  <c r="AO32" i="11"/>
  <c r="AG32" i="11"/>
  <c r="Z32" i="11"/>
  <c r="Q32" i="11"/>
  <c r="I32" i="11"/>
  <c r="AZ32" i="9"/>
  <c r="AT32" i="9"/>
  <c r="AN32" i="9"/>
  <c r="AH32" i="9"/>
  <c r="AB32" i="9"/>
  <c r="V32" i="9"/>
  <c r="P32" i="9"/>
  <c r="J32" i="9"/>
  <c r="AY32" i="9"/>
  <c r="AS32" i="9"/>
  <c r="AM32" i="9"/>
  <c r="AG32" i="9"/>
  <c r="AA32" i="9"/>
  <c r="U32" i="9"/>
  <c r="O32" i="9"/>
  <c r="I32" i="9"/>
  <c r="BC32" i="9"/>
  <c r="AW32" i="9"/>
  <c r="AQ32" i="9"/>
  <c r="AK32" i="9"/>
  <c r="AE32" i="9"/>
  <c r="Y32" i="9"/>
  <c r="S32" i="9"/>
  <c r="M32" i="9"/>
  <c r="G32" i="9"/>
  <c r="B33" i="9"/>
  <c r="BB32" i="9"/>
  <c r="AV32" i="9"/>
  <c r="AP32" i="9"/>
  <c r="AJ32" i="9"/>
  <c r="AD32" i="9"/>
  <c r="X32" i="9"/>
  <c r="R32" i="9"/>
  <c r="L32" i="9"/>
  <c r="F32" i="9"/>
  <c r="BK32" i="10"/>
  <c r="BE32" i="10"/>
  <c r="AY32" i="10"/>
  <c r="AS32" i="10"/>
  <c r="AM32" i="10"/>
  <c r="AG32" i="10"/>
  <c r="BJ32" i="10"/>
  <c r="BD32" i="10"/>
  <c r="AX32" i="10"/>
  <c r="AR32" i="10"/>
  <c r="AL32" i="10"/>
  <c r="AF32" i="10"/>
  <c r="Z32" i="10"/>
  <c r="T32" i="10"/>
  <c r="N32" i="10"/>
  <c r="A33" i="10"/>
  <c r="BH32" i="10"/>
  <c r="BB32" i="10"/>
  <c r="AV32" i="10"/>
  <c r="AP32" i="10"/>
  <c r="AJ32" i="10"/>
  <c r="AD32" i="10"/>
  <c r="X32" i="10"/>
  <c r="R32" i="10"/>
  <c r="L32" i="10"/>
  <c r="F32" i="10"/>
  <c r="BG32" i="10"/>
  <c r="BA32" i="10"/>
  <c r="AU32" i="10"/>
  <c r="AO32" i="10"/>
  <c r="AI32" i="10"/>
  <c r="AC32" i="10"/>
  <c r="W32" i="10"/>
  <c r="Q32" i="10"/>
  <c r="K32" i="10"/>
  <c r="E32" i="10"/>
  <c r="AA32" i="10"/>
  <c r="H32" i="10"/>
  <c r="U32" i="10"/>
  <c r="O32" i="10"/>
  <c r="I32" i="10"/>
  <c r="BW31" i="6"/>
  <c r="BC31" i="6"/>
  <c r="AI31" i="6"/>
  <c r="O31" i="6"/>
  <c r="A32" i="6"/>
  <c r="CB31" i="6"/>
  <c r="BH31" i="6"/>
  <c r="AN31" i="6"/>
  <c r="T31" i="6"/>
  <c r="BM31" i="6"/>
  <c r="AS31" i="6"/>
  <c r="Y31" i="6"/>
  <c r="E31" i="6"/>
  <c r="BR31" i="6"/>
  <c r="AX31" i="6"/>
  <c r="AD31" i="6"/>
  <c r="J31" i="6"/>
  <c r="CV32" i="5"/>
  <c r="CB32" i="5"/>
  <c r="BH32" i="5"/>
  <c r="AN32" i="5"/>
  <c r="T32" i="5"/>
  <c r="A33" i="5"/>
  <c r="CL32" i="5"/>
  <c r="BR32" i="5"/>
  <c r="AX32" i="5"/>
  <c r="AD32" i="5"/>
  <c r="J32" i="5"/>
  <c r="CQ32" i="5"/>
  <c r="BW32" i="5"/>
  <c r="BC32" i="5"/>
  <c r="AI32" i="5"/>
  <c r="O32" i="5"/>
  <c r="DA32" i="5"/>
  <c r="Y32" i="5"/>
  <c r="AS32" i="5"/>
  <c r="CG32" i="5"/>
  <c r="E32" i="5"/>
  <c r="BM32" i="5"/>
  <c r="O31" i="3"/>
  <c r="AI31" i="3"/>
  <c r="BC31" i="3"/>
  <c r="BW31" i="3"/>
  <c r="CQ31" i="3"/>
  <c r="J31" i="3"/>
  <c r="AD31" i="3"/>
  <c r="AX31" i="3"/>
  <c r="BR31" i="3"/>
  <c r="CL31" i="3"/>
  <c r="E31" i="3"/>
  <c r="Y31" i="3"/>
  <c r="AS31" i="3"/>
  <c r="BM31" i="3"/>
  <c r="CG31" i="3"/>
  <c r="T31" i="3"/>
  <c r="AN31" i="3"/>
  <c r="BH31" i="3"/>
  <c r="CB31" i="3"/>
  <c r="A32" i="3"/>
  <c r="HV32" i="1"/>
  <c r="HL32" i="1"/>
  <c r="HB32" i="1"/>
  <c r="GR32" i="1"/>
  <c r="GH32" i="1"/>
  <c r="FX32" i="1"/>
  <c r="FN32" i="1"/>
  <c r="FD32" i="1"/>
  <c r="ET32" i="1"/>
  <c r="EJ32" i="1"/>
  <c r="DZ32" i="1"/>
  <c r="DP32" i="1"/>
  <c r="DF32" i="1"/>
  <c r="CV32" i="1"/>
  <c r="CL32" i="1"/>
  <c r="CB32" i="1"/>
  <c r="BR32" i="1"/>
  <c r="BH32" i="1"/>
  <c r="AS32" i="1"/>
  <c r="Y32" i="1"/>
  <c r="E32" i="1"/>
  <c r="AX32" i="1"/>
  <c r="AD32" i="1"/>
  <c r="J32" i="1"/>
  <c r="A33" i="1"/>
  <c r="HQ32" i="1"/>
  <c r="HG32" i="1"/>
  <c r="GW32" i="1"/>
  <c r="GM32" i="1"/>
  <c r="GC32" i="1"/>
  <c r="FS32" i="1"/>
  <c r="FI32" i="1"/>
  <c r="EY32" i="1"/>
  <c r="EO32" i="1"/>
  <c r="EE32" i="1"/>
  <c r="DU32" i="1"/>
  <c r="DK32" i="1"/>
  <c r="DA32" i="1"/>
  <c r="CQ32" i="1"/>
  <c r="CG32" i="1"/>
  <c r="BW32" i="1"/>
  <c r="BM32" i="1"/>
  <c r="BC32" i="1"/>
  <c r="AI32" i="1"/>
  <c r="O32" i="1"/>
  <c r="AN32" i="1"/>
  <c r="T32" i="1"/>
  <c r="BK33" i="11" l="1"/>
  <c r="BE33" i="11"/>
  <c r="AY33" i="11"/>
  <c r="AS33" i="11"/>
  <c r="AM33" i="11"/>
  <c r="AG33" i="11"/>
  <c r="AA33" i="11"/>
  <c r="U33" i="11"/>
  <c r="O33" i="11"/>
  <c r="I33" i="11"/>
  <c r="BN33" i="11"/>
  <c r="BG33" i="11"/>
  <c r="AX33" i="11"/>
  <c r="AP33" i="11"/>
  <c r="AI33" i="11"/>
  <c r="Z33" i="11"/>
  <c r="R33" i="11"/>
  <c r="K33" i="11"/>
  <c r="BM33" i="11"/>
  <c r="BD33" i="11"/>
  <c r="AV33" i="11"/>
  <c r="AO33" i="11"/>
  <c r="AF33" i="11"/>
  <c r="X33" i="11"/>
  <c r="Q33" i="11"/>
  <c r="H33" i="11"/>
  <c r="BJ33" i="11"/>
  <c r="BB33" i="11"/>
  <c r="AU33" i="11"/>
  <c r="AL33" i="11"/>
  <c r="AD33" i="11"/>
  <c r="W33" i="11"/>
  <c r="N33" i="11"/>
  <c r="F33" i="11"/>
  <c r="A34" i="11"/>
  <c r="BH33" i="11"/>
  <c r="BA33" i="11"/>
  <c r="AR33" i="11"/>
  <c r="AJ33" i="11"/>
  <c r="AC33" i="11"/>
  <c r="T33" i="11"/>
  <c r="L33" i="11"/>
  <c r="E33" i="11"/>
  <c r="BG33" i="10"/>
  <c r="BA33" i="10"/>
  <c r="AU33" i="10"/>
  <c r="AO33" i="10"/>
  <c r="AI33" i="10"/>
  <c r="AC33" i="10"/>
  <c r="W33" i="10"/>
  <c r="Q33" i="10"/>
  <c r="K33" i="10"/>
  <c r="E33" i="10"/>
  <c r="BK33" i="10"/>
  <c r="BE33" i="10"/>
  <c r="AY33" i="10"/>
  <c r="AS33" i="10"/>
  <c r="AM33" i="10"/>
  <c r="AG33" i="10"/>
  <c r="AA33" i="10"/>
  <c r="U33" i="10"/>
  <c r="O33" i="10"/>
  <c r="I33" i="10"/>
  <c r="BJ33" i="10"/>
  <c r="BD33" i="10"/>
  <c r="AX33" i="10"/>
  <c r="AR33" i="10"/>
  <c r="AL33" i="10"/>
  <c r="AF33" i="10"/>
  <c r="Z33" i="10"/>
  <c r="T33" i="10"/>
  <c r="N33" i="10"/>
  <c r="H33" i="10"/>
  <c r="A34" i="10"/>
  <c r="BH33" i="10"/>
  <c r="BB33" i="10"/>
  <c r="AV33" i="10"/>
  <c r="AP33" i="10"/>
  <c r="AJ33" i="10"/>
  <c r="AD33" i="10"/>
  <c r="X33" i="10"/>
  <c r="R33" i="10"/>
  <c r="L33" i="10"/>
  <c r="F33" i="10"/>
  <c r="BC33" i="9"/>
  <c r="AW33" i="9"/>
  <c r="AQ33" i="9"/>
  <c r="AK33" i="9"/>
  <c r="AE33" i="9"/>
  <c r="Y33" i="9"/>
  <c r="S33" i="9"/>
  <c r="M33" i="9"/>
  <c r="G33" i="9"/>
  <c r="B34" i="9"/>
  <c r="BB33" i="9"/>
  <c r="AV33" i="9"/>
  <c r="AP33" i="9"/>
  <c r="AJ33" i="9"/>
  <c r="AD33" i="9"/>
  <c r="X33" i="9"/>
  <c r="R33" i="9"/>
  <c r="L33" i="9"/>
  <c r="F33" i="9"/>
  <c r="AZ33" i="9"/>
  <c r="AT33" i="9"/>
  <c r="AN33" i="9"/>
  <c r="AH33" i="9"/>
  <c r="AB33" i="9"/>
  <c r="V33" i="9"/>
  <c r="P33" i="9"/>
  <c r="J33" i="9"/>
  <c r="AY33" i="9"/>
  <c r="AS33" i="9"/>
  <c r="AM33" i="9"/>
  <c r="AG33" i="9"/>
  <c r="AA33" i="9"/>
  <c r="U33" i="9"/>
  <c r="O33" i="9"/>
  <c r="I33" i="9"/>
  <c r="CB32" i="6"/>
  <c r="BW32" i="6"/>
  <c r="BR32" i="6"/>
  <c r="BM32" i="6"/>
  <c r="A33" i="6"/>
  <c r="AS32" i="6"/>
  <c r="Y32" i="6"/>
  <c r="E32" i="6"/>
  <c r="AX32" i="6"/>
  <c r="AD32" i="6"/>
  <c r="J32" i="6"/>
  <c r="BC32" i="6"/>
  <c r="AI32" i="6"/>
  <c r="O32" i="6"/>
  <c r="BH32" i="6"/>
  <c r="AN32" i="6"/>
  <c r="T32" i="6"/>
  <c r="A34" i="5"/>
  <c r="DA33" i="5"/>
  <c r="CV33" i="5"/>
  <c r="CB33" i="5"/>
  <c r="BH33" i="5"/>
  <c r="AN33" i="5"/>
  <c r="T33" i="5"/>
  <c r="CL33" i="5"/>
  <c r="BR33" i="5"/>
  <c r="AX33" i="5"/>
  <c r="AD33" i="5"/>
  <c r="J33" i="5"/>
  <c r="CQ33" i="5"/>
  <c r="BW33" i="5"/>
  <c r="BC33" i="5"/>
  <c r="AI33" i="5"/>
  <c r="O33" i="5"/>
  <c r="Y33" i="5"/>
  <c r="AS33" i="5"/>
  <c r="CG33" i="5"/>
  <c r="E33" i="5"/>
  <c r="BM33" i="5"/>
  <c r="E32" i="3"/>
  <c r="J32" i="3"/>
  <c r="O32" i="3"/>
  <c r="T32" i="3"/>
  <c r="Y32" i="3"/>
  <c r="AD32" i="3"/>
  <c r="AI32" i="3"/>
  <c r="AN32" i="3"/>
  <c r="AS32" i="3"/>
  <c r="AX32" i="3"/>
  <c r="BC32" i="3"/>
  <c r="BH32" i="3"/>
  <c r="BM32" i="3"/>
  <c r="BR32" i="3"/>
  <c r="BW32" i="3"/>
  <c r="CB32" i="3"/>
  <c r="CG32" i="3"/>
  <c r="CL32" i="3"/>
  <c r="CQ32" i="3"/>
  <c r="A33" i="3"/>
  <c r="HV33" i="1"/>
  <c r="HB33" i="1"/>
  <c r="GH33" i="1"/>
  <c r="FN33" i="1"/>
  <c r="A34" i="1"/>
  <c r="HG33" i="1"/>
  <c r="GM33" i="1"/>
  <c r="FS33" i="1"/>
  <c r="HL33" i="1"/>
  <c r="GR33" i="1"/>
  <c r="FX33" i="1"/>
  <c r="HQ33" i="1"/>
  <c r="GW33" i="1"/>
  <c r="GC33" i="1"/>
  <c r="FI33" i="1"/>
  <c r="FD33" i="1"/>
  <c r="EY33" i="1"/>
  <c r="ET33" i="1"/>
  <c r="EO33" i="1"/>
  <c r="EJ33" i="1"/>
  <c r="EE33" i="1"/>
  <c r="DZ33" i="1"/>
  <c r="DU33" i="1"/>
  <c r="DP33" i="1"/>
  <c r="DK33" i="1"/>
  <c r="DF33" i="1"/>
  <c r="DA33" i="1"/>
  <c r="CV33" i="1"/>
  <c r="CQ33" i="1"/>
  <c r="CL33" i="1"/>
  <c r="CG33" i="1"/>
  <c r="CB33" i="1"/>
  <c r="BW33" i="1"/>
  <c r="BR33" i="1"/>
  <c r="BM33" i="1"/>
  <c r="BH33" i="1"/>
  <c r="BC33" i="1"/>
  <c r="AX33" i="1"/>
  <c r="AS33" i="1"/>
  <c r="AN33" i="1"/>
  <c r="AI33" i="1"/>
  <c r="AD33" i="1"/>
  <c r="Y33" i="1"/>
  <c r="T33" i="1"/>
  <c r="O33" i="1"/>
  <c r="J33" i="1"/>
  <c r="E33" i="1"/>
  <c r="BN34" i="11" l="1"/>
  <c r="BH34" i="11"/>
  <c r="BB34" i="11"/>
  <c r="AV34" i="11"/>
  <c r="AP34" i="11"/>
  <c r="AJ34" i="11"/>
  <c r="AD34" i="11"/>
  <c r="X34" i="11"/>
  <c r="R34" i="11"/>
  <c r="L34" i="11"/>
  <c r="F34" i="11"/>
  <c r="A35" i="11"/>
  <c r="BK34" i="11"/>
  <c r="BD34" i="11"/>
  <c r="AU34" i="11"/>
  <c r="AM34" i="11"/>
  <c r="AF34" i="11"/>
  <c r="W34" i="11"/>
  <c r="O34" i="11"/>
  <c r="H34" i="11"/>
  <c r="BJ34" i="11"/>
  <c r="BA34" i="11"/>
  <c r="AS34" i="11"/>
  <c r="AL34" i="11"/>
  <c r="AC34" i="11"/>
  <c r="U34" i="11"/>
  <c r="N34" i="11"/>
  <c r="E34" i="11"/>
  <c r="BG34" i="11"/>
  <c r="AY34" i="11"/>
  <c r="AR34" i="11"/>
  <c r="AI34" i="11"/>
  <c r="AA34" i="11"/>
  <c r="T34" i="11"/>
  <c r="K34" i="11"/>
  <c r="BM34" i="11"/>
  <c r="BE34" i="11"/>
  <c r="AX34" i="11"/>
  <c r="AO34" i="11"/>
  <c r="AG34" i="11"/>
  <c r="Z34" i="11"/>
  <c r="Q34" i="11"/>
  <c r="I34" i="11"/>
  <c r="AZ34" i="9"/>
  <c r="AT34" i="9"/>
  <c r="AN34" i="9"/>
  <c r="AH34" i="9"/>
  <c r="AB34" i="9"/>
  <c r="V34" i="9"/>
  <c r="P34" i="9"/>
  <c r="J34" i="9"/>
  <c r="AY34" i="9"/>
  <c r="AS34" i="9"/>
  <c r="AM34" i="9"/>
  <c r="AG34" i="9"/>
  <c r="AA34" i="9"/>
  <c r="U34" i="9"/>
  <c r="O34" i="9"/>
  <c r="I34" i="9"/>
  <c r="BC34" i="9"/>
  <c r="AW34" i="9"/>
  <c r="AQ34" i="9"/>
  <c r="AK34" i="9"/>
  <c r="AE34" i="9"/>
  <c r="Y34" i="9"/>
  <c r="S34" i="9"/>
  <c r="M34" i="9"/>
  <c r="G34" i="9"/>
  <c r="B35" i="9"/>
  <c r="BB34" i="9"/>
  <c r="AV34" i="9"/>
  <c r="AP34" i="9"/>
  <c r="AJ34" i="9"/>
  <c r="AD34" i="9"/>
  <c r="X34" i="9"/>
  <c r="R34" i="9"/>
  <c r="L34" i="9"/>
  <c r="F34" i="9"/>
  <c r="A35" i="10"/>
  <c r="BH34" i="10"/>
  <c r="BB34" i="10"/>
  <c r="AV34" i="10"/>
  <c r="AP34" i="10"/>
  <c r="AJ34" i="10"/>
  <c r="AD34" i="10"/>
  <c r="X34" i="10"/>
  <c r="R34" i="10"/>
  <c r="L34" i="10"/>
  <c r="F34" i="10"/>
  <c r="BG34" i="10"/>
  <c r="BA34" i="10"/>
  <c r="AU34" i="10"/>
  <c r="AO34" i="10"/>
  <c r="AI34" i="10"/>
  <c r="AC34" i="10"/>
  <c r="W34" i="10"/>
  <c r="Q34" i="10"/>
  <c r="K34" i="10"/>
  <c r="E34" i="10"/>
  <c r="BK34" i="10"/>
  <c r="BE34" i="10"/>
  <c r="AY34" i="10"/>
  <c r="AS34" i="10"/>
  <c r="AM34" i="10"/>
  <c r="AG34" i="10"/>
  <c r="AA34" i="10"/>
  <c r="U34" i="10"/>
  <c r="O34" i="10"/>
  <c r="I34" i="10"/>
  <c r="BJ34" i="10"/>
  <c r="BD34" i="10"/>
  <c r="AX34" i="10"/>
  <c r="AR34" i="10"/>
  <c r="AL34" i="10"/>
  <c r="AF34" i="10"/>
  <c r="Z34" i="10"/>
  <c r="T34" i="10"/>
  <c r="N34" i="10"/>
  <c r="H34" i="10"/>
  <c r="A34" i="6"/>
  <c r="CB33" i="6"/>
  <c r="BW33" i="6"/>
  <c r="BR33" i="6"/>
  <c r="BM33" i="6"/>
  <c r="BH33" i="6"/>
  <c r="BC33" i="6"/>
  <c r="AX33" i="6"/>
  <c r="AS33" i="6"/>
  <c r="AN33" i="6"/>
  <c r="AI33" i="6"/>
  <c r="AD33" i="6"/>
  <c r="Y33" i="6"/>
  <c r="T33" i="6"/>
  <c r="O33" i="6"/>
  <c r="J33" i="6"/>
  <c r="E33" i="6"/>
  <c r="DA34" i="5"/>
  <c r="CG34" i="5"/>
  <c r="BM34" i="5"/>
  <c r="AS34" i="5"/>
  <c r="Y34" i="5"/>
  <c r="E34" i="5"/>
  <c r="CV34" i="5"/>
  <c r="CL34" i="5"/>
  <c r="BC34" i="5"/>
  <c r="T34" i="5"/>
  <c r="J34" i="5"/>
  <c r="CQ34" i="5"/>
  <c r="BH34" i="5"/>
  <c r="AX34" i="5"/>
  <c r="O34" i="5"/>
  <c r="A35" i="5"/>
  <c r="BW34" i="5"/>
  <c r="AN34" i="5"/>
  <c r="AD34" i="5"/>
  <c r="BR34" i="5"/>
  <c r="AI34" i="5"/>
  <c r="CB34" i="5"/>
  <c r="T33" i="3"/>
  <c r="AN33" i="3"/>
  <c r="BH33" i="3"/>
  <c r="CB33" i="3"/>
  <c r="A34" i="3"/>
  <c r="O33" i="3"/>
  <c r="AI33" i="3"/>
  <c r="BC33" i="3"/>
  <c r="BW33" i="3"/>
  <c r="CQ33" i="3"/>
  <c r="J33" i="3"/>
  <c r="AD33" i="3"/>
  <c r="AX33" i="3"/>
  <c r="BR33" i="3"/>
  <c r="CL33" i="3"/>
  <c r="E33" i="3"/>
  <c r="Y33" i="3"/>
  <c r="AS33" i="3"/>
  <c r="BM33" i="3"/>
  <c r="CG33" i="3"/>
  <c r="HV34" i="1"/>
  <c r="HB34" i="1"/>
  <c r="GH34" i="1"/>
  <c r="FN34" i="1"/>
  <c r="ET34" i="1"/>
  <c r="DZ34" i="1"/>
  <c r="DF34" i="1"/>
  <c r="CL34" i="1"/>
  <c r="BR34" i="1"/>
  <c r="AX34" i="1"/>
  <c r="AD34" i="1"/>
  <c r="J34" i="1"/>
  <c r="A35" i="1"/>
  <c r="HG34" i="1"/>
  <c r="GM34" i="1"/>
  <c r="FS34" i="1"/>
  <c r="EY34" i="1"/>
  <c r="EE34" i="1"/>
  <c r="DK34" i="1"/>
  <c r="CQ34" i="1"/>
  <c r="BW34" i="1"/>
  <c r="BC34" i="1"/>
  <c r="AI34" i="1"/>
  <c r="O34" i="1"/>
  <c r="HL34" i="1"/>
  <c r="GR34" i="1"/>
  <c r="FX34" i="1"/>
  <c r="FD34" i="1"/>
  <c r="EJ34" i="1"/>
  <c r="DP34" i="1"/>
  <c r="CV34" i="1"/>
  <c r="CB34" i="1"/>
  <c r="BH34" i="1"/>
  <c r="AN34" i="1"/>
  <c r="T34" i="1"/>
  <c r="HQ34" i="1"/>
  <c r="GW34" i="1"/>
  <c r="GC34" i="1"/>
  <c r="FI34" i="1"/>
  <c r="EO34" i="1"/>
  <c r="DU34" i="1"/>
  <c r="DA34" i="1"/>
  <c r="CG34" i="1"/>
  <c r="BM34" i="1"/>
  <c r="AS34" i="1"/>
  <c r="Y34" i="1"/>
  <c r="E34" i="1"/>
  <c r="BK35" i="11" l="1"/>
  <c r="BE35" i="11"/>
  <c r="AY35" i="11"/>
  <c r="AS35" i="11"/>
  <c r="AM35" i="11"/>
  <c r="AG35" i="11"/>
  <c r="AA35" i="11"/>
  <c r="U35" i="11"/>
  <c r="O35" i="11"/>
  <c r="I35" i="11"/>
  <c r="BN35" i="11"/>
  <c r="BG35" i="11"/>
  <c r="AX35" i="11"/>
  <c r="AP35" i="11"/>
  <c r="AI35" i="11"/>
  <c r="Z35" i="11"/>
  <c r="R35" i="11"/>
  <c r="K35" i="11"/>
  <c r="BM35" i="11"/>
  <c r="BD35" i="11"/>
  <c r="AV35" i="11"/>
  <c r="AO35" i="11"/>
  <c r="AF35" i="11"/>
  <c r="X35" i="11"/>
  <c r="Q35" i="11"/>
  <c r="H35" i="11"/>
  <c r="BJ35" i="11"/>
  <c r="BB35" i="11"/>
  <c r="AU35" i="11"/>
  <c r="AL35" i="11"/>
  <c r="AD35" i="11"/>
  <c r="W35" i="11"/>
  <c r="N35" i="11"/>
  <c r="F35" i="11"/>
  <c r="A36" i="11"/>
  <c r="BH35" i="11"/>
  <c r="BA35" i="11"/>
  <c r="AR35" i="11"/>
  <c r="AJ35" i="11"/>
  <c r="AC35" i="11"/>
  <c r="T35" i="11"/>
  <c r="L35" i="11"/>
  <c r="E35" i="11"/>
  <c r="BK35" i="10"/>
  <c r="BE35" i="10"/>
  <c r="AY35" i="10"/>
  <c r="AS35" i="10"/>
  <c r="AM35" i="10"/>
  <c r="AG35" i="10"/>
  <c r="AA35" i="10"/>
  <c r="BJ35" i="10"/>
  <c r="BD35" i="10"/>
  <c r="AX35" i="10"/>
  <c r="AR35" i="10"/>
  <c r="AL35" i="10"/>
  <c r="AF35" i="10"/>
  <c r="Z35" i="10"/>
  <c r="BA35" i="10"/>
  <c r="AO35" i="10"/>
  <c r="AC35" i="10"/>
  <c r="T35" i="10"/>
  <c r="N35" i="10"/>
  <c r="H35" i="10"/>
  <c r="A36" i="10"/>
  <c r="BH35" i="10"/>
  <c r="AV35" i="10"/>
  <c r="AJ35" i="10"/>
  <c r="X35" i="10"/>
  <c r="R35" i="10"/>
  <c r="L35" i="10"/>
  <c r="F35" i="10"/>
  <c r="BG35" i="10"/>
  <c r="AU35" i="10"/>
  <c r="AI35" i="10"/>
  <c r="W35" i="10"/>
  <c r="Q35" i="10"/>
  <c r="K35" i="10"/>
  <c r="E35" i="10"/>
  <c r="BB35" i="10"/>
  <c r="AP35" i="10"/>
  <c r="AD35" i="10"/>
  <c r="U35" i="10"/>
  <c r="O35" i="10"/>
  <c r="I35" i="10"/>
  <c r="BC35" i="9"/>
  <c r="AW35" i="9"/>
  <c r="AQ35" i="9"/>
  <c r="AK35" i="9"/>
  <c r="AE35" i="9"/>
  <c r="Y35" i="9"/>
  <c r="S35" i="9"/>
  <c r="M35" i="9"/>
  <c r="G35" i="9"/>
  <c r="B36" i="9"/>
  <c r="BB35" i="9"/>
  <c r="AV35" i="9"/>
  <c r="AP35" i="9"/>
  <c r="AJ35" i="9"/>
  <c r="AD35" i="9"/>
  <c r="X35" i="9"/>
  <c r="R35" i="9"/>
  <c r="L35" i="9"/>
  <c r="F35" i="9"/>
  <c r="AZ35" i="9"/>
  <c r="AT35" i="9"/>
  <c r="AN35" i="9"/>
  <c r="AH35" i="9"/>
  <c r="AB35" i="9"/>
  <c r="V35" i="9"/>
  <c r="P35" i="9"/>
  <c r="J35" i="9"/>
  <c r="AY35" i="9"/>
  <c r="AS35" i="9"/>
  <c r="AM35" i="9"/>
  <c r="AG35" i="9"/>
  <c r="AA35" i="9"/>
  <c r="U35" i="9"/>
  <c r="O35" i="9"/>
  <c r="I35" i="9"/>
  <c r="CB34" i="6"/>
  <c r="BW34" i="6"/>
  <c r="BR34" i="6"/>
  <c r="BM34" i="6"/>
  <c r="BH34" i="6"/>
  <c r="BC34" i="6"/>
  <c r="AX34" i="6"/>
  <c r="AS34" i="6"/>
  <c r="AN34" i="6"/>
  <c r="AI34" i="6"/>
  <c r="AD34" i="6"/>
  <c r="Y34" i="6"/>
  <c r="T34" i="6"/>
  <c r="O34" i="6"/>
  <c r="J34" i="6"/>
  <c r="E34" i="6"/>
  <c r="A35" i="6"/>
  <c r="A36" i="5"/>
  <c r="DA35" i="5"/>
  <c r="CV35" i="5"/>
  <c r="CQ35" i="5"/>
  <c r="CL35" i="5"/>
  <c r="CG35" i="5"/>
  <c r="CB35" i="5"/>
  <c r="BW35" i="5"/>
  <c r="BR35" i="5"/>
  <c r="BM35" i="5"/>
  <c r="BH35" i="5"/>
  <c r="BC35" i="5"/>
  <c r="AX35" i="5"/>
  <c r="AS35" i="5"/>
  <c r="AN35" i="5"/>
  <c r="AI35" i="5"/>
  <c r="AD35" i="5"/>
  <c r="Y35" i="5"/>
  <c r="T35" i="5"/>
  <c r="O35" i="5"/>
  <c r="J35" i="5"/>
  <c r="E35" i="5"/>
  <c r="E34" i="3"/>
  <c r="J34" i="3"/>
  <c r="O34" i="3"/>
  <c r="T34" i="3"/>
  <c r="Y34" i="3"/>
  <c r="AD34" i="3"/>
  <c r="AI34" i="3"/>
  <c r="AN34" i="3"/>
  <c r="AS34" i="3"/>
  <c r="AX34" i="3"/>
  <c r="BC34" i="3"/>
  <c r="BH34" i="3"/>
  <c r="BM34" i="3"/>
  <c r="BR34" i="3"/>
  <c r="BW34" i="3"/>
  <c r="CB34" i="3"/>
  <c r="CG34" i="3"/>
  <c r="CL34" i="3"/>
  <c r="CQ34" i="3"/>
  <c r="A35" i="3"/>
  <c r="A36" i="1"/>
  <c r="HG35" i="1"/>
  <c r="GM35" i="1"/>
  <c r="FS35" i="1"/>
  <c r="EY35" i="1"/>
  <c r="EE35" i="1"/>
  <c r="DK35" i="1"/>
  <c r="CQ35" i="1"/>
  <c r="HQ35" i="1"/>
  <c r="GH35" i="1"/>
  <c r="FX35" i="1"/>
  <c r="EO35" i="1"/>
  <c r="DF35" i="1"/>
  <c r="CV35" i="1"/>
  <c r="CG35" i="1"/>
  <c r="BM35" i="1"/>
  <c r="AS35" i="1"/>
  <c r="Y35" i="1"/>
  <c r="E35" i="1"/>
  <c r="GW35" i="1"/>
  <c r="FN35" i="1"/>
  <c r="FD35" i="1"/>
  <c r="DU35" i="1"/>
  <c r="CL35" i="1"/>
  <c r="BR35" i="1"/>
  <c r="AX35" i="1"/>
  <c r="AD35" i="1"/>
  <c r="J35" i="1"/>
  <c r="HV35" i="1"/>
  <c r="HL35" i="1"/>
  <c r="GC35" i="1"/>
  <c r="ET35" i="1"/>
  <c r="EJ35" i="1"/>
  <c r="DA35" i="1"/>
  <c r="BW35" i="1"/>
  <c r="BC35" i="1"/>
  <c r="AI35" i="1"/>
  <c r="O35" i="1"/>
  <c r="HB35" i="1"/>
  <c r="GR35" i="1"/>
  <c r="FI35" i="1"/>
  <c r="DZ35" i="1"/>
  <c r="DP35" i="1"/>
  <c r="CB35" i="1"/>
  <c r="BH35" i="1"/>
  <c r="AN35" i="1"/>
  <c r="T35" i="1"/>
  <c r="A37" i="11" l="1"/>
  <c r="BM36" i="11"/>
  <c r="BG36" i="11"/>
  <c r="BA36" i="11"/>
  <c r="AU36" i="11"/>
  <c r="BN36" i="11"/>
  <c r="BH36" i="11"/>
  <c r="BB36" i="11"/>
  <c r="AV36" i="11"/>
  <c r="AP36" i="11"/>
  <c r="AJ36" i="11"/>
  <c r="AD36" i="11"/>
  <c r="X36" i="11"/>
  <c r="R36" i="11"/>
  <c r="L36" i="11"/>
  <c r="F36" i="11"/>
  <c r="BJ36" i="11"/>
  <c r="AX36" i="11"/>
  <c r="AM36" i="11"/>
  <c r="AF36" i="11"/>
  <c r="W36" i="11"/>
  <c r="O36" i="11"/>
  <c r="H36" i="11"/>
  <c r="BE36" i="11"/>
  <c r="AS36" i="11"/>
  <c r="AL36" i="11"/>
  <c r="AC36" i="11"/>
  <c r="U36" i="11"/>
  <c r="N36" i="11"/>
  <c r="E36" i="11"/>
  <c r="BD36" i="11"/>
  <c r="AR36" i="11"/>
  <c r="AI36" i="11"/>
  <c r="AA36" i="11"/>
  <c r="T36" i="11"/>
  <c r="K36" i="11"/>
  <c r="BK36" i="11"/>
  <c r="AY36" i="11"/>
  <c r="AO36" i="11"/>
  <c r="AG36" i="11"/>
  <c r="Z36" i="11"/>
  <c r="Q36" i="11"/>
  <c r="I36" i="11"/>
  <c r="AZ36" i="9"/>
  <c r="AT36" i="9"/>
  <c r="AN36" i="9"/>
  <c r="AH36" i="9"/>
  <c r="AB36" i="9"/>
  <c r="V36" i="9"/>
  <c r="P36" i="9"/>
  <c r="J36" i="9"/>
  <c r="B37" i="9"/>
  <c r="AY36" i="9"/>
  <c r="AS36" i="9"/>
  <c r="AM36" i="9"/>
  <c r="AG36" i="9"/>
  <c r="AA36" i="9"/>
  <c r="U36" i="9"/>
  <c r="O36" i="9"/>
  <c r="I36" i="9"/>
  <c r="BC36" i="9"/>
  <c r="AW36" i="9"/>
  <c r="AQ36" i="9"/>
  <c r="AK36" i="9"/>
  <c r="AE36" i="9"/>
  <c r="Y36" i="9"/>
  <c r="S36" i="9"/>
  <c r="M36" i="9"/>
  <c r="G36" i="9"/>
  <c r="BB36" i="9"/>
  <c r="AV36" i="9"/>
  <c r="AP36" i="9"/>
  <c r="AJ36" i="9"/>
  <c r="AD36" i="9"/>
  <c r="X36" i="9"/>
  <c r="R36" i="9"/>
  <c r="L36" i="9"/>
  <c r="F36" i="9"/>
  <c r="BG36" i="10"/>
  <c r="BA36" i="10"/>
  <c r="AU36" i="10"/>
  <c r="AO36" i="10"/>
  <c r="AI36" i="10"/>
  <c r="AC36" i="10"/>
  <c r="W36" i="10"/>
  <c r="Q36" i="10"/>
  <c r="K36" i="10"/>
  <c r="E36" i="10"/>
  <c r="BK36" i="10"/>
  <c r="BE36" i="10"/>
  <c r="AY36" i="10"/>
  <c r="AS36" i="10"/>
  <c r="AM36" i="10"/>
  <c r="AG36" i="10"/>
  <c r="AA36" i="10"/>
  <c r="U36" i="10"/>
  <c r="O36" i="10"/>
  <c r="I36" i="10"/>
  <c r="BB36" i="10"/>
  <c r="AP36" i="10"/>
  <c r="AD36" i="10"/>
  <c r="R36" i="10"/>
  <c r="F36" i="10"/>
  <c r="A37" i="10"/>
  <c r="BJ36" i="10"/>
  <c r="AX36" i="10"/>
  <c r="AL36" i="10"/>
  <c r="Z36" i="10"/>
  <c r="N36" i="10"/>
  <c r="BH36" i="10"/>
  <c r="AV36" i="10"/>
  <c r="AJ36" i="10"/>
  <c r="X36" i="10"/>
  <c r="L36" i="10"/>
  <c r="BD36" i="10"/>
  <c r="AR36" i="10"/>
  <c r="AF36" i="10"/>
  <c r="T36" i="10"/>
  <c r="H36" i="10"/>
  <c r="A36" i="6"/>
  <c r="CB35" i="6"/>
  <c r="BW35" i="6"/>
  <c r="BR35" i="6"/>
  <c r="BM35" i="6"/>
  <c r="BH35" i="6"/>
  <c r="BC35" i="6"/>
  <c r="AX35" i="6"/>
  <c r="AS35" i="6"/>
  <c r="AN35" i="6"/>
  <c r="AI35" i="6"/>
  <c r="AD35" i="6"/>
  <c r="Y35" i="6"/>
  <c r="T35" i="6"/>
  <c r="O35" i="6"/>
  <c r="J35" i="6"/>
  <c r="E35" i="6"/>
  <c r="CQ36" i="5"/>
  <c r="BW36" i="5"/>
  <c r="BC36" i="5"/>
  <c r="AI36" i="5"/>
  <c r="O36" i="5"/>
  <c r="A37" i="5"/>
  <c r="CL36" i="5"/>
  <c r="BR36" i="5"/>
  <c r="AX36" i="5"/>
  <c r="AD36" i="5"/>
  <c r="J36" i="5"/>
  <c r="CG36" i="5"/>
  <c r="AS36" i="5"/>
  <c r="E36" i="5"/>
  <c r="DA36" i="5"/>
  <c r="BM36" i="5"/>
  <c r="Y36" i="5"/>
  <c r="CV36" i="5"/>
  <c r="BH36" i="5"/>
  <c r="T36" i="5"/>
  <c r="CB36" i="5"/>
  <c r="AN36" i="5"/>
  <c r="E35" i="3"/>
  <c r="Y35" i="3"/>
  <c r="AS35" i="3"/>
  <c r="BM35" i="3"/>
  <c r="CG35" i="3"/>
  <c r="T35" i="3"/>
  <c r="AN35" i="3"/>
  <c r="BH35" i="3"/>
  <c r="CB35" i="3"/>
  <c r="A36" i="3"/>
  <c r="O35" i="3"/>
  <c r="AI35" i="3"/>
  <c r="BC35" i="3"/>
  <c r="BW35" i="3"/>
  <c r="CQ35" i="3"/>
  <c r="J35" i="3"/>
  <c r="AD35" i="3"/>
  <c r="AX35" i="3"/>
  <c r="BR35" i="3"/>
  <c r="CL35" i="3"/>
  <c r="A37" i="1"/>
  <c r="HV36" i="1"/>
  <c r="HQ36" i="1"/>
  <c r="HL36" i="1"/>
  <c r="HG36" i="1"/>
  <c r="HB36" i="1"/>
  <c r="GW36" i="1"/>
  <c r="GR36" i="1"/>
  <c r="GM36" i="1"/>
  <c r="GH36" i="1"/>
  <c r="GC36" i="1"/>
  <c r="FX36" i="1"/>
  <c r="FS36" i="1"/>
  <c r="FN36" i="1"/>
  <c r="FI36" i="1"/>
  <c r="FD36" i="1"/>
  <c r="EY36" i="1"/>
  <c r="ET36" i="1"/>
  <c r="EO36" i="1"/>
  <c r="EJ36" i="1"/>
  <c r="EE36" i="1"/>
  <c r="DZ36" i="1"/>
  <c r="DU36" i="1"/>
  <c r="DP36" i="1"/>
  <c r="DK36" i="1"/>
  <c r="DF36" i="1"/>
  <c r="DA36" i="1"/>
  <c r="CV36" i="1"/>
  <c r="CQ36" i="1"/>
  <c r="CL36" i="1"/>
  <c r="CG36" i="1"/>
  <c r="CB36" i="1"/>
  <c r="BW36" i="1"/>
  <c r="BR36" i="1"/>
  <c r="BM36" i="1"/>
  <c r="BH36" i="1"/>
  <c r="BC36" i="1"/>
  <c r="AX36" i="1"/>
  <c r="AS36" i="1"/>
  <c r="AN36" i="1"/>
  <c r="AI36" i="1"/>
  <c r="AD36" i="1"/>
  <c r="Y36" i="1"/>
  <c r="T36" i="1"/>
  <c r="O36" i="1"/>
  <c r="J36" i="1"/>
  <c r="E36" i="1"/>
  <c r="BJ37" i="11" l="1"/>
  <c r="BD37" i="11"/>
  <c r="AX37" i="11"/>
  <c r="AR37" i="11"/>
  <c r="AL37" i="11"/>
  <c r="AF37" i="11"/>
  <c r="Z37" i="11"/>
  <c r="T37" i="11"/>
  <c r="N37" i="11"/>
  <c r="H37" i="11"/>
  <c r="BN37" i="11"/>
  <c r="BH37" i="11"/>
  <c r="BB37" i="11"/>
  <c r="AV37" i="11"/>
  <c r="AP37" i="11"/>
  <c r="AJ37" i="11"/>
  <c r="AD37" i="11"/>
  <c r="X37" i="11"/>
  <c r="R37" i="11"/>
  <c r="L37" i="11"/>
  <c r="F37" i="11"/>
  <c r="A38" i="11"/>
  <c r="BM37" i="11"/>
  <c r="BG37" i="11"/>
  <c r="BA37" i="11"/>
  <c r="AU37" i="11"/>
  <c r="AO37" i="11"/>
  <c r="AI37" i="11"/>
  <c r="AC37" i="11"/>
  <c r="W37" i="11"/>
  <c r="Q37" i="11"/>
  <c r="K37" i="11"/>
  <c r="E37" i="11"/>
  <c r="BK37" i="11"/>
  <c r="BE37" i="11"/>
  <c r="AY37" i="11"/>
  <c r="AS37" i="11"/>
  <c r="AM37" i="11"/>
  <c r="AG37" i="11"/>
  <c r="AA37" i="11"/>
  <c r="U37" i="11"/>
  <c r="O37" i="11"/>
  <c r="I37" i="11"/>
  <c r="A38" i="10"/>
  <c r="BH37" i="10"/>
  <c r="BB37" i="10"/>
  <c r="AV37" i="10"/>
  <c r="AP37" i="10"/>
  <c r="AJ37" i="10"/>
  <c r="AD37" i="10"/>
  <c r="X37" i="10"/>
  <c r="R37" i="10"/>
  <c r="L37" i="10"/>
  <c r="F37" i="10"/>
  <c r="BG37" i="10"/>
  <c r="BA37" i="10"/>
  <c r="AU37" i="10"/>
  <c r="AO37" i="10"/>
  <c r="AI37" i="10"/>
  <c r="AC37" i="10"/>
  <c r="W37" i="10"/>
  <c r="Q37" i="10"/>
  <c r="K37" i="10"/>
  <c r="E37" i="10"/>
  <c r="BK37" i="10"/>
  <c r="AY37" i="10"/>
  <c r="AM37" i="10"/>
  <c r="AA37" i="10"/>
  <c r="O37" i="10"/>
  <c r="BJ37" i="10"/>
  <c r="AX37" i="10"/>
  <c r="AL37" i="10"/>
  <c r="Z37" i="10"/>
  <c r="N37" i="10"/>
  <c r="BE37" i="10"/>
  <c r="AS37" i="10"/>
  <c r="AG37" i="10"/>
  <c r="U37" i="10"/>
  <c r="I37" i="10"/>
  <c r="BD37" i="10"/>
  <c r="AR37" i="10"/>
  <c r="AF37" i="10"/>
  <c r="T37" i="10"/>
  <c r="H37" i="10"/>
  <c r="AY37" i="9"/>
  <c r="AS37" i="9"/>
  <c r="AM37" i="9"/>
  <c r="AG37" i="9"/>
  <c r="AA37" i="9"/>
  <c r="BC37" i="9"/>
  <c r="AW37" i="9"/>
  <c r="AQ37" i="9"/>
  <c r="AK37" i="9"/>
  <c r="AE37" i="9"/>
  <c r="Y37" i="9"/>
  <c r="S37" i="9"/>
  <c r="M37" i="9"/>
  <c r="G37" i="9"/>
  <c r="BB37" i="9"/>
  <c r="AP37" i="9"/>
  <c r="AD37" i="9"/>
  <c r="U37" i="9"/>
  <c r="L37" i="9"/>
  <c r="B38" i="9"/>
  <c r="AZ37" i="9"/>
  <c r="AN37" i="9"/>
  <c r="AB37" i="9"/>
  <c r="R37" i="9"/>
  <c r="J37" i="9"/>
  <c r="AV37" i="9"/>
  <c r="AJ37" i="9"/>
  <c r="X37" i="9"/>
  <c r="P37" i="9"/>
  <c r="I37" i="9"/>
  <c r="AT37" i="9"/>
  <c r="AH37" i="9"/>
  <c r="V37" i="9"/>
  <c r="O37" i="9"/>
  <c r="F37" i="9"/>
  <c r="CB36" i="6"/>
  <c r="BW36" i="6"/>
  <c r="BR36" i="6"/>
  <c r="BM36" i="6"/>
  <c r="BH36" i="6"/>
  <c r="BC36" i="6"/>
  <c r="AX36" i="6"/>
  <c r="AS36" i="6"/>
  <c r="AN36" i="6"/>
  <c r="AI36" i="6"/>
  <c r="AD36" i="6"/>
  <c r="Y36" i="6"/>
  <c r="T36" i="6"/>
  <c r="O36" i="6"/>
  <c r="J36" i="6"/>
  <c r="E36" i="6"/>
  <c r="A37" i="6"/>
  <c r="A38" i="5"/>
  <c r="DA37" i="5"/>
  <c r="CV37" i="5"/>
  <c r="CQ37" i="5"/>
  <c r="CL37" i="5"/>
  <c r="CG37" i="5"/>
  <c r="CB37" i="5"/>
  <c r="BW37" i="5"/>
  <c r="BR37" i="5"/>
  <c r="BM37" i="5"/>
  <c r="BH37" i="5"/>
  <c r="BC37" i="5"/>
  <c r="AX37" i="5"/>
  <c r="AS37" i="5"/>
  <c r="AN37" i="5"/>
  <c r="AI37" i="5"/>
  <c r="AD37" i="5"/>
  <c r="Y37" i="5"/>
  <c r="T37" i="5"/>
  <c r="O37" i="5"/>
  <c r="J37" i="5"/>
  <c r="E37" i="5"/>
  <c r="E36" i="3"/>
  <c r="J36" i="3"/>
  <c r="O36" i="3"/>
  <c r="T36" i="3"/>
  <c r="Y36" i="3"/>
  <c r="AD36" i="3"/>
  <c r="AI36" i="3"/>
  <c r="AN36" i="3"/>
  <c r="AS36" i="3"/>
  <c r="AX36" i="3"/>
  <c r="BC36" i="3"/>
  <c r="BH36" i="3"/>
  <c r="BM36" i="3"/>
  <c r="BR36" i="3"/>
  <c r="BW36" i="3"/>
  <c r="CB36" i="3"/>
  <c r="CG36" i="3"/>
  <c r="CL36" i="3"/>
  <c r="CQ36" i="3"/>
  <c r="A37" i="3"/>
  <c r="A38" i="1"/>
  <c r="HG37" i="1"/>
  <c r="GM37" i="1"/>
  <c r="FS37" i="1"/>
  <c r="EY37" i="1"/>
  <c r="EE37" i="1"/>
  <c r="DK37" i="1"/>
  <c r="CQ37" i="1"/>
  <c r="BW37" i="1"/>
  <c r="BC37" i="1"/>
  <c r="AI37" i="1"/>
  <c r="O37" i="1"/>
  <c r="HL37" i="1"/>
  <c r="GR37" i="1"/>
  <c r="FX37" i="1"/>
  <c r="FD37" i="1"/>
  <c r="EJ37" i="1"/>
  <c r="HQ37" i="1"/>
  <c r="GW37" i="1"/>
  <c r="GC37" i="1"/>
  <c r="FI37" i="1"/>
  <c r="EO37" i="1"/>
  <c r="DU37" i="1"/>
  <c r="DA37" i="1"/>
  <c r="CG37" i="1"/>
  <c r="BM37" i="1"/>
  <c r="HV37" i="1"/>
  <c r="HB37" i="1"/>
  <c r="GH37" i="1"/>
  <c r="FN37" i="1"/>
  <c r="ET37" i="1"/>
  <c r="DZ37" i="1"/>
  <c r="DF37" i="1"/>
  <c r="CL37" i="1"/>
  <c r="BR37" i="1"/>
  <c r="AX37" i="1"/>
  <c r="AD37" i="1"/>
  <c r="J37" i="1"/>
  <c r="BH37" i="1"/>
  <c r="AN37" i="1"/>
  <c r="CB37" i="1"/>
  <c r="Y37" i="1"/>
  <c r="CV37" i="1"/>
  <c r="T37" i="1"/>
  <c r="DP37" i="1"/>
  <c r="AS37" i="1"/>
  <c r="E37" i="1"/>
  <c r="A39" i="11" l="1"/>
  <c r="BM38" i="11"/>
  <c r="BG38" i="11"/>
  <c r="BA38" i="11"/>
  <c r="AU38" i="11"/>
  <c r="AO38" i="11"/>
  <c r="AI38" i="11"/>
  <c r="AC38" i="11"/>
  <c r="W38" i="11"/>
  <c r="Q38" i="11"/>
  <c r="K38" i="11"/>
  <c r="E38" i="11"/>
  <c r="BK38" i="11"/>
  <c r="BE38" i="11"/>
  <c r="AY38" i="11"/>
  <c r="AS38" i="11"/>
  <c r="AM38" i="11"/>
  <c r="AG38" i="11"/>
  <c r="AA38" i="11"/>
  <c r="U38" i="11"/>
  <c r="O38" i="11"/>
  <c r="I38" i="11"/>
  <c r="BJ38" i="11"/>
  <c r="BD38" i="11"/>
  <c r="AX38" i="11"/>
  <c r="AR38" i="11"/>
  <c r="AL38" i="11"/>
  <c r="AF38" i="11"/>
  <c r="Z38" i="11"/>
  <c r="T38" i="11"/>
  <c r="N38" i="11"/>
  <c r="H38" i="11"/>
  <c r="BN38" i="11"/>
  <c r="BH38" i="11"/>
  <c r="BB38" i="11"/>
  <c r="AV38" i="11"/>
  <c r="AP38" i="11"/>
  <c r="AJ38" i="11"/>
  <c r="AD38" i="11"/>
  <c r="X38" i="11"/>
  <c r="R38" i="11"/>
  <c r="L38" i="11"/>
  <c r="F38" i="11"/>
  <c r="B39" i="9"/>
  <c r="BB38" i="9"/>
  <c r="AV38" i="9"/>
  <c r="AP38" i="9"/>
  <c r="AJ38" i="9"/>
  <c r="AD38" i="9"/>
  <c r="X38" i="9"/>
  <c r="R38" i="9"/>
  <c r="L38" i="9"/>
  <c r="F38" i="9"/>
  <c r="AZ38" i="9"/>
  <c r="AT38" i="9"/>
  <c r="AN38" i="9"/>
  <c r="AH38" i="9"/>
  <c r="AB38" i="9"/>
  <c r="V38" i="9"/>
  <c r="P38" i="9"/>
  <c r="J38" i="9"/>
  <c r="BC38" i="9"/>
  <c r="AQ38" i="9"/>
  <c r="AE38" i="9"/>
  <c r="S38" i="9"/>
  <c r="G38" i="9"/>
  <c r="AY38" i="9"/>
  <c r="AM38" i="9"/>
  <c r="AA38" i="9"/>
  <c r="O38" i="9"/>
  <c r="AW38" i="9"/>
  <c r="AK38" i="9"/>
  <c r="Y38" i="9"/>
  <c r="M38" i="9"/>
  <c r="AS38" i="9"/>
  <c r="AG38" i="9"/>
  <c r="U38" i="9"/>
  <c r="I38" i="9"/>
  <c r="BJ38" i="10"/>
  <c r="BD38" i="10"/>
  <c r="AX38" i="10"/>
  <c r="AR38" i="10"/>
  <c r="AL38" i="10"/>
  <c r="AF38" i="10"/>
  <c r="Z38" i="10"/>
  <c r="T38" i="10"/>
  <c r="N38" i="10"/>
  <c r="H38" i="10"/>
  <c r="A39" i="10"/>
  <c r="BH38" i="10"/>
  <c r="BB38" i="10"/>
  <c r="AV38" i="10"/>
  <c r="AP38" i="10"/>
  <c r="AJ38" i="10"/>
  <c r="AD38" i="10"/>
  <c r="X38" i="10"/>
  <c r="R38" i="10"/>
  <c r="L38" i="10"/>
  <c r="F38" i="10"/>
  <c r="BA38" i="10"/>
  <c r="AO38" i="10"/>
  <c r="AC38" i="10"/>
  <c r="Q38" i="10"/>
  <c r="E38" i="10"/>
  <c r="BK38" i="10"/>
  <c r="AY38" i="10"/>
  <c r="AM38" i="10"/>
  <c r="AA38" i="10"/>
  <c r="O38" i="10"/>
  <c r="BG38" i="10"/>
  <c r="AU38" i="10"/>
  <c r="AI38" i="10"/>
  <c r="W38" i="10"/>
  <c r="K38" i="10"/>
  <c r="BE38" i="10"/>
  <c r="AS38" i="10"/>
  <c r="AG38" i="10"/>
  <c r="U38" i="10"/>
  <c r="I38" i="10"/>
  <c r="CB37" i="6"/>
  <c r="BW37" i="6"/>
  <c r="BR37" i="6"/>
  <c r="BM37" i="6"/>
  <c r="BH37" i="6"/>
  <c r="BC37" i="6"/>
  <c r="AX37" i="6"/>
  <c r="AS37" i="6"/>
  <c r="AN37" i="6"/>
  <c r="AI37" i="6"/>
  <c r="AD37" i="6"/>
  <c r="Y37" i="6"/>
  <c r="T37" i="6"/>
  <c r="A38" i="6"/>
  <c r="E37" i="6"/>
  <c r="J37" i="6"/>
  <c r="O37" i="6"/>
  <c r="A39" i="5"/>
  <c r="CV38" i="5"/>
  <c r="CL38" i="5"/>
  <c r="CB38" i="5"/>
  <c r="BR38" i="5"/>
  <c r="BH38" i="5"/>
  <c r="AX38" i="5"/>
  <c r="AN38" i="5"/>
  <c r="AD38" i="5"/>
  <c r="T38" i="5"/>
  <c r="J38" i="5"/>
  <c r="DA38" i="5"/>
  <c r="CG38" i="5"/>
  <c r="BM38" i="5"/>
  <c r="AS38" i="5"/>
  <c r="Y38" i="5"/>
  <c r="E38" i="5"/>
  <c r="AI38" i="5"/>
  <c r="CQ38" i="5"/>
  <c r="O38" i="5"/>
  <c r="BC38" i="5"/>
  <c r="BW38" i="5"/>
  <c r="J37" i="3"/>
  <c r="AD37" i="3"/>
  <c r="AX37" i="3"/>
  <c r="BR37" i="3"/>
  <c r="CL37" i="3"/>
  <c r="E37" i="3"/>
  <c r="Y37" i="3"/>
  <c r="AS37" i="3"/>
  <c r="BM37" i="3"/>
  <c r="CG37" i="3"/>
  <c r="T37" i="3"/>
  <c r="AN37" i="3"/>
  <c r="BH37" i="3"/>
  <c r="CB37" i="3"/>
  <c r="A38" i="3"/>
  <c r="O37" i="3"/>
  <c r="AI37" i="3"/>
  <c r="BC37" i="3"/>
  <c r="BW37" i="3"/>
  <c r="CQ37" i="3"/>
  <c r="A39" i="1"/>
  <c r="HV38" i="1"/>
  <c r="HQ38" i="1"/>
  <c r="HL38" i="1"/>
  <c r="HG38" i="1"/>
  <c r="HB38" i="1"/>
  <c r="GW38" i="1"/>
  <c r="GR38" i="1"/>
  <c r="GM38" i="1"/>
  <c r="GH38" i="1"/>
  <c r="GC38" i="1"/>
  <c r="FX38" i="1"/>
  <c r="FS38" i="1"/>
  <c r="FN38" i="1"/>
  <c r="FI38" i="1"/>
  <c r="FD38" i="1"/>
  <c r="EY38" i="1"/>
  <c r="ET38" i="1"/>
  <c r="EO38" i="1"/>
  <c r="EJ38" i="1"/>
  <c r="EE38" i="1"/>
  <c r="DZ38" i="1"/>
  <c r="DU38" i="1"/>
  <c r="DP38" i="1"/>
  <c r="DK38" i="1"/>
  <c r="DF38" i="1"/>
  <c r="DA38" i="1"/>
  <c r="CV38" i="1"/>
  <c r="CQ38" i="1"/>
  <c r="CL38" i="1"/>
  <c r="CG38" i="1"/>
  <c r="CB38" i="1"/>
  <c r="BW38" i="1"/>
  <c r="BR38" i="1"/>
  <c r="BM38" i="1"/>
  <c r="BH38" i="1"/>
  <c r="BC38" i="1"/>
  <c r="AX38" i="1"/>
  <c r="AS38" i="1"/>
  <c r="AN38" i="1"/>
  <c r="AI38" i="1"/>
  <c r="AD38" i="1"/>
  <c r="Y38" i="1"/>
  <c r="T38" i="1"/>
  <c r="O38" i="1"/>
  <c r="J38" i="1"/>
  <c r="E38" i="1"/>
  <c r="A40" i="11" l="1"/>
  <c r="BJ39" i="11"/>
  <c r="BD39" i="11"/>
  <c r="AX39" i="11"/>
  <c r="AR39" i="11"/>
  <c r="AL39" i="11"/>
  <c r="AF39" i="11"/>
  <c r="Z39" i="11"/>
  <c r="T39" i="11"/>
  <c r="N39" i="11"/>
  <c r="H39" i="11"/>
  <c r="BN39" i="11"/>
  <c r="BH39" i="11"/>
  <c r="BB39" i="11"/>
  <c r="AV39" i="11"/>
  <c r="AP39" i="11"/>
  <c r="AJ39" i="11"/>
  <c r="AD39" i="11"/>
  <c r="X39" i="11"/>
  <c r="R39" i="11"/>
  <c r="L39" i="11"/>
  <c r="F39" i="11"/>
  <c r="BM39" i="11"/>
  <c r="BG39" i="11"/>
  <c r="BA39" i="11"/>
  <c r="AU39" i="11"/>
  <c r="AO39" i="11"/>
  <c r="AI39" i="11"/>
  <c r="AC39" i="11"/>
  <c r="W39" i="11"/>
  <c r="Q39" i="11"/>
  <c r="K39" i="11"/>
  <c r="E39" i="11"/>
  <c r="BK39" i="11"/>
  <c r="BE39" i="11"/>
  <c r="AY39" i="11"/>
  <c r="AS39" i="11"/>
  <c r="AM39" i="11"/>
  <c r="AG39" i="11"/>
  <c r="AA39" i="11"/>
  <c r="U39" i="11"/>
  <c r="O39" i="11"/>
  <c r="I39" i="11"/>
  <c r="A40" i="10"/>
  <c r="BH39" i="10"/>
  <c r="BB39" i="10"/>
  <c r="AV39" i="10"/>
  <c r="AP39" i="10"/>
  <c r="BG39" i="10"/>
  <c r="BK39" i="10"/>
  <c r="BD39" i="10"/>
  <c r="AU39" i="10"/>
  <c r="AM39" i="10"/>
  <c r="AG39" i="10"/>
  <c r="AA39" i="10"/>
  <c r="U39" i="10"/>
  <c r="O39" i="10"/>
  <c r="I39" i="10"/>
  <c r="BJ39" i="10"/>
  <c r="BA39" i="10"/>
  <c r="AS39" i="10"/>
  <c r="AL39" i="10"/>
  <c r="AF39" i="10"/>
  <c r="Z39" i="10"/>
  <c r="T39" i="10"/>
  <c r="N39" i="10"/>
  <c r="H39" i="10"/>
  <c r="AR39" i="10"/>
  <c r="AD39" i="10"/>
  <c r="R39" i="10"/>
  <c r="F39" i="10"/>
  <c r="BE39" i="10"/>
  <c r="AO39" i="10"/>
  <c r="AC39" i="10"/>
  <c r="Q39" i="10"/>
  <c r="E39" i="10"/>
  <c r="AY39" i="10"/>
  <c r="AJ39" i="10"/>
  <c r="X39" i="10"/>
  <c r="L39" i="10"/>
  <c r="AX39" i="10"/>
  <c r="AI39" i="10"/>
  <c r="W39" i="10"/>
  <c r="K39" i="10"/>
  <c r="B40" i="9"/>
  <c r="AY39" i="9"/>
  <c r="AS39" i="9"/>
  <c r="AM39" i="9"/>
  <c r="AG39" i="9"/>
  <c r="AA39" i="9"/>
  <c r="U39" i="9"/>
  <c r="O39" i="9"/>
  <c r="I39" i="9"/>
  <c r="BC39" i="9"/>
  <c r="AW39" i="9"/>
  <c r="AQ39" i="9"/>
  <c r="AK39" i="9"/>
  <c r="AE39" i="9"/>
  <c r="Y39" i="9"/>
  <c r="S39" i="9"/>
  <c r="M39" i="9"/>
  <c r="G39" i="9"/>
  <c r="AZ39" i="9"/>
  <c r="AN39" i="9"/>
  <c r="AB39" i="9"/>
  <c r="P39" i="9"/>
  <c r="AV39" i="9"/>
  <c r="AJ39" i="9"/>
  <c r="X39" i="9"/>
  <c r="L39" i="9"/>
  <c r="AT39" i="9"/>
  <c r="AH39" i="9"/>
  <c r="V39" i="9"/>
  <c r="J39" i="9"/>
  <c r="BB39" i="9"/>
  <c r="AP39" i="9"/>
  <c r="AD39" i="9"/>
  <c r="R39" i="9"/>
  <c r="F39" i="9"/>
  <c r="A39" i="6"/>
  <c r="CB38" i="6"/>
  <c r="BW38" i="6"/>
  <c r="BR38" i="6"/>
  <c r="BM38" i="6"/>
  <c r="BC38" i="6"/>
  <c r="AS38" i="6"/>
  <c r="AI38" i="6"/>
  <c r="Y38" i="6"/>
  <c r="O38" i="6"/>
  <c r="E38" i="6"/>
  <c r="BH38" i="6"/>
  <c r="AX38" i="6"/>
  <c r="AN38" i="6"/>
  <c r="AD38" i="6"/>
  <c r="T38" i="6"/>
  <c r="J38" i="6"/>
  <c r="A40" i="5"/>
  <c r="CL39" i="5"/>
  <c r="BR39" i="5"/>
  <c r="AX39" i="5"/>
  <c r="AD39" i="5"/>
  <c r="J39" i="5"/>
  <c r="DA39" i="5"/>
  <c r="CG39" i="5"/>
  <c r="BM39" i="5"/>
  <c r="AS39" i="5"/>
  <c r="Y39" i="5"/>
  <c r="E39" i="5"/>
  <c r="CB39" i="5"/>
  <c r="AN39" i="5"/>
  <c r="CQ39" i="5"/>
  <c r="BC39" i="5"/>
  <c r="O39" i="5"/>
  <c r="CV39" i="5"/>
  <c r="T39" i="5"/>
  <c r="BH39" i="5"/>
  <c r="BW39" i="5"/>
  <c r="AI39" i="5"/>
  <c r="E38" i="3"/>
  <c r="J38" i="3"/>
  <c r="O38" i="3"/>
  <c r="T38" i="3"/>
  <c r="Y38" i="3"/>
  <c r="AD38" i="3"/>
  <c r="AI38" i="3"/>
  <c r="AN38" i="3"/>
  <c r="AS38" i="3"/>
  <c r="AX38" i="3"/>
  <c r="BC38" i="3"/>
  <c r="BH38" i="3"/>
  <c r="BM38" i="3"/>
  <c r="BR38" i="3"/>
  <c r="BW38" i="3"/>
  <c r="CB38" i="3"/>
  <c r="CG38" i="3"/>
  <c r="CL38" i="3"/>
  <c r="CQ38" i="3"/>
  <c r="A39" i="3"/>
  <c r="HL39" i="1"/>
  <c r="GR39" i="1"/>
  <c r="A40" i="1"/>
  <c r="HG39" i="1"/>
  <c r="GM39" i="1"/>
  <c r="HQ39" i="1"/>
  <c r="GC39" i="1"/>
  <c r="FS39" i="1"/>
  <c r="FI39" i="1"/>
  <c r="EY39" i="1"/>
  <c r="EO39" i="1"/>
  <c r="EE39" i="1"/>
  <c r="DU39" i="1"/>
  <c r="DK39" i="1"/>
  <c r="DA39" i="1"/>
  <c r="CQ39" i="1"/>
  <c r="CG39" i="1"/>
  <c r="BW39" i="1"/>
  <c r="BM39" i="1"/>
  <c r="BC39" i="1"/>
  <c r="AS39" i="1"/>
  <c r="AI39" i="1"/>
  <c r="Y39" i="1"/>
  <c r="O39" i="1"/>
  <c r="E39" i="1"/>
  <c r="HB39" i="1"/>
  <c r="GW39" i="1"/>
  <c r="FX39" i="1"/>
  <c r="FN39" i="1"/>
  <c r="FD39" i="1"/>
  <c r="ET39" i="1"/>
  <c r="EJ39" i="1"/>
  <c r="DZ39" i="1"/>
  <c r="DP39" i="1"/>
  <c r="DF39" i="1"/>
  <c r="CV39" i="1"/>
  <c r="CL39" i="1"/>
  <c r="CB39" i="1"/>
  <c r="BR39" i="1"/>
  <c r="BH39" i="1"/>
  <c r="AX39" i="1"/>
  <c r="AN39" i="1"/>
  <c r="AD39" i="1"/>
  <c r="T39" i="1"/>
  <c r="J39" i="1"/>
  <c r="HV39" i="1"/>
  <c r="GH39" i="1"/>
  <c r="BJ40" i="11" l="1"/>
  <c r="BD40" i="11"/>
  <c r="AX40" i="11"/>
  <c r="AR40" i="11"/>
  <c r="AL40" i="11"/>
  <c r="AF40" i="11"/>
  <c r="Z40" i="11"/>
  <c r="T40" i="11"/>
  <c r="N40" i="11"/>
  <c r="H40" i="11"/>
  <c r="BN40" i="11"/>
  <c r="BG40" i="11"/>
  <c r="AY40" i="11"/>
  <c r="AP40" i="11"/>
  <c r="AI40" i="11"/>
  <c r="AA40" i="11"/>
  <c r="R40" i="11"/>
  <c r="K40" i="11"/>
  <c r="A41" i="11"/>
  <c r="BM40" i="11"/>
  <c r="BE40" i="11"/>
  <c r="AV40" i="11"/>
  <c r="AO40" i="11"/>
  <c r="AG40" i="11"/>
  <c r="X40" i="11"/>
  <c r="Q40" i="11"/>
  <c r="I40" i="11"/>
  <c r="BK40" i="11"/>
  <c r="BB40" i="11"/>
  <c r="AU40" i="11"/>
  <c r="AM40" i="11"/>
  <c r="AD40" i="11"/>
  <c r="W40" i="11"/>
  <c r="O40" i="11"/>
  <c r="F40" i="11"/>
  <c r="BH40" i="11"/>
  <c r="BA40" i="11"/>
  <c r="AS40" i="11"/>
  <c r="AJ40" i="11"/>
  <c r="AC40" i="11"/>
  <c r="U40" i="11"/>
  <c r="L40" i="11"/>
  <c r="E40" i="11"/>
  <c r="AY40" i="9"/>
  <c r="AS40" i="9"/>
  <c r="AM40" i="9"/>
  <c r="AG40" i="9"/>
  <c r="AA40" i="9"/>
  <c r="U40" i="9"/>
  <c r="O40" i="9"/>
  <c r="I40" i="9"/>
  <c r="BC40" i="9"/>
  <c r="AW40" i="9"/>
  <c r="AQ40" i="9"/>
  <c r="AK40" i="9"/>
  <c r="AE40" i="9"/>
  <c r="Y40" i="9"/>
  <c r="S40" i="9"/>
  <c r="M40" i="9"/>
  <c r="G40" i="9"/>
  <c r="B41" i="9"/>
  <c r="BB40" i="9"/>
  <c r="AV40" i="9"/>
  <c r="AP40" i="9"/>
  <c r="AJ40" i="9"/>
  <c r="AD40" i="9"/>
  <c r="X40" i="9"/>
  <c r="R40" i="9"/>
  <c r="L40" i="9"/>
  <c r="F40" i="9"/>
  <c r="AZ40" i="9"/>
  <c r="AT40" i="9"/>
  <c r="AN40" i="9"/>
  <c r="AH40" i="9"/>
  <c r="AB40" i="9"/>
  <c r="V40" i="9"/>
  <c r="P40" i="9"/>
  <c r="J40" i="9"/>
  <c r="BJ40" i="10"/>
  <c r="BD40" i="10"/>
  <c r="AX40" i="10"/>
  <c r="AR40" i="10"/>
  <c r="AL40" i="10"/>
  <c r="AF40" i="10"/>
  <c r="Z40" i="10"/>
  <c r="T40" i="10"/>
  <c r="N40" i="10"/>
  <c r="H40" i="10"/>
  <c r="A41" i="10"/>
  <c r="BK40" i="10"/>
  <c r="BB40" i="10"/>
  <c r="AU40" i="10"/>
  <c r="AM40" i="10"/>
  <c r="AD40" i="10"/>
  <c r="W40" i="10"/>
  <c r="O40" i="10"/>
  <c r="F40" i="10"/>
  <c r="BG40" i="10"/>
  <c r="AY40" i="10"/>
  <c r="AP40" i="10"/>
  <c r="AI40" i="10"/>
  <c r="AA40" i="10"/>
  <c r="R40" i="10"/>
  <c r="K40" i="10"/>
  <c r="BE40" i="10"/>
  <c r="AV40" i="10"/>
  <c r="AO40" i="10"/>
  <c r="AG40" i="10"/>
  <c r="X40" i="10"/>
  <c r="Q40" i="10"/>
  <c r="I40" i="10"/>
  <c r="BA40" i="10"/>
  <c r="U40" i="10"/>
  <c r="AS40" i="10"/>
  <c r="L40" i="10"/>
  <c r="AJ40" i="10"/>
  <c r="E40" i="10"/>
  <c r="BH40" i="10"/>
  <c r="AC40" i="10"/>
  <c r="A40" i="6"/>
  <c r="CB39" i="6"/>
  <c r="BW39" i="6"/>
  <c r="BR39" i="6"/>
  <c r="BM39" i="6"/>
  <c r="BH39" i="6"/>
  <c r="BC39" i="6"/>
  <c r="AX39" i="6"/>
  <c r="AS39" i="6"/>
  <c r="AN39" i="6"/>
  <c r="AI39" i="6"/>
  <c r="AD39" i="6"/>
  <c r="Y39" i="6"/>
  <c r="T39" i="6"/>
  <c r="O39" i="6"/>
  <c r="J39" i="6"/>
  <c r="E39" i="6"/>
  <c r="CQ40" i="5"/>
  <c r="BW40" i="5"/>
  <c r="BC40" i="5"/>
  <c r="AI40" i="5"/>
  <c r="O40" i="5"/>
  <c r="A41" i="5"/>
  <c r="CL40" i="5"/>
  <c r="BR40" i="5"/>
  <c r="AX40" i="5"/>
  <c r="AD40" i="5"/>
  <c r="J40" i="5"/>
  <c r="DA40" i="5"/>
  <c r="BM40" i="5"/>
  <c r="Y40" i="5"/>
  <c r="CB40" i="5"/>
  <c r="AN40" i="5"/>
  <c r="AS40" i="5"/>
  <c r="CG40" i="5"/>
  <c r="E40" i="5"/>
  <c r="CV40" i="5"/>
  <c r="T40" i="5"/>
  <c r="BH40" i="5"/>
  <c r="E39" i="3"/>
  <c r="J39" i="3"/>
  <c r="O39" i="3"/>
  <c r="T39" i="3"/>
  <c r="Y39" i="3"/>
  <c r="AD39" i="3"/>
  <c r="AI39" i="3"/>
  <c r="AN39" i="3"/>
  <c r="AS39" i="3"/>
  <c r="AX39" i="3"/>
  <c r="BC39" i="3"/>
  <c r="BH39" i="3"/>
  <c r="BM39" i="3"/>
  <c r="BR39" i="3"/>
  <c r="BW39" i="3"/>
  <c r="CB39" i="3"/>
  <c r="CG39" i="3"/>
  <c r="CL39" i="3"/>
  <c r="CQ39" i="3"/>
  <c r="A40" i="3"/>
  <c r="HL40" i="1"/>
  <c r="GR40" i="1"/>
  <c r="FX40" i="1"/>
  <c r="FD40" i="1"/>
  <c r="EJ40" i="1"/>
  <c r="DP40" i="1"/>
  <c r="CV40" i="1"/>
  <c r="CB40" i="1"/>
  <c r="BH40" i="1"/>
  <c r="AN40" i="1"/>
  <c r="T40" i="1"/>
  <c r="HV40" i="1"/>
  <c r="HB40" i="1"/>
  <c r="GH40" i="1"/>
  <c r="FN40" i="1"/>
  <c r="A41" i="1"/>
  <c r="HG40" i="1"/>
  <c r="GM40" i="1"/>
  <c r="FS40" i="1"/>
  <c r="EY40" i="1"/>
  <c r="EE40" i="1"/>
  <c r="DK40" i="1"/>
  <c r="CQ40" i="1"/>
  <c r="BW40" i="1"/>
  <c r="BC40" i="1"/>
  <c r="AI40" i="1"/>
  <c r="O40" i="1"/>
  <c r="FI40" i="1"/>
  <c r="DU40" i="1"/>
  <c r="CG40" i="1"/>
  <c r="AS40" i="1"/>
  <c r="E40" i="1"/>
  <c r="GC40" i="1"/>
  <c r="ET40" i="1"/>
  <c r="DF40" i="1"/>
  <c r="BR40" i="1"/>
  <c r="AD40" i="1"/>
  <c r="GW40" i="1"/>
  <c r="EO40" i="1"/>
  <c r="DA40" i="1"/>
  <c r="BM40" i="1"/>
  <c r="Y40" i="1"/>
  <c r="HQ40" i="1"/>
  <c r="DZ40" i="1"/>
  <c r="CL40" i="1"/>
  <c r="AX40" i="1"/>
  <c r="J40" i="1"/>
  <c r="BK41" i="11" l="1"/>
  <c r="BE41" i="11"/>
  <c r="AY41" i="11"/>
  <c r="AS41" i="11"/>
  <c r="AM41" i="11"/>
  <c r="AG41" i="11"/>
  <c r="AA41" i="11"/>
  <c r="U41" i="11"/>
  <c r="O41" i="11"/>
  <c r="I41" i="11"/>
  <c r="A42" i="11"/>
  <c r="BM41" i="11"/>
  <c r="BG41" i="11"/>
  <c r="BA41" i="11"/>
  <c r="AU41" i="11"/>
  <c r="AO41" i="11"/>
  <c r="AI41" i="11"/>
  <c r="AC41" i="11"/>
  <c r="W41" i="11"/>
  <c r="Q41" i="11"/>
  <c r="K41" i="11"/>
  <c r="E41" i="11"/>
  <c r="BN41" i="11"/>
  <c r="BB41" i="11"/>
  <c r="AP41" i="11"/>
  <c r="AD41" i="11"/>
  <c r="R41" i="11"/>
  <c r="F41" i="11"/>
  <c r="BJ41" i="11"/>
  <c r="AX41" i="11"/>
  <c r="AL41" i="11"/>
  <c r="Z41" i="11"/>
  <c r="N41" i="11"/>
  <c r="BH41" i="11"/>
  <c r="AV41" i="11"/>
  <c r="AJ41" i="11"/>
  <c r="X41" i="11"/>
  <c r="L41" i="11"/>
  <c r="BD41" i="11"/>
  <c r="AR41" i="11"/>
  <c r="AF41" i="11"/>
  <c r="T41" i="11"/>
  <c r="H41" i="11"/>
  <c r="BK41" i="10"/>
  <c r="BE41" i="10"/>
  <c r="AY41" i="10"/>
  <c r="AS41" i="10"/>
  <c r="AM41" i="10"/>
  <c r="AG41" i="10"/>
  <c r="AA41" i="10"/>
  <c r="U41" i="10"/>
  <c r="O41" i="10"/>
  <c r="I41" i="10"/>
  <c r="BG41" i="10"/>
  <c r="AX41" i="10"/>
  <c r="AP41" i="10"/>
  <c r="AI41" i="10"/>
  <c r="Z41" i="10"/>
  <c r="R41" i="10"/>
  <c r="K41" i="10"/>
  <c r="BJ41" i="10"/>
  <c r="BB41" i="10"/>
  <c r="AU41" i="10"/>
  <c r="AL41" i="10"/>
  <c r="AD41" i="10"/>
  <c r="W41" i="10"/>
  <c r="N41" i="10"/>
  <c r="F41" i="10"/>
  <c r="A42" i="10"/>
  <c r="BH41" i="10"/>
  <c r="BA41" i="10"/>
  <c r="AR41" i="10"/>
  <c r="AJ41" i="10"/>
  <c r="AC41" i="10"/>
  <c r="T41" i="10"/>
  <c r="L41" i="10"/>
  <c r="E41" i="10"/>
  <c r="AF41" i="10"/>
  <c r="BD41" i="10"/>
  <c r="X41" i="10"/>
  <c r="AV41" i="10"/>
  <c r="Q41" i="10"/>
  <c r="AO41" i="10"/>
  <c r="H41" i="10"/>
  <c r="B42" i="9"/>
  <c r="BB41" i="9"/>
  <c r="AV41" i="9"/>
  <c r="AP41" i="9"/>
  <c r="AJ41" i="9"/>
  <c r="AD41" i="9"/>
  <c r="X41" i="9"/>
  <c r="R41" i="9"/>
  <c r="L41" i="9"/>
  <c r="F41" i="9"/>
  <c r="AZ41" i="9"/>
  <c r="AT41" i="9"/>
  <c r="AN41" i="9"/>
  <c r="AH41" i="9"/>
  <c r="AB41" i="9"/>
  <c r="V41" i="9"/>
  <c r="P41" i="9"/>
  <c r="J41" i="9"/>
  <c r="AY41" i="9"/>
  <c r="AS41" i="9"/>
  <c r="AM41" i="9"/>
  <c r="AG41" i="9"/>
  <c r="AA41" i="9"/>
  <c r="U41" i="9"/>
  <c r="O41" i="9"/>
  <c r="I41" i="9"/>
  <c r="BC41" i="9"/>
  <c r="AW41" i="9"/>
  <c r="AQ41" i="9"/>
  <c r="AK41" i="9"/>
  <c r="AE41" i="9"/>
  <c r="Y41" i="9"/>
  <c r="S41" i="9"/>
  <c r="M41" i="9"/>
  <c r="G41" i="9"/>
  <c r="CB40" i="6"/>
  <c r="BW40" i="6"/>
  <c r="BR40" i="6"/>
  <c r="BM40" i="6"/>
  <c r="BH40" i="6"/>
  <c r="BC40" i="6"/>
  <c r="A41" i="6"/>
  <c r="AX40" i="6"/>
  <c r="AS40" i="6"/>
  <c r="AN40" i="6"/>
  <c r="AI40" i="6"/>
  <c r="AD40" i="6"/>
  <c r="Y40" i="6"/>
  <c r="T40" i="6"/>
  <c r="O40" i="6"/>
  <c r="J40" i="6"/>
  <c r="E40" i="6"/>
  <c r="DA41" i="5"/>
  <c r="CQ41" i="5"/>
  <c r="CG41" i="5"/>
  <c r="BW41" i="5"/>
  <c r="BC41" i="5"/>
  <c r="AI41" i="5"/>
  <c r="O41" i="5"/>
  <c r="CB41" i="5"/>
  <c r="BR41" i="5"/>
  <c r="BH41" i="5"/>
  <c r="Y41" i="5"/>
  <c r="A42" i="5"/>
  <c r="AS41" i="5"/>
  <c r="J41" i="5"/>
  <c r="BM41" i="5"/>
  <c r="AD41" i="5"/>
  <c r="CL41" i="5"/>
  <c r="AX41" i="5"/>
  <c r="CV41" i="5"/>
  <c r="T41" i="5"/>
  <c r="E41" i="5"/>
  <c r="AN41" i="5"/>
  <c r="E40" i="3"/>
  <c r="J40" i="3"/>
  <c r="O40" i="3"/>
  <c r="T40" i="3"/>
  <c r="Y40" i="3"/>
  <c r="AD40" i="3"/>
  <c r="AI40" i="3"/>
  <c r="AN40" i="3"/>
  <c r="AS40" i="3"/>
  <c r="AX40" i="3"/>
  <c r="BC40" i="3"/>
  <c r="BH40" i="3"/>
  <c r="BM40" i="3"/>
  <c r="BR40" i="3"/>
  <c r="BW40" i="3"/>
  <c r="CB40" i="3"/>
  <c r="CG40" i="3"/>
  <c r="CL40" i="3"/>
  <c r="CQ40" i="3"/>
  <c r="A41" i="3"/>
  <c r="A42" i="1"/>
  <c r="HG41" i="1"/>
  <c r="GM41" i="1"/>
  <c r="FS41" i="1"/>
  <c r="EY41" i="1"/>
  <c r="EE41" i="1"/>
  <c r="DK41" i="1"/>
  <c r="CQ41" i="1"/>
  <c r="BW41" i="1"/>
  <c r="BC41" i="1"/>
  <c r="AI41" i="1"/>
  <c r="O41" i="1"/>
  <c r="HL41" i="1"/>
  <c r="GR41" i="1"/>
  <c r="FX41" i="1"/>
  <c r="FD41" i="1"/>
  <c r="EJ41" i="1"/>
  <c r="DP41" i="1"/>
  <c r="CV41" i="1"/>
  <c r="CB41" i="1"/>
  <c r="HQ41" i="1"/>
  <c r="GW41" i="1"/>
  <c r="GC41" i="1"/>
  <c r="FI41" i="1"/>
  <c r="EO41" i="1"/>
  <c r="DU41" i="1"/>
  <c r="DA41" i="1"/>
  <c r="CG41" i="1"/>
  <c r="BM41" i="1"/>
  <c r="AS41" i="1"/>
  <c r="Y41" i="1"/>
  <c r="E41" i="1"/>
  <c r="HV41" i="1"/>
  <c r="HB41" i="1"/>
  <c r="GH41" i="1"/>
  <c r="FN41" i="1"/>
  <c r="ET41" i="1"/>
  <c r="DZ41" i="1"/>
  <c r="DF41" i="1"/>
  <c r="CL41" i="1"/>
  <c r="BR41" i="1"/>
  <c r="AX41" i="1"/>
  <c r="AD41" i="1"/>
  <c r="J41" i="1"/>
  <c r="AN41" i="1"/>
  <c r="BH41" i="1"/>
  <c r="T41" i="1"/>
  <c r="BN42" i="11" l="1"/>
  <c r="BN43" i="11" s="1"/>
  <c r="BH42" i="11"/>
  <c r="BH43" i="11" s="1"/>
  <c r="BB42" i="11"/>
  <c r="BB43" i="11" s="1"/>
  <c r="AV42" i="11"/>
  <c r="AV43" i="11" s="1"/>
  <c r="AP42" i="11"/>
  <c r="AP43" i="11" s="1"/>
  <c r="AJ42" i="11"/>
  <c r="AJ43" i="11" s="1"/>
  <c r="AD42" i="11"/>
  <c r="AD43" i="11" s="1"/>
  <c r="X42" i="11"/>
  <c r="X43" i="11" s="1"/>
  <c r="R42" i="11"/>
  <c r="R43" i="11" s="1"/>
  <c r="L42" i="11"/>
  <c r="L43" i="11" s="1"/>
  <c r="F42" i="11"/>
  <c r="F43" i="11" s="1"/>
  <c r="BJ42" i="11"/>
  <c r="BJ43" i="11" s="1"/>
  <c r="BI44" i="11" s="1"/>
  <c r="BD42" i="11"/>
  <c r="BD43" i="11" s="1"/>
  <c r="BC44" i="11" s="1"/>
  <c r="AX42" i="11"/>
  <c r="AX43" i="11" s="1"/>
  <c r="AW44" i="11" s="1"/>
  <c r="AR42" i="11"/>
  <c r="AR43" i="11" s="1"/>
  <c r="AQ44" i="11" s="1"/>
  <c r="AL42" i="11"/>
  <c r="AL43" i="11" s="1"/>
  <c r="AK44" i="11" s="1"/>
  <c r="AF42" i="11"/>
  <c r="AF43" i="11" s="1"/>
  <c r="AE44" i="11" s="1"/>
  <c r="Z42" i="11"/>
  <c r="Z43" i="11" s="1"/>
  <c r="Y44" i="11" s="1"/>
  <c r="T42" i="11"/>
  <c r="T43" i="11" s="1"/>
  <c r="S44" i="11" s="1"/>
  <c r="N42" i="11"/>
  <c r="N43" i="11" s="1"/>
  <c r="M44" i="11" s="1"/>
  <c r="H42" i="11"/>
  <c r="H43" i="11" s="1"/>
  <c r="G44" i="11" s="1"/>
  <c r="BM42" i="11"/>
  <c r="BM43" i="11" s="1"/>
  <c r="BL44" i="11" s="1"/>
  <c r="BA42" i="11"/>
  <c r="BA43" i="11" s="1"/>
  <c r="AZ44" i="11" s="1"/>
  <c r="AO42" i="11"/>
  <c r="AO43" i="11" s="1"/>
  <c r="AN44" i="11" s="1"/>
  <c r="AC42" i="11"/>
  <c r="AC43" i="11" s="1"/>
  <c r="AB44" i="11" s="1"/>
  <c r="Q42" i="11"/>
  <c r="Q43" i="11" s="1"/>
  <c r="P44" i="11" s="1"/>
  <c r="E42" i="11"/>
  <c r="E43" i="11" s="1"/>
  <c r="D44" i="11" s="1"/>
  <c r="BK42" i="11"/>
  <c r="BK43" i="11" s="1"/>
  <c r="AY42" i="11"/>
  <c r="AY43" i="11" s="1"/>
  <c r="AM42" i="11"/>
  <c r="AM43" i="11" s="1"/>
  <c r="AA42" i="11"/>
  <c r="AA43" i="11" s="1"/>
  <c r="O42" i="11"/>
  <c r="O43" i="11" s="1"/>
  <c r="BG42" i="11"/>
  <c r="BG43" i="11" s="1"/>
  <c r="BF44" i="11" s="1"/>
  <c r="AU42" i="11"/>
  <c r="AU43" i="11" s="1"/>
  <c r="AT44" i="11" s="1"/>
  <c r="AI42" i="11"/>
  <c r="AI43" i="11" s="1"/>
  <c r="AH44" i="11" s="1"/>
  <c r="W42" i="11"/>
  <c r="W43" i="11" s="1"/>
  <c r="V44" i="11" s="1"/>
  <c r="K42" i="11"/>
  <c r="K43" i="11" s="1"/>
  <c r="J44" i="11" s="1"/>
  <c r="BE42" i="11"/>
  <c r="BE43" i="11" s="1"/>
  <c r="AS42" i="11"/>
  <c r="AS43" i="11" s="1"/>
  <c r="AG42" i="11"/>
  <c r="AG43" i="11" s="1"/>
  <c r="U42" i="11"/>
  <c r="U43" i="11" s="1"/>
  <c r="I42" i="11"/>
  <c r="I43" i="11" s="1"/>
  <c r="AY42" i="9"/>
  <c r="AY43" i="9" s="1"/>
  <c r="AX44" i="9" s="1"/>
  <c r="AS42" i="9"/>
  <c r="AS43" i="9" s="1"/>
  <c r="AR44" i="9" s="1"/>
  <c r="AM42" i="9"/>
  <c r="AM43" i="9" s="1"/>
  <c r="AL44" i="9" s="1"/>
  <c r="AG42" i="9"/>
  <c r="AG43" i="9" s="1"/>
  <c r="AF44" i="9" s="1"/>
  <c r="AA42" i="9"/>
  <c r="AA43" i="9" s="1"/>
  <c r="Z44" i="9" s="1"/>
  <c r="U42" i="9"/>
  <c r="U43" i="9" s="1"/>
  <c r="T44" i="9" s="1"/>
  <c r="O42" i="9"/>
  <c r="O43" i="9" s="1"/>
  <c r="N44" i="9" s="1"/>
  <c r="I42" i="9"/>
  <c r="I43" i="9" s="1"/>
  <c r="H44" i="9" s="1"/>
  <c r="BC42" i="9"/>
  <c r="BC43" i="9" s="1"/>
  <c r="AW42" i="9"/>
  <c r="AW43" i="9" s="1"/>
  <c r="AQ42" i="9"/>
  <c r="AQ43" i="9" s="1"/>
  <c r="AK42" i="9"/>
  <c r="AK43" i="9" s="1"/>
  <c r="AE42" i="9"/>
  <c r="AE43" i="9" s="1"/>
  <c r="Y42" i="9"/>
  <c r="Y43" i="9" s="1"/>
  <c r="S42" i="9"/>
  <c r="S43" i="9" s="1"/>
  <c r="M42" i="9"/>
  <c r="M43" i="9" s="1"/>
  <c r="G42" i="9"/>
  <c r="G43" i="9" s="1"/>
  <c r="BB42" i="9"/>
  <c r="BB43" i="9" s="1"/>
  <c r="BA44" i="9" s="1"/>
  <c r="AV42" i="9"/>
  <c r="AV43" i="9" s="1"/>
  <c r="AU44" i="9" s="1"/>
  <c r="AP42" i="9"/>
  <c r="AP43" i="9" s="1"/>
  <c r="AO44" i="9" s="1"/>
  <c r="AJ42" i="9"/>
  <c r="AJ43" i="9" s="1"/>
  <c r="AI44" i="9" s="1"/>
  <c r="AD42" i="9"/>
  <c r="AD43" i="9" s="1"/>
  <c r="AC44" i="9" s="1"/>
  <c r="X42" i="9"/>
  <c r="X43" i="9" s="1"/>
  <c r="W44" i="9" s="1"/>
  <c r="R42" i="9"/>
  <c r="R43" i="9" s="1"/>
  <c r="Q44" i="9" s="1"/>
  <c r="L42" i="9"/>
  <c r="L43" i="9" s="1"/>
  <c r="K44" i="9" s="1"/>
  <c r="F42" i="9"/>
  <c r="F43" i="9" s="1"/>
  <c r="E44" i="9" s="1"/>
  <c r="AZ42" i="9"/>
  <c r="AZ43" i="9" s="1"/>
  <c r="AT42" i="9"/>
  <c r="AT43" i="9" s="1"/>
  <c r="AN42" i="9"/>
  <c r="AN43" i="9" s="1"/>
  <c r="AH42" i="9"/>
  <c r="AH43" i="9" s="1"/>
  <c r="AB42" i="9"/>
  <c r="AB43" i="9" s="1"/>
  <c r="V42" i="9"/>
  <c r="V43" i="9" s="1"/>
  <c r="P42" i="9"/>
  <c r="P43" i="9" s="1"/>
  <c r="J42" i="9"/>
  <c r="J43" i="9" s="1"/>
  <c r="BH42" i="10"/>
  <c r="BH43" i="10" s="1"/>
  <c r="BB42" i="10"/>
  <c r="BB43" i="10" s="1"/>
  <c r="AV42" i="10"/>
  <c r="AV43" i="10" s="1"/>
  <c r="AP42" i="10"/>
  <c r="AP43" i="10" s="1"/>
  <c r="AJ42" i="10"/>
  <c r="AJ43" i="10" s="1"/>
  <c r="AD42" i="10"/>
  <c r="AD43" i="10" s="1"/>
  <c r="X42" i="10"/>
  <c r="X43" i="10" s="1"/>
  <c r="R42" i="10"/>
  <c r="R43" i="10" s="1"/>
  <c r="L42" i="10"/>
  <c r="L43" i="10" s="1"/>
  <c r="F42" i="10"/>
  <c r="F43" i="10" s="1"/>
  <c r="BG42" i="10"/>
  <c r="BG43" i="10" s="1"/>
  <c r="BF44" i="10" s="1"/>
  <c r="BA42" i="10"/>
  <c r="BA43" i="10" s="1"/>
  <c r="AZ44" i="10" s="1"/>
  <c r="AU42" i="10"/>
  <c r="AU43" i="10" s="1"/>
  <c r="AT44" i="10" s="1"/>
  <c r="AO42" i="10"/>
  <c r="AO43" i="10" s="1"/>
  <c r="AN44" i="10" s="1"/>
  <c r="AI42" i="10"/>
  <c r="AI43" i="10" s="1"/>
  <c r="AH44" i="10" s="1"/>
  <c r="AC42" i="10"/>
  <c r="AC43" i="10" s="1"/>
  <c r="AB44" i="10" s="1"/>
  <c r="W42" i="10"/>
  <c r="W43" i="10" s="1"/>
  <c r="V44" i="10" s="1"/>
  <c r="Q42" i="10"/>
  <c r="Q43" i="10" s="1"/>
  <c r="P44" i="10" s="1"/>
  <c r="K42" i="10"/>
  <c r="K43" i="10" s="1"/>
  <c r="J44" i="10" s="1"/>
  <c r="E42" i="10"/>
  <c r="E43" i="10" s="1"/>
  <c r="D44" i="10" s="1"/>
  <c r="BK42" i="10"/>
  <c r="BK43" i="10" s="1"/>
  <c r="BE42" i="10"/>
  <c r="BE43" i="10" s="1"/>
  <c r="AY42" i="10"/>
  <c r="AY43" i="10" s="1"/>
  <c r="AS42" i="10"/>
  <c r="AS43" i="10" s="1"/>
  <c r="AM42" i="10"/>
  <c r="AM43" i="10" s="1"/>
  <c r="AG42" i="10"/>
  <c r="AG43" i="10" s="1"/>
  <c r="AA42" i="10"/>
  <c r="AA43" i="10" s="1"/>
  <c r="U42" i="10"/>
  <c r="U43" i="10" s="1"/>
  <c r="O42" i="10"/>
  <c r="O43" i="10" s="1"/>
  <c r="I42" i="10"/>
  <c r="I43" i="10" s="1"/>
  <c r="AR42" i="10"/>
  <c r="AR43" i="10" s="1"/>
  <c r="AQ44" i="10" s="1"/>
  <c r="T42" i="10"/>
  <c r="T43" i="10" s="1"/>
  <c r="S44" i="10" s="1"/>
  <c r="BJ42" i="10"/>
  <c r="BJ43" i="10" s="1"/>
  <c r="BI44" i="10" s="1"/>
  <c r="AL42" i="10"/>
  <c r="AL43" i="10" s="1"/>
  <c r="AK44" i="10" s="1"/>
  <c r="N42" i="10"/>
  <c r="N43" i="10" s="1"/>
  <c r="M44" i="10" s="1"/>
  <c r="BD42" i="10"/>
  <c r="BD43" i="10" s="1"/>
  <c r="BC44" i="10" s="1"/>
  <c r="AF42" i="10"/>
  <c r="AF43" i="10" s="1"/>
  <c r="AE44" i="10" s="1"/>
  <c r="H42" i="10"/>
  <c r="H43" i="10" s="1"/>
  <c r="G44" i="10" s="1"/>
  <c r="AX42" i="10"/>
  <c r="AX43" i="10" s="1"/>
  <c r="AW44" i="10" s="1"/>
  <c r="Z42" i="10"/>
  <c r="Z43" i="10" s="1"/>
  <c r="Y44" i="10" s="1"/>
  <c r="CB41" i="6"/>
  <c r="BW41" i="6"/>
  <c r="BR41" i="6"/>
  <c r="BM41" i="6"/>
  <c r="BH41" i="6"/>
  <c r="BC41" i="6"/>
  <c r="AX41" i="6"/>
  <c r="A42" i="6"/>
  <c r="AS41" i="6"/>
  <c r="Y41" i="6"/>
  <c r="E41" i="6"/>
  <c r="AD41" i="6"/>
  <c r="J41" i="6"/>
  <c r="AI41" i="6"/>
  <c r="O41" i="6"/>
  <c r="AN41" i="6"/>
  <c r="T41" i="6"/>
  <c r="BX42" i="5"/>
  <c r="BY42" i="5" s="1"/>
  <c r="BZ42" i="5" s="1"/>
  <c r="BD42" i="5"/>
  <c r="BE42" i="5" s="1"/>
  <c r="BF42" i="5" s="1"/>
  <c r="AJ42" i="5"/>
  <c r="AK42" i="5" s="1"/>
  <c r="AL42" i="5" s="1"/>
  <c r="DA42" i="5"/>
  <c r="DA43" i="5" s="1"/>
  <c r="CZ44" i="5" s="1"/>
  <c r="CB42" i="5"/>
  <c r="CB43" i="5" s="1"/>
  <c r="CA44" i="5" s="1"/>
  <c r="CC42" i="5" s="1"/>
  <c r="CD42" i="5" s="1"/>
  <c r="CE42" i="5" s="1"/>
  <c r="BM42" i="5"/>
  <c r="BM43" i="5" s="1"/>
  <c r="BL44" i="5" s="1"/>
  <c r="AN42" i="5"/>
  <c r="AN43" i="5" s="1"/>
  <c r="AM44" i="5" s="1"/>
  <c r="AO42" i="5" s="1"/>
  <c r="AP42" i="5" s="1"/>
  <c r="AQ42" i="5" s="1"/>
  <c r="Y42" i="5"/>
  <c r="Y43" i="5" s="1"/>
  <c r="X44" i="5" s="1"/>
  <c r="CQ42" i="5"/>
  <c r="CQ43" i="5" s="1"/>
  <c r="CP44" i="5" s="1"/>
  <c r="CR42" i="5" s="1"/>
  <c r="CS42" i="5" s="1"/>
  <c r="CT42" i="5" s="1"/>
  <c r="BR42" i="5"/>
  <c r="BR43" i="5" s="1"/>
  <c r="BQ44" i="5" s="1"/>
  <c r="BC42" i="5"/>
  <c r="BC43" i="5" s="1"/>
  <c r="BB44" i="5" s="1"/>
  <c r="AD42" i="5"/>
  <c r="AD43" i="5" s="1"/>
  <c r="AC44" i="5" s="1"/>
  <c r="AE42" i="5" s="1"/>
  <c r="AF42" i="5" s="1"/>
  <c r="AG42" i="5" s="1"/>
  <c r="O42" i="5"/>
  <c r="O43" i="5" s="1"/>
  <c r="N44" i="5" s="1"/>
  <c r="CG42" i="5"/>
  <c r="CG43" i="5" s="1"/>
  <c r="CF44" i="5" s="1"/>
  <c r="BH42" i="5"/>
  <c r="BH43" i="5" s="1"/>
  <c r="BG44" i="5" s="1"/>
  <c r="BI42" i="5" s="1"/>
  <c r="BJ42" i="5" s="1"/>
  <c r="BK42" i="5" s="1"/>
  <c r="E42" i="5"/>
  <c r="E43" i="5" s="1"/>
  <c r="D44" i="5" s="1"/>
  <c r="CL42" i="5"/>
  <c r="CL43" i="5" s="1"/>
  <c r="CK44" i="5" s="1"/>
  <c r="CM42" i="5" s="1"/>
  <c r="CN42" i="5" s="1"/>
  <c r="CO42" i="5" s="1"/>
  <c r="AI42" i="5"/>
  <c r="AI43" i="5" s="1"/>
  <c r="AH44" i="5" s="1"/>
  <c r="J42" i="5"/>
  <c r="J43" i="5" s="1"/>
  <c r="I44" i="5" s="1"/>
  <c r="K42" i="5" s="1"/>
  <c r="L42" i="5" s="1"/>
  <c r="M42" i="5" s="1"/>
  <c r="CV42" i="5"/>
  <c r="CV43" i="5" s="1"/>
  <c r="CU44" i="5" s="1"/>
  <c r="AS42" i="5"/>
  <c r="AS43" i="5" s="1"/>
  <c r="AR44" i="5" s="1"/>
  <c r="T42" i="5"/>
  <c r="T43" i="5" s="1"/>
  <c r="S44" i="5" s="1"/>
  <c r="AX42" i="5"/>
  <c r="AX43" i="5" s="1"/>
  <c r="AW44" i="5" s="1"/>
  <c r="AY42" i="5" s="1"/>
  <c r="AZ42" i="5" s="1"/>
  <c r="BA42" i="5" s="1"/>
  <c r="BW42" i="5"/>
  <c r="BW43" i="5" s="1"/>
  <c r="BV44" i="5" s="1"/>
  <c r="E41" i="3"/>
  <c r="J41" i="3"/>
  <c r="O41" i="3"/>
  <c r="T41" i="3"/>
  <c r="Y41" i="3"/>
  <c r="AD41" i="3"/>
  <c r="AI41" i="3"/>
  <c r="AN41" i="3"/>
  <c r="AS41" i="3"/>
  <c r="AX41" i="3"/>
  <c r="BC41" i="3"/>
  <c r="BH41" i="3"/>
  <c r="BM41" i="3"/>
  <c r="BR41" i="3"/>
  <c r="BW41" i="3"/>
  <c r="CB41" i="3"/>
  <c r="CG41" i="3"/>
  <c r="CL41" i="3"/>
  <c r="CQ41" i="3"/>
  <c r="A42" i="3"/>
  <c r="A43" i="1"/>
  <c r="HV42" i="1"/>
  <c r="HQ42" i="1"/>
  <c r="HL42" i="1"/>
  <c r="HG42" i="1"/>
  <c r="HB42" i="1"/>
  <c r="GW42" i="1"/>
  <c r="GR42" i="1"/>
  <c r="GM42" i="1"/>
  <c r="GH42" i="1"/>
  <c r="GC42" i="1"/>
  <c r="FX42" i="1"/>
  <c r="FS42" i="1"/>
  <c r="FN42" i="1"/>
  <c r="FI42" i="1"/>
  <c r="FD42" i="1"/>
  <c r="EY42" i="1"/>
  <c r="ET42" i="1"/>
  <c r="DZ42" i="1"/>
  <c r="EO42" i="1"/>
  <c r="DU42" i="1"/>
  <c r="EJ42" i="1"/>
  <c r="CQ42" i="1"/>
  <c r="BW42" i="1"/>
  <c r="BC42" i="1"/>
  <c r="AI42" i="1"/>
  <c r="O42" i="1"/>
  <c r="EE42" i="1"/>
  <c r="DK42" i="1"/>
  <c r="CV42" i="1"/>
  <c r="CB42" i="1"/>
  <c r="BH42" i="1"/>
  <c r="AN42" i="1"/>
  <c r="T42" i="1"/>
  <c r="DA42" i="1"/>
  <c r="CG42" i="1"/>
  <c r="BM42" i="1"/>
  <c r="AS42" i="1"/>
  <c r="Y42" i="1"/>
  <c r="E42" i="1"/>
  <c r="DP42" i="1"/>
  <c r="DF42" i="1"/>
  <c r="CL42" i="1"/>
  <c r="BR42" i="1"/>
  <c r="AX42" i="1"/>
  <c r="AD42" i="1"/>
  <c r="J42" i="1"/>
  <c r="BS42" i="6" l="1"/>
  <c r="BT42" i="6" s="1"/>
  <c r="BU42" i="6" s="1"/>
  <c r="AY42" i="6"/>
  <c r="AZ42" i="6" s="1"/>
  <c r="BA42" i="6" s="1"/>
  <c r="AE42" i="6"/>
  <c r="AF42" i="6" s="1"/>
  <c r="AG42" i="6" s="1"/>
  <c r="K42" i="6"/>
  <c r="L42" i="6" s="1"/>
  <c r="M42" i="6" s="1"/>
  <c r="BW42" i="6"/>
  <c r="BW43" i="6" s="1"/>
  <c r="BV44" i="6" s="1"/>
  <c r="BX42" i="6" s="1"/>
  <c r="BY42" i="6" s="1"/>
  <c r="BZ42" i="6" s="1"/>
  <c r="BM42" i="6"/>
  <c r="BM43" i="6" s="1"/>
  <c r="BL44" i="6" s="1"/>
  <c r="BN42" i="6" s="1"/>
  <c r="BO42" i="6" s="1"/>
  <c r="BP42" i="6" s="1"/>
  <c r="BC42" i="6"/>
  <c r="BC43" i="6" s="1"/>
  <c r="BB44" i="6" s="1"/>
  <c r="AS42" i="6"/>
  <c r="AS43" i="6" s="1"/>
  <c r="AR44" i="6" s="1"/>
  <c r="AI42" i="6"/>
  <c r="AI43" i="6" s="1"/>
  <c r="AH44" i="6" s="1"/>
  <c r="AJ42" i="6" s="1"/>
  <c r="AK42" i="6" s="1"/>
  <c r="AL42" i="6" s="1"/>
  <c r="Y42" i="6"/>
  <c r="Y43" i="6" s="1"/>
  <c r="X44" i="6" s="1"/>
  <c r="Z42" i="6" s="1"/>
  <c r="AA42" i="6" s="1"/>
  <c r="AB42" i="6" s="1"/>
  <c r="O42" i="6"/>
  <c r="O43" i="6" s="1"/>
  <c r="N44" i="6" s="1"/>
  <c r="E42" i="6"/>
  <c r="E43" i="6" s="1"/>
  <c r="D44" i="6" s="1"/>
  <c r="CB42" i="6"/>
  <c r="CB43" i="6" s="1"/>
  <c r="CA44" i="6" s="1"/>
  <c r="BR42" i="6"/>
  <c r="BR43" i="6" s="1"/>
  <c r="BQ44" i="6" s="1"/>
  <c r="BH42" i="6"/>
  <c r="BH43" i="6" s="1"/>
  <c r="BG44" i="6" s="1"/>
  <c r="AX42" i="6"/>
  <c r="AX43" i="6" s="1"/>
  <c r="AW44" i="6" s="1"/>
  <c r="AN42" i="6"/>
  <c r="AN43" i="6" s="1"/>
  <c r="AM44" i="6" s="1"/>
  <c r="AD42" i="6"/>
  <c r="AD43" i="6" s="1"/>
  <c r="AC44" i="6" s="1"/>
  <c r="T42" i="6"/>
  <c r="T43" i="6" s="1"/>
  <c r="S44" i="6" s="1"/>
  <c r="J42" i="6"/>
  <c r="J43" i="6" s="1"/>
  <c r="I44" i="6" s="1"/>
  <c r="P5" i="5"/>
  <c r="Q5" i="5" s="1"/>
  <c r="R5" i="5" s="1"/>
  <c r="P4" i="5"/>
  <c r="P6" i="5"/>
  <c r="Q6" i="5" s="1"/>
  <c r="R6" i="5" s="1"/>
  <c r="P7" i="5"/>
  <c r="Q7" i="5" s="1"/>
  <c r="R7" i="5" s="1"/>
  <c r="P8" i="5"/>
  <c r="Q8" i="5" s="1"/>
  <c r="R8" i="5" s="1"/>
  <c r="P9" i="5"/>
  <c r="Q9" i="5" s="1"/>
  <c r="R9" i="5" s="1"/>
  <c r="P10" i="5"/>
  <c r="Q10" i="5" s="1"/>
  <c r="R10" i="5" s="1"/>
  <c r="P11" i="5"/>
  <c r="Q11" i="5" s="1"/>
  <c r="R11" i="5" s="1"/>
  <c r="P12" i="5"/>
  <c r="Q12" i="5" s="1"/>
  <c r="R12" i="5" s="1"/>
  <c r="P13" i="5"/>
  <c r="Q13" i="5" s="1"/>
  <c r="R13" i="5" s="1"/>
  <c r="P14" i="5"/>
  <c r="Q14" i="5" s="1"/>
  <c r="R14" i="5" s="1"/>
  <c r="P15" i="5"/>
  <c r="Q15" i="5" s="1"/>
  <c r="R15" i="5" s="1"/>
  <c r="P16" i="5"/>
  <c r="Q16" i="5" s="1"/>
  <c r="R16" i="5" s="1"/>
  <c r="P17" i="5"/>
  <c r="Q17" i="5" s="1"/>
  <c r="R17" i="5" s="1"/>
  <c r="P18" i="5"/>
  <c r="Q18" i="5" s="1"/>
  <c r="R18" i="5" s="1"/>
  <c r="P19" i="5"/>
  <c r="Q19" i="5" s="1"/>
  <c r="R19" i="5" s="1"/>
  <c r="P20" i="5"/>
  <c r="Q20" i="5" s="1"/>
  <c r="R20" i="5" s="1"/>
  <c r="P21" i="5"/>
  <c r="Q21" i="5" s="1"/>
  <c r="R21" i="5" s="1"/>
  <c r="P22" i="5"/>
  <c r="Q22" i="5" s="1"/>
  <c r="R22" i="5" s="1"/>
  <c r="P23" i="5"/>
  <c r="Q23" i="5" s="1"/>
  <c r="R23" i="5" s="1"/>
  <c r="P24" i="5"/>
  <c r="Q24" i="5" s="1"/>
  <c r="R24" i="5" s="1"/>
  <c r="P25" i="5"/>
  <c r="Q25" i="5" s="1"/>
  <c r="R25" i="5" s="1"/>
  <c r="P26" i="5"/>
  <c r="Q26" i="5" s="1"/>
  <c r="R26" i="5" s="1"/>
  <c r="P27" i="5"/>
  <c r="Q27" i="5" s="1"/>
  <c r="R27" i="5" s="1"/>
  <c r="P28" i="5"/>
  <c r="Q28" i="5" s="1"/>
  <c r="R28" i="5" s="1"/>
  <c r="P29" i="5"/>
  <c r="Q29" i="5" s="1"/>
  <c r="R29" i="5" s="1"/>
  <c r="P30" i="5"/>
  <c r="Q30" i="5" s="1"/>
  <c r="R30" i="5" s="1"/>
  <c r="P31" i="5"/>
  <c r="Q31" i="5" s="1"/>
  <c r="R31" i="5" s="1"/>
  <c r="P32" i="5"/>
  <c r="Q32" i="5" s="1"/>
  <c r="R32" i="5" s="1"/>
  <c r="P33" i="5"/>
  <c r="Q33" i="5" s="1"/>
  <c r="R33" i="5" s="1"/>
  <c r="P34" i="5"/>
  <c r="Q34" i="5" s="1"/>
  <c r="R34" i="5" s="1"/>
  <c r="P35" i="5"/>
  <c r="Q35" i="5" s="1"/>
  <c r="R35" i="5" s="1"/>
  <c r="P36" i="5"/>
  <c r="Q36" i="5" s="1"/>
  <c r="R36" i="5" s="1"/>
  <c r="P37" i="5"/>
  <c r="Q37" i="5" s="1"/>
  <c r="R37" i="5" s="1"/>
  <c r="P38" i="5"/>
  <c r="Q38" i="5" s="1"/>
  <c r="R38" i="5" s="1"/>
  <c r="P39" i="5"/>
  <c r="Q39" i="5" s="1"/>
  <c r="R39" i="5" s="1"/>
  <c r="P40" i="5"/>
  <c r="Q40" i="5" s="1"/>
  <c r="R40" i="5" s="1"/>
  <c r="P41" i="5"/>
  <c r="Q41" i="5" s="1"/>
  <c r="R41" i="5" s="1"/>
  <c r="U4" i="5"/>
  <c r="U5" i="5"/>
  <c r="V5" i="5" s="1"/>
  <c r="W5" i="5" s="1"/>
  <c r="U6" i="5"/>
  <c r="V6" i="5" s="1"/>
  <c r="W6" i="5" s="1"/>
  <c r="U7" i="5"/>
  <c r="V7" i="5" s="1"/>
  <c r="W7" i="5" s="1"/>
  <c r="U8" i="5"/>
  <c r="V8" i="5" s="1"/>
  <c r="W8" i="5" s="1"/>
  <c r="U9" i="5"/>
  <c r="V9" i="5" s="1"/>
  <c r="W9" i="5" s="1"/>
  <c r="U10" i="5"/>
  <c r="V10" i="5" s="1"/>
  <c r="W10" i="5" s="1"/>
  <c r="U11" i="5"/>
  <c r="V11" i="5" s="1"/>
  <c r="W11" i="5" s="1"/>
  <c r="U12" i="5"/>
  <c r="V12" i="5" s="1"/>
  <c r="W12" i="5" s="1"/>
  <c r="U13" i="5"/>
  <c r="V13" i="5" s="1"/>
  <c r="W13" i="5" s="1"/>
  <c r="U14" i="5"/>
  <c r="V14" i="5" s="1"/>
  <c r="W14" i="5" s="1"/>
  <c r="U15" i="5"/>
  <c r="V15" i="5" s="1"/>
  <c r="W15" i="5" s="1"/>
  <c r="U16" i="5"/>
  <c r="V16" i="5" s="1"/>
  <c r="W16" i="5" s="1"/>
  <c r="U17" i="5"/>
  <c r="V17" i="5" s="1"/>
  <c r="W17" i="5" s="1"/>
  <c r="U18" i="5"/>
  <c r="V18" i="5" s="1"/>
  <c r="W18" i="5" s="1"/>
  <c r="U19" i="5"/>
  <c r="V19" i="5" s="1"/>
  <c r="W19" i="5" s="1"/>
  <c r="U20" i="5"/>
  <c r="V20" i="5" s="1"/>
  <c r="W20" i="5" s="1"/>
  <c r="U21" i="5"/>
  <c r="V21" i="5" s="1"/>
  <c r="W21" i="5" s="1"/>
  <c r="U22" i="5"/>
  <c r="V22" i="5" s="1"/>
  <c r="W22" i="5" s="1"/>
  <c r="U23" i="5"/>
  <c r="V23" i="5" s="1"/>
  <c r="W23" i="5" s="1"/>
  <c r="U24" i="5"/>
  <c r="V24" i="5" s="1"/>
  <c r="W24" i="5" s="1"/>
  <c r="U25" i="5"/>
  <c r="V25" i="5" s="1"/>
  <c r="W25" i="5" s="1"/>
  <c r="U26" i="5"/>
  <c r="V26" i="5" s="1"/>
  <c r="W26" i="5" s="1"/>
  <c r="U27" i="5"/>
  <c r="V27" i="5" s="1"/>
  <c r="W27" i="5" s="1"/>
  <c r="U28" i="5"/>
  <c r="V28" i="5" s="1"/>
  <c r="W28" i="5" s="1"/>
  <c r="U29" i="5"/>
  <c r="V29" i="5" s="1"/>
  <c r="W29" i="5" s="1"/>
  <c r="U30" i="5"/>
  <c r="V30" i="5" s="1"/>
  <c r="W30" i="5" s="1"/>
  <c r="U31" i="5"/>
  <c r="V31" i="5" s="1"/>
  <c r="W31" i="5" s="1"/>
  <c r="U32" i="5"/>
  <c r="V32" i="5" s="1"/>
  <c r="W32" i="5" s="1"/>
  <c r="U33" i="5"/>
  <c r="V33" i="5" s="1"/>
  <c r="W33" i="5" s="1"/>
  <c r="U34" i="5"/>
  <c r="V34" i="5" s="1"/>
  <c r="W34" i="5" s="1"/>
  <c r="U35" i="5"/>
  <c r="V35" i="5" s="1"/>
  <c r="W35" i="5" s="1"/>
  <c r="U36" i="5"/>
  <c r="V36" i="5" s="1"/>
  <c r="W36" i="5" s="1"/>
  <c r="U37" i="5"/>
  <c r="V37" i="5" s="1"/>
  <c r="W37" i="5" s="1"/>
  <c r="U38" i="5"/>
  <c r="V38" i="5" s="1"/>
  <c r="W38" i="5" s="1"/>
  <c r="U39" i="5"/>
  <c r="V39" i="5" s="1"/>
  <c r="W39" i="5" s="1"/>
  <c r="U40" i="5"/>
  <c r="V40" i="5" s="1"/>
  <c r="W40" i="5" s="1"/>
  <c r="U41" i="5"/>
  <c r="V41" i="5" s="1"/>
  <c r="W41" i="5" s="1"/>
  <c r="AJ5" i="5"/>
  <c r="AK5" i="5" s="1"/>
  <c r="AL5" i="5" s="1"/>
  <c r="AJ4" i="5"/>
  <c r="AJ6" i="5"/>
  <c r="AK6" i="5" s="1"/>
  <c r="AL6" i="5" s="1"/>
  <c r="AJ7" i="5"/>
  <c r="AK7" i="5" s="1"/>
  <c r="AL7" i="5" s="1"/>
  <c r="AJ8" i="5"/>
  <c r="AK8" i="5" s="1"/>
  <c r="AL8" i="5" s="1"/>
  <c r="AJ9" i="5"/>
  <c r="AK9" i="5" s="1"/>
  <c r="AL9" i="5" s="1"/>
  <c r="AJ10" i="5"/>
  <c r="AK10" i="5" s="1"/>
  <c r="AL10" i="5" s="1"/>
  <c r="AJ11" i="5"/>
  <c r="AK11" i="5" s="1"/>
  <c r="AL11" i="5" s="1"/>
  <c r="AJ12" i="5"/>
  <c r="AK12" i="5" s="1"/>
  <c r="AL12" i="5" s="1"/>
  <c r="AJ13" i="5"/>
  <c r="AK13" i="5" s="1"/>
  <c r="AL13" i="5" s="1"/>
  <c r="AJ14" i="5"/>
  <c r="AK14" i="5" s="1"/>
  <c r="AL14" i="5" s="1"/>
  <c r="AJ15" i="5"/>
  <c r="AK15" i="5" s="1"/>
  <c r="AL15" i="5" s="1"/>
  <c r="AJ16" i="5"/>
  <c r="AK16" i="5" s="1"/>
  <c r="AL16" i="5" s="1"/>
  <c r="AJ17" i="5"/>
  <c r="AK17" i="5" s="1"/>
  <c r="AL17" i="5" s="1"/>
  <c r="AJ18" i="5"/>
  <c r="AK18" i="5" s="1"/>
  <c r="AL18" i="5" s="1"/>
  <c r="AJ19" i="5"/>
  <c r="AK19" i="5" s="1"/>
  <c r="AL19" i="5" s="1"/>
  <c r="AJ20" i="5"/>
  <c r="AK20" i="5" s="1"/>
  <c r="AL20" i="5" s="1"/>
  <c r="AJ21" i="5"/>
  <c r="AK21" i="5" s="1"/>
  <c r="AL21" i="5" s="1"/>
  <c r="AJ22" i="5"/>
  <c r="AK22" i="5" s="1"/>
  <c r="AL22" i="5" s="1"/>
  <c r="AJ23" i="5"/>
  <c r="AK23" i="5" s="1"/>
  <c r="AL23" i="5" s="1"/>
  <c r="AJ24" i="5"/>
  <c r="AK24" i="5" s="1"/>
  <c r="AL24" i="5" s="1"/>
  <c r="AJ25" i="5"/>
  <c r="AK25" i="5" s="1"/>
  <c r="AL25" i="5" s="1"/>
  <c r="AJ26" i="5"/>
  <c r="AK26" i="5" s="1"/>
  <c r="AL26" i="5" s="1"/>
  <c r="AJ27" i="5"/>
  <c r="AK27" i="5" s="1"/>
  <c r="AL27" i="5" s="1"/>
  <c r="AJ28" i="5"/>
  <c r="AK28" i="5" s="1"/>
  <c r="AL28" i="5" s="1"/>
  <c r="AJ29" i="5"/>
  <c r="AK29" i="5" s="1"/>
  <c r="AL29" i="5" s="1"/>
  <c r="AJ30" i="5"/>
  <c r="AK30" i="5" s="1"/>
  <c r="AL30" i="5" s="1"/>
  <c r="AJ31" i="5"/>
  <c r="AK31" i="5" s="1"/>
  <c r="AL31" i="5" s="1"/>
  <c r="AJ32" i="5"/>
  <c r="AK32" i="5" s="1"/>
  <c r="AL32" i="5" s="1"/>
  <c r="AJ33" i="5"/>
  <c r="AK33" i="5" s="1"/>
  <c r="AL33" i="5" s="1"/>
  <c r="AJ34" i="5"/>
  <c r="AK34" i="5" s="1"/>
  <c r="AL34" i="5" s="1"/>
  <c r="AJ35" i="5"/>
  <c r="AK35" i="5" s="1"/>
  <c r="AL35" i="5" s="1"/>
  <c r="AJ36" i="5"/>
  <c r="AK36" i="5" s="1"/>
  <c r="AL36" i="5" s="1"/>
  <c r="AJ37" i="5"/>
  <c r="AK37" i="5" s="1"/>
  <c r="AL37" i="5" s="1"/>
  <c r="AJ38" i="5"/>
  <c r="AK38" i="5" s="1"/>
  <c r="AL38" i="5" s="1"/>
  <c r="AJ39" i="5"/>
  <c r="AK39" i="5" s="1"/>
  <c r="AL39" i="5" s="1"/>
  <c r="AJ40" i="5"/>
  <c r="AK40" i="5" s="1"/>
  <c r="AL40" i="5" s="1"/>
  <c r="AJ41" i="5"/>
  <c r="AK41" i="5" s="1"/>
  <c r="AL41" i="5" s="1"/>
  <c r="CH4" i="5"/>
  <c r="CH5" i="5"/>
  <c r="CI5" i="5" s="1"/>
  <c r="CJ5" i="5" s="1"/>
  <c r="CH6" i="5"/>
  <c r="CI6" i="5" s="1"/>
  <c r="CJ6" i="5" s="1"/>
  <c r="CH7" i="5"/>
  <c r="CI7" i="5" s="1"/>
  <c r="CJ7" i="5" s="1"/>
  <c r="CH8" i="5"/>
  <c r="CI8" i="5" s="1"/>
  <c r="CJ8" i="5" s="1"/>
  <c r="CH9" i="5"/>
  <c r="CI9" i="5" s="1"/>
  <c r="CJ9" i="5" s="1"/>
  <c r="CH10" i="5"/>
  <c r="CI10" i="5" s="1"/>
  <c r="CJ10" i="5" s="1"/>
  <c r="CH11" i="5"/>
  <c r="CI11" i="5" s="1"/>
  <c r="CJ11" i="5" s="1"/>
  <c r="CH12" i="5"/>
  <c r="CI12" i="5" s="1"/>
  <c r="CJ12" i="5" s="1"/>
  <c r="CH13" i="5"/>
  <c r="CI13" i="5" s="1"/>
  <c r="CJ13" i="5" s="1"/>
  <c r="CH14" i="5"/>
  <c r="CI14" i="5" s="1"/>
  <c r="CJ14" i="5" s="1"/>
  <c r="CH15" i="5"/>
  <c r="CI15" i="5" s="1"/>
  <c r="CJ15" i="5" s="1"/>
  <c r="CH16" i="5"/>
  <c r="CI16" i="5" s="1"/>
  <c r="CJ16" i="5" s="1"/>
  <c r="CH17" i="5"/>
  <c r="CI17" i="5" s="1"/>
  <c r="CJ17" i="5" s="1"/>
  <c r="CH18" i="5"/>
  <c r="CI18" i="5" s="1"/>
  <c r="CJ18" i="5" s="1"/>
  <c r="CH19" i="5"/>
  <c r="CI19" i="5" s="1"/>
  <c r="CJ19" i="5" s="1"/>
  <c r="CH20" i="5"/>
  <c r="CI20" i="5" s="1"/>
  <c r="CJ20" i="5" s="1"/>
  <c r="CH21" i="5"/>
  <c r="CI21" i="5" s="1"/>
  <c r="CJ21" i="5" s="1"/>
  <c r="CH22" i="5"/>
  <c r="CI22" i="5" s="1"/>
  <c r="CJ22" i="5" s="1"/>
  <c r="CH23" i="5"/>
  <c r="CI23" i="5" s="1"/>
  <c r="CJ23" i="5" s="1"/>
  <c r="CH24" i="5"/>
  <c r="CI24" i="5" s="1"/>
  <c r="CJ24" i="5" s="1"/>
  <c r="CH25" i="5"/>
  <c r="CI25" i="5" s="1"/>
  <c r="CJ25" i="5" s="1"/>
  <c r="CH26" i="5"/>
  <c r="CI26" i="5" s="1"/>
  <c r="CJ26" i="5" s="1"/>
  <c r="CH27" i="5"/>
  <c r="CI27" i="5" s="1"/>
  <c r="CJ27" i="5" s="1"/>
  <c r="CH28" i="5"/>
  <c r="CI28" i="5" s="1"/>
  <c r="CJ28" i="5" s="1"/>
  <c r="CH29" i="5"/>
  <c r="CI29" i="5" s="1"/>
  <c r="CJ29" i="5" s="1"/>
  <c r="CH30" i="5"/>
  <c r="CI30" i="5" s="1"/>
  <c r="CJ30" i="5" s="1"/>
  <c r="CH31" i="5"/>
  <c r="CI31" i="5" s="1"/>
  <c r="CJ31" i="5" s="1"/>
  <c r="CH32" i="5"/>
  <c r="CI32" i="5" s="1"/>
  <c r="CJ32" i="5" s="1"/>
  <c r="CH33" i="5"/>
  <c r="CI33" i="5" s="1"/>
  <c r="CJ33" i="5" s="1"/>
  <c r="CH34" i="5"/>
  <c r="CI34" i="5" s="1"/>
  <c r="CJ34" i="5" s="1"/>
  <c r="CH35" i="5"/>
  <c r="CI35" i="5" s="1"/>
  <c r="CJ35" i="5" s="1"/>
  <c r="CH36" i="5"/>
  <c r="CI36" i="5" s="1"/>
  <c r="CJ36" i="5" s="1"/>
  <c r="CH37" i="5"/>
  <c r="CI37" i="5" s="1"/>
  <c r="CJ37" i="5" s="1"/>
  <c r="CH38" i="5"/>
  <c r="CI38" i="5" s="1"/>
  <c r="CJ38" i="5" s="1"/>
  <c r="CH39" i="5"/>
  <c r="CI39" i="5" s="1"/>
  <c r="CJ39" i="5" s="1"/>
  <c r="CH40" i="5"/>
  <c r="CI40" i="5" s="1"/>
  <c r="CJ40" i="5" s="1"/>
  <c r="CH41" i="5"/>
  <c r="CI41" i="5" s="1"/>
  <c r="CJ41" i="5" s="1"/>
  <c r="BS4" i="5"/>
  <c r="BS5" i="5"/>
  <c r="BT5" i="5" s="1"/>
  <c r="BU5" i="5" s="1"/>
  <c r="BS6" i="5"/>
  <c r="BT6" i="5" s="1"/>
  <c r="BU6" i="5" s="1"/>
  <c r="BS7" i="5"/>
  <c r="BT7" i="5" s="1"/>
  <c r="BU7" i="5" s="1"/>
  <c r="BS8" i="5"/>
  <c r="BT8" i="5" s="1"/>
  <c r="BU8" i="5" s="1"/>
  <c r="BS9" i="5"/>
  <c r="BT9" i="5" s="1"/>
  <c r="BU9" i="5" s="1"/>
  <c r="BS10" i="5"/>
  <c r="BT10" i="5" s="1"/>
  <c r="BU10" i="5" s="1"/>
  <c r="BS11" i="5"/>
  <c r="BT11" i="5" s="1"/>
  <c r="BU11" i="5" s="1"/>
  <c r="BS12" i="5"/>
  <c r="BT12" i="5" s="1"/>
  <c r="BU12" i="5" s="1"/>
  <c r="BS13" i="5"/>
  <c r="BT13" i="5" s="1"/>
  <c r="BU13" i="5" s="1"/>
  <c r="BS14" i="5"/>
  <c r="BT14" i="5" s="1"/>
  <c r="BU14" i="5" s="1"/>
  <c r="BS15" i="5"/>
  <c r="BT15" i="5" s="1"/>
  <c r="BU15" i="5" s="1"/>
  <c r="BS16" i="5"/>
  <c r="BT16" i="5" s="1"/>
  <c r="BU16" i="5" s="1"/>
  <c r="BS17" i="5"/>
  <c r="BT17" i="5" s="1"/>
  <c r="BU17" i="5" s="1"/>
  <c r="BS18" i="5"/>
  <c r="BT18" i="5" s="1"/>
  <c r="BU18" i="5" s="1"/>
  <c r="BS19" i="5"/>
  <c r="BT19" i="5" s="1"/>
  <c r="BU19" i="5" s="1"/>
  <c r="BS20" i="5"/>
  <c r="BT20" i="5" s="1"/>
  <c r="BU20" i="5" s="1"/>
  <c r="BS21" i="5"/>
  <c r="BT21" i="5" s="1"/>
  <c r="BU21" i="5" s="1"/>
  <c r="BS22" i="5"/>
  <c r="BT22" i="5" s="1"/>
  <c r="BU22" i="5" s="1"/>
  <c r="BS23" i="5"/>
  <c r="BT23" i="5" s="1"/>
  <c r="BU23" i="5" s="1"/>
  <c r="BS24" i="5"/>
  <c r="BT24" i="5" s="1"/>
  <c r="BU24" i="5" s="1"/>
  <c r="BS25" i="5"/>
  <c r="BT25" i="5" s="1"/>
  <c r="BU25" i="5" s="1"/>
  <c r="BS26" i="5"/>
  <c r="BT26" i="5" s="1"/>
  <c r="BU26" i="5" s="1"/>
  <c r="BS27" i="5"/>
  <c r="BT27" i="5" s="1"/>
  <c r="BU27" i="5" s="1"/>
  <c r="BS28" i="5"/>
  <c r="BT28" i="5" s="1"/>
  <c r="BU28" i="5" s="1"/>
  <c r="BS29" i="5"/>
  <c r="BT29" i="5" s="1"/>
  <c r="BU29" i="5" s="1"/>
  <c r="BS30" i="5"/>
  <c r="BT30" i="5" s="1"/>
  <c r="BU30" i="5" s="1"/>
  <c r="BS31" i="5"/>
  <c r="BT31" i="5" s="1"/>
  <c r="BU31" i="5" s="1"/>
  <c r="BS32" i="5"/>
  <c r="BT32" i="5" s="1"/>
  <c r="BU32" i="5" s="1"/>
  <c r="BS33" i="5"/>
  <c r="BT33" i="5" s="1"/>
  <c r="BU33" i="5" s="1"/>
  <c r="BS34" i="5"/>
  <c r="BT34" i="5" s="1"/>
  <c r="BU34" i="5" s="1"/>
  <c r="BS35" i="5"/>
  <c r="BT35" i="5" s="1"/>
  <c r="BU35" i="5" s="1"/>
  <c r="BS36" i="5"/>
  <c r="BT36" i="5" s="1"/>
  <c r="BU36" i="5" s="1"/>
  <c r="BS37" i="5"/>
  <c r="BT37" i="5" s="1"/>
  <c r="BU37" i="5" s="1"/>
  <c r="BS38" i="5"/>
  <c r="BT38" i="5" s="1"/>
  <c r="BU38" i="5" s="1"/>
  <c r="BS39" i="5"/>
  <c r="BT39" i="5" s="1"/>
  <c r="BU39" i="5" s="1"/>
  <c r="BS40" i="5"/>
  <c r="BT40" i="5" s="1"/>
  <c r="BU40" i="5" s="1"/>
  <c r="BS41" i="5"/>
  <c r="BT41" i="5" s="1"/>
  <c r="BU41" i="5" s="1"/>
  <c r="BN4" i="5"/>
  <c r="BN5" i="5"/>
  <c r="BO5" i="5" s="1"/>
  <c r="BP5" i="5" s="1"/>
  <c r="BN6" i="5"/>
  <c r="BO6" i="5" s="1"/>
  <c r="BP6" i="5" s="1"/>
  <c r="BN7" i="5"/>
  <c r="BO7" i="5" s="1"/>
  <c r="BP7" i="5" s="1"/>
  <c r="BN8" i="5"/>
  <c r="BO8" i="5" s="1"/>
  <c r="BP8" i="5" s="1"/>
  <c r="BN9" i="5"/>
  <c r="BO9" i="5" s="1"/>
  <c r="BP9" i="5" s="1"/>
  <c r="BN10" i="5"/>
  <c r="BO10" i="5" s="1"/>
  <c r="BP10" i="5" s="1"/>
  <c r="BN11" i="5"/>
  <c r="BO11" i="5" s="1"/>
  <c r="BP11" i="5" s="1"/>
  <c r="BN12" i="5"/>
  <c r="BO12" i="5" s="1"/>
  <c r="BP12" i="5" s="1"/>
  <c r="BN13" i="5"/>
  <c r="BO13" i="5" s="1"/>
  <c r="BP13" i="5" s="1"/>
  <c r="BN14" i="5"/>
  <c r="BO14" i="5" s="1"/>
  <c r="BP14" i="5" s="1"/>
  <c r="BN15" i="5"/>
  <c r="BO15" i="5" s="1"/>
  <c r="BP15" i="5" s="1"/>
  <c r="BN16" i="5"/>
  <c r="BO16" i="5" s="1"/>
  <c r="BP16" i="5" s="1"/>
  <c r="BN17" i="5"/>
  <c r="BO17" i="5" s="1"/>
  <c r="BP17" i="5" s="1"/>
  <c r="BN18" i="5"/>
  <c r="BO18" i="5" s="1"/>
  <c r="BP18" i="5" s="1"/>
  <c r="BN19" i="5"/>
  <c r="BO19" i="5" s="1"/>
  <c r="BP19" i="5" s="1"/>
  <c r="BN20" i="5"/>
  <c r="BO20" i="5" s="1"/>
  <c r="BP20" i="5" s="1"/>
  <c r="BN21" i="5"/>
  <c r="BO21" i="5" s="1"/>
  <c r="BP21" i="5" s="1"/>
  <c r="BN22" i="5"/>
  <c r="BO22" i="5" s="1"/>
  <c r="BP22" i="5" s="1"/>
  <c r="BN23" i="5"/>
  <c r="BO23" i="5" s="1"/>
  <c r="BP23" i="5" s="1"/>
  <c r="BN24" i="5"/>
  <c r="BO24" i="5" s="1"/>
  <c r="BP24" i="5" s="1"/>
  <c r="BN25" i="5"/>
  <c r="BO25" i="5" s="1"/>
  <c r="BP25" i="5" s="1"/>
  <c r="BN26" i="5"/>
  <c r="BO26" i="5" s="1"/>
  <c r="BP26" i="5" s="1"/>
  <c r="BN27" i="5"/>
  <c r="BO27" i="5" s="1"/>
  <c r="BP27" i="5" s="1"/>
  <c r="BN28" i="5"/>
  <c r="BO28" i="5" s="1"/>
  <c r="BP28" i="5" s="1"/>
  <c r="BN29" i="5"/>
  <c r="BO29" i="5" s="1"/>
  <c r="BP29" i="5" s="1"/>
  <c r="BN30" i="5"/>
  <c r="BO30" i="5" s="1"/>
  <c r="BP30" i="5" s="1"/>
  <c r="BN31" i="5"/>
  <c r="BO31" i="5" s="1"/>
  <c r="BP31" i="5" s="1"/>
  <c r="BN32" i="5"/>
  <c r="BO32" i="5" s="1"/>
  <c r="BP32" i="5" s="1"/>
  <c r="BN33" i="5"/>
  <c r="BO33" i="5" s="1"/>
  <c r="BP33" i="5" s="1"/>
  <c r="BN34" i="5"/>
  <c r="BO34" i="5" s="1"/>
  <c r="BP34" i="5" s="1"/>
  <c r="BN35" i="5"/>
  <c r="BO35" i="5" s="1"/>
  <c r="BP35" i="5" s="1"/>
  <c r="BN36" i="5"/>
  <c r="BO36" i="5" s="1"/>
  <c r="BP36" i="5" s="1"/>
  <c r="BN37" i="5"/>
  <c r="BO37" i="5" s="1"/>
  <c r="BP37" i="5" s="1"/>
  <c r="BN38" i="5"/>
  <c r="BO38" i="5" s="1"/>
  <c r="BP38" i="5" s="1"/>
  <c r="BN39" i="5"/>
  <c r="BO39" i="5" s="1"/>
  <c r="BP39" i="5" s="1"/>
  <c r="BN40" i="5"/>
  <c r="BO40" i="5" s="1"/>
  <c r="BP40" i="5" s="1"/>
  <c r="BN41" i="5"/>
  <c r="BO41" i="5" s="1"/>
  <c r="BP41" i="5" s="1"/>
  <c r="BS42" i="5"/>
  <c r="BT42" i="5" s="1"/>
  <c r="BU42" i="5" s="1"/>
  <c r="CM4" i="5"/>
  <c r="CM5" i="5"/>
  <c r="CN5" i="5" s="1"/>
  <c r="CO5" i="5" s="1"/>
  <c r="CM6" i="5"/>
  <c r="CN6" i="5" s="1"/>
  <c r="CO6" i="5" s="1"/>
  <c r="CM7" i="5"/>
  <c r="CN7" i="5" s="1"/>
  <c r="CO7" i="5" s="1"/>
  <c r="CM8" i="5"/>
  <c r="CN8" i="5" s="1"/>
  <c r="CO8" i="5" s="1"/>
  <c r="CM9" i="5"/>
  <c r="CN9" i="5" s="1"/>
  <c r="CO9" i="5" s="1"/>
  <c r="CM10" i="5"/>
  <c r="CN10" i="5" s="1"/>
  <c r="CO10" i="5" s="1"/>
  <c r="CM11" i="5"/>
  <c r="CN11" i="5" s="1"/>
  <c r="CO11" i="5" s="1"/>
  <c r="CM12" i="5"/>
  <c r="CN12" i="5" s="1"/>
  <c r="CO12" i="5" s="1"/>
  <c r="CM13" i="5"/>
  <c r="CN13" i="5" s="1"/>
  <c r="CO13" i="5" s="1"/>
  <c r="CM14" i="5"/>
  <c r="CN14" i="5" s="1"/>
  <c r="CO14" i="5" s="1"/>
  <c r="CM15" i="5"/>
  <c r="CN15" i="5" s="1"/>
  <c r="CO15" i="5" s="1"/>
  <c r="CM16" i="5"/>
  <c r="CN16" i="5" s="1"/>
  <c r="CO16" i="5" s="1"/>
  <c r="CM17" i="5"/>
  <c r="CN17" i="5" s="1"/>
  <c r="CO17" i="5" s="1"/>
  <c r="CM18" i="5"/>
  <c r="CN18" i="5" s="1"/>
  <c r="CO18" i="5" s="1"/>
  <c r="CM19" i="5"/>
  <c r="CN19" i="5" s="1"/>
  <c r="CO19" i="5" s="1"/>
  <c r="CM20" i="5"/>
  <c r="CN20" i="5" s="1"/>
  <c r="CO20" i="5" s="1"/>
  <c r="CM21" i="5"/>
  <c r="CN21" i="5" s="1"/>
  <c r="CO21" i="5" s="1"/>
  <c r="CM22" i="5"/>
  <c r="CN22" i="5" s="1"/>
  <c r="CO22" i="5" s="1"/>
  <c r="CM23" i="5"/>
  <c r="CN23" i="5" s="1"/>
  <c r="CO23" i="5" s="1"/>
  <c r="CM24" i="5"/>
  <c r="CN24" i="5" s="1"/>
  <c r="CO24" i="5" s="1"/>
  <c r="CM25" i="5"/>
  <c r="CN25" i="5" s="1"/>
  <c r="CO25" i="5" s="1"/>
  <c r="CM26" i="5"/>
  <c r="CN26" i="5" s="1"/>
  <c r="CO26" i="5" s="1"/>
  <c r="CM27" i="5"/>
  <c r="CN27" i="5" s="1"/>
  <c r="CO27" i="5" s="1"/>
  <c r="CM28" i="5"/>
  <c r="CN28" i="5" s="1"/>
  <c r="CO28" i="5" s="1"/>
  <c r="CM29" i="5"/>
  <c r="CN29" i="5" s="1"/>
  <c r="CO29" i="5" s="1"/>
  <c r="CM30" i="5"/>
  <c r="CN30" i="5" s="1"/>
  <c r="CO30" i="5" s="1"/>
  <c r="CM31" i="5"/>
  <c r="CN31" i="5" s="1"/>
  <c r="CO31" i="5" s="1"/>
  <c r="CM32" i="5"/>
  <c r="CN32" i="5" s="1"/>
  <c r="CO32" i="5" s="1"/>
  <c r="CM33" i="5"/>
  <c r="CN33" i="5" s="1"/>
  <c r="CO33" i="5" s="1"/>
  <c r="CM34" i="5"/>
  <c r="CN34" i="5" s="1"/>
  <c r="CO34" i="5" s="1"/>
  <c r="CM35" i="5"/>
  <c r="CN35" i="5" s="1"/>
  <c r="CO35" i="5" s="1"/>
  <c r="CM36" i="5"/>
  <c r="CN36" i="5" s="1"/>
  <c r="CO36" i="5" s="1"/>
  <c r="CM37" i="5"/>
  <c r="CN37" i="5" s="1"/>
  <c r="CO37" i="5" s="1"/>
  <c r="CM38" i="5"/>
  <c r="CN38" i="5" s="1"/>
  <c r="CO38" i="5" s="1"/>
  <c r="CM39" i="5"/>
  <c r="CN39" i="5" s="1"/>
  <c r="CO39" i="5" s="1"/>
  <c r="CM40" i="5"/>
  <c r="CN40" i="5" s="1"/>
  <c r="CO40" i="5" s="1"/>
  <c r="CM41" i="5"/>
  <c r="CN41" i="5" s="1"/>
  <c r="CO41" i="5" s="1"/>
  <c r="CR5" i="5"/>
  <c r="CS5" i="5" s="1"/>
  <c r="CT5" i="5" s="1"/>
  <c r="CR4" i="5"/>
  <c r="CR6" i="5"/>
  <c r="CS6" i="5" s="1"/>
  <c r="CT6" i="5" s="1"/>
  <c r="CR7" i="5"/>
  <c r="CS7" i="5" s="1"/>
  <c r="CT7" i="5" s="1"/>
  <c r="CR8" i="5"/>
  <c r="CS8" i="5" s="1"/>
  <c r="CT8" i="5" s="1"/>
  <c r="CR9" i="5"/>
  <c r="CS9" i="5" s="1"/>
  <c r="CT9" i="5" s="1"/>
  <c r="CR10" i="5"/>
  <c r="CS10" i="5" s="1"/>
  <c r="CT10" i="5" s="1"/>
  <c r="CR11" i="5"/>
  <c r="CS11" i="5" s="1"/>
  <c r="CT11" i="5" s="1"/>
  <c r="CR12" i="5"/>
  <c r="CS12" i="5" s="1"/>
  <c r="CT12" i="5" s="1"/>
  <c r="CR13" i="5"/>
  <c r="CS13" i="5" s="1"/>
  <c r="CT13" i="5" s="1"/>
  <c r="CR14" i="5"/>
  <c r="CS14" i="5" s="1"/>
  <c r="CT14" i="5" s="1"/>
  <c r="CR15" i="5"/>
  <c r="CS15" i="5" s="1"/>
  <c r="CT15" i="5" s="1"/>
  <c r="CR16" i="5"/>
  <c r="CS16" i="5" s="1"/>
  <c r="CT16" i="5" s="1"/>
  <c r="CR17" i="5"/>
  <c r="CS17" i="5" s="1"/>
  <c r="CT17" i="5" s="1"/>
  <c r="CR18" i="5"/>
  <c r="CS18" i="5" s="1"/>
  <c r="CT18" i="5" s="1"/>
  <c r="CR19" i="5"/>
  <c r="CS19" i="5" s="1"/>
  <c r="CT19" i="5" s="1"/>
  <c r="CR20" i="5"/>
  <c r="CS20" i="5" s="1"/>
  <c r="CT20" i="5" s="1"/>
  <c r="CR21" i="5"/>
  <c r="CS21" i="5" s="1"/>
  <c r="CT21" i="5" s="1"/>
  <c r="CR22" i="5"/>
  <c r="CS22" i="5" s="1"/>
  <c r="CT22" i="5" s="1"/>
  <c r="CR23" i="5"/>
  <c r="CS23" i="5" s="1"/>
  <c r="CT23" i="5" s="1"/>
  <c r="CR24" i="5"/>
  <c r="CS24" i="5" s="1"/>
  <c r="CT24" i="5" s="1"/>
  <c r="CR25" i="5"/>
  <c r="CS25" i="5" s="1"/>
  <c r="CT25" i="5" s="1"/>
  <c r="CR26" i="5"/>
  <c r="CS26" i="5" s="1"/>
  <c r="CT26" i="5" s="1"/>
  <c r="CR27" i="5"/>
  <c r="CS27" i="5" s="1"/>
  <c r="CT27" i="5" s="1"/>
  <c r="CR28" i="5"/>
  <c r="CS28" i="5" s="1"/>
  <c r="CT28" i="5" s="1"/>
  <c r="CR29" i="5"/>
  <c r="CS29" i="5" s="1"/>
  <c r="CT29" i="5" s="1"/>
  <c r="CR30" i="5"/>
  <c r="CS30" i="5" s="1"/>
  <c r="CT30" i="5" s="1"/>
  <c r="CR31" i="5"/>
  <c r="CS31" i="5" s="1"/>
  <c r="CT31" i="5" s="1"/>
  <c r="CR32" i="5"/>
  <c r="CS32" i="5" s="1"/>
  <c r="CT32" i="5" s="1"/>
  <c r="CR33" i="5"/>
  <c r="CS33" i="5" s="1"/>
  <c r="CT33" i="5" s="1"/>
  <c r="CR34" i="5"/>
  <c r="CS34" i="5" s="1"/>
  <c r="CT34" i="5" s="1"/>
  <c r="CR35" i="5"/>
  <c r="CS35" i="5" s="1"/>
  <c r="CT35" i="5" s="1"/>
  <c r="CR36" i="5"/>
  <c r="CS36" i="5" s="1"/>
  <c r="CT36" i="5" s="1"/>
  <c r="CR37" i="5"/>
  <c r="CS37" i="5" s="1"/>
  <c r="CT37" i="5" s="1"/>
  <c r="CR38" i="5"/>
  <c r="CS38" i="5" s="1"/>
  <c r="CT38" i="5" s="1"/>
  <c r="CR39" i="5"/>
  <c r="CS39" i="5" s="1"/>
  <c r="CT39" i="5" s="1"/>
  <c r="CR40" i="5"/>
  <c r="CS40" i="5" s="1"/>
  <c r="CT40" i="5" s="1"/>
  <c r="CR41" i="5"/>
  <c r="CS41" i="5" s="1"/>
  <c r="CT41" i="5" s="1"/>
  <c r="BX5" i="5"/>
  <c r="BY5" i="5" s="1"/>
  <c r="BZ5" i="5" s="1"/>
  <c r="BX4" i="5"/>
  <c r="BX6" i="5"/>
  <c r="BY6" i="5" s="1"/>
  <c r="BZ6" i="5" s="1"/>
  <c r="BX7" i="5"/>
  <c r="BY7" i="5" s="1"/>
  <c r="BZ7" i="5" s="1"/>
  <c r="BX8" i="5"/>
  <c r="BY8" i="5" s="1"/>
  <c r="BZ8" i="5" s="1"/>
  <c r="BX9" i="5"/>
  <c r="BY9" i="5" s="1"/>
  <c r="BZ9" i="5" s="1"/>
  <c r="BX10" i="5"/>
  <c r="BY10" i="5" s="1"/>
  <c r="BZ10" i="5" s="1"/>
  <c r="BX11" i="5"/>
  <c r="BY11" i="5" s="1"/>
  <c r="BZ11" i="5" s="1"/>
  <c r="BX12" i="5"/>
  <c r="BY12" i="5" s="1"/>
  <c r="BZ12" i="5" s="1"/>
  <c r="BX13" i="5"/>
  <c r="BY13" i="5" s="1"/>
  <c r="BZ13" i="5" s="1"/>
  <c r="BX14" i="5"/>
  <c r="BY14" i="5" s="1"/>
  <c r="BZ14" i="5" s="1"/>
  <c r="BX15" i="5"/>
  <c r="BY15" i="5" s="1"/>
  <c r="BZ15" i="5" s="1"/>
  <c r="BX16" i="5"/>
  <c r="BY16" i="5" s="1"/>
  <c r="BZ16" i="5" s="1"/>
  <c r="BX17" i="5"/>
  <c r="BY17" i="5" s="1"/>
  <c r="BZ17" i="5" s="1"/>
  <c r="BX18" i="5"/>
  <c r="BY18" i="5" s="1"/>
  <c r="BZ18" i="5" s="1"/>
  <c r="BX19" i="5"/>
  <c r="BY19" i="5" s="1"/>
  <c r="BZ19" i="5" s="1"/>
  <c r="BX20" i="5"/>
  <c r="BY20" i="5" s="1"/>
  <c r="BZ20" i="5" s="1"/>
  <c r="BX21" i="5"/>
  <c r="BY21" i="5" s="1"/>
  <c r="BZ21" i="5" s="1"/>
  <c r="BX22" i="5"/>
  <c r="BY22" i="5" s="1"/>
  <c r="BZ22" i="5" s="1"/>
  <c r="BX23" i="5"/>
  <c r="BY23" i="5" s="1"/>
  <c r="BZ23" i="5" s="1"/>
  <c r="BX24" i="5"/>
  <c r="BY24" i="5" s="1"/>
  <c r="BZ24" i="5" s="1"/>
  <c r="BX25" i="5"/>
  <c r="BY25" i="5" s="1"/>
  <c r="BZ25" i="5" s="1"/>
  <c r="BX26" i="5"/>
  <c r="BY26" i="5" s="1"/>
  <c r="BZ26" i="5" s="1"/>
  <c r="BX27" i="5"/>
  <c r="BY27" i="5" s="1"/>
  <c r="BZ27" i="5" s="1"/>
  <c r="BX28" i="5"/>
  <c r="BY28" i="5" s="1"/>
  <c r="BZ28" i="5" s="1"/>
  <c r="BX29" i="5"/>
  <c r="BY29" i="5" s="1"/>
  <c r="BZ29" i="5" s="1"/>
  <c r="BX30" i="5"/>
  <c r="BY30" i="5" s="1"/>
  <c r="BZ30" i="5" s="1"/>
  <c r="BX31" i="5"/>
  <c r="BY31" i="5" s="1"/>
  <c r="BZ31" i="5" s="1"/>
  <c r="BX32" i="5"/>
  <c r="BY32" i="5" s="1"/>
  <c r="BZ32" i="5" s="1"/>
  <c r="BX33" i="5"/>
  <c r="BY33" i="5" s="1"/>
  <c r="BZ33" i="5" s="1"/>
  <c r="BX34" i="5"/>
  <c r="BY34" i="5" s="1"/>
  <c r="BZ34" i="5" s="1"/>
  <c r="BX35" i="5"/>
  <c r="BY35" i="5" s="1"/>
  <c r="BZ35" i="5" s="1"/>
  <c r="BX36" i="5"/>
  <c r="BY36" i="5" s="1"/>
  <c r="BZ36" i="5" s="1"/>
  <c r="BX37" i="5"/>
  <c r="BY37" i="5" s="1"/>
  <c r="BZ37" i="5" s="1"/>
  <c r="BX38" i="5"/>
  <c r="BY38" i="5" s="1"/>
  <c r="BZ38" i="5" s="1"/>
  <c r="BX39" i="5"/>
  <c r="BY39" i="5" s="1"/>
  <c r="BZ39" i="5" s="1"/>
  <c r="BX40" i="5"/>
  <c r="BY40" i="5" s="1"/>
  <c r="BZ40" i="5" s="1"/>
  <c r="BX41" i="5"/>
  <c r="BY41" i="5" s="1"/>
  <c r="BZ41" i="5" s="1"/>
  <c r="CW4" i="5"/>
  <c r="CW5" i="5"/>
  <c r="CX5" i="5" s="1"/>
  <c r="CY5" i="5" s="1"/>
  <c r="CW6" i="5"/>
  <c r="CX6" i="5" s="1"/>
  <c r="CY6" i="5" s="1"/>
  <c r="CW7" i="5"/>
  <c r="CX7" i="5" s="1"/>
  <c r="CY7" i="5" s="1"/>
  <c r="CW8" i="5"/>
  <c r="CX8" i="5" s="1"/>
  <c r="CY8" i="5" s="1"/>
  <c r="CW9" i="5"/>
  <c r="CX9" i="5" s="1"/>
  <c r="CY9" i="5" s="1"/>
  <c r="CW10" i="5"/>
  <c r="CX10" i="5" s="1"/>
  <c r="CY10" i="5" s="1"/>
  <c r="CW11" i="5"/>
  <c r="CX11" i="5" s="1"/>
  <c r="CY11" i="5" s="1"/>
  <c r="CW12" i="5"/>
  <c r="CX12" i="5" s="1"/>
  <c r="CY12" i="5" s="1"/>
  <c r="CW13" i="5"/>
  <c r="CX13" i="5" s="1"/>
  <c r="CY13" i="5" s="1"/>
  <c r="CW14" i="5"/>
  <c r="CX14" i="5" s="1"/>
  <c r="CY14" i="5" s="1"/>
  <c r="CW15" i="5"/>
  <c r="CX15" i="5" s="1"/>
  <c r="CY15" i="5" s="1"/>
  <c r="CW16" i="5"/>
  <c r="CX16" i="5" s="1"/>
  <c r="CY16" i="5" s="1"/>
  <c r="CW17" i="5"/>
  <c r="CX17" i="5" s="1"/>
  <c r="CY17" i="5" s="1"/>
  <c r="CW18" i="5"/>
  <c r="CX18" i="5" s="1"/>
  <c r="CY18" i="5" s="1"/>
  <c r="CW19" i="5"/>
  <c r="CX19" i="5" s="1"/>
  <c r="CY19" i="5" s="1"/>
  <c r="CW20" i="5"/>
  <c r="CX20" i="5" s="1"/>
  <c r="CY20" i="5" s="1"/>
  <c r="CW21" i="5"/>
  <c r="CX21" i="5" s="1"/>
  <c r="CY21" i="5" s="1"/>
  <c r="CW22" i="5"/>
  <c r="CX22" i="5" s="1"/>
  <c r="CY22" i="5" s="1"/>
  <c r="CW23" i="5"/>
  <c r="CX23" i="5" s="1"/>
  <c r="CY23" i="5" s="1"/>
  <c r="CW24" i="5"/>
  <c r="CX24" i="5" s="1"/>
  <c r="CY24" i="5" s="1"/>
  <c r="CW25" i="5"/>
  <c r="CX25" i="5" s="1"/>
  <c r="CY25" i="5" s="1"/>
  <c r="CW26" i="5"/>
  <c r="CX26" i="5" s="1"/>
  <c r="CY26" i="5" s="1"/>
  <c r="CW27" i="5"/>
  <c r="CX27" i="5" s="1"/>
  <c r="CY27" i="5" s="1"/>
  <c r="CW28" i="5"/>
  <c r="CX28" i="5" s="1"/>
  <c r="CY28" i="5" s="1"/>
  <c r="CW29" i="5"/>
  <c r="CX29" i="5" s="1"/>
  <c r="CY29" i="5" s="1"/>
  <c r="CW30" i="5"/>
  <c r="CX30" i="5" s="1"/>
  <c r="CY30" i="5" s="1"/>
  <c r="CW31" i="5"/>
  <c r="CX31" i="5" s="1"/>
  <c r="CY31" i="5" s="1"/>
  <c r="CW32" i="5"/>
  <c r="CX32" i="5" s="1"/>
  <c r="CY32" i="5" s="1"/>
  <c r="CW33" i="5"/>
  <c r="CX33" i="5" s="1"/>
  <c r="CY33" i="5" s="1"/>
  <c r="CW34" i="5"/>
  <c r="CX34" i="5" s="1"/>
  <c r="CY34" i="5" s="1"/>
  <c r="CW35" i="5"/>
  <c r="CX35" i="5" s="1"/>
  <c r="CY35" i="5" s="1"/>
  <c r="CW36" i="5"/>
  <c r="CX36" i="5" s="1"/>
  <c r="CY36" i="5" s="1"/>
  <c r="CW37" i="5"/>
  <c r="CX37" i="5" s="1"/>
  <c r="CY37" i="5" s="1"/>
  <c r="CW38" i="5"/>
  <c r="CX38" i="5" s="1"/>
  <c r="CY38" i="5" s="1"/>
  <c r="CW39" i="5"/>
  <c r="CX39" i="5" s="1"/>
  <c r="CY39" i="5" s="1"/>
  <c r="CW40" i="5"/>
  <c r="CX40" i="5" s="1"/>
  <c r="CY40" i="5" s="1"/>
  <c r="CW41" i="5"/>
  <c r="CX41" i="5" s="1"/>
  <c r="CY41" i="5" s="1"/>
  <c r="F4" i="5"/>
  <c r="F5" i="5"/>
  <c r="G5" i="5" s="1"/>
  <c r="H5" i="5" s="1"/>
  <c r="F6" i="5"/>
  <c r="G6" i="5" s="1"/>
  <c r="H6" i="5" s="1"/>
  <c r="F7" i="5"/>
  <c r="G7" i="5" s="1"/>
  <c r="H7" i="5" s="1"/>
  <c r="F8" i="5"/>
  <c r="G8" i="5" s="1"/>
  <c r="H8" i="5" s="1"/>
  <c r="F9" i="5"/>
  <c r="G9" i="5" s="1"/>
  <c r="H9" i="5" s="1"/>
  <c r="F10" i="5"/>
  <c r="G10" i="5" s="1"/>
  <c r="H10" i="5" s="1"/>
  <c r="F11" i="5"/>
  <c r="G11" i="5" s="1"/>
  <c r="H11" i="5" s="1"/>
  <c r="F12" i="5"/>
  <c r="G12" i="5" s="1"/>
  <c r="H12" i="5" s="1"/>
  <c r="F13" i="5"/>
  <c r="G13" i="5" s="1"/>
  <c r="H13" i="5" s="1"/>
  <c r="F14" i="5"/>
  <c r="G14" i="5" s="1"/>
  <c r="H14" i="5" s="1"/>
  <c r="F15" i="5"/>
  <c r="G15" i="5" s="1"/>
  <c r="H15" i="5" s="1"/>
  <c r="F16" i="5"/>
  <c r="G16" i="5" s="1"/>
  <c r="H16" i="5" s="1"/>
  <c r="F17" i="5"/>
  <c r="G17" i="5" s="1"/>
  <c r="H17" i="5" s="1"/>
  <c r="F18" i="5"/>
  <c r="G18" i="5" s="1"/>
  <c r="H18" i="5" s="1"/>
  <c r="F19" i="5"/>
  <c r="G19" i="5" s="1"/>
  <c r="H19" i="5" s="1"/>
  <c r="F20" i="5"/>
  <c r="G20" i="5" s="1"/>
  <c r="H20" i="5" s="1"/>
  <c r="F21" i="5"/>
  <c r="G21" i="5" s="1"/>
  <c r="H21" i="5" s="1"/>
  <c r="F22" i="5"/>
  <c r="G22" i="5" s="1"/>
  <c r="H22" i="5" s="1"/>
  <c r="F23" i="5"/>
  <c r="G23" i="5" s="1"/>
  <c r="H23" i="5" s="1"/>
  <c r="F24" i="5"/>
  <c r="G24" i="5" s="1"/>
  <c r="H24" i="5" s="1"/>
  <c r="F25" i="5"/>
  <c r="G25" i="5" s="1"/>
  <c r="H25" i="5" s="1"/>
  <c r="F26" i="5"/>
  <c r="G26" i="5" s="1"/>
  <c r="H26" i="5" s="1"/>
  <c r="F27" i="5"/>
  <c r="G27" i="5" s="1"/>
  <c r="H27" i="5" s="1"/>
  <c r="F28" i="5"/>
  <c r="G28" i="5" s="1"/>
  <c r="H28" i="5" s="1"/>
  <c r="F29" i="5"/>
  <c r="G29" i="5" s="1"/>
  <c r="H29" i="5" s="1"/>
  <c r="F30" i="5"/>
  <c r="G30" i="5" s="1"/>
  <c r="H30" i="5" s="1"/>
  <c r="F31" i="5"/>
  <c r="G31" i="5" s="1"/>
  <c r="H31" i="5" s="1"/>
  <c r="F32" i="5"/>
  <c r="G32" i="5" s="1"/>
  <c r="H32" i="5" s="1"/>
  <c r="F33" i="5"/>
  <c r="G33" i="5" s="1"/>
  <c r="H33" i="5" s="1"/>
  <c r="F34" i="5"/>
  <c r="G34" i="5" s="1"/>
  <c r="H34" i="5" s="1"/>
  <c r="F35" i="5"/>
  <c r="G35" i="5" s="1"/>
  <c r="H35" i="5" s="1"/>
  <c r="F36" i="5"/>
  <c r="G36" i="5" s="1"/>
  <c r="H36" i="5" s="1"/>
  <c r="F37" i="5"/>
  <c r="G37" i="5" s="1"/>
  <c r="H37" i="5" s="1"/>
  <c r="F38" i="5"/>
  <c r="G38" i="5" s="1"/>
  <c r="H38" i="5" s="1"/>
  <c r="F39" i="5"/>
  <c r="G39" i="5" s="1"/>
  <c r="H39" i="5" s="1"/>
  <c r="F40" i="5"/>
  <c r="G40" i="5" s="1"/>
  <c r="H40" i="5" s="1"/>
  <c r="F41" i="5"/>
  <c r="G41" i="5" s="1"/>
  <c r="H41" i="5" s="1"/>
  <c r="AE4" i="5"/>
  <c r="AE5" i="5"/>
  <c r="AF5" i="5" s="1"/>
  <c r="AG5" i="5" s="1"/>
  <c r="AE6" i="5"/>
  <c r="AF6" i="5" s="1"/>
  <c r="AG6" i="5" s="1"/>
  <c r="AE7" i="5"/>
  <c r="AF7" i="5" s="1"/>
  <c r="AG7" i="5" s="1"/>
  <c r="AE8" i="5"/>
  <c r="AF8" i="5" s="1"/>
  <c r="AG8" i="5" s="1"/>
  <c r="AE9" i="5"/>
  <c r="AF9" i="5" s="1"/>
  <c r="AG9" i="5" s="1"/>
  <c r="AE10" i="5"/>
  <c r="AF10" i="5" s="1"/>
  <c r="AG10" i="5" s="1"/>
  <c r="AE11" i="5"/>
  <c r="AF11" i="5" s="1"/>
  <c r="AG11" i="5" s="1"/>
  <c r="AE12" i="5"/>
  <c r="AF12" i="5" s="1"/>
  <c r="AG12" i="5" s="1"/>
  <c r="AE13" i="5"/>
  <c r="AF13" i="5" s="1"/>
  <c r="AG13" i="5" s="1"/>
  <c r="AE14" i="5"/>
  <c r="AF14" i="5" s="1"/>
  <c r="AG14" i="5" s="1"/>
  <c r="AE15" i="5"/>
  <c r="AF15" i="5" s="1"/>
  <c r="AG15" i="5" s="1"/>
  <c r="AE16" i="5"/>
  <c r="AF16" i="5" s="1"/>
  <c r="AG16" i="5" s="1"/>
  <c r="AE17" i="5"/>
  <c r="AF17" i="5" s="1"/>
  <c r="AG17" i="5" s="1"/>
  <c r="AE18" i="5"/>
  <c r="AF18" i="5" s="1"/>
  <c r="AG18" i="5" s="1"/>
  <c r="AE19" i="5"/>
  <c r="AF19" i="5" s="1"/>
  <c r="AG19" i="5" s="1"/>
  <c r="AE20" i="5"/>
  <c r="AF20" i="5" s="1"/>
  <c r="AG20" i="5" s="1"/>
  <c r="AE21" i="5"/>
  <c r="AF21" i="5" s="1"/>
  <c r="AG21" i="5" s="1"/>
  <c r="AE22" i="5"/>
  <c r="AF22" i="5" s="1"/>
  <c r="AG22" i="5" s="1"/>
  <c r="AE23" i="5"/>
  <c r="AF23" i="5" s="1"/>
  <c r="AG23" i="5" s="1"/>
  <c r="AE24" i="5"/>
  <c r="AF24" i="5" s="1"/>
  <c r="AG24" i="5" s="1"/>
  <c r="AE25" i="5"/>
  <c r="AF25" i="5" s="1"/>
  <c r="AG25" i="5" s="1"/>
  <c r="AE26" i="5"/>
  <c r="AF26" i="5" s="1"/>
  <c r="AG26" i="5" s="1"/>
  <c r="AE27" i="5"/>
  <c r="AF27" i="5" s="1"/>
  <c r="AG27" i="5" s="1"/>
  <c r="AE28" i="5"/>
  <c r="AF28" i="5" s="1"/>
  <c r="AG28" i="5" s="1"/>
  <c r="AE29" i="5"/>
  <c r="AF29" i="5" s="1"/>
  <c r="AG29" i="5" s="1"/>
  <c r="AE30" i="5"/>
  <c r="AF30" i="5" s="1"/>
  <c r="AG30" i="5" s="1"/>
  <c r="AE31" i="5"/>
  <c r="AF31" i="5" s="1"/>
  <c r="AG31" i="5" s="1"/>
  <c r="AE32" i="5"/>
  <c r="AF32" i="5" s="1"/>
  <c r="AG32" i="5" s="1"/>
  <c r="AE33" i="5"/>
  <c r="AF33" i="5" s="1"/>
  <c r="AG33" i="5" s="1"/>
  <c r="AE34" i="5"/>
  <c r="AF34" i="5" s="1"/>
  <c r="AG34" i="5" s="1"/>
  <c r="AE35" i="5"/>
  <c r="AF35" i="5" s="1"/>
  <c r="AG35" i="5" s="1"/>
  <c r="AE36" i="5"/>
  <c r="AF36" i="5" s="1"/>
  <c r="AG36" i="5" s="1"/>
  <c r="AE37" i="5"/>
  <c r="AF37" i="5" s="1"/>
  <c r="AG37" i="5" s="1"/>
  <c r="AE38" i="5"/>
  <c r="AF38" i="5" s="1"/>
  <c r="AG38" i="5" s="1"/>
  <c r="AE39" i="5"/>
  <c r="AF39" i="5" s="1"/>
  <c r="AG39" i="5" s="1"/>
  <c r="AE40" i="5"/>
  <c r="AF40" i="5" s="1"/>
  <c r="AG40" i="5" s="1"/>
  <c r="AE41" i="5"/>
  <c r="AF41" i="5" s="1"/>
  <c r="AG41" i="5" s="1"/>
  <c r="Z4" i="5"/>
  <c r="Z5" i="5"/>
  <c r="AA5" i="5" s="1"/>
  <c r="AB5" i="5" s="1"/>
  <c r="Z6" i="5"/>
  <c r="AA6" i="5" s="1"/>
  <c r="AB6" i="5" s="1"/>
  <c r="Z7" i="5"/>
  <c r="AA7" i="5" s="1"/>
  <c r="AB7" i="5" s="1"/>
  <c r="Z8" i="5"/>
  <c r="AA8" i="5" s="1"/>
  <c r="AB8" i="5" s="1"/>
  <c r="Z9" i="5"/>
  <c r="AA9" i="5" s="1"/>
  <c r="AB9" i="5" s="1"/>
  <c r="Z10" i="5"/>
  <c r="AA10" i="5" s="1"/>
  <c r="AB10" i="5" s="1"/>
  <c r="Z11" i="5"/>
  <c r="AA11" i="5" s="1"/>
  <c r="AB11" i="5" s="1"/>
  <c r="Z12" i="5"/>
  <c r="AA12" i="5" s="1"/>
  <c r="AB12" i="5" s="1"/>
  <c r="Z13" i="5"/>
  <c r="AA13" i="5" s="1"/>
  <c r="AB13" i="5" s="1"/>
  <c r="Z14" i="5"/>
  <c r="AA14" i="5" s="1"/>
  <c r="AB14" i="5" s="1"/>
  <c r="Z15" i="5"/>
  <c r="AA15" i="5" s="1"/>
  <c r="AB15" i="5" s="1"/>
  <c r="Z16" i="5"/>
  <c r="AA16" i="5" s="1"/>
  <c r="AB16" i="5" s="1"/>
  <c r="Z17" i="5"/>
  <c r="AA17" i="5" s="1"/>
  <c r="AB17" i="5" s="1"/>
  <c r="Z18" i="5"/>
  <c r="AA18" i="5" s="1"/>
  <c r="AB18" i="5" s="1"/>
  <c r="Z19" i="5"/>
  <c r="AA19" i="5" s="1"/>
  <c r="AB19" i="5" s="1"/>
  <c r="Z20" i="5"/>
  <c r="AA20" i="5" s="1"/>
  <c r="AB20" i="5" s="1"/>
  <c r="Z21" i="5"/>
  <c r="AA21" i="5" s="1"/>
  <c r="AB21" i="5" s="1"/>
  <c r="Z22" i="5"/>
  <c r="AA22" i="5" s="1"/>
  <c r="AB22" i="5" s="1"/>
  <c r="Z23" i="5"/>
  <c r="AA23" i="5" s="1"/>
  <c r="AB23" i="5" s="1"/>
  <c r="Z24" i="5"/>
  <c r="AA24" i="5" s="1"/>
  <c r="AB24" i="5" s="1"/>
  <c r="Z25" i="5"/>
  <c r="AA25" i="5" s="1"/>
  <c r="AB25" i="5" s="1"/>
  <c r="Z26" i="5"/>
  <c r="AA26" i="5" s="1"/>
  <c r="AB26" i="5" s="1"/>
  <c r="Z27" i="5"/>
  <c r="AA27" i="5" s="1"/>
  <c r="AB27" i="5" s="1"/>
  <c r="Z28" i="5"/>
  <c r="AA28" i="5" s="1"/>
  <c r="AB28" i="5" s="1"/>
  <c r="Z29" i="5"/>
  <c r="AA29" i="5" s="1"/>
  <c r="AB29" i="5" s="1"/>
  <c r="Z30" i="5"/>
  <c r="AA30" i="5" s="1"/>
  <c r="AB30" i="5" s="1"/>
  <c r="Z31" i="5"/>
  <c r="AA31" i="5" s="1"/>
  <c r="AB31" i="5" s="1"/>
  <c r="Z32" i="5"/>
  <c r="AA32" i="5" s="1"/>
  <c r="AB32" i="5" s="1"/>
  <c r="Z33" i="5"/>
  <c r="AA33" i="5" s="1"/>
  <c r="AB33" i="5" s="1"/>
  <c r="Z34" i="5"/>
  <c r="AA34" i="5" s="1"/>
  <c r="AB34" i="5" s="1"/>
  <c r="Z35" i="5"/>
  <c r="AA35" i="5" s="1"/>
  <c r="AB35" i="5" s="1"/>
  <c r="Z36" i="5"/>
  <c r="AA36" i="5" s="1"/>
  <c r="AB36" i="5" s="1"/>
  <c r="Z37" i="5"/>
  <c r="AA37" i="5" s="1"/>
  <c r="AB37" i="5" s="1"/>
  <c r="Z38" i="5"/>
  <c r="AA38" i="5" s="1"/>
  <c r="AB38" i="5" s="1"/>
  <c r="Z39" i="5"/>
  <c r="AA39" i="5" s="1"/>
  <c r="AB39" i="5" s="1"/>
  <c r="Z40" i="5"/>
  <c r="AA40" i="5" s="1"/>
  <c r="AB40" i="5" s="1"/>
  <c r="Z41" i="5"/>
  <c r="AA41" i="5" s="1"/>
  <c r="AB41" i="5" s="1"/>
  <c r="DB4" i="5"/>
  <c r="DB5" i="5"/>
  <c r="DC5" i="5" s="1"/>
  <c r="DD5" i="5" s="1"/>
  <c r="DB6" i="5"/>
  <c r="DC6" i="5" s="1"/>
  <c r="DD6" i="5" s="1"/>
  <c r="DB7" i="5"/>
  <c r="DC7" i="5" s="1"/>
  <c r="DD7" i="5" s="1"/>
  <c r="DB8" i="5"/>
  <c r="DC8" i="5" s="1"/>
  <c r="DD8" i="5" s="1"/>
  <c r="DB9" i="5"/>
  <c r="DC9" i="5" s="1"/>
  <c r="DD9" i="5" s="1"/>
  <c r="DB10" i="5"/>
  <c r="DC10" i="5" s="1"/>
  <c r="DD10" i="5" s="1"/>
  <c r="DB11" i="5"/>
  <c r="DC11" i="5" s="1"/>
  <c r="DD11" i="5" s="1"/>
  <c r="DB12" i="5"/>
  <c r="DC12" i="5" s="1"/>
  <c r="DD12" i="5" s="1"/>
  <c r="DB13" i="5"/>
  <c r="DC13" i="5" s="1"/>
  <c r="DD13" i="5" s="1"/>
  <c r="DB14" i="5"/>
  <c r="DC14" i="5" s="1"/>
  <c r="DD14" i="5" s="1"/>
  <c r="DB15" i="5"/>
  <c r="DC15" i="5" s="1"/>
  <c r="DD15" i="5" s="1"/>
  <c r="DB16" i="5"/>
  <c r="DC16" i="5" s="1"/>
  <c r="DD16" i="5" s="1"/>
  <c r="DB17" i="5"/>
  <c r="DC17" i="5" s="1"/>
  <c r="DD17" i="5" s="1"/>
  <c r="DB18" i="5"/>
  <c r="DC18" i="5" s="1"/>
  <c r="DD18" i="5" s="1"/>
  <c r="DB19" i="5"/>
  <c r="DC19" i="5" s="1"/>
  <c r="DD19" i="5" s="1"/>
  <c r="DB20" i="5"/>
  <c r="DC20" i="5" s="1"/>
  <c r="DD20" i="5" s="1"/>
  <c r="DB21" i="5"/>
  <c r="DC21" i="5" s="1"/>
  <c r="DD21" i="5" s="1"/>
  <c r="DB22" i="5"/>
  <c r="DC22" i="5" s="1"/>
  <c r="DD22" i="5" s="1"/>
  <c r="DB23" i="5"/>
  <c r="DC23" i="5" s="1"/>
  <c r="DD23" i="5" s="1"/>
  <c r="DB24" i="5"/>
  <c r="DC24" i="5" s="1"/>
  <c r="DD24" i="5" s="1"/>
  <c r="DB25" i="5"/>
  <c r="DC25" i="5" s="1"/>
  <c r="DD25" i="5" s="1"/>
  <c r="DB26" i="5"/>
  <c r="DC26" i="5" s="1"/>
  <c r="DD26" i="5" s="1"/>
  <c r="DB27" i="5"/>
  <c r="DC27" i="5" s="1"/>
  <c r="DD27" i="5" s="1"/>
  <c r="DB28" i="5"/>
  <c r="DC28" i="5" s="1"/>
  <c r="DD28" i="5" s="1"/>
  <c r="DB29" i="5"/>
  <c r="DC29" i="5" s="1"/>
  <c r="DD29" i="5" s="1"/>
  <c r="DB30" i="5"/>
  <c r="DC30" i="5" s="1"/>
  <c r="DD30" i="5" s="1"/>
  <c r="DB31" i="5"/>
  <c r="DC31" i="5" s="1"/>
  <c r="DD31" i="5" s="1"/>
  <c r="DB32" i="5"/>
  <c r="DC32" i="5" s="1"/>
  <c r="DD32" i="5" s="1"/>
  <c r="DB33" i="5"/>
  <c r="DC33" i="5" s="1"/>
  <c r="DD33" i="5" s="1"/>
  <c r="DB34" i="5"/>
  <c r="DC34" i="5" s="1"/>
  <c r="DD34" i="5" s="1"/>
  <c r="DB35" i="5"/>
  <c r="DC35" i="5" s="1"/>
  <c r="DD35" i="5" s="1"/>
  <c r="DB36" i="5"/>
  <c r="DC36" i="5" s="1"/>
  <c r="DD36" i="5" s="1"/>
  <c r="DB37" i="5"/>
  <c r="DC37" i="5" s="1"/>
  <c r="DD37" i="5" s="1"/>
  <c r="DB38" i="5"/>
  <c r="DC38" i="5" s="1"/>
  <c r="DD38" i="5" s="1"/>
  <c r="DB39" i="5"/>
  <c r="DC39" i="5" s="1"/>
  <c r="DD39" i="5" s="1"/>
  <c r="DB40" i="5"/>
  <c r="DC40" i="5" s="1"/>
  <c r="DD40" i="5" s="1"/>
  <c r="DB41" i="5"/>
  <c r="DC41" i="5" s="1"/>
  <c r="DD41" i="5" s="1"/>
  <c r="U42" i="5"/>
  <c r="V42" i="5" s="1"/>
  <c r="W42" i="5" s="1"/>
  <c r="CW42" i="5"/>
  <c r="CX42" i="5" s="1"/>
  <c r="CY42" i="5" s="1"/>
  <c r="AT4" i="5"/>
  <c r="AT5" i="5"/>
  <c r="AU5" i="5" s="1"/>
  <c r="AV5" i="5" s="1"/>
  <c r="AT6" i="5"/>
  <c r="AU6" i="5" s="1"/>
  <c r="AV6" i="5" s="1"/>
  <c r="AT7" i="5"/>
  <c r="AU7" i="5" s="1"/>
  <c r="AV7" i="5" s="1"/>
  <c r="AT8" i="5"/>
  <c r="AU8" i="5" s="1"/>
  <c r="AV8" i="5" s="1"/>
  <c r="AT9" i="5"/>
  <c r="AU9" i="5" s="1"/>
  <c r="AV9" i="5" s="1"/>
  <c r="AT10" i="5"/>
  <c r="AU10" i="5" s="1"/>
  <c r="AV10" i="5" s="1"/>
  <c r="AT11" i="5"/>
  <c r="AU11" i="5" s="1"/>
  <c r="AV11" i="5" s="1"/>
  <c r="AT12" i="5"/>
  <c r="AU12" i="5" s="1"/>
  <c r="AV12" i="5" s="1"/>
  <c r="AT13" i="5"/>
  <c r="AU13" i="5" s="1"/>
  <c r="AV13" i="5" s="1"/>
  <c r="AT14" i="5"/>
  <c r="AU14" i="5" s="1"/>
  <c r="AV14" i="5" s="1"/>
  <c r="AT15" i="5"/>
  <c r="AU15" i="5" s="1"/>
  <c r="AV15" i="5" s="1"/>
  <c r="AT16" i="5"/>
  <c r="AU16" i="5" s="1"/>
  <c r="AV16" i="5" s="1"/>
  <c r="AT17" i="5"/>
  <c r="AU17" i="5" s="1"/>
  <c r="AV17" i="5" s="1"/>
  <c r="AT18" i="5"/>
  <c r="AU18" i="5" s="1"/>
  <c r="AV18" i="5" s="1"/>
  <c r="AT19" i="5"/>
  <c r="AU19" i="5" s="1"/>
  <c r="AV19" i="5" s="1"/>
  <c r="AT20" i="5"/>
  <c r="AU20" i="5" s="1"/>
  <c r="AV20" i="5" s="1"/>
  <c r="AT21" i="5"/>
  <c r="AU21" i="5" s="1"/>
  <c r="AV21" i="5" s="1"/>
  <c r="AT22" i="5"/>
  <c r="AU22" i="5" s="1"/>
  <c r="AV22" i="5" s="1"/>
  <c r="AT23" i="5"/>
  <c r="AU23" i="5" s="1"/>
  <c r="AV23" i="5" s="1"/>
  <c r="AT24" i="5"/>
  <c r="AU24" i="5" s="1"/>
  <c r="AV24" i="5" s="1"/>
  <c r="AT25" i="5"/>
  <c r="AU25" i="5" s="1"/>
  <c r="AV25" i="5" s="1"/>
  <c r="AT26" i="5"/>
  <c r="AU26" i="5" s="1"/>
  <c r="AV26" i="5" s="1"/>
  <c r="AT27" i="5"/>
  <c r="AU27" i="5" s="1"/>
  <c r="AV27" i="5" s="1"/>
  <c r="AT28" i="5"/>
  <c r="AU28" i="5" s="1"/>
  <c r="AV28" i="5" s="1"/>
  <c r="AT29" i="5"/>
  <c r="AU29" i="5" s="1"/>
  <c r="AV29" i="5" s="1"/>
  <c r="AT30" i="5"/>
  <c r="AU30" i="5" s="1"/>
  <c r="AV30" i="5" s="1"/>
  <c r="AT31" i="5"/>
  <c r="AU31" i="5" s="1"/>
  <c r="AV31" i="5" s="1"/>
  <c r="AT32" i="5"/>
  <c r="AU32" i="5" s="1"/>
  <c r="AV32" i="5" s="1"/>
  <c r="AT33" i="5"/>
  <c r="AU33" i="5" s="1"/>
  <c r="AV33" i="5" s="1"/>
  <c r="AT34" i="5"/>
  <c r="AU34" i="5" s="1"/>
  <c r="AV34" i="5" s="1"/>
  <c r="AT35" i="5"/>
  <c r="AU35" i="5" s="1"/>
  <c r="AV35" i="5" s="1"/>
  <c r="AT36" i="5"/>
  <c r="AU36" i="5" s="1"/>
  <c r="AV36" i="5" s="1"/>
  <c r="AT37" i="5"/>
  <c r="AU37" i="5" s="1"/>
  <c r="AV37" i="5" s="1"/>
  <c r="AT38" i="5"/>
  <c r="AU38" i="5" s="1"/>
  <c r="AV38" i="5" s="1"/>
  <c r="AT39" i="5"/>
  <c r="AU39" i="5" s="1"/>
  <c r="AV39" i="5" s="1"/>
  <c r="AT40" i="5"/>
  <c r="AU40" i="5" s="1"/>
  <c r="AV40" i="5" s="1"/>
  <c r="AT41" i="5"/>
  <c r="AU41" i="5" s="1"/>
  <c r="AV41" i="5" s="1"/>
  <c r="CC4" i="5"/>
  <c r="CC5" i="5"/>
  <c r="CD5" i="5" s="1"/>
  <c r="CE5" i="5" s="1"/>
  <c r="CC6" i="5"/>
  <c r="CD6" i="5" s="1"/>
  <c r="CE6" i="5" s="1"/>
  <c r="CC7" i="5"/>
  <c r="CD7" i="5" s="1"/>
  <c r="CE7" i="5" s="1"/>
  <c r="CC8" i="5"/>
  <c r="CD8" i="5" s="1"/>
  <c r="CE8" i="5" s="1"/>
  <c r="CC9" i="5"/>
  <c r="CD9" i="5" s="1"/>
  <c r="CE9" i="5" s="1"/>
  <c r="CC10" i="5"/>
  <c r="CD10" i="5" s="1"/>
  <c r="CE10" i="5" s="1"/>
  <c r="CC11" i="5"/>
  <c r="CD11" i="5" s="1"/>
  <c r="CE11" i="5" s="1"/>
  <c r="CC12" i="5"/>
  <c r="CD12" i="5" s="1"/>
  <c r="CE12" i="5" s="1"/>
  <c r="CC13" i="5"/>
  <c r="CD13" i="5" s="1"/>
  <c r="CE13" i="5" s="1"/>
  <c r="CC14" i="5"/>
  <c r="CD14" i="5" s="1"/>
  <c r="CE14" i="5" s="1"/>
  <c r="CC15" i="5"/>
  <c r="CD15" i="5" s="1"/>
  <c r="CE15" i="5" s="1"/>
  <c r="CC16" i="5"/>
  <c r="CD16" i="5" s="1"/>
  <c r="CE16" i="5" s="1"/>
  <c r="CC17" i="5"/>
  <c r="CD17" i="5" s="1"/>
  <c r="CE17" i="5" s="1"/>
  <c r="CC18" i="5"/>
  <c r="CD18" i="5" s="1"/>
  <c r="CE18" i="5" s="1"/>
  <c r="CC19" i="5"/>
  <c r="CD19" i="5" s="1"/>
  <c r="CE19" i="5" s="1"/>
  <c r="CC20" i="5"/>
  <c r="CD20" i="5" s="1"/>
  <c r="CE20" i="5" s="1"/>
  <c r="CC21" i="5"/>
  <c r="CD21" i="5" s="1"/>
  <c r="CE21" i="5" s="1"/>
  <c r="CC22" i="5"/>
  <c r="CD22" i="5" s="1"/>
  <c r="CE22" i="5" s="1"/>
  <c r="CC23" i="5"/>
  <c r="CD23" i="5" s="1"/>
  <c r="CE23" i="5" s="1"/>
  <c r="CC24" i="5"/>
  <c r="CD24" i="5" s="1"/>
  <c r="CE24" i="5" s="1"/>
  <c r="CC25" i="5"/>
  <c r="CD25" i="5" s="1"/>
  <c r="CE25" i="5" s="1"/>
  <c r="CC26" i="5"/>
  <c r="CD26" i="5" s="1"/>
  <c r="CE26" i="5" s="1"/>
  <c r="CC27" i="5"/>
  <c r="CD27" i="5" s="1"/>
  <c r="CE27" i="5" s="1"/>
  <c r="CC28" i="5"/>
  <c r="CD28" i="5" s="1"/>
  <c r="CE28" i="5" s="1"/>
  <c r="CC29" i="5"/>
  <c r="CD29" i="5" s="1"/>
  <c r="CE29" i="5" s="1"/>
  <c r="CC30" i="5"/>
  <c r="CD30" i="5" s="1"/>
  <c r="CE30" i="5" s="1"/>
  <c r="CC31" i="5"/>
  <c r="CD31" i="5" s="1"/>
  <c r="CE31" i="5" s="1"/>
  <c r="CC32" i="5"/>
  <c r="CD32" i="5" s="1"/>
  <c r="CE32" i="5" s="1"/>
  <c r="CC33" i="5"/>
  <c r="CD33" i="5" s="1"/>
  <c r="CE33" i="5" s="1"/>
  <c r="CC34" i="5"/>
  <c r="CD34" i="5" s="1"/>
  <c r="CE34" i="5" s="1"/>
  <c r="CC35" i="5"/>
  <c r="CD35" i="5" s="1"/>
  <c r="CE35" i="5" s="1"/>
  <c r="CC36" i="5"/>
  <c r="CD36" i="5" s="1"/>
  <c r="CE36" i="5" s="1"/>
  <c r="CC37" i="5"/>
  <c r="CD37" i="5" s="1"/>
  <c r="CE37" i="5" s="1"/>
  <c r="CC38" i="5"/>
  <c r="CD38" i="5" s="1"/>
  <c r="CE38" i="5" s="1"/>
  <c r="CC39" i="5"/>
  <c r="CD39" i="5" s="1"/>
  <c r="CE39" i="5" s="1"/>
  <c r="CC40" i="5"/>
  <c r="CD40" i="5" s="1"/>
  <c r="CE40" i="5" s="1"/>
  <c r="CC41" i="5"/>
  <c r="CD41" i="5" s="1"/>
  <c r="CE41" i="5" s="1"/>
  <c r="P42" i="5"/>
  <c r="Q42" i="5" s="1"/>
  <c r="R42" i="5" s="1"/>
  <c r="AY4" i="5"/>
  <c r="AY5" i="5"/>
  <c r="AZ5" i="5" s="1"/>
  <c r="BA5" i="5" s="1"/>
  <c r="AY6" i="5"/>
  <c r="AZ6" i="5" s="1"/>
  <c r="BA6" i="5" s="1"/>
  <c r="AY7" i="5"/>
  <c r="AZ7" i="5" s="1"/>
  <c r="BA7" i="5" s="1"/>
  <c r="AY8" i="5"/>
  <c r="AZ8" i="5" s="1"/>
  <c r="BA8" i="5" s="1"/>
  <c r="AY9" i="5"/>
  <c r="AZ9" i="5" s="1"/>
  <c r="BA9" i="5" s="1"/>
  <c r="AY10" i="5"/>
  <c r="AZ10" i="5" s="1"/>
  <c r="BA10" i="5" s="1"/>
  <c r="AY11" i="5"/>
  <c r="AZ11" i="5" s="1"/>
  <c r="BA11" i="5" s="1"/>
  <c r="AY12" i="5"/>
  <c r="AZ12" i="5" s="1"/>
  <c r="BA12" i="5" s="1"/>
  <c r="AY13" i="5"/>
  <c r="AZ13" i="5" s="1"/>
  <c r="BA13" i="5" s="1"/>
  <c r="AY14" i="5"/>
  <c r="AZ14" i="5" s="1"/>
  <c r="BA14" i="5" s="1"/>
  <c r="AY15" i="5"/>
  <c r="AZ15" i="5" s="1"/>
  <c r="BA15" i="5" s="1"/>
  <c r="AY16" i="5"/>
  <c r="AZ16" i="5" s="1"/>
  <c r="BA16" i="5" s="1"/>
  <c r="AY17" i="5"/>
  <c r="AZ17" i="5" s="1"/>
  <c r="BA17" i="5" s="1"/>
  <c r="AY18" i="5"/>
  <c r="AZ18" i="5" s="1"/>
  <c r="BA18" i="5" s="1"/>
  <c r="AY19" i="5"/>
  <c r="AZ19" i="5" s="1"/>
  <c r="BA19" i="5" s="1"/>
  <c r="AY20" i="5"/>
  <c r="AZ20" i="5" s="1"/>
  <c r="BA20" i="5" s="1"/>
  <c r="AY21" i="5"/>
  <c r="AZ21" i="5" s="1"/>
  <c r="BA21" i="5" s="1"/>
  <c r="AY22" i="5"/>
  <c r="AZ22" i="5" s="1"/>
  <c r="BA22" i="5" s="1"/>
  <c r="AY23" i="5"/>
  <c r="AZ23" i="5" s="1"/>
  <c r="BA23" i="5" s="1"/>
  <c r="AY24" i="5"/>
  <c r="AZ24" i="5" s="1"/>
  <c r="BA24" i="5" s="1"/>
  <c r="AY25" i="5"/>
  <c r="AZ25" i="5" s="1"/>
  <c r="BA25" i="5" s="1"/>
  <c r="AY26" i="5"/>
  <c r="AZ26" i="5" s="1"/>
  <c r="BA26" i="5" s="1"/>
  <c r="AY27" i="5"/>
  <c r="AZ27" i="5" s="1"/>
  <c r="BA27" i="5" s="1"/>
  <c r="AY28" i="5"/>
  <c r="AZ28" i="5" s="1"/>
  <c r="BA28" i="5" s="1"/>
  <c r="AY29" i="5"/>
  <c r="AZ29" i="5" s="1"/>
  <c r="BA29" i="5" s="1"/>
  <c r="AY30" i="5"/>
  <c r="AZ30" i="5" s="1"/>
  <c r="BA30" i="5" s="1"/>
  <c r="AY31" i="5"/>
  <c r="AZ31" i="5" s="1"/>
  <c r="BA31" i="5" s="1"/>
  <c r="AY32" i="5"/>
  <c r="AZ32" i="5" s="1"/>
  <c r="BA32" i="5" s="1"/>
  <c r="AY33" i="5"/>
  <c r="AZ33" i="5" s="1"/>
  <c r="BA33" i="5" s="1"/>
  <c r="AY34" i="5"/>
  <c r="AZ34" i="5" s="1"/>
  <c r="BA34" i="5" s="1"/>
  <c r="AY35" i="5"/>
  <c r="AZ35" i="5" s="1"/>
  <c r="BA35" i="5" s="1"/>
  <c r="AY36" i="5"/>
  <c r="AZ36" i="5" s="1"/>
  <c r="BA36" i="5" s="1"/>
  <c r="AY37" i="5"/>
  <c r="AZ37" i="5" s="1"/>
  <c r="BA37" i="5" s="1"/>
  <c r="AY38" i="5"/>
  <c r="AZ38" i="5" s="1"/>
  <c r="BA38" i="5" s="1"/>
  <c r="AY39" i="5"/>
  <c r="AZ39" i="5" s="1"/>
  <c r="BA39" i="5" s="1"/>
  <c r="AY40" i="5"/>
  <c r="AZ40" i="5" s="1"/>
  <c r="BA40" i="5" s="1"/>
  <c r="AY41" i="5"/>
  <c r="AZ41" i="5" s="1"/>
  <c r="BA41" i="5" s="1"/>
  <c r="K4" i="5"/>
  <c r="K5" i="5"/>
  <c r="L5" i="5" s="1"/>
  <c r="M5" i="5" s="1"/>
  <c r="K6" i="5"/>
  <c r="L6" i="5" s="1"/>
  <c r="M6" i="5" s="1"/>
  <c r="K7" i="5"/>
  <c r="L7" i="5" s="1"/>
  <c r="M7" i="5" s="1"/>
  <c r="K8" i="5"/>
  <c r="L8" i="5" s="1"/>
  <c r="M8" i="5" s="1"/>
  <c r="K9" i="5"/>
  <c r="L9" i="5" s="1"/>
  <c r="M9" i="5" s="1"/>
  <c r="K10" i="5"/>
  <c r="L10" i="5" s="1"/>
  <c r="M10" i="5" s="1"/>
  <c r="K11" i="5"/>
  <c r="L11" i="5" s="1"/>
  <c r="M11" i="5" s="1"/>
  <c r="K12" i="5"/>
  <c r="L12" i="5" s="1"/>
  <c r="M12" i="5" s="1"/>
  <c r="K13" i="5"/>
  <c r="L13" i="5" s="1"/>
  <c r="M13" i="5" s="1"/>
  <c r="K14" i="5"/>
  <c r="L14" i="5" s="1"/>
  <c r="M14" i="5" s="1"/>
  <c r="K15" i="5"/>
  <c r="L15" i="5" s="1"/>
  <c r="M15" i="5" s="1"/>
  <c r="K16" i="5"/>
  <c r="L16" i="5" s="1"/>
  <c r="M16" i="5" s="1"/>
  <c r="K17" i="5"/>
  <c r="L17" i="5" s="1"/>
  <c r="M17" i="5" s="1"/>
  <c r="K18" i="5"/>
  <c r="L18" i="5" s="1"/>
  <c r="M18" i="5" s="1"/>
  <c r="K19" i="5"/>
  <c r="L19" i="5" s="1"/>
  <c r="M19" i="5" s="1"/>
  <c r="K20" i="5"/>
  <c r="L20" i="5" s="1"/>
  <c r="M20" i="5" s="1"/>
  <c r="K21" i="5"/>
  <c r="L21" i="5" s="1"/>
  <c r="M21" i="5" s="1"/>
  <c r="K22" i="5"/>
  <c r="L22" i="5" s="1"/>
  <c r="M22" i="5" s="1"/>
  <c r="K23" i="5"/>
  <c r="L23" i="5" s="1"/>
  <c r="M23" i="5" s="1"/>
  <c r="K24" i="5"/>
  <c r="L24" i="5" s="1"/>
  <c r="M24" i="5" s="1"/>
  <c r="K25" i="5"/>
  <c r="L25" i="5" s="1"/>
  <c r="M25" i="5" s="1"/>
  <c r="K26" i="5"/>
  <c r="L26" i="5" s="1"/>
  <c r="M26" i="5" s="1"/>
  <c r="K27" i="5"/>
  <c r="L27" i="5" s="1"/>
  <c r="M27" i="5" s="1"/>
  <c r="K28" i="5"/>
  <c r="L28" i="5" s="1"/>
  <c r="M28" i="5" s="1"/>
  <c r="K29" i="5"/>
  <c r="L29" i="5" s="1"/>
  <c r="M29" i="5" s="1"/>
  <c r="K30" i="5"/>
  <c r="L30" i="5" s="1"/>
  <c r="M30" i="5" s="1"/>
  <c r="K31" i="5"/>
  <c r="L31" i="5" s="1"/>
  <c r="M31" i="5" s="1"/>
  <c r="K32" i="5"/>
  <c r="L32" i="5" s="1"/>
  <c r="M32" i="5" s="1"/>
  <c r="K33" i="5"/>
  <c r="L33" i="5" s="1"/>
  <c r="M33" i="5" s="1"/>
  <c r="K34" i="5"/>
  <c r="L34" i="5" s="1"/>
  <c r="M34" i="5" s="1"/>
  <c r="K35" i="5"/>
  <c r="L35" i="5" s="1"/>
  <c r="M35" i="5" s="1"/>
  <c r="K36" i="5"/>
  <c r="L36" i="5" s="1"/>
  <c r="M36" i="5" s="1"/>
  <c r="K37" i="5"/>
  <c r="L37" i="5" s="1"/>
  <c r="M37" i="5" s="1"/>
  <c r="K38" i="5"/>
  <c r="L38" i="5" s="1"/>
  <c r="M38" i="5" s="1"/>
  <c r="K39" i="5"/>
  <c r="L39" i="5" s="1"/>
  <c r="M39" i="5" s="1"/>
  <c r="K40" i="5"/>
  <c r="L40" i="5" s="1"/>
  <c r="M40" i="5" s="1"/>
  <c r="K41" i="5"/>
  <c r="L41" i="5" s="1"/>
  <c r="M41" i="5" s="1"/>
  <c r="BI4" i="5"/>
  <c r="BI5" i="5"/>
  <c r="BJ5" i="5" s="1"/>
  <c r="BK5" i="5" s="1"/>
  <c r="BI6" i="5"/>
  <c r="BJ6" i="5" s="1"/>
  <c r="BK6" i="5" s="1"/>
  <c r="BI7" i="5"/>
  <c r="BJ7" i="5" s="1"/>
  <c r="BK7" i="5" s="1"/>
  <c r="BI8" i="5"/>
  <c r="BJ8" i="5" s="1"/>
  <c r="BK8" i="5" s="1"/>
  <c r="BI9" i="5"/>
  <c r="BJ9" i="5" s="1"/>
  <c r="BK9" i="5" s="1"/>
  <c r="BI10" i="5"/>
  <c r="BJ10" i="5" s="1"/>
  <c r="BK10" i="5" s="1"/>
  <c r="BI11" i="5"/>
  <c r="BJ11" i="5" s="1"/>
  <c r="BK11" i="5" s="1"/>
  <c r="BI12" i="5"/>
  <c r="BJ12" i="5" s="1"/>
  <c r="BK12" i="5" s="1"/>
  <c r="BI13" i="5"/>
  <c r="BJ13" i="5" s="1"/>
  <c r="BK13" i="5" s="1"/>
  <c r="BI14" i="5"/>
  <c r="BJ14" i="5" s="1"/>
  <c r="BK14" i="5" s="1"/>
  <c r="BI15" i="5"/>
  <c r="BJ15" i="5" s="1"/>
  <c r="BK15" i="5" s="1"/>
  <c r="BI16" i="5"/>
  <c r="BJ16" i="5" s="1"/>
  <c r="BK16" i="5" s="1"/>
  <c r="BI17" i="5"/>
  <c r="BJ17" i="5" s="1"/>
  <c r="BK17" i="5" s="1"/>
  <c r="BI18" i="5"/>
  <c r="BJ18" i="5" s="1"/>
  <c r="BK18" i="5" s="1"/>
  <c r="BI19" i="5"/>
  <c r="BJ19" i="5" s="1"/>
  <c r="BK19" i="5" s="1"/>
  <c r="BI20" i="5"/>
  <c r="BJ20" i="5" s="1"/>
  <c r="BK20" i="5" s="1"/>
  <c r="BI21" i="5"/>
  <c r="BJ21" i="5" s="1"/>
  <c r="BK21" i="5" s="1"/>
  <c r="BI22" i="5"/>
  <c r="BJ22" i="5" s="1"/>
  <c r="BK22" i="5" s="1"/>
  <c r="BI23" i="5"/>
  <c r="BJ23" i="5" s="1"/>
  <c r="BK23" i="5" s="1"/>
  <c r="BI24" i="5"/>
  <c r="BJ24" i="5" s="1"/>
  <c r="BK24" i="5" s="1"/>
  <c r="BI25" i="5"/>
  <c r="BJ25" i="5" s="1"/>
  <c r="BK25" i="5" s="1"/>
  <c r="BI26" i="5"/>
  <c r="BJ26" i="5" s="1"/>
  <c r="BK26" i="5" s="1"/>
  <c r="BI27" i="5"/>
  <c r="BJ27" i="5" s="1"/>
  <c r="BK27" i="5" s="1"/>
  <c r="BI28" i="5"/>
  <c r="BJ28" i="5" s="1"/>
  <c r="BK28" i="5" s="1"/>
  <c r="BI29" i="5"/>
  <c r="BJ29" i="5" s="1"/>
  <c r="BK29" i="5" s="1"/>
  <c r="BI30" i="5"/>
  <c r="BJ30" i="5" s="1"/>
  <c r="BK30" i="5" s="1"/>
  <c r="BI31" i="5"/>
  <c r="BJ31" i="5" s="1"/>
  <c r="BK31" i="5" s="1"/>
  <c r="BI32" i="5"/>
  <c r="BJ32" i="5" s="1"/>
  <c r="BK32" i="5" s="1"/>
  <c r="BI33" i="5"/>
  <c r="BJ33" i="5" s="1"/>
  <c r="BK33" i="5" s="1"/>
  <c r="BI34" i="5"/>
  <c r="BJ34" i="5" s="1"/>
  <c r="BK34" i="5" s="1"/>
  <c r="BI35" i="5"/>
  <c r="BJ35" i="5" s="1"/>
  <c r="BK35" i="5" s="1"/>
  <c r="BI36" i="5"/>
  <c r="BJ36" i="5" s="1"/>
  <c r="BK36" i="5" s="1"/>
  <c r="BI37" i="5"/>
  <c r="BJ37" i="5" s="1"/>
  <c r="BK37" i="5" s="1"/>
  <c r="BI38" i="5"/>
  <c r="BJ38" i="5" s="1"/>
  <c r="BK38" i="5" s="1"/>
  <c r="BI39" i="5"/>
  <c r="BJ39" i="5" s="1"/>
  <c r="BK39" i="5" s="1"/>
  <c r="BI40" i="5"/>
  <c r="BJ40" i="5" s="1"/>
  <c r="BK40" i="5" s="1"/>
  <c r="BI41" i="5"/>
  <c r="BJ41" i="5" s="1"/>
  <c r="BK41" i="5" s="1"/>
  <c r="BD5" i="5"/>
  <c r="BE5" i="5" s="1"/>
  <c r="BF5" i="5" s="1"/>
  <c r="BD4" i="5"/>
  <c r="BD6" i="5"/>
  <c r="BE6" i="5" s="1"/>
  <c r="BF6" i="5" s="1"/>
  <c r="BD7" i="5"/>
  <c r="BE7" i="5" s="1"/>
  <c r="BF7" i="5" s="1"/>
  <c r="BD8" i="5"/>
  <c r="BE8" i="5" s="1"/>
  <c r="BF8" i="5" s="1"/>
  <c r="BD9" i="5"/>
  <c r="BE9" i="5" s="1"/>
  <c r="BF9" i="5" s="1"/>
  <c r="BD10" i="5"/>
  <c r="BE10" i="5" s="1"/>
  <c r="BF10" i="5" s="1"/>
  <c r="BD11" i="5"/>
  <c r="BE11" i="5" s="1"/>
  <c r="BF11" i="5" s="1"/>
  <c r="BD12" i="5"/>
  <c r="BE12" i="5" s="1"/>
  <c r="BF12" i="5" s="1"/>
  <c r="BD13" i="5"/>
  <c r="BE13" i="5" s="1"/>
  <c r="BF13" i="5" s="1"/>
  <c r="BD14" i="5"/>
  <c r="BE14" i="5" s="1"/>
  <c r="BF14" i="5" s="1"/>
  <c r="BD15" i="5"/>
  <c r="BE15" i="5" s="1"/>
  <c r="BF15" i="5" s="1"/>
  <c r="BD16" i="5"/>
  <c r="BE16" i="5" s="1"/>
  <c r="BF16" i="5" s="1"/>
  <c r="BD17" i="5"/>
  <c r="BE17" i="5" s="1"/>
  <c r="BF17" i="5" s="1"/>
  <c r="BD18" i="5"/>
  <c r="BE18" i="5" s="1"/>
  <c r="BF18" i="5" s="1"/>
  <c r="BD19" i="5"/>
  <c r="BE19" i="5" s="1"/>
  <c r="BF19" i="5" s="1"/>
  <c r="BD20" i="5"/>
  <c r="BE20" i="5" s="1"/>
  <c r="BF20" i="5" s="1"/>
  <c r="BD21" i="5"/>
  <c r="BE21" i="5" s="1"/>
  <c r="BF21" i="5" s="1"/>
  <c r="BD22" i="5"/>
  <c r="BE22" i="5" s="1"/>
  <c r="BF22" i="5" s="1"/>
  <c r="BD23" i="5"/>
  <c r="BE23" i="5" s="1"/>
  <c r="BF23" i="5" s="1"/>
  <c r="BD24" i="5"/>
  <c r="BE24" i="5" s="1"/>
  <c r="BF24" i="5" s="1"/>
  <c r="BD25" i="5"/>
  <c r="BE25" i="5" s="1"/>
  <c r="BF25" i="5" s="1"/>
  <c r="BD26" i="5"/>
  <c r="BE26" i="5" s="1"/>
  <c r="BF26" i="5" s="1"/>
  <c r="BD27" i="5"/>
  <c r="BE27" i="5" s="1"/>
  <c r="BF27" i="5" s="1"/>
  <c r="BD28" i="5"/>
  <c r="BE28" i="5" s="1"/>
  <c r="BF28" i="5" s="1"/>
  <c r="BD29" i="5"/>
  <c r="BE29" i="5" s="1"/>
  <c r="BF29" i="5" s="1"/>
  <c r="BD30" i="5"/>
  <c r="BE30" i="5" s="1"/>
  <c r="BF30" i="5" s="1"/>
  <c r="BD31" i="5"/>
  <c r="BE31" i="5" s="1"/>
  <c r="BF31" i="5" s="1"/>
  <c r="BD32" i="5"/>
  <c r="BE32" i="5" s="1"/>
  <c r="BF32" i="5" s="1"/>
  <c r="BD33" i="5"/>
  <c r="BE33" i="5" s="1"/>
  <c r="BF33" i="5" s="1"/>
  <c r="BD34" i="5"/>
  <c r="BE34" i="5" s="1"/>
  <c r="BF34" i="5" s="1"/>
  <c r="BD35" i="5"/>
  <c r="BE35" i="5" s="1"/>
  <c r="BF35" i="5" s="1"/>
  <c r="BD36" i="5"/>
  <c r="BE36" i="5" s="1"/>
  <c r="BF36" i="5" s="1"/>
  <c r="BD37" i="5"/>
  <c r="BE37" i="5" s="1"/>
  <c r="BF37" i="5" s="1"/>
  <c r="BD38" i="5"/>
  <c r="BE38" i="5" s="1"/>
  <c r="BF38" i="5" s="1"/>
  <c r="BD39" i="5"/>
  <c r="BE39" i="5" s="1"/>
  <c r="BF39" i="5" s="1"/>
  <c r="BD40" i="5"/>
  <c r="BE40" i="5" s="1"/>
  <c r="BF40" i="5" s="1"/>
  <c r="BD41" i="5"/>
  <c r="BE41" i="5" s="1"/>
  <c r="BF41" i="5" s="1"/>
  <c r="AO4" i="5"/>
  <c r="AO5" i="5"/>
  <c r="AP5" i="5" s="1"/>
  <c r="AQ5" i="5" s="1"/>
  <c r="AO6" i="5"/>
  <c r="AP6" i="5" s="1"/>
  <c r="AQ6" i="5" s="1"/>
  <c r="AO7" i="5"/>
  <c r="AP7" i="5" s="1"/>
  <c r="AQ7" i="5" s="1"/>
  <c r="AO8" i="5"/>
  <c r="AP8" i="5" s="1"/>
  <c r="AQ8" i="5" s="1"/>
  <c r="AO9" i="5"/>
  <c r="AP9" i="5" s="1"/>
  <c r="AQ9" i="5" s="1"/>
  <c r="AO10" i="5"/>
  <c r="AP10" i="5" s="1"/>
  <c r="AQ10" i="5" s="1"/>
  <c r="AO11" i="5"/>
  <c r="AP11" i="5" s="1"/>
  <c r="AQ11" i="5" s="1"/>
  <c r="AO12" i="5"/>
  <c r="AP12" i="5" s="1"/>
  <c r="AQ12" i="5" s="1"/>
  <c r="AO13" i="5"/>
  <c r="AP13" i="5" s="1"/>
  <c r="AQ13" i="5" s="1"/>
  <c r="AO14" i="5"/>
  <c r="AP14" i="5" s="1"/>
  <c r="AQ14" i="5" s="1"/>
  <c r="AO15" i="5"/>
  <c r="AP15" i="5" s="1"/>
  <c r="AQ15" i="5" s="1"/>
  <c r="AO16" i="5"/>
  <c r="AP16" i="5" s="1"/>
  <c r="AQ16" i="5" s="1"/>
  <c r="AO17" i="5"/>
  <c r="AP17" i="5" s="1"/>
  <c r="AQ17" i="5" s="1"/>
  <c r="AO18" i="5"/>
  <c r="AP18" i="5" s="1"/>
  <c r="AQ18" i="5" s="1"/>
  <c r="AO19" i="5"/>
  <c r="AP19" i="5" s="1"/>
  <c r="AQ19" i="5" s="1"/>
  <c r="AO20" i="5"/>
  <c r="AP20" i="5" s="1"/>
  <c r="AQ20" i="5" s="1"/>
  <c r="AO21" i="5"/>
  <c r="AP21" i="5" s="1"/>
  <c r="AQ21" i="5" s="1"/>
  <c r="AO22" i="5"/>
  <c r="AP22" i="5" s="1"/>
  <c r="AQ22" i="5" s="1"/>
  <c r="AO23" i="5"/>
  <c r="AP23" i="5" s="1"/>
  <c r="AQ23" i="5" s="1"/>
  <c r="AO24" i="5"/>
  <c r="AP24" i="5" s="1"/>
  <c r="AQ24" i="5" s="1"/>
  <c r="AO25" i="5"/>
  <c r="AP25" i="5" s="1"/>
  <c r="AQ25" i="5" s="1"/>
  <c r="AO26" i="5"/>
  <c r="AP26" i="5" s="1"/>
  <c r="AQ26" i="5" s="1"/>
  <c r="AO27" i="5"/>
  <c r="AP27" i="5" s="1"/>
  <c r="AQ27" i="5" s="1"/>
  <c r="AO28" i="5"/>
  <c r="AP28" i="5" s="1"/>
  <c r="AQ28" i="5" s="1"/>
  <c r="AO29" i="5"/>
  <c r="AP29" i="5" s="1"/>
  <c r="AQ29" i="5" s="1"/>
  <c r="AO30" i="5"/>
  <c r="AP30" i="5" s="1"/>
  <c r="AQ30" i="5" s="1"/>
  <c r="AO31" i="5"/>
  <c r="AP31" i="5" s="1"/>
  <c r="AQ31" i="5" s="1"/>
  <c r="AO32" i="5"/>
  <c r="AP32" i="5" s="1"/>
  <c r="AQ32" i="5" s="1"/>
  <c r="AO33" i="5"/>
  <c r="AP33" i="5" s="1"/>
  <c r="AQ33" i="5" s="1"/>
  <c r="AO34" i="5"/>
  <c r="AP34" i="5" s="1"/>
  <c r="AQ34" i="5" s="1"/>
  <c r="AO35" i="5"/>
  <c r="AP35" i="5" s="1"/>
  <c r="AQ35" i="5" s="1"/>
  <c r="AO36" i="5"/>
  <c r="AP36" i="5" s="1"/>
  <c r="AQ36" i="5" s="1"/>
  <c r="AO37" i="5"/>
  <c r="AP37" i="5" s="1"/>
  <c r="AQ37" i="5" s="1"/>
  <c r="AO38" i="5"/>
  <c r="AP38" i="5" s="1"/>
  <c r="AQ38" i="5" s="1"/>
  <c r="AO39" i="5"/>
  <c r="AP39" i="5" s="1"/>
  <c r="AQ39" i="5" s="1"/>
  <c r="AO40" i="5"/>
  <c r="AP40" i="5" s="1"/>
  <c r="AQ40" i="5" s="1"/>
  <c r="AO41" i="5"/>
  <c r="AP41" i="5" s="1"/>
  <c r="AQ41" i="5" s="1"/>
  <c r="F42" i="5"/>
  <c r="G42" i="5" s="1"/>
  <c r="H42" i="5" s="1"/>
  <c r="Z42" i="5"/>
  <c r="AA42" i="5" s="1"/>
  <c r="AB42" i="5" s="1"/>
  <c r="AT42" i="5"/>
  <c r="AU42" i="5" s="1"/>
  <c r="AV42" i="5" s="1"/>
  <c r="BN42" i="5"/>
  <c r="BO42" i="5" s="1"/>
  <c r="BP42" i="5" s="1"/>
  <c r="CH42" i="5"/>
  <c r="CI42" i="5" s="1"/>
  <c r="CJ42" i="5" s="1"/>
  <c r="DB42" i="5"/>
  <c r="DC42" i="5" s="1"/>
  <c r="DD42" i="5" s="1"/>
  <c r="E42" i="3"/>
  <c r="E43" i="3" s="1"/>
  <c r="D44" i="3" s="1"/>
  <c r="J42" i="3"/>
  <c r="J43" i="3" s="1"/>
  <c r="I44" i="3" s="1"/>
  <c r="K42" i="3" s="1"/>
  <c r="L42" i="3" s="1"/>
  <c r="M42" i="3" s="1"/>
  <c r="O42" i="3"/>
  <c r="O43" i="3" s="1"/>
  <c r="N44" i="3" s="1"/>
  <c r="T42" i="3"/>
  <c r="T43" i="3" s="1"/>
  <c r="S44" i="3" s="1"/>
  <c r="Y42" i="3"/>
  <c r="Y43" i="3" s="1"/>
  <c r="X44" i="3" s="1"/>
  <c r="Z42" i="3" s="1"/>
  <c r="AA42" i="3" s="1"/>
  <c r="AB42" i="3" s="1"/>
  <c r="AD42" i="3"/>
  <c r="AD43" i="3" s="1"/>
  <c r="AC44" i="3" s="1"/>
  <c r="AE42" i="3" s="1"/>
  <c r="AF42" i="3" s="1"/>
  <c r="AG42" i="3" s="1"/>
  <c r="AI42" i="3"/>
  <c r="AI43" i="3" s="1"/>
  <c r="AH44" i="3" s="1"/>
  <c r="AN42" i="3"/>
  <c r="AN43" i="3" s="1"/>
  <c r="AM44" i="3" s="1"/>
  <c r="AS42" i="3"/>
  <c r="AS43" i="3" s="1"/>
  <c r="AR44" i="3" s="1"/>
  <c r="AX42" i="3"/>
  <c r="AX43" i="3" s="1"/>
  <c r="AW44" i="3" s="1"/>
  <c r="BC42" i="3"/>
  <c r="BC43" i="3" s="1"/>
  <c r="BB44" i="3" s="1"/>
  <c r="BH42" i="3"/>
  <c r="BH43" i="3" s="1"/>
  <c r="BG44" i="3" s="1"/>
  <c r="BM42" i="3"/>
  <c r="BM43" i="3" s="1"/>
  <c r="BL44" i="3" s="1"/>
  <c r="BN42" i="3" s="1"/>
  <c r="BO42" i="3" s="1"/>
  <c r="BP42" i="3" s="1"/>
  <c r="BR42" i="3"/>
  <c r="BR43" i="3" s="1"/>
  <c r="BQ44" i="3" s="1"/>
  <c r="BS42" i="3" s="1"/>
  <c r="BT42" i="3" s="1"/>
  <c r="BU42" i="3" s="1"/>
  <c r="BW42" i="3"/>
  <c r="BW43" i="3" s="1"/>
  <c r="BV44" i="3" s="1"/>
  <c r="CB42" i="3"/>
  <c r="CB43" i="3" s="1"/>
  <c r="CA44" i="3" s="1"/>
  <c r="CG42" i="3"/>
  <c r="CG43" i="3" s="1"/>
  <c r="CF44" i="3" s="1"/>
  <c r="CL42" i="3"/>
  <c r="CL43" i="3" s="1"/>
  <c r="CK44" i="3" s="1"/>
  <c r="CQ42" i="3"/>
  <c r="CQ43" i="3" s="1"/>
  <c r="CP44" i="3" s="1"/>
  <c r="P42" i="3"/>
  <c r="Q42" i="3" s="1"/>
  <c r="R42" i="3" s="1"/>
  <c r="U42" i="3"/>
  <c r="V42" i="3" s="1"/>
  <c r="W42" i="3" s="1"/>
  <c r="AJ42" i="3"/>
  <c r="AK42" i="3" s="1"/>
  <c r="AL42" i="3" s="1"/>
  <c r="AO42" i="3"/>
  <c r="AP42" i="3" s="1"/>
  <c r="AQ42" i="3" s="1"/>
  <c r="BD42" i="3"/>
  <c r="BE42" i="3" s="1"/>
  <c r="BF42" i="3" s="1"/>
  <c r="BI42" i="3"/>
  <c r="BJ42" i="3" s="1"/>
  <c r="BK42" i="3" s="1"/>
  <c r="BX42" i="3"/>
  <c r="BY42" i="3" s="1"/>
  <c r="BZ42" i="3" s="1"/>
  <c r="CC42" i="3"/>
  <c r="CD42" i="3" s="1"/>
  <c r="CE42" i="3" s="1"/>
  <c r="CR42" i="3"/>
  <c r="CS42" i="3" s="1"/>
  <c r="CT42" i="3" s="1"/>
  <c r="A44" i="1"/>
  <c r="HV43" i="1"/>
  <c r="HQ43" i="1"/>
  <c r="HL43" i="1"/>
  <c r="HG43" i="1"/>
  <c r="HB43" i="1"/>
  <c r="GW43" i="1"/>
  <c r="GR43" i="1"/>
  <c r="GM43" i="1"/>
  <c r="GH43" i="1"/>
  <c r="GC43" i="1"/>
  <c r="FX43" i="1"/>
  <c r="FS43" i="1"/>
  <c r="FD43" i="1"/>
  <c r="FI43" i="1"/>
  <c r="FN43" i="1"/>
  <c r="EO43" i="1"/>
  <c r="EE43" i="1"/>
  <c r="DU43" i="1"/>
  <c r="DK43" i="1"/>
  <c r="DA43" i="1"/>
  <c r="CQ43" i="1"/>
  <c r="CG43" i="1"/>
  <c r="BW43" i="1"/>
  <c r="BM43" i="1"/>
  <c r="BC43" i="1"/>
  <c r="AS43" i="1"/>
  <c r="AI43" i="1"/>
  <c r="Y43" i="1"/>
  <c r="O43" i="1"/>
  <c r="E43" i="1"/>
  <c r="ET43" i="1"/>
  <c r="EJ43" i="1"/>
  <c r="DZ43" i="1"/>
  <c r="DP43" i="1"/>
  <c r="DF43" i="1"/>
  <c r="CV43" i="1"/>
  <c r="CL43" i="1"/>
  <c r="CB43" i="1"/>
  <c r="BR43" i="1"/>
  <c r="BH43" i="1"/>
  <c r="AX43" i="1"/>
  <c r="AN43" i="1"/>
  <c r="AD43" i="1"/>
  <c r="T43" i="1"/>
  <c r="EY43" i="1"/>
  <c r="J43" i="1"/>
  <c r="K4" i="6" l="1"/>
  <c r="K5" i="6"/>
  <c r="L5" i="6" s="1"/>
  <c r="M5" i="6" s="1"/>
  <c r="K6" i="6"/>
  <c r="L6" i="6" s="1"/>
  <c r="M6" i="6" s="1"/>
  <c r="K7" i="6"/>
  <c r="L7" i="6" s="1"/>
  <c r="M7" i="6" s="1"/>
  <c r="K8" i="6"/>
  <c r="L8" i="6" s="1"/>
  <c r="M8" i="6" s="1"/>
  <c r="K9" i="6"/>
  <c r="L9" i="6" s="1"/>
  <c r="M9" i="6" s="1"/>
  <c r="K10" i="6"/>
  <c r="L10" i="6" s="1"/>
  <c r="M10" i="6" s="1"/>
  <c r="K11" i="6"/>
  <c r="L11" i="6" s="1"/>
  <c r="M11" i="6" s="1"/>
  <c r="K12" i="6"/>
  <c r="L12" i="6" s="1"/>
  <c r="M12" i="6" s="1"/>
  <c r="K13" i="6"/>
  <c r="L13" i="6" s="1"/>
  <c r="M13" i="6" s="1"/>
  <c r="K14" i="6"/>
  <c r="L14" i="6" s="1"/>
  <c r="M14" i="6" s="1"/>
  <c r="K15" i="6"/>
  <c r="L15" i="6" s="1"/>
  <c r="M15" i="6" s="1"/>
  <c r="K16" i="6"/>
  <c r="L16" i="6" s="1"/>
  <c r="M16" i="6" s="1"/>
  <c r="K17" i="6"/>
  <c r="L17" i="6" s="1"/>
  <c r="M17" i="6" s="1"/>
  <c r="K18" i="6"/>
  <c r="L18" i="6" s="1"/>
  <c r="M18" i="6" s="1"/>
  <c r="K19" i="6"/>
  <c r="L19" i="6" s="1"/>
  <c r="M19" i="6" s="1"/>
  <c r="K20" i="6"/>
  <c r="L20" i="6" s="1"/>
  <c r="M20" i="6" s="1"/>
  <c r="K21" i="6"/>
  <c r="L21" i="6" s="1"/>
  <c r="M21" i="6" s="1"/>
  <c r="K22" i="6"/>
  <c r="L22" i="6" s="1"/>
  <c r="M22" i="6" s="1"/>
  <c r="K23" i="6"/>
  <c r="L23" i="6" s="1"/>
  <c r="M23" i="6" s="1"/>
  <c r="K24" i="6"/>
  <c r="L24" i="6" s="1"/>
  <c r="M24" i="6" s="1"/>
  <c r="K25" i="6"/>
  <c r="L25" i="6" s="1"/>
  <c r="M25" i="6" s="1"/>
  <c r="K26" i="6"/>
  <c r="L26" i="6" s="1"/>
  <c r="M26" i="6" s="1"/>
  <c r="K27" i="6"/>
  <c r="L27" i="6" s="1"/>
  <c r="M27" i="6" s="1"/>
  <c r="K28" i="6"/>
  <c r="L28" i="6" s="1"/>
  <c r="M28" i="6" s="1"/>
  <c r="K29" i="6"/>
  <c r="L29" i="6" s="1"/>
  <c r="M29" i="6" s="1"/>
  <c r="K30" i="6"/>
  <c r="L30" i="6" s="1"/>
  <c r="M30" i="6" s="1"/>
  <c r="K31" i="6"/>
  <c r="L31" i="6" s="1"/>
  <c r="M31" i="6" s="1"/>
  <c r="K32" i="6"/>
  <c r="L32" i="6" s="1"/>
  <c r="M32" i="6" s="1"/>
  <c r="K33" i="6"/>
  <c r="L33" i="6" s="1"/>
  <c r="M33" i="6" s="1"/>
  <c r="K34" i="6"/>
  <c r="L34" i="6" s="1"/>
  <c r="M34" i="6" s="1"/>
  <c r="K35" i="6"/>
  <c r="L35" i="6" s="1"/>
  <c r="M35" i="6" s="1"/>
  <c r="K36" i="6"/>
  <c r="L36" i="6" s="1"/>
  <c r="M36" i="6" s="1"/>
  <c r="K37" i="6"/>
  <c r="L37" i="6" s="1"/>
  <c r="M37" i="6" s="1"/>
  <c r="K38" i="6"/>
  <c r="L38" i="6" s="1"/>
  <c r="M38" i="6" s="1"/>
  <c r="K39" i="6"/>
  <c r="L39" i="6" s="1"/>
  <c r="M39" i="6" s="1"/>
  <c r="K40" i="6"/>
  <c r="L40" i="6" s="1"/>
  <c r="M40" i="6" s="1"/>
  <c r="K41" i="6"/>
  <c r="L41" i="6" s="1"/>
  <c r="M41" i="6" s="1"/>
  <c r="AY4" i="6"/>
  <c r="AY5" i="6"/>
  <c r="AZ5" i="6" s="1"/>
  <c r="BA5" i="6" s="1"/>
  <c r="AY6" i="6"/>
  <c r="AZ6" i="6" s="1"/>
  <c r="BA6" i="6" s="1"/>
  <c r="AY7" i="6"/>
  <c r="AZ7" i="6" s="1"/>
  <c r="BA7" i="6" s="1"/>
  <c r="AY8" i="6"/>
  <c r="AZ8" i="6" s="1"/>
  <c r="BA8" i="6" s="1"/>
  <c r="AY9" i="6"/>
  <c r="AZ9" i="6" s="1"/>
  <c r="BA9" i="6" s="1"/>
  <c r="AY10" i="6"/>
  <c r="AZ10" i="6" s="1"/>
  <c r="BA10" i="6" s="1"/>
  <c r="AY11" i="6"/>
  <c r="AZ11" i="6" s="1"/>
  <c r="BA11" i="6" s="1"/>
  <c r="AY12" i="6"/>
  <c r="AZ12" i="6" s="1"/>
  <c r="BA12" i="6" s="1"/>
  <c r="AY13" i="6"/>
  <c r="AZ13" i="6" s="1"/>
  <c r="BA13" i="6" s="1"/>
  <c r="AY14" i="6"/>
  <c r="AZ14" i="6" s="1"/>
  <c r="BA14" i="6" s="1"/>
  <c r="AY15" i="6"/>
  <c r="AZ15" i="6" s="1"/>
  <c r="BA15" i="6" s="1"/>
  <c r="AY16" i="6"/>
  <c r="AZ16" i="6" s="1"/>
  <c r="BA16" i="6" s="1"/>
  <c r="AY17" i="6"/>
  <c r="AZ17" i="6" s="1"/>
  <c r="BA17" i="6" s="1"/>
  <c r="AY18" i="6"/>
  <c r="AZ18" i="6" s="1"/>
  <c r="BA18" i="6" s="1"/>
  <c r="AY19" i="6"/>
  <c r="AZ19" i="6" s="1"/>
  <c r="BA19" i="6" s="1"/>
  <c r="AY20" i="6"/>
  <c r="AZ20" i="6" s="1"/>
  <c r="BA20" i="6" s="1"/>
  <c r="AY21" i="6"/>
  <c r="AZ21" i="6" s="1"/>
  <c r="BA21" i="6" s="1"/>
  <c r="AY22" i="6"/>
  <c r="AZ22" i="6" s="1"/>
  <c r="BA22" i="6" s="1"/>
  <c r="AY23" i="6"/>
  <c r="AZ23" i="6" s="1"/>
  <c r="BA23" i="6" s="1"/>
  <c r="AY24" i="6"/>
  <c r="AZ24" i="6" s="1"/>
  <c r="BA24" i="6" s="1"/>
  <c r="AY25" i="6"/>
  <c r="AZ25" i="6" s="1"/>
  <c r="BA25" i="6" s="1"/>
  <c r="AY26" i="6"/>
  <c r="AZ26" i="6" s="1"/>
  <c r="BA26" i="6" s="1"/>
  <c r="AY27" i="6"/>
  <c r="AZ27" i="6" s="1"/>
  <c r="BA27" i="6" s="1"/>
  <c r="AY28" i="6"/>
  <c r="AZ28" i="6" s="1"/>
  <c r="BA28" i="6" s="1"/>
  <c r="AY29" i="6"/>
  <c r="AZ29" i="6" s="1"/>
  <c r="BA29" i="6" s="1"/>
  <c r="AY30" i="6"/>
  <c r="AZ30" i="6" s="1"/>
  <c r="BA30" i="6" s="1"/>
  <c r="AY31" i="6"/>
  <c r="AZ31" i="6" s="1"/>
  <c r="BA31" i="6" s="1"/>
  <c r="AY32" i="6"/>
  <c r="AZ32" i="6" s="1"/>
  <c r="BA32" i="6" s="1"/>
  <c r="AY33" i="6"/>
  <c r="AZ33" i="6" s="1"/>
  <c r="BA33" i="6" s="1"/>
  <c r="AY34" i="6"/>
  <c r="AZ34" i="6" s="1"/>
  <c r="BA34" i="6" s="1"/>
  <c r="AY35" i="6"/>
  <c r="AZ35" i="6" s="1"/>
  <c r="BA35" i="6" s="1"/>
  <c r="AY36" i="6"/>
  <c r="AZ36" i="6" s="1"/>
  <c r="BA36" i="6" s="1"/>
  <c r="AY37" i="6"/>
  <c r="AZ37" i="6" s="1"/>
  <c r="BA37" i="6" s="1"/>
  <c r="AY38" i="6"/>
  <c r="AZ38" i="6" s="1"/>
  <c r="BA38" i="6" s="1"/>
  <c r="AY39" i="6"/>
  <c r="AZ39" i="6" s="1"/>
  <c r="BA39" i="6" s="1"/>
  <c r="AY40" i="6"/>
  <c r="AZ40" i="6" s="1"/>
  <c r="BA40" i="6" s="1"/>
  <c r="AY41" i="6"/>
  <c r="AZ41" i="6" s="1"/>
  <c r="BA41" i="6" s="1"/>
  <c r="F4" i="6"/>
  <c r="F5" i="6"/>
  <c r="G5" i="6" s="1"/>
  <c r="H5" i="6" s="1"/>
  <c r="F6" i="6"/>
  <c r="G6" i="6" s="1"/>
  <c r="H6" i="6" s="1"/>
  <c r="F7" i="6"/>
  <c r="G7" i="6" s="1"/>
  <c r="H7" i="6" s="1"/>
  <c r="F8" i="6"/>
  <c r="G8" i="6" s="1"/>
  <c r="H8" i="6" s="1"/>
  <c r="F9" i="6"/>
  <c r="G9" i="6" s="1"/>
  <c r="H9" i="6" s="1"/>
  <c r="F10" i="6"/>
  <c r="G10" i="6" s="1"/>
  <c r="H10" i="6" s="1"/>
  <c r="F11" i="6"/>
  <c r="G11" i="6" s="1"/>
  <c r="H11" i="6" s="1"/>
  <c r="F12" i="6"/>
  <c r="G12" i="6" s="1"/>
  <c r="H12" i="6" s="1"/>
  <c r="F13" i="6"/>
  <c r="G13" i="6" s="1"/>
  <c r="H13" i="6" s="1"/>
  <c r="F14" i="6"/>
  <c r="G14" i="6" s="1"/>
  <c r="H14" i="6" s="1"/>
  <c r="F15" i="6"/>
  <c r="G15" i="6" s="1"/>
  <c r="H15" i="6" s="1"/>
  <c r="F16" i="6"/>
  <c r="G16" i="6" s="1"/>
  <c r="H16" i="6" s="1"/>
  <c r="F17" i="6"/>
  <c r="G17" i="6" s="1"/>
  <c r="H17" i="6" s="1"/>
  <c r="F18" i="6"/>
  <c r="G18" i="6" s="1"/>
  <c r="H18" i="6" s="1"/>
  <c r="F19" i="6"/>
  <c r="G19" i="6" s="1"/>
  <c r="H19" i="6" s="1"/>
  <c r="F20" i="6"/>
  <c r="G20" i="6" s="1"/>
  <c r="H20" i="6" s="1"/>
  <c r="F21" i="6"/>
  <c r="G21" i="6" s="1"/>
  <c r="H21" i="6" s="1"/>
  <c r="F22" i="6"/>
  <c r="G22" i="6" s="1"/>
  <c r="H22" i="6" s="1"/>
  <c r="F23" i="6"/>
  <c r="G23" i="6" s="1"/>
  <c r="H23" i="6" s="1"/>
  <c r="F24" i="6"/>
  <c r="G24" i="6" s="1"/>
  <c r="H24" i="6" s="1"/>
  <c r="F25" i="6"/>
  <c r="G25" i="6" s="1"/>
  <c r="H25" i="6" s="1"/>
  <c r="F26" i="6"/>
  <c r="G26" i="6" s="1"/>
  <c r="H26" i="6" s="1"/>
  <c r="F27" i="6"/>
  <c r="G27" i="6" s="1"/>
  <c r="H27" i="6" s="1"/>
  <c r="F28" i="6"/>
  <c r="G28" i="6" s="1"/>
  <c r="H28" i="6" s="1"/>
  <c r="F29" i="6"/>
  <c r="G29" i="6" s="1"/>
  <c r="H29" i="6" s="1"/>
  <c r="F30" i="6"/>
  <c r="G30" i="6" s="1"/>
  <c r="H30" i="6" s="1"/>
  <c r="F31" i="6"/>
  <c r="G31" i="6" s="1"/>
  <c r="H31" i="6" s="1"/>
  <c r="F32" i="6"/>
  <c r="G32" i="6" s="1"/>
  <c r="H32" i="6" s="1"/>
  <c r="F33" i="6"/>
  <c r="G33" i="6" s="1"/>
  <c r="H33" i="6" s="1"/>
  <c r="F34" i="6"/>
  <c r="G34" i="6" s="1"/>
  <c r="H34" i="6" s="1"/>
  <c r="F35" i="6"/>
  <c r="G35" i="6" s="1"/>
  <c r="H35" i="6" s="1"/>
  <c r="F36" i="6"/>
  <c r="G36" i="6" s="1"/>
  <c r="H36" i="6" s="1"/>
  <c r="F37" i="6"/>
  <c r="G37" i="6" s="1"/>
  <c r="H37" i="6" s="1"/>
  <c r="F38" i="6"/>
  <c r="G38" i="6" s="1"/>
  <c r="H38" i="6" s="1"/>
  <c r="F39" i="6"/>
  <c r="G39" i="6" s="1"/>
  <c r="H39" i="6" s="1"/>
  <c r="F40" i="6"/>
  <c r="G40" i="6" s="1"/>
  <c r="H40" i="6" s="1"/>
  <c r="F41" i="6"/>
  <c r="G41" i="6" s="1"/>
  <c r="H41" i="6" s="1"/>
  <c r="AT4" i="6"/>
  <c r="AT5" i="6"/>
  <c r="AU5" i="6" s="1"/>
  <c r="AV5" i="6" s="1"/>
  <c r="AT6" i="6"/>
  <c r="AU6" i="6" s="1"/>
  <c r="AV6" i="6" s="1"/>
  <c r="AT7" i="6"/>
  <c r="AU7" i="6" s="1"/>
  <c r="AV7" i="6" s="1"/>
  <c r="AT8" i="6"/>
  <c r="AU8" i="6" s="1"/>
  <c r="AV8" i="6" s="1"/>
  <c r="AT9" i="6"/>
  <c r="AU9" i="6" s="1"/>
  <c r="AV9" i="6" s="1"/>
  <c r="AT10" i="6"/>
  <c r="AU10" i="6" s="1"/>
  <c r="AV10" i="6" s="1"/>
  <c r="AT11" i="6"/>
  <c r="AU11" i="6" s="1"/>
  <c r="AV11" i="6" s="1"/>
  <c r="AT12" i="6"/>
  <c r="AU12" i="6" s="1"/>
  <c r="AV12" i="6" s="1"/>
  <c r="AT13" i="6"/>
  <c r="AU13" i="6" s="1"/>
  <c r="AV13" i="6" s="1"/>
  <c r="AT14" i="6"/>
  <c r="AU14" i="6" s="1"/>
  <c r="AV14" i="6" s="1"/>
  <c r="AT15" i="6"/>
  <c r="AU15" i="6" s="1"/>
  <c r="AV15" i="6" s="1"/>
  <c r="AT16" i="6"/>
  <c r="AU16" i="6" s="1"/>
  <c r="AV16" i="6" s="1"/>
  <c r="AT17" i="6"/>
  <c r="AU17" i="6" s="1"/>
  <c r="AV17" i="6" s="1"/>
  <c r="AT18" i="6"/>
  <c r="AU18" i="6" s="1"/>
  <c r="AV18" i="6" s="1"/>
  <c r="AT19" i="6"/>
  <c r="AU19" i="6" s="1"/>
  <c r="AV19" i="6" s="1"/>
  <c r="AT20" i="6"/>
  <c r="AU20" i="6" s="1"/>
  <c r="AV20" i="6" s="1"/>
  <c r="AT21" i="6"/>
  <c r="AU21" i="6" s="1"/>
  <c r="AV21" i="6" s="1"/>
  <c r="AT22" i="6"/>
  <c r="AU22" i="6" s="1"/>
  <c r="AV22" i="6" s="1"/>
  <c r="AT23" i="6"/>
  <c r="AU23" i="6" s="1"/>
  <c r="AV23" i="6" s="1"/>
  <c r="AT24" i="6"/>
  <c r="AU24" i="6" s="1"/>
  <c r="AV24" i="6" s="1"/>
  <c r="AT25" i="6"/>
  <c r="AU25" i="6" s="1"/>
  <c r="AV25" i="6" s="1"/>
  <c r="AT26" i="6"/>
  <c r="AU26" i="6" s="1"/>
  <c r="AV26" i="6" s="1"/>
  <c r="AT27" i="6"/>
  <c r="AU27" i="6" s="1"/>
  <c r="AV27" i="6" s="1"/>
  <c r="AT28" i="6"/>
  <c r="AU28" i="6" s="1"/>
  <c r="AV28" i="6" s="1"/>
  <c r="AT29" i="6"/>
  <c r="AU29" i="6" s="1"/>
  <c r="AV29" i="6" s="1"/>
  <c r="AT30" i="6"/>
  <c r="AU30" i="6" s="1"/>
  <c r="AV30" i="6" s="1"/>
  <c r="AT31" i="6"/>
  <c r="AU31" i="6" s="1"/>
  <c r="AV31" i="6" s="1"/>
  <c r="AT32" i="6"/>
  <c r="AU32" i="6" s="1"/>
  <c r="AV32" i="6" s="1"/>
  <c r="AT33" i="6"/>
  <c r="AU33" i="6" s="1"/>
  <c r="AV33" i="6" s="1"/>
  <c r="AT34" i="6"/>
  <c r="AU34" i="6" s="1"/>
  <c r="AV34" i="6" s="1"/>
  <c r="AT35" i="6"/>
  <c r="AU35" i="6" s="1"/>
  <c r="AV35" i="6" s="1"/>
  <c r="AT36" i="6"/>
  <c r="AU36" i="6" s="1"/>
  <c r="AV36" i="6" s="1"/>
  <c r="AT37" i="6"/>
  <c r="AU37" i="6" s="1"/>
  <c r="AV37" i="6" s="1"/>
  <c r="AT38" i="6"/>
  <c r="AU38" i="6" s="1"/>
  <c r="AV38" i="6" s="1"/>
  <c r="AT39" i="6"/>
  <c r="AU39" i="6" s="1"/>
  <c r="AV39" i="6" s="1"/>
  <c r="AT40" i="6"/>
  <c r="AU40" i="6" s="1"/>
  <c r="AV40" i="6" s="1"/>
  <c r="AT41" i="6"/>
  <c r="AU41" i="6" s="1"/>
  <c r="AV41" i="6" s="1"/>
  <c r="F42" i="6"/>
  <c r="G42" i="6" s="1"/>
  <c r="H42" i="6" s="1"/>
  <c r="AT42" i="6"/>
  <c r="AU42" i="6" s="1"/>
  <c r="AV42" i="6" s="1"/>
  <c r="U4" i="6"/>
  <c r="U5" i="6"/>
  <c r="V5" i="6" s="1"/>
  <c r="W5" i="6" s="1"/>
  <c r="U6" i="6"/>
  <c r="V6" i="6" s="1"/>
  <c r="W6" i="6" s="1"/>
  <c r="U7" i="6"/>
  <c r="V7" i="6" s="1"/>
  <c r="W7" i="6" s="1"/>
  <c r="U8" i="6"/>
  <c r="V8" i="6" s="1"/>
  <c r="W8" i="6" s="1"/>
  <c r="U9" i="6"/>
  <c r="V9" i="6" s="1"/>
  <c r="W9" i="6" s="1"/>
  <c r="U10" i="6"/>
  <c r="V10" i="6" s="1"/>
  <c r="W10" i="6" s="1"/>
  <c r="U11" i="6"/>
  <c r="V11" i="6" s="1"/>
  <c r="W11" i="6" s="1"/>
  <c r="U12" i="6"/>
  <c r="V12" i="6" s="1"/>
  <c r="W12" i="6" s="1"/>
  <c r="U13" i="6"/>
  <c r="V13" i="6" s="1"/>
  <c r="W13" i="6" s="1"/>
  <c r="U14" i="6"/>
  <c r="V14" i="6" s="1"/>
  <c r="W14" i="6" s="1"/>
  <c r="U15" i="6"/>
  <c r="V15" i="6" s="1"/>
  <c r="W15" i="6" s="1"/>
  <c r="U16" i="6"/>
  <c r="V16" i="6" s="1"/>
  <c r="W16" i="6" s="1"/>
  <c r="U17" i="6"/>
  <c r="V17" i="6" s="1"/>
  <c r="W17" i="6" s="1"/>
  <c r="U18" i="6"/>
  <c r="V18" i="6" s="1"/>
  <c r="W18" i="6" s="1"/>
  <c r="U19" i="6"/>
  <c r="V19" i="6" s="1"/>
  <c r="W19" i="6" s="1"/>
  <c r="U20" i="6"/>
  <c r="V20" i="6" s="1"/>
  <c r="W20" i="6" s="1"/>
  <c r="U21" i="6"/>
  <c r="V21" i="6" s="1"/>
  <c r="W21" i="6" s="1"/>
  <c r="U22" i="6"/>
  <c r="V22" i="6" s="1"/>
  <c r="W22" i="6" s="1"/>
  <c r="U23" i="6"/>
  <c r="V23" i="6" s="1"/>
  <c r="W23" i="6" s="1"/>
  <c r="U24" i="6"/>
  <c r="V24" i="6" s="1"/>
  <c r="W24" i="6" s="1"/>
  <c r="U25" i="6"/>
  <c r="V25" i="6" s="1"/>
  <c r="W25" i="6" s="1"/>
  <c r="U26" i="6"/>
  <c r="V26" i="6" s="1"/>
  <c r="W26" i="6" s="1"/>
  <c r="U27" i="6"/>
  <c r="V27" i="6" s="1"/>
  <c r="W27" i="6" s="1"/>
  <c r="U28" i="6"/>
  <c r="V28" i="6" s="1"/>
  <c r="W28" i="6" s="1"/>
  <c r="U29" i="6"/>
  <c r="V29" i="6" s="1"/>
  <c r="W29" i="6" s="1"/>
  <c r="U30" i="6"/>
  <c r="V30" i="6" s="1"/>
  <c r="W30" i="6" s="1"/>
  <c r="U31" i="6"/>
  <c r="V31" i="6" s="1"/>
  <c r="W31" i="6" s="1"/>
  <c r="U32" i="6"/>
  <c r="V32" i="6" s="1"/>
  <c r="W32" i="6" s="1"/>
  <c r="U33" i="6"/>
  <c r="V33" i="6" s="1"/>
  <c r="W33" i="6" s="1"/>
  <c r="U34" i="6"/>
  <c r="V34" i="6" s="1"/>
  <c r="W34" i="6" s="1"/>
  <c r="U35" i="6"/>
  <c r="V35" i="6" s="1"/>
  <c r="W35" i="6" s="1"/>
  <c r="U36" i="6"/>
  <c r="V36" i="6" s="1"/>
  <c r="W36" i="6" s="1"/>
  <c r="U37" i="6"/>
  <c r="V37" i="6" s="1"/>
  <c r="W37" i="6" s="1"/>
  <c r="U38" i="6"/>
  <c r="V38" i="6" s="1"/>
  <c r="W38" i="6" s="1"/>
  <c r="U39" i="6"/>
  <c r="V39" i="6" s="1"/>
  <c r="W39" i="6" s="1"/>
  <c r="U40" i="6"/>
  <c r="V40" i="6" s="1"/>
  <c r="W40" i="6" s="1"/>
  <c r="U41" i="6"/>
  <c r="V41" i="6" s="1"/>
  <c r="W41" i="6" s="1"/>
  <c r="BI4" i="6"/>
  <c r="BI5" i="6"/>
  <c r="BJ5" i="6" s="1"/>
  <c r="BK5" i="6" s="1"/>
  <c r="BI6" i="6"/>
  <c r="BJ6" i="6" s="1"/>
  <c r="BK6" i="6" s="1"/>
  <c r="BI7" i="6"/>
  <c r="BJ7" i="6" s="1"/>
  <c r="BK7" i="6" s="1"/>
  <c r="BI8" i="6"/>
  <c r="BJ8" i="6" s="1"/>
  <c r="BK8" i="6" s="1"/>
  <c r="BI9" i="6"/>
  <c r="BJ9" i="6" s="1"/>
  <c r="BK9" i="6" s="1"/>
  <c r="BI10" i="6"/>
  <c r="BJ10" i="6" s="1"/>
  <c r="BK10" i="6" s="1"/>
  <c r="BI11" i="6"/>
  <c r="BJ11" i="6" s="1"/>
  <c r="BK11" i="6" s="1"/>
  <c r="BI12" i="6"/>
  <c r="BJ12" i="6" s="1"/>
  <c r="BK12" i="6" s="1"/>
  <c r="BI13" i="6"/>
  <c r="BJ13" i="6" s="1"/>
  <c r="BK13" i="6" s="1"/>
  <c r="BI14" i="6"/>
  <c r="BJ14" i="6" s="1"/>
  <c r="BK14" i="6" s="1"/>
  <c r="BI15" i="6"/>
  <c r="BJ15" i="6" s="1"/>
  <c r="BK15" i="6" s="1"/>
  <c r="BI16" i="6"/>
  <c r="BJ16" i="6" s="1"/>
  <c r="BK16" i="6" s="1"/>
  <c r="BI17" i="6"/>
  <c r="BJ17" i="6" s="1"/>
  <c r="BK17" i="6" s="1"/>
  <c r="BI18" i="6"/>
  <c r="BJ18" i="6" s="1"/>
  <c r="BK18" i="6" s="1"/>
  <c r="BI19" i="6"/>
  <c r="BJ19" i="6" s="1"/>
  <c r="BK19" i="6" s="1"/>
  <c r="BI20" i="6"/>
  <c r="BJ20" i="6" s="1"/>
  <c r="BK20" i="6" s="1"/>
  <c r="BI21" i="6"/>
  <c r="BJ21" i="6" s="1"/>
  <c r="BK21" i="6" s="1"/>
  <c r="BI22" i="6"/>
  <c r="BJ22" i="6" s="1"/>
  <c r="BK22" i="6" s="1"/>
  <c r="BI23" i="6"/>
  <c r="BJ23" i="6" s="1"/>
  <c r="BK23" i="6" s="1"/>
  <c r="BI24" i="6"/>
  <c r="BJ24" i="6" s="1"/>
  <c r="BK24" i="6" s="1"/>
  <c r="BI25" i="6"/>
  <c r="BJ25" i="6" s="1"/>
  <c r="BK25" i="6" s="1"/>
  <c r="BI26" i="6"/>
  <c r="BJ26" i="6" s="1"/>
  <c r="BK26" i="6" s="1"/>
  <c r="BI27" i="6"/>
  <c r="BJ27" i="6" s="1"/>
  <c r="BK27" i="6" s="1"/>
  <c r="BI28" i="6"/>
  <c r="BJ28" i="6" s="1"/>
  <c r="BK28" i="6" s="1"/>
  <c r="BI29" i="6"/>
  <c r="BJ29" i="6" s="1"/>
  <c r="BK29" i="6" s="1"/>
  <c r="BI30" i="6"/>
  <c r="BJ30" i="6" s="1"/>
  <c r="BK30" i="6" s="1"/>
  <c r="BI31" i="6"/>
  <c r="BJ31" i="6" s="1"/>
  <c r="BK31" i="6" s="1"/>
  <c r="BI32" i="6"/>
  <c r="BJ32" i="6" s="1"/>
  <c r="BK32" i="6" s="1"/>
  <c r="BI33" i="6"/>
  <c r="BJ33" i="6" s="1"/>
  <c r="BK33" i="6" s="1"/>
  <c r="BI34" i="6"/>
  <c r="BJ34" i="6" s="1"/>
  <c r="BK34" i="6" s="1"/>
  <c r="BI35" i="6"/>
  <c r="BJ35" i="6" s="1"/>
  <c r="BK35" i="6" s="1"/>
  <c r="BI36" i="6"/>
  <c r="BJ36" i="6" s="1"/>
  <c r="BK36" i="6" s="1"/>
  <c r="BI37" i="6"/>
  <c r="BJ37" i="6" s="1"/>
  <c r="BK37" i="6" s="1"/>
  <c r="BI38" i="6"/>
  <c r="BJ38" i="6" s="1"/>
  <c r="BK38" i="6" s="1"/>
  <c r="BI39" i="6"/>
  <c r="BJ39" i="6" s="1"/>
  <c r="BK39" i="6" s="1"/>
  <c r="BI40" i="6"/>
  <c r="BJ40" i="6" s="1"/>
  <c r="BK40" i="6" s="1"/>
  <c r="BI41" i="6"/>
  <c r="BJ41" i="6" s="1"/>
  <c r="BK41" i="6" s="1"/>
  <c r="P4" i="6"/>
  <c r="P5" i="6"/>
  <c r="Q5" i="6" s="1"/>
  <c r="R5" i="6" s="1"/>
  <c r="P6" i="6"/>
  <c r="Q6" i="6" s="1"/>
  <c r="R6" i="6" s="1"/>
  <c r="P7" i="6"/>
  <c r="Q7" i="6" s="1"/>
  <c r="R7" i="6" s="1"/>
  <c r="P8" i="6"/>
  <c r="Q8" i="6" s="1"/>
  <c r="R8" i="6" s="1"/>
  <c r="P9" i="6"/>
  <c r="Q9" i="6" s="1"/>
  <c r="R9" i="6" s="1"/>
  <c r="P10" i="6"/>
  <c r="Q10" i="6" s="1"/>
  <c r="R10" i="6" s="1"/>
  <c r="P11" i="6"/>
  <c r="Q11" i="6" s="1"/>
  <c r="R11" i="6" s="1"/>
  <c r="P12" i="6"/>
  <c r="Q12" i="6" s="1"/>
  <c r="R12" i="6" s="1"/>
  <c r="P13" i="6"/>
  <c r="Q13" i="6" s="1"/>
  <c r="R13" i="6" s="1"/>
  <c r="P14" i="6"/>
  <c r="Q14" i="6" s="1"/>
  <c r="R14" i="6" s="1"/>
  <c r="P15" i="6"/>
  <c r="Q15" i="6" s="1"/>
  <c r="R15" i="6" s="1"/>
  <c r="P16" i="6"/>
  <c r="Q16" i="6" s="1"/>
  <c r="R16" i="6" s="1"/>
  <c r="P17" i="6"/>
  <c r="Q17" i="6" s="1"/>
  <c r="R17" i="6" s="1"/>
  <c r="P18" i="6"/>
  <c r="Q18" i="6" s="1"/>
  <c r="R18" i="6" s="1"/>
  <c r="P19" i="6"/>
  <c r="Q19" i="6" s="1"/>
  <c r="R19" i="6" s="1"/>
  <c r="P20" i="6"/>
  <c r="Q20" i="6" s="1"/>
  <c r="R20" i="6" s="1"/>
  <c r="P21" i="6"/>
  <c r="Q21" i="6" s="1"/>
  <c r="R21" i="6" s="1"/>
  <c r="P22" i="6"/>
  <c r="Q22" i="6" s="1"/>
  <c r="R22" i="6" s="1"/>
  <c r="P23" i="6"/>
  <c r="Q23" i="6" s="1"/>
  <c r="R23" i="6" s="1"/>
  <c r="P24" i="6"/>
  <c r="Q24" i="6" s="1"/>
  <c r="R24" i="6" s="1"/>
  <c r="P25" i="6"/>
  <c r="Q25" i="6" s="1"/>
  <c r="R25" i="6" s="1"/>
  <c r="P26" i="6"/>
  <c r="Q26" i="6" s="1"/>
  <c r="R26" i="6" s="1"/>
  <c r="P27" i="6"/>
  <c r="Q27" i="6" s="1"/>
  <c r="R27" i="6" s="1"/>
  <c r="P28" i="6"/>
  <c r="Q28" i="6" s="1"/>
  <c r="R28" i="6" s="1"/>
  <c r="P29" i="6"/>
  <c r="Q29" i="6" s="1"/>
  <c r="R29" i="6" s="1"/>
  <c r="P30" i="6"/>
  <c r="Q30" i="6" s="1"/>
  <c r="R30" i="6" s="1"/>
  <c r="P31" i="6"/>
  <c r="Q31" i="6" s="1"/>
  <c r="R31" i="6" s="1"/>
  <c r="P32" i="6"/>
  <c r="Q32" i="6" s="1"/>
  <c r="R32" i="6" s="1"/>
  <c r="P33" i="6"/>
  <c r="Q33" i="6" s="1"/>
  <c r="R33" i="6" s="1"/>
  <c r="P34" i="6"/>
  <c r="Q34" i="6" s="1"/>
  <c r="R34" i="6" s="1"/>
  <c r="P35" i="6"/>
  <c r="Q35" i="6" s="1"/>
  <c r="R35" i="6" s="1"/>
  <c r="P36" i="6"/>
  <c r="Q36" i="6" s="1"/>
  <c r="R36" i="6" s="1"/>
  <c r="P37" i="6"/>
  <c r="Q37" i="6" s="1"/>
  <c r="R37" i="6" s="1"/>
  <c r="P38" i="6"/>
  <c r="Q38" i="6" s="1"/>
  <c r="R38" i="6" s="1"/>
  <c r="P39" i="6"/>
  <c r="Q39" i="6" s="1"/>
  <c r="R39" i="6" s="1"/>
  <c r="P40" i="6"/>
  <c r="Q40" i="6" s="1"/>
  <c r="R40" i="6" s="1"/>
  <c r="P41" i="6"/>
  <c r="Q41" i="6" s="1"/>
  <c r="R41" i="6" s="1"/>
  <c r="BD4" i="6"/>
  <c r="BD5" i="6"/>
  <c r="BE5" i="6" s="1"/>
  <c r="BF5" i="6" s="1"/>
  <c r="BD6" i="6"/>
  <c r="BE6" i="6" s="1"/>
  <c r="BF6" i="6" s="1"/>
  <c r="BD7" i="6"/>
  <c r="BE7" i="6" s="1"/>
  <c r="BF7" i="6" s="1"/>
  <c r="BD8" i="6"/>
  <c r="BE8" i="6" s="1"/>
  <c r="BF8" i="6" s="1"/>
  <c r="BD9" i="6"/>
  <c r="BE9" i="6" s="1"/>
  <c r="BF9" i="6" s="1"/>
  <c r="BD10" i="6"/>
  <c r="BE10" i="6" s="1"/>
  <c r="BF10" i="6" s="1"/>
  <c r="BD11" i="6"/>
  <c r="BE11" i="6" s="1"/>
  <c r="BF11" i="6" s="1"/>
  <c r="BD12" i="6"/>
  <c r="BE12" i="6" s="1"/>
  <c r="BF12" i="6" s="1"/>
  <c r="BD13" i="6"/>
  <c r="BE13" i="6" s="1"/>
  <c r="BF13" i="6" s="1"/>
  <c r="BD14" i="6"/>
  <c r="BE14" i="6" s="1"/>
  <c r="BF14" i="6" s="1"/>
  <c r="BD15" i="6"/>
  <c r="BE15" i="6" s="1"/>
  <c r="BF15" i="6" s="1"/>
  <c r="BD16" i="6"/>
  <c r="BE16" i="6" s="1"/>
  <c r="BF16" i="6" s="1"/>
  <c r="BD17" i="6"/>
  <c r="BE17" i="6" s="1"/>
  <c r="BF17" i="6" s="1"/>
  <c r="BD18" i="6"/>
  <c r="BE18" i="6" s="1"/>
  <c r="BF18" i="6" s="1"/>
  <c r="BD19" i="6"/>
  <c r="BE19" i="6" s="1"/>
  <c r="BF19" i="6" s="1"/>
  <c r="BD20" i="6"/>
  <c r="BE20" i="6" s="1"/>
  <c r="BF20" i="6" s="1"/>
  <c r="BD21" i="6"/>
  <c r="BE21" i="6" s="1"/>
  <c r="BF21" i="6" s="1"/>
  <c r="BD22" i="6"/>
  <c r="BE22" i="6" s="1"/>
  <c r="BF22" i="6" s="1"/>
  <c r="BD23" i="6"/>
  <c r="BE23" i="6" s="1"/>
  <c r="BF23" i="6" s="1"/>
  <c r="BD24" i="6"/>
  <c r="BE24" i="6" s="1"/>
  <c r="BF24" i="6" s="1"/>
  <c r="BD25" i="6"/>
  <c r="BE25" i="6" s="1"/>
  <c r="BF25" i="6" s="1"/>
  <c r="BD26" i="6"/>
  <c r="BE26" i="6" s="1"/>
  <c r="BF26" i="6" s="1"/>
  <c r="BD27" i="6"/>
  <c r="BE27" i="6" s="1"/>
  <c r="BF27" i="6" s="1"/>
  <c r="BD28" i="6"/>
  <c r="BE28" i="6" s="1"/>
  <c r="BF28" i="6" s="1"/>
  <c r="BD29" i="6"/>
  <c r="BE29" i="6" s="1"/>
  <c r="BF29" i="6" s="1"/>
  <c r="BD30" i="6"/>
  <c r="BE30" i="6" s="1"/>
  <c r="BF30" i="6" s="1"/>
  <c r="BD31" i="6"/>
  <c r="BE31" i="6" s="1"/>
  <c r="BF31" i="6" s="1"/>
  <c r="BD32" i="6"/>
  <c r="BE32" i="6" s="1"/>
  <c r="BF32" i="6" s="1"/>
  <c r="BD33" i="6"/>
  <c r="BE33" i="6" s="1"/>
  <c r="BF33" i="6" s="1"/>
  <c r="BD34" i="6"/>
  <c r="BE34" i="6" s="1"/>
  <c r="BF34" i="6" s="1"/>
  <c r="BD35" i="6"/>
  <c r="BE35" i="6" s="1"/>
  <c r="BF35" i="6" s="1"/>
  <c r="BD36" i="6"/>
  <c r="BE36" i="6" s="1"/>
  <c r="BF36" i="6" s="1"/>
  <c r="BD37" i="6"/>
  <c r="BE37" i="6" s="1"/>
  <c r="BF37" i="6" s="1"/>
  <c r="BD38" i="6"/>
  <c r="BE38" i="6" s="1"/>
  <c r="BF38" i="6" s="1"/>
  <c r="BD39" i="6"/>
  <c r="BE39" i="6" s="1"/>
  <c r="BF39" i="6" s="1"/>
  <c r="BD40" i="6"/>
  <c r="BE40" i="6" s="1"/>
  <c r="BF40" i="6" s="1"/>
  <c r="BD41" i="6"/>
  <c r="BE41" i="6" s="1"/>
  <c r="BF41" i="6" s="1"/>
  <c r="AE4" i="6"/>
  <c r="AE5" i="6"/>
  <c r="AF5" i="6" s="1"/>
  <c r="AG5" i="6" s="1"/>
  <c r="AE6" i="6"/>
  <c r="AF6" i="6" s="1"/>
  <c r="AG6" i="6" s="1"/>
  <c r="AE7" i="6"/>
  <c r="AF7" i="6" s="1"/>
  <c r="AG7" i="6" s="1"/>
  <c r="AE8" i="6"/>
  <c r="AF8" i="6" s="1"/>
  <c r="AG8" i="6" s="1"/>
  <c r="AE9" i="6"/>
  <c r="AF9" i="6" s="1"/>
  <c r="AG9" i="6" s="1"/>
  <c r="AE10" i="6"/>
  <c r="AF10" i="6" s="1"/>
  <c r="AG10" i="6" s="1"/>
  <c r="AE11" i="6"/>
  <c r="AF11" i="6" s="1"/>
  <c r="AG11" i="6" s="1"/>
  <c r="AE12" i="6"/>
  <c r="AF12" i="6" s="1"/>
  <c r="AG12" i="6" s="1"/>
  <c r="AE13" i="6"/>
  <c r="AF13" i="6" s="1"/>
  <c r="AG13" i="6" s="1"/>
  <c r="AE14" i="6"/>
  <c r="AF14" i="6" s="1"/>
  <c r="AG14" i="6" s="1"/>
  <c r="AE15" i="6"/>
  <c r="AF15" i="6" s="1"/>
  <c r="AG15" i="6" s="1"/>
  <c r="AE16" i="6"/>
  <c r="AF16" i="6" s="1"/>
  <c r="AG16" i="6" s="1"/>
  <c r="AE17" i="6"/>
  <c r="AF17" i="6" s="1"/>
  <c r="AG17" i="6" s="1"/>
  <c r="AE18" i="6"/>
  <c r="AF18" i="6" s="1"/>
  <c r="AG18" i="6" s="1"/>
  <c r="AE19" i="6"/>
  <c r="AF19" i="6" s="1"/>
  <c r="AG19" i="6" s="1"/>
  <c r="AE20" i="6"/>
  <c r="AF20" i="6" s="1"/>
  <c r="AG20" i="6" s="1"/>
  <c r="AE21" i="6"/>
  <c r="AF21" i="6" s="1"/>
  <c r="AG21" i="6" s="1"/>
  <c r="AE22" i="6"/>
  <c r="AF22" i="6" s="1"/>
  <c r="AG22" i="6" s="1"/>
  <c r="AE23" i="6"/>
  <c r="AF23" i="6" s="1"/>
  <c r="AG23" i="6" s="1"/>
  <c r="AE24" i="6"/>
  <c r="AF24" i="6" s="1"/>
  <c r="AG24" i="6" s="1"/>
  <c r="AE25" i="6"/>
  <c r="AF25" i="6" s="1"/>
  <c r="AG25" i="6" s="1"/>
  <c r="AE26" i="6"/>
  <c r="AF26" i="6" s="1"/>
  <c r="AG26" i="6" s="1"/>
  <c r="AE27" i="6"/>
  <c r="AF27" i="6" s="1"/>
  <c r="AG27" i="6" s="1"/>
  <c r="AE28" i="6"/>
  <c r="AF28" i="6" s="1"/>
  <c r="AG28" i="6" s="1"/>
  <c r="AE29" i="6"/>
  <c r="AF29" i="6" s="1"/>
  <c r="AG29" i="6" s="1"/>
  <c r="AE30" i="6"/>
  <c r="AF30" i="6" s="1"/>
  <c r="AG30" i="6" s="1"/>
  <c r="AE31" i="6"/>
  <c r="AF31" i="6" s="1"/>
  <c r="AG31" i="6" s="1"/>
  <c r="AE32" i="6"/>
  <c r="AF32" i="6" s="1"/>
  <c r="AG32" i="6" s="1"/>
  <c r="AE33" i="6"/>
  <c r="AF33" i="6" s="1"/>
  <c r="AG33" i="6" s="1"/>
  <c r="AE34" i="6"/>
  <c r="AF34" i="6" s="1"/>
  <c r="AG34" i="6" s="1"/>
  <c r="AE35" i="6"/>
  <c r="AF35" i="6" s="1"/>
  <c r="AG35" i="6" s="1"/>
  <c r="AE36" i="6"/>
  <c r="AF36" i="6" s="1"/>
  <c r="AG36" i="6" s="1"/>
  <c r="AE37" i="6"/>
  <c r="AF37" i="6" s="1"/>
  <c r="AG37" i="6" s="1"/>
  <c r="AE38" i="6"/>
  <c r="AF38" i="6" s="1"/>
  <c r="AG38" i="6" s="1"/>
  <c r="AE39" i="6"/>
  <c r="AF39" i="6" s="1"/>
  <c r="AG39" i="6" s="1"/>
  <c r="AE40" i="6"/>
  <c r="AF40" i="6" s="1"/>
  <c r="AG40" i="6" s="1"/>
  <c r="AE41" i="6"/>
  <c r="AF41" i="6" s="1"/>
  <c r="AG41" i="6" s="1"/>
  <c r="BS4" i="6"/>
  <c r="BS5" i="6"/>
  <c r="BT5" i="6" s="1"/>
  <c r="BU5" i="6" s="1"/>
  <c r="BS6" i="6"/>
  <c r="BT6" i="6" s="1"/>
  <c r="BU6" i="6" s="1"/>
  <c r="BS7" i="6"/>
  <c r="BT7" i="6" s="1"/>
  <c r="BU7" i="6" s="1"/>
  <c r="BS8" i="6"/>
  <c r="BT8" i="6" s="1"/>
  <c r="BU8" i="6" s="1"/>
  <c r="BS9" i="6"/>
  <c r="BT9" i="6" s="1"/>
  <c r="BU9" i="6" s="1"/>
  <c r="BS10" i="6"/>
  <c r="BT10" i="6" s="1"/>
  <c r="BU10" i="6" s="1"/>
  <c r="BS11" i="6"/>
  <c r="BT11" i="6" s="1"/>
  <c r="BU11" i="6" s="1"/>
  <c r="BS12" i="6"/>
  <c r="BT12" i="6" s="1"/>
  <c r="BU12" i="6" s="1"/>
  <c r="BS13" i="6"/>
  <c r="BT13" i="6" s="1"/>
  <c r="BU13" i="6" s="1"/>
  <c r="BS14" i="6"/>
  <c r="BT14" i="6" s="1"/>
  <c r="BU14" i="6" s="1"/>
  <c r="BS15" i="6"/>
  <c r="BT15" i="6" s="1"/>
  <c r="BU15" i="6" s="1"/>
  <c r="BS16" i="6"/>
  <c r="BT16" i="6" s="1"/>
  <c r="BU16" i="6" s="1"/>
  <c r="BS17" i="6"/>
  <c r="BT17" i="6" s="1"/>
  <c r="BU17" i="6" s="1"/>
  <c r="BS18" i="6"/>
  <c r="BT18" i="6" s="1"/>
  <c r="BU18" i="6" s="1"/>
  <c r="BS19" i="6"/>
  <c r="BT19" i="6" s="1"/>
  <c r="BU19" i="6" s="1"/>
  <c r="BS20" i="6"/>
  <c r="BT20" i="6" s="1"/>
  <c r="BU20" i="6" s="1"/>
  <c r="BS21" i="6"/>
  <c r="BT21" i="6" s="1"/>
  <c r="BU21" i="6" s="1"/>
  <c r="BS22" i="6"/>
  <c r="BT22" i="6" s="1"/>
  <c r="BU22" i="6" s="1"/>
  <c r="BS23" i="6"/>
  <c r="BT23" i="6" s="1"/>
  <c r="BU23" i="6" s="1"/>
  <c r="BS24" i="6"/>
  <c r="BT24" i="6" s="1"/>
  <c r="BU24" i="6" s="1"/>
  <c r="BS25" i="6"/>
  <c r="BT25" i="6" s="1"/>
  <c r="BU25" i="6" s="1"/>
  <c r="BS26" i="6"/>
  <c r="BT26" i="6" s="1"/>
  <c r="BU26" i="6" s="1"/>
  <c r="BS27" i="6"/>
  <c r="BT27" i="6" s="1"/>
  <c r="BU27" i="6" s="1"/>
  <c r="BS28" i="6"/>
  <c r="BT28" i="6" s="1"/>
  <c r="BU28" i="6" s="1"/>
  <c r="BS29" i="6"/>
  <c r="BT29" i="6" s="1"/>
  <c r="BU29" i="6" s="1"/>
  <c r="BS30" i="6"/>
  <c r="BT30" i="6" s="1"/>
  <c r="BU30" i="6" s="1"/>
  <c r="BS31" i="6"/>
  <c r="BT31" i="6" s="1"/>
  <c r="BU31" i="6" s="1"/>
  <c r="BS32" i="6"/>
  <c r="BT32" i="6" s="1"/>
  <c r="BU32" i="6" s="1"/>
  <c r="BS33" i="6"/>
  <c r="BT33" i="6" s="1"/>
  <c r="BU33" i="6" s="1"/>
  <c r="BS34" i="6"/>
  <c r="BT34" i="6" s="1"/>
  <c r="BU34" i="6" s="1"/>
  <c r="BS35" i="6"/>
  <c r="BT35" i="6" s="1"/>
  <c r="BU35" i="6" s="1"/>
  <c r="BS36" i="6"/>
  <c r="BT36" i="6" s="1"/>
  <c r="BU36" i="6" s="1"/>
  <c r="BS37" i="6"/>
  <c r="BT37" i="6" s="1"/>
  <c r="BU37" i="6" s="1"/>
  <c r="BS38" i="6"/>
  <c r="BT38" i="6" s="1"/>
  <c r="BU38" i="6" s="1"/>
  <c r="BS39" i="6"/>
  <c r="BT39" i="6" s="1"/>
  <c r="BU39" i="6" s="1"/>
  <c r="BS40" i="6"/>
  <c r="BT40" i="6" s="1"/>
  <c r="BU40" i="6" s="1"/>
  <c r="BS41" i="6"/>
  <c r="BT41" i="6" s="1"/>
  <c r="BU41" i="6" s="1"/>
  <c r="Z4" i="6"/>
  <c r="Z5" i="6"/>
  <c r="AA5" i="6" s="1"/>
  <c r="AB5" i="6" s="1"/>
  <c r="Z6" i="6"/>
  <c r="AA6" i="6" s="1"/>
  <c r="AB6" i="6" s="1"/>
  <c r="Z7" i="6"/>
  <c r="AA7" i="6" s="1"/>
  <c r="AB7" i="6" s="1"/>
  <c r="Z8" i="6"/>
  <c r="AA8" i="6" s="1"/>
  <c r="AB8" i="6" s="1"/>
  <c r="Z9" i="6"/>
  <c r="AA9" i="6" s="1"/>
  <c r="AB9" i="6" s="1"/>
  <c r="Z10" i="6"/>
  <c r="AA10" i="6" s="1"/>
  <c r="AB10" i="6" s="1"/>
  <c r="Z11" i="6"/>
  <c r="AA11" i="6" s="1"/>
  <c r="AB11" i="6" s="1"/>
  <c r="Z12" i="6"/>
  <c r="AA12" i="6" s="1"/>
  <c r="AB12" i="6" s="1"/>
  <c r="Z13" i="6"/>
  <c r="AA13" i="6" s="1"/>
  <c r="AB13" i="6" s="1"/>
  <c r="Z14" i="6"/>
  <c r="AA14" i="6" s="1"/>
  <c r="AB14" i="6" s="1"/>
  <c r="Z15" i="6"/>
  <c r="AA15" i="6" s="1"/>
  <c r="AB15" i="6" s="1"/>
  <c r="Z16" i="6"/>
  <c r="AA16" i="6" s="1"/>
  <c r="AB16" i="6" s="1"/>
  <c r="Z17" i="6"/>
  <c r="AA17" i="6" s="1"/>
  <c r="AB17" i="6" s="1"/>
  <c r="Z18" i="6"/>
  <c r="AA18" i="6" s="1"/>
  <c r="AB18" i="6" s="1"/>
  <c r="Z19" i="6"/>
  <c r="AA19" i="6" s="1"/>
  <c r="AB19" i="6" s="1"/>
  <c r="Z20" i="6"/>
  <c r="AA20" i="6" s="1"/>
  <c r="AB20" i="6" s="1"/>
  <c r="Z21" i="6"/>
  <c r="AA21" i="6" s="1"/>
  <c r="AB21" i="6" s="1"/>
  <c r="Z22" i="6"/>
  <c r="AA22" i="6" s="1"/>
  <c r="AB22" i="6" s="1"/>
  <c r="Z23" i="6"/>
  <c r="AA23" i="6" s="1"/>
  <c r="AB23" i="6" s="1"/>
  <c r="Z24" i="6"/>
  <c r="AA24" i="6" s="1"/>
  <c r="AB24" i="6" s="1"/>
  <c r="Z25" i="6"/>
  <c r="AA25" i="6" s="1"/>
  <c r="AB25" i="6" s="1"/>
  <c r="Z26" i="6"/>
  <c r="AA26" i="6" s="1"/>
  <c r="AB26" i="6" s="1"/>
  <c r="Z27" i="6"/>
  <c r="AA27" i="6" s="1"/>
  <c r="AB27" i="6" s="1"/>
  <c r="Z28" i="6"/>
  <c r="AA28" i="6" s="1"/>
  <c r="AB28" i="6" s="1"/>
  <c r="Z29" i="6"/>
  <c r="AA29" i="6" s="1"/>
  <c r="AB29" i="6" s="1"/>
  <c r="Z30" i="6"/>
  <c r="AA30" i="6" s="1"/>
  <c r="AB30" i="6" s="1"/>
  <c r="Z31" i="6"/>
  <c r="AA31" i="6" s="1"/>
  <c r="AB31" i="6" s="1"/>
  <c r="Z32" i="6"/>
  <c r="AA32" i="6" s="1"/>
  <c r="AB32" i="6" s="1"/>
  <c r="Z33" i="6"/>
  <c r="AA33" i="6" s="1"/>
  <c r="AB33" i="6" s="1"/>
  <c r="Z34" i="6"/>
  <c r="AA34" i="6" s="1"/>
  <c r="AB34" i="6" s="1"/>
  <c r="Z35" i="6"/>
  <c r="AA35" i="6" s="1"/>
  <c r="AB35" i="6" s="1"/>
  <c r="Z36" i="6"/>
  <c r="AA36" i="6" s="1"/>
  <c r="AB36" i="6" s="1"/>
  <c r="Z37" i="6"/>
  <c r="AA37" i="6" s="1"/>
  <c r="AB37" i="6" s="1"/>
  <c r="Z38" i="6"/>
  <c r="AA38" i="6" s="1"/>
  <c r="AB38" i="6" s="1"/>
  <c r="Z39" i="6"/>
  <c r="AA39" i="6" s="1"/>
  <c r="AB39" i="6" s="1"/>
  <c r="Z40" i="6"/>
  <c r="AA40" i="6" s="1"/>
  <c r="AB40" i="6" s="1"/>
  <c r="Z41" i="6"/>
  <c r="AA41" i="6" s="1"/>
  <c r="AB41" i="6" s="1"/>
  <c r="BN4" i="6"/>
  <c r="BN5" i="6"/>
  <c r="BO5" i="6" s="1"/>
  <c r="BP5" i="6" s="1"/>
  <c r="BN6" i="6"/>
  <c r="BO6" i="6" s="1"/>
  <c r="BP6" i="6" s="1"/>
  <c r="BN7" i="6"/>
  <c r="BO7" i="6" s="1"/>
  <c r="BP7" i="6" s="1"/>
  <c r="BN8" i="6"/>
  <c r="BO8" i="6" s="1"/>
  <c r="BP8" i="6" s="1"/>
  <c r="BN9" i="6"/>
  <c r="BO9" i="6" s="1"/>
  <c r="BP9" i="6" s="1"/>
  <c r="BN10" i="6"/>
  <c r="BO10" i="6" s="1"/>
  <c r="BP10" i="6" s="1"/>
  <c r="BN11" i="6"/>
  <c r="BO11" i="6" s="1"/>
  <c r="BP11" i="6" s="1"/>
  <c r="BN12" i="6"/>
  <c r="BO12" i="6" s="1"/>
  <c r="BP12" i="6" s="1"/>
  <c r="BN13" i="6"/>
  <c r="BO13" i="6" s="1"/>
  <c r="BP13" i="6" s="1"/>
  <c r="BN14" i="6"/>
  <c r="BO14" i="6" s="1"/>
  <c r="BP14" i="6" s="1"/>
  <c r="BN15" i="6"/>
  <c r="BO15" i="6" s="1"/>
  <c r="BP15" i="6" s="1"/>
  <c r="BN16" i="6"/>
  <c r="BO16" i="6" s="1"/>
  <c r="BP16" i="6" s="1"/>
  <c r="BN17" i="6"/>
  <c r="BO17" i="6" s="1"/>
  <c r="BP17" i="6" s="1"/>
  <c r="BN18" i="6"/>
  <c r="BO18" i="6" s="1"/>
  <c r="BP18" i="6" s="1"/>
  <c r="BN19" i="6"/>
  <c r="BO19" i="6" s="1"/>
  <c r="BP19" i="6" s="1"/>
  <c r="BN20" i="6"/>
  <c r="BO20" i="6" s="1"/>
  <c r="BP20" i="6" s="1"/>
  <c r="BN21" i="6"/>
  <c r="BO21" i="6" s="1"/>
  <c r="BP21" i="6" s="1"/>
  <c r="BN22" i="6"/>
  <c r="BO22" i="6" s="1"/>
  <c r="BP22" i="6" s="1"/>
  <c r="BN23" i="6"/>
  <c r="BO23" i="6" s="1"/>
  <c r="BP23" i="6" s="1"/>
  <c r="BN24" i="6"/>
  <c r="BO24" i="6" s="1"/>
  <c r="BP24" i="6" s="1"/>
  <c r="BN25" i="6"/>
  <c r="BO25" i="6" s="1"/>
  <c r="BP25" i="6" s="1"/>
  <c r="BN26" i="6"/>
  <c r="BO26" i="6" s="1"/>
  <c r="BP26" i="6" s="1"/>
  <c r="BN27" i="6"/>
  <c r="BO27" i="6" s="1"/>
  <c r="BP27" i="6" s="1"/>
  <c r="BN28" i="6"/>
  <c r="BO28" i="6" s="1"/>
  <c r="BP28" i="6" s="1"/>
  <c r="BN29" i="6"/>
  <c r="BO29" i="6" s="1"/>
  <c r="BP29" i="6" s="1"/>
  <c r="BN30" i="6"/>
  <c r="BO30" i="6" s="1"/>
  <c r="BP30" i="6" s="1"/>
  <c r="BN31" i="6"/>
  <c r="BO31" i="6" s="1"/>
  <c r="BP31" i="6" s="1"/>
  <c r="BN32" i="6"/>
  <c r="BO32" i="6" s="1"/>
  <c r="BP32" i="6" s="1"/>
  <c r="BN33" i="6"/>
  <c r="BO33" i="6" s="1"/>
  <c r="BP33" i="6" s="1"/>
  <c r="BN34" i="6"/>
  <c r="BO34" i="6" s="1"/>
  <c r="BP34" i="6" s="1"/>
  <c r="BN35" i="6"/>
  <c r="BO35" i="6" s="1"/>
  <c r="BP35" i="6" s="1"/>
  <c r="BN36" i="6"/>
  <c r="BO36" i="6" s="1"/>
  <c r="BP36" i="6" s="1"/>
  <c r="BN37" i="6"/>
  <c r="BO37" i="6" s="1"/>
  <c r="BP37" i="6" s="1"/>
  <c r="BN38" i="6"/>
  <c r="BO38" i="6" s="1"/>
  <c r="BP38" i="6" s="1"/>
  <c r="BN39" i="6"/>
  <c r="BO39" i="6" s="1"/>
  <c r="BP39" i="6" s="1"/>
  <c r="BN40" i="6"/>
  <c r="BO40" i="6" s="1"/>
  <c r="BP40" i="6" s="1"/>
  <c r="BN41" i="6"/>
  <c r="BO41" i="6" s="1"/>
  <c r="BP41" i="6" s="1"/>
  <c r="P42" i="6"/>
  <c r="Q42" i="6" s="1"/>
  <c r="R42" i="6" s="1"/>
  <c r="BD42" i="6"/>
  <c r="BE42" i="6" s="1"/>
  <c r="BF42" i="6" s="1"/>
  <c r="AO4" i="6"/>
  <c r="AO5" i="6"/>
  <c r="AP5" i="6" s="1"/>
  <c r="AQ5" i="6" s="1"/>
  <c r="AO6" i="6"/>
  <c r="AP6" i="6" s="1"/>
  <c r="AQ6" i="6" s="1"/>
  <c r="AO7" i="6"/>
  <c r="AP7" i="6" s="1"/>
  <c r="AQ7" i="6" s="1"/>
  <c r="AO8" i="6"/>
  <c r="AP8" i="6" s="1"/>
  <c r="AQ8" i="6" s="1"/>
  <c r="AO9" i="6"/>
  <c r="AP9" i="6" s="1"/>
  <c r="AQ9" i="6" s="1"/>
  <c r="AO10" i="6"/>
  <c r="AP10" i="6" s="1"/>
  <c r="AQ10" i="6" s="1"/>
  <c r="AO11" i="6"/>
  <c r="AP11" i="6" s="1"/>
  <c r="AQ11" i="6" s="1"/>
  <c r="AO12" i="6"/>
  <c r="AP12" i="6" s="1"/>
  <c r="AQ12" i="6" s="1"/>
  <c r="AO13" i="6"/>
  <c r="AP13" i="6" s="1"/>
  <c r="AQ13" i="6" s="1"/>
  <c r="AO14" i="6"/>
  <c r="AP14" i="6" s="1"/>
  <c r="AQ14" i="6" s="1"/>
  <c r="AO15" i="6"/>
  <c r="AP15" i="6" s="1"/>
  <c r="AQ15" i="6" s="1"/>
  <c r="AO16" i="6"/>
  <c r="AP16" i="6" s="1"/>
  <c r="AQ16" i="6" s="1"/>
  <c r="AO17" i="6"/>
  <c r="AP17" i="6" s="1"/>
  <c r="AQ17" i="6" s="1"/>
  <c r="AO18" i="6"/>
  <c r="AP18" i="6" s="1"/>
  <c r="AQ18" i="6" s="1"/>
  <c r="AO19" i="6"/>
  <c r="AP19" i="6" s="1"/>
  <c r="AQ19" i="6" s="1"/>
  <c r="AO20" i="6"/>
  <c r="AP20" i="6" s="1"/>
  <c r="AQ20" i="6" s="1"/>
  <c r="AO21" i="6"/>
  <c r="AP21" i="6" s="1"/>
  <c r="AQ21" i="6" s="1"/>
  <c r="AO22" i="6"/>
  <c r="AP22" i="6" s="1"/>
  <c r="AQ22" i="6" s="1"/>
  <c r="AO23" i="6"/>
  <c r="AP23" i="6" s="1"/>
  <c r="AQ23" i="6" s="1"/>
  <c r="AO24" i="6"/>
  <c r="AP24" i="6" s="1"/>
  <c r="AQ24" i="6" s="1"/>
  <c r="AO25" i="6"/>
  <c r="AP25" i="6" s="1"/>
  <c r="AQ25" i="6" s="1"/>
  <c r="AO26" i="6"/>
  <c r="AP26" i="6" s="1"/>
  <c r="AQ26" i="6" s="1"/>
  <c r="AO27" i="6"/>
  <c r="AP27" i="6" s="1"/>
  <c r="AQ27" i="6" s="1"/>
  <c r="AO28" i="6"/>
  <c r="AP28" i="6" s="1"/>
  <c r="AQ28" i="6" s="1"/>
  <c r="AO29" i="6"/>
  <c r="AP29" i="6" s="1"/>
  <c r="AQ29" i="6" s="1"/>
  <c r="AO30" i="6"/>
  <c r="AP30" i="6" s="1"/>
  <c r="AQ30" i="6" s="1"/>
  <c r="AO31" i="6"/>
  <c r="AP31" i="6" s="1"/>
  <c r="AQ31" i="6" s="1"/>
  <c r="AO32" i="6"/>
  <c r="AP32" i="6" s="1"/>
  <c r="AQ32" i="6" s="1"/>
  <c r="AO33" i="6"/>
  <c r="AP33" i="6" s="1"/>
  <c r="AQ33" i="6" s="1"/>
  <c r="AO34" i="6"/>
  <c r="AP34" i="6" s="1"/>
  <c r="AQ34" i="6" s="1"/>
  <c r="AO35" i="6"/>
  <c r="AP35" i="6" s="1"/>
  <c r="AQ35" i="6" s="1"/>
  <c r="AO36" i="6"/>
  <c r="AP36" i="6" s="1"/>
  <c r="AQ36" i="6" s="1"/>
  <c r="AO37" i="6"/>
  <c r="AP37" i="6" s="1"/>
  <c r="AQ37" i="6" s="1"/>
  <c r="AO38" i="6"/>
  <c r="AP38" i="6" s="1"/>
  <c r="AQ38" i="6" s="1"/>
  <c r="AO39" i="6"/>
  <c r="AP39" i="6" s="1"/>
  <c r="AQ39" i="6" s="1"/>
  <c r="AO40" i="6"/>
  <c r="AP40" i="6" s="1"/>
  <c r="AQ40" i="6" s="1"/>
  <c r="AO41" i="6"/>
  <c r="AP41" i="6" s="1"/>
  <c r="AQ41" i="6" s="1"/>
  <c r="CC4" i="6"/>
  <c r="CC5" i="6"/>
  <c r="CD5" i="6" s="1"/>
  <c r="CE5" i="6" s="1"/>
  <c r="CC6" i="6"/>
  <c r="CD6" i="6" s="1"/>
  <c r="CE6" i="6" s="1"/>
  <c r="CC7" i="6"/>
  <c r="CD7" i="6" s="1"/>
  <c r="CE7" i="6" s="1"/>
  <c r="CC8" i="6"/>
  <c r="CD8" i="6" s="1"/>
  <c r="CE8" i="6" s="1"/>
  <c r="CC9" i="6"/>
  <c r="CD9" i="6" s="1"/>
  <c r="CE9" i="6" s="1"/>
  <c r="CC10" i="6"/>
  <c r="CD10" i="6" s="1"/>
  <c r="CE10" i="6" s="1"/>
  <c r="CC11" i="6"/>
  <c r="CD11" i="6" s="1"/>
  <c r="CE11" i="6" s="1"/>
  <c r="CC12" i="6"/>
  <c r="CD12" i="6" s="1"/>
  <c r="CE12" i="6" s="1"/>
  <c r="CC13" i="6"/>
  <c r="CD13" i="6" s="1"/>
  <c r="CE13" i="6" s="1"/>
  <c r="CC14" i="6"/>
  <c r="CD14" i="6" s="1"/>
  <c r="CE14" i="6" s="1"/>
  <c r="CC15" i="6"/>
  <c r="CD15" i="6" s="1"/>
  <c r="CE15" i="6" s="1"/>
  <c r="CC16" i="6"/>
  <c r="CD16" i="6" s="1"/>
  <c r="CE16" i="6" s="1"/>
  <c r="CC17" i="6"/>
  <c r="CD17" i="6" s="1"/>
  <c r="CE17" i="6" s="1"/>
  <c r="CC18" i="6"/>
  <c r="CD18" i="6" s="1"/>
  <c r="CE18" i="6" s="1"/>
  <c r="CC19" i="6"/>
  <c r="CD19" i="6" s="1"/>
  <c r="CE19" i="6" s="1"/>
  <c r="CC20" i="6"/>
  <c r="CD20" i="6" s="1"/>
  <c r="CE20" i="6" s="1"/>
  <c r="CC21" i="6"/>
  <c r="CD21" i="6" s="1"/>
  <c r="CE21" i="6" s="1"/>
  <c r="CC22" i="6"/>
  <c r="CD22" i="6" s="1"/>
  <c r="CE22" i="6" s="1"/>
  <c r="CC23" i="6"/>
  <c r="CD23" i="6" s="1"/>
  <c r="CE23" i="6" s="1"/>
  <c r="CC24" i="6"/>
  <c r="CD24" i="6" s="1"/>
  <c r="CE24" i="6" s="1"/>
  <c r="CC25" i="6"/>
  <c r="CD25" i="6" s="1"/>
  <c r="CE25" i="6" s="1"/>
  <c r="CC26" i="6"/>
  <c r="CD26" i="6" s="1"/>
  <c r="CE26" i="6" s="1"/>
  <c r="CC27" i="6"/>
  <c r="CD27" i="6" s="1"/>
  <c r="CE27" i="6" s="1"/>
  <c r="CC28" i="6"/>
  <c r="CD28" i="6" s="1"/>
  <c r="CE28" i="6" s="1"/>
  <c r="CC29" i="6"/>
  <c r="CD29" i="6" s="1"/>
  <c r="CE29" i="6" s="1"/>
  <c r="CC30" i="6"/>
  <c r="CD30" i="6" s="1"/>
  <c r="CE30" i="6" s="1"/>
  <c r="CC31" i="6"/>
  <c r="CD31" i="6" s="1"/>
  <c r="CE31" i="6" s="1"/>
  <c r="CC32" i="6"/>
  <c r="CD32" i="6" s="1"/>
  <c r="CE32" i="6" s="1"/>
  <c r="CC33" i="6"/>
  <c r="CD33" i="6" s="1"/>
  <c r="CE33" i="6" s="1"/>
  <c r="CC34" i="6"/>
  <c r="CD34" i="6" s="1"/>
  <c r="CE34" i="6" s="1"/>
  <c r="CC35" i="6"/>
  <c r="CD35" i="6" s="1"/>
  <c r="CE35" i="6" s="1"/>
  <c r="CC36" i="6"/>
  <c r="CD36" i="6" s="1"/>
  <c r="CE36" i="6" s="1"/>
  <c r="CC37" i="6"/>
  <c r="CD37" i="6" s="1"/>
  <c r="CE37" i="6" s="1"/>
  <c r="CC38" i="6"/>
  <c r="CD38" i="6" s="1"/>
  <c r="CE38" i="6" s="1"/>
  <c r="CC39" i="6"/>
  <c r="CD39" i="6" s="1"/>
  <c r="CE39" i="6" s="1"/>
  <c r="CC40" i="6"/>
  <c r="CD40" i="6" s="1"/>
  <c r="CE40" i="6" s="1"/>
  <c r="CC41" i="6"/>
  <c r="CD41" i="6" s="1"/>
  <c r="CE41" i="6" s="1"/>
  <c r="AJ4" i="6"/>
  <c r="AJ5" i="6"/>
  <c r="AK5" i="6" s="1"/>
  <c r="AL5" i="6" s="1"/>
  <c r="AJ6" i="6"/>
  <c r="AK6" i="6" s="1"/>
  <c r="AL6" i="6" s="1"/>
  <c r="AJ7" i="6"/>
  <c r="AK7" i="6" s="1"/>
  <c r="AL7" i="6" s="1"/>
  <c r="AJ8" i="6"/>
  <c r="AK8" i="6" s="1"/>
  <c r="AL8" i="6" s="1"/>
  <c r="AJ9" i="6"/>
  <c r="AK9" i="6" s="1"/>
  <c r="AL9" i="6" s="1"/>
  <c r="AJ10" i="6"/>
  <c r="AK10" i="6" s="1"/>
  <c r="AL10" i="6" s="1"/>
  <c r="AJ11" i="6"/>
  <c r="AK11" i="6" s="1"/>
  <c r="AL11" i="6" s="1"/>
  <c r="AJ12" i="6"/>
  <c r="AK12" i="6" s="1"/>
  <c r="AL12" i="6" s="1"/>
  <c r="AJ13" i="6"/>
  <c r="AK13" i="6" s="1"/>
  <c r="AL13" i="6" s="1"/>
  <c r="AJ14" i="6"/>
  <c r="AK14" i="6" s="1"/>
  <c r="AL14" i="6" s="1"/>
  <c r="AJ15" i="6"/>
  <c r="AK15" i="6" s="1"/>
  <c r="AL15" i="6" s="1"/>
  <c r="AJ16" i="6"/>
  <c r="AK16" i="6" s="1"/>
  <c r="AL16" i="6" s="1"/>
  <c r="AJ17" i="6"/>
  <c r="AK17" i="6" s="1"/>
  <c r="AL17" i="6" s="1"/>
  <c r="AJ18" i="6"/>
  <c r="AK18" i="6" s="1"/>
  <c r="AL18" i="6" s="1"/>
  <c r="AJ19" i="6"/>
  <c r="AK19" i="6" s="1"/>
  <c r="AL19" i="6" s="1"/>
  <c r="AJ20" i="6"/>
  <c r="AK20" i="6" s="1"/>
  <c r="AL20" i="6" s="1"/>
  <c r="AJ21" i="6"/>
  <c r="AK21" i="6" s="1"/>
  <c r="AL21" i="6" s="1"/>
  <c r="AJ22" i="6"/>
  <c r="AK22" i="6" s="1"/>
  <c r="AL22" i="6" s="1"/>
  <c r="AJ23" i="6"/>
  <c r="AK23" i="6" s="1"/>
  <c r="AL23" i="6" s="1"/>
  <c r="AJ24" i="6"/>
  <c r="AK24" i="6" s="1"/>
  <c r="AL24" i="6" s="1"/>
  <c r="AJ25" i="6"/>
  <c r="AK25" i="6" s="1"/>
  <c r="AL25" i="6" s="1"/>
  <c r="AJ26" i="6"/>
  <c r="AK26" i="6" s="1"/>
  <c r="AL26" i="6" s="1"/>
  <c r="AJ27" i="6"/>
  <c r="AK27" i="6" s="1"/>
  <c r="AL27" i="6" s="1"/>
  <c r="AJ28" i="6"/>
  <c r="AK28" i="6" s="1"/>
  <c r="AL28" i="6" s="1"/>
  <c r="AJ29" i="6"/>
  <c r="AK29" i="6" s="1"/>
  <c r="AL29" i="6" s="1"/>
  <c r="AJ30" i="6"/>
  <c r="AK30" i="6" s="1"/>
  <c r="AL30" i="6" s="1"/>
  <c r="AJ31" i="6"/>
  <c r="AK31" i="6" s="1"/>
  <c r="AL31" i="6" s="1"/>
  <c r="AJ32" i="6"/>
  <c r="AK32" i="6" s="1"/>
  <c r="AL32" i="6" s="1"/>
  <c r="AJ33" i="6"/>
  <c r="AK33" i="6" s="1"/>
  <c r="AL33" i="6" s="1"/>
  <c r="AJ34" i="6"/>
  <c r="AK34" i="6" s="1"/>
  <c r="AL34" i="6" s="1"/>
  <c r="AJ35" i="6"/>
  <c r="AK35" i="6" s="1"/>
  <c r="AL35" i="6" s="1"/>
  <c r="AJ36" i="6"/>
  <c r="AK36" i="6" s="1"/>
  <c r="AL36" i="6" s="1"/>
  <c r="AJ37" i="6"/>
  <c r="AK37" i="6" s="1"/>
  <c r="AL37" i="6" s="1"/>
  <c r="AJ38" i="6"/>
  <c r="AK38" i="6" s="1"/>
  <c r="AL38" i="6" s="1"/>
  <c r="AJ39" i="6"/>
  <c r="AK39" i="6" s="1"/>
  <c r="AL39" i="6" s="1"/>
  <c r="AJ40" i="6"/>
  <c r="AK40" i="6" s="1"/>
  <c r="AL40" i="6" s="1"/>
  <c r="AJ41" i="6"/>
  <c r="AK41" i="6" s="1"/>
  <c r="AL41" i="6" s="1"/>
  <c r="BX4" i="6"/>
  <c r="BX5" i="6"/>
  <c r="BY5" i="6" s="1"/>
  <c r="BZ5" i="6" s="1"/>
  <c r="BX6" i="6"/>
  <c r="BY6" i="6" s="1"/>
  <c r="BZ6" i="6" s="1"/>
  <c r="BX7" i="6"/>
  <c r="BY7" i="6" s="1"/>
  <c r="BZ7" i="6" s="1"/>
  <c r="BX8" i="6"/>
  <c r="BY8" i="6" s="1"/>
  <c r="BZ8" i="6" s="1"/>
  <c r="BX9" i="6"/>
  <c r="BY9" i="6" s="1"/>
  <c r="BZ9" i="6" s="1"/>
  <c r="BX10" i="6"/>
  <c r="BY10" i="6" s="1"/>
  <c r="BZ10" i="6" s="1"/>
  <c r="BX11" i="6"/>
  <c r="BY11" i="6" s="1"/>
  <c r="BZ11" i="6" s="1"/>
  <c r="BX12" i="6"/>
  <c r="BY12" i="6" s="1"/>
  <c r="BZ12" i="6" s="1"/>
  <c r="BX13" i="6"/>
  <c r="BY13" i="6" s="1"/>
  <c r="BZ13" i="6" s="1"/>
  <c r="BX14" i="6"/>
  <c r="BY14" i="6" s="1"/>
  <c r="BZ14" i="6" s="1"/>
  <c r="BX15" i="6"/>
  <c r="BY15" i="6" s="1"/>
  <c r="BZ15" i="6" s="1"/>
  <c r="BX16" i="6"/>
  <c r="BY16" i="6" s="1"/>
  <c r="BZ16" i="6" s="1"/>
  <c r="BX17" i="6"/>
  <c r="BY17" i="6" s="1"/>
  <c r="BZ17" i="6" s="1"/>
  <c r="BX18" i="6"/>
  <c r="BY18" i="6" s="1"/>
  <c r="BZ18" i="6" s="1"/>
  <c r="BX19" i="6"/>
  <c r="BY19" i="6" s="1"/>
  <c r="BZ19" i="6" s="1"/>
  <c r="BX20" i="6"/>
  <c r="BY20" i="6" s="1"/>
  <c r="BZ20" i="6" s="1"/>
  <c r="BX21" i="6"/>
  <c r="BY21" i="6" s="1"/>
  <c r="BZ21" i="6" s="1"/>
  <c r="BX22" i="6"/>
  <c r="BY22" i="6" s="1"/>
  <c r="BZ22" i="6" s="1"/>
  <c r="BX23" i="6"/>
  <c r="BY23" i="6" s="1"/>
  <c r="BZ23" i="6" s="1"/>
  <c r="BX24" i="6"/>
  <c r="BY24" i="6" s="1"/>
  <c r="BZ24" i="6" s="1"/>
  <c r="BX25" i="6"/>
  <c r="BY25" i="6" s="1"/>
  <c r="BZ25" i="6" s="1"/>
  <c r="BX26" i="6"/>
  <c r="BY26" i="6" s="1"/>
  <c r="BZ26" i="6" s="1"/>
  <c r="BX27" i="6"/>
  <c r="BY27" i="6" s="1"/>
  <c r="BZ27" i="6" s="1"/>
  <c r="BX28" i="6"/>
  <c r="BY28" i="6" s="1"/>
  <c r="BZ28" i="6" s="1"/>
  <c r="BX29" i="6"/>
  <c r="BY29" i="6" s="1"/>
  <c r="BZ29" i="6" s="1"/>
  <c r="BX30" i="6"/>
  <c r="BY30" i="6" s="1"/>
  <c r="BZ30" i="6" s="1"/>
  <c r="BX31" i="6"/>
  <c r="BY31" i="6" s="1"/>
  <c r="BZ31" i="6" s="1"/>
  <c r="BX32" i="6"/>
  <c r="BY32" i="6" s="1"/>
  <c r="BZ32" i="6" s="1"/>
  <c r="BX33" i="6"/>
  <c r="BY33" i="6" s="1"/>
  <c r="BZ33" i="6" s="1"/>
  <c r="BX34" i="6"/>
  <c r="BY34" i="6" s="1"/>
  <c r="BZ34" i="6" s="1"/>
  <c r="BX35" i="6"/>
  <c r="BY35" i="6" s="1"/>
  <c r="BZ35" i="6" s="1"/>
  <c r="BX36" i="6"/>
  <c r="BY36" i="6" s="1"/>
  <c r="BZ36" i="6" s="1"/>
  <c r="BX37" i="6"/>
  <c r="BY37" i="6" s="1"/>
  <c r="BZ37" i="6" s="1"/>
  <c r="BX38" i="6"/>
  <c r="BY38" i="6" s="1"/>
  <c r="BZ38" i="6" s="1"/>
  <c r="BX39" i="6"/>
  <c r="BY39" i="6" s="1"/>
  <c r="BZ39" i="6" s="1"/>
  <c r="BX40" i="6"/>
  <c r="BY40" i="6" s="1"/>
  <c r="BZ40" i="6" s="1"/>
  <c r="BX41" i="6"/>
  <c r="BY41" i="6" s="1"/>
  <c r="BZ41" i="6" s="1"/>
  <c r="U42" i="6"/>
  <c r="V42" i="6" s="1"/>
  <c r="W42" i="6" s="1"/>
  <c r="AO42" i="6"/>
  <c r="AP42" i="6" s="1"/>
  <c r="AQ42" i="6" s="1"/>
  <c r="BI42" i="6"/>
  <c r="BJ42" i="6" s="1"/>
  <c r="BK42" i="6" s="1"/>
  <c r="CC42" i="6"/>
  <c r="CD42" i="6" s="1"/>
  <c r="CE42" i="6" s="1"/>
  <c r="AO43" i="5"/>
  <c r="AP4" i="5"/>
  <c r="BI43" i="5"/>
  <c r="BJ4" i="5"/>
  <c r="BD43" i="5"/>
  <c r="BE4" i="5"/>
  <c r="AT43" i="5"/>
  <c r="AU4" i="5"/>
  <c r="DB43" i="5"/>
  <c r="DC4" i="5"/>
  <c r="AE43" i="5"/>
  <c r="AF4" i="5"/>
  <c r="CW43" i="5"/>
  <c r="CX4" i="5"/>
  <c r="K43" i="5"/>
  <c r="L4" i="5"/>
  <c r="BX43" i="5"/>
  <c r="BY4" i="5"/>
  <c r="BN43" i="5"/>
  <c r="BO4" i="5"/>
  <c r="CH43" i="5"/>
  <c r="CI4" i="5"/>
  <c r="U43" i="5"/>
  <c r="V4" i="5"/>
  <c r="CC43" i="5"/>
  <c r="CD4" i="5"/>
  <c r="Z43" i="5"/>
  <c r="AA4" i="5"/>
  <c r="F43" i="5"/>
  <c r="G4" i="5"/>
  <c r="CM43" i="5"/>
  <c r="CN4" i="5"/>
  <c r="AJ43" i="5"/>
  <c r="AK4" i="5"/>
  <c r="P43" i="5"/>
  <c r="Q4" i="5"/>
  <c r="AY43" i="5"/>
  <c r="AZ4" i="5"/>
  <c r="CR43" i="5"/>
  <c r="CS4" i="5"/>
  <c r="BS43" i="5"/>
  <c r="BT4" i="5"/>
  <c r="CH4" i="3"/>
  <c r="CH5" i="3"/>
  <c r="CI5" i="3" s="1"/>
  <c r="CJ5" i="3" s="1"/>
  <c r="CH6" i="3"/>
  <c r="CI6" i="3" s="1"/>
  <c r="CJ6" i="3" s="1"/>
  <c r="CH7" i="3"/>
  <c r="CI7" i="3" s="1"/>
  <c r="CJ7" i="3" s="1"/>
  <c r="CH8" i="3"/>
  <c r="CI8" i="3" s="1"/>
  <c r="CJ8" i="3" s="1"/>
  <c r="CH9" i="3"/>
  <c r="CI9" i="3" s="1"/>
  <c r="CJ9" i="3" s="1"/>
  <c r="CH10" i="3"/>
  <c r="CI10" i="3" s="1"/>
  <c r="CJ10" i="3" s="1"/>
  <c r="CH11" i="3"/>
  <c r="CI11" i="3" s="1"/>
  <c r="CJ11" i="3" s="1"/>
  <c r="CH12" i="3"/>
  <c r="CI12" i="3" s="1"/>
  <c r="CJ12" i="3" s="1"/>
  <c r="CH13" i="3"/>
  <c r="CI13" i="3" s="1"/>
  <c r="CJ13" i="3" s="1"/>
  <c r="CH14" i="3"/>
  <c r="CI14" i="3" s="1"/>
  <c r="CJ14" i="3" s="1"/>
  <c r="CH15" i="3"/>
  <c r="CI15" i="3" s="1"/>
  <c r="CJ15" i="3" s="1"/>
  <c r="CH16" i="3"/>
  <c r="CI16" i="3" s="1"/>
  <c r="CJ16" i="3" s="1"/>
  <c r="CH17" i="3"/>
  <c r="CI17" i="3" s="1"/>
  <c r="CJ17" i="3" s="1"/>
  <c r="CH18" i="3"/>
  <c r="CI18" i="3" s="1"/>
  <c r="CJ18" i="3" s="1"/>
  <c r="CH19" i="3"/>
  <c r="CI19" i="3" s="1"/>
  <c r="CJ19" i="3" s="1"/>
  <c r="CH20" i="3"/>
  <c r="CI20" i="3" s="1"/>
  <c r="CJ20" i="3" s="1"/>
  <c r="CH21" i="3"/>
  <c r="CI21" i="3" s="1"/>
  <c r="CJ21" i="3" s="1"/>
  <c r="CH22" i="3"/>
  <c r="CI22" i="3" s="1"/>
  <c r="CJ22" i="3" s="1"/>
  <c r="CH23" i="3"/>
  <c r="CI23" i="3" s="1"/>
  <c r="CJ23" i="3" s="1"/>
  <c r="CH24" i="3"/>
  <c r="CI24" i="3" s="1"/>
  <c r="CJ24" i="3" s="1"/>
  <c r="CH25" i="3"/>
  <c r="CI25" i="3" s="1"/>
  <c r="CJ25" i="3" s="1"/>
  <c r="CH26" i="3"/>
  <c r="CI26" i="3" s="1"/>
  <c r="CJ26" i="3" s="1"/>
  <c r="CH27" i="3"/>
  <c r="CI27" i="3" s="1"/>
  <c r="CJ27" i="3" s="1"/>
  <c r="CH28" i="3"/>
  <c r="CI28" i="3" s="1"/>
  <c r="CJ28" i="3" s="1"/>
  <c r="CH29" i="3"/>
  <c r="CI29" i="3" s="1"/>
  <c r="CJ29" i="3" s="1"/>
  <c r="CH30" i="3"/>
  <c r="CI30" i="3" s="1"/>
  <c r="CJ30" i="3" s="1"/>
  <c r="CH31" i="3"/>
  <c r="CI31" i="3" s="1"/>
  <c r="CJ31" i="3" s="1"/>
  <c r="CH32" i="3"/>
  <c r="CI32" i="3" s="1"/>
  <c r="CJ32" i="3" s="1"/>
  <c r="CH33" i="3"/>
  <c r="CI33" i="3" s="1"/>
  <c r="CJ33" i="3" s="1"/>
  <c r="CH34" i="3"/>
  <c r="CI34" i="3" s="1"/>
  <c r="CJ34" i="3" s="1"/>
  <c r="CH35" i="3"/>
  <c r="CI35" i="3" s="1"/>
  <c r="CJ35" i="3" s="1"/>
  <c r="CH36" i="3"/>
  <c r="CI36" i="3" s="1"/>
  <c r="CJ36" i="3" s="1"/>
  <c r="CH37" i="3"/>
  <c r="CI37" i="3" s="1"/>
  <c r="CJ37" i="3" s="1"/>
  <c r="CH38" i="3"/>
  <c r="CI38" i="3" s="1"/>
  <c r="CJ38" i="3" s="1"/>
  <c r="CH39" i="3"/>
  <c r="CI39" i="3" s="1"/>
  <c r="CJ39" i="3" s="1"/>
  <c r="CH40" i="3"/>
  <c r="CI40" i="3" s="1"/>
  <c r="CJ40" i="3" s="1"/>
  <c r="CH41" i="3"/>
  <c r="CI41" i="3" s="1"/>
  <c r="CJ41" i="3" s="1"/>
  <c r="AT4" i="3"/>
  <c r="AT5" i="3"/>
  <c r="AU5" i="3" s="1"/>
  <c r="AV5" i="3" s="1"/>
  <c r="AT6" i="3"/>
  <c r="AU6" i="3" s="1"/>
  <c r="AV6" i="3" s="1"/>
  <c r="AT7" i="3"/>
  <c r="AU7" i="3" s="1"/>
  <c r="AV7" i="3" s="1"/>
  <c r="AT8" i="3"/>
  <c r="AU8" i="3" s="1"/>
  <c r="AV8" i="3" s="1"/>
  <c r="AT9" i="3"/>
  <c r="AU9" i="3" s="1"/>
  <c r="AV9" i="3" s="1"/>
  <c r="AT10" i="3"/>
  <c r="AU10" i="3" s="1"/>
  <c r="AV10" i="3" s="1"/>
  <c r="AT11" i="3"/>
  <c r="AU11" i="3" s="1"/>
  <c r="AV11" i="3" s="1"/>
  <c r="AT12" i="3"/>
  <c r="AU12" i="3" s="1"/>
  <c r="AV12" i="3" s="1"/>
  <c r="AT13" i="3"/>
  <c r="AU13" i="3" s="1"/>
  <c r="AV13" i="3" s="1"/>
  <c r="AT14" i="3"/>
  <c r="AU14" i="3" s="1"/>
  <c r="AV14" i="3" s="1"/>
  <c r="AT15" i="3"/>
  <c r="AU15" i="3" s="1"/>
  <c r="AV15" i="3" s="1"/>
  <c r="AT16" i="3"/>
  <c r="AU16" i="3" s="1"/>
  <c r="AV16" i="3" s="1"/>
  <c r="AT17" i="3"/>
  <c r="AU17" i="3" s="1"/>
  <c r="AV17" i="3" s="1"/>
  <c r="AT18" i="3"/>
  <c r="AU18" i="3" s="1"/>
  <c r="AV18" i="3" s="1"/>
  <c r="AT19" i="3"/>
  <c r="AU19" i="3" s="1"/>
  <c r="AV19" i="3" s="1"/>
  <c r="AT20" i="3"/>
  <c r="AU20" i="3" s="1"/>
  <c r="AV20" i="3" s="1"/>
  <c r="AT21" i="3"/>
  <c r="AU21" i="3" s="1"/>
  <c r="AV21" i="3" s="1"/>
  <c r="AT22" i="3"/>
  <c r="AU22" i="3" s="1"/>
  <c r="AV22" i="3" s="1"/>
  <c r="AT23" i="3"/>
  <c r="AU23" i="3" s="1"/>
  <c r="AV23" i="3" s="1"/>
  <c r="AT24" i="3"/>
  <c r="AU24" i="3" s="1"/>
  <c r="AV24" i="3" s="1"/>
  <c r="AT25" i="3"/>
  <c r="AU25" i="3" s="1"/>
  <c r="AV25" i="3" s="1"/>
  <c r="AT26" i="3"/>
  <c r="AU26" i="3" s="1"/>
  <c r="AV26" i="3" s="1"/>
  <c r="AT27" i="3"/>
  <c r="AU27" i="3" s="1"/>
  <c r="AV27" i="3" s="1"/>
  <c r="AT28" i="3"/>
  <c r="AU28" i="3" s="1"/>
  <c r="AV28" i="3" s="1"/>
  <c r="AT29" i="3"/>
  <c r="AU29" i="3" s="1"/>
  <c r="AV29" i="3" s="1"/>
  <c r="AT30" i="3"/>
  <c r="AU30" i="3" s="1"/>
  <c r="AV30" i="3" s="1"/>
  <c r="AT31" i="3"/>
  <c r="AU31" i="3" s="1"/>
  <c r="AV31" i="3" s="1"/>
  <c r="AT32" i="3"/>
  <c r="AU32" i="3" s="1"/>
  <c r="AV32" i="3" s="1"/>
  <c r="AT33" i="3"/>
  <c r="AU33" i="3" s="1"/>
  <c r="AV33" i="3" s="1"/>
  <c r="AT34" i="3"/>
  <c r="AU34" i="3" s="1"/>
  <c r="AV34" i="3" s="1"/>
  <c r="AT35" i="3"/>
  <c r="AU35" i="3" s="1"/>
  <c r="AV35" i="3" s="1"/>
  <c r="AT36" i="3"/>
  <c r="AU36" i="3" s="1"/>
  <c r="AV36" i="3" s="1"/>
  <c r="AT37" i="3"/>
  <c r="AU37" i="3" s="1"/>
  <c r="AV37" i="3" s="1"/>
  <c r="AT38" i="3"/>
  <c r="AU38" i="3" s="1"/>
  <c r="AV38" i="3" s="1"/>
  <c r="AT39" i="3"/>
  <c r="AU39" i="3" s="1"/>
  <c r="AV39" i="3" s="1"/>
  <c r="AT40" i="3"/>
  <c r="AU40" i="3" s="1"/>
  <c r="AV40" i="3" s="1"/>
  <c r="AT41" i="3"/>
  <c r="AU41" i="3" s="1"/>
  <c r="AV41" i="3" s="1"/>
  <c r="F4" i="3"/>
  <c r="F5" i="3"/>
  <c r="G5" i="3" s="1"/>
  <c r="H5" i="3" s="1"/>
  <c r="F6" i="3"/>
  <c r="G6" i="3" s="1"/>
  <c r="H6" i="3" s="1"/>
  <c r="F7" i="3"/>
  <c r="G7" i="3" s="1"/>
  <c r="H7" i="3" s="1"/>
  <c r="F8" i="3"/>
  <c r="G8" i="3" s="1"/>
  <c r="H8" i="3" s="1"/>
  <c r="F9" i="3"/>
  <c r="G9" i="3" s="1"/>
  <c r="H9" i="3" s="1"/>
  <c r="F10" i="3"/>
  <c r="G10" i="3" s="1"/>
  <c r="H10" i="3" s="1"/>
  <c r="F11" i="3"/>
  <c r="G11" i="3" s="1"/>
  <c r="H11" i="3" s="1"/>
  <c r="F12" i="3"/>
  <c r="G12" i="3" s="1"/>
  <c r="H12" i="3" s="1"/>
  <c r="F13" i="3"/>
  <c r="G13" i="3" s="1"/>
  <c r="H13" i="3" s="1"/>
  <c r="F14" i="3"/>
  <c r="G14" i="3" s="1"/>
  <c r="H14" i="3" s="1"/>
  <c r="F15" i="3"/>
  <c r="G15" i="3" s="1"/>
  <c r="H15" i="3" s="1"/>
  <c r="F16" i="3"/>
  <c r="G16" i="3" s="1"/>
  <c r="H16" i="3" s="1"/>
  <c r="F17" i="3"/>
  <c r="G17" i="3" s="1"/>
  <c r="H17" i="3" s="1"/>
  <c r="F18" i="3"/>
  <c r="G18" i="3" s="1"/>
  <c r="H18" i="3" s="1"/>
  <c r="F19" i="3"/>
  <c r="G19" i="3" s="1"/>
  <c r="H19" i="3" s="1"/>
  <c r="F20" i="3"/>
  <c r="G20" i="3" s="1"/>
  <c r="H20" i="3" s="1"/>
  <c r="F21" i="3"/>
  <c r="G21" i="3" s="1"/>
  <c r="H21" i="3" s="1"/>
  <c r="F22" i="3"/>
  <c r="G22" i="3" s="1"/>
  <c r="H22" i="3" s="1"/>
  <c r="F23" i="3"/>
  <c r="G23" i="3" s="1"/>
  <c r="H23" i="3" s="1"/>
  <c r="F24" i="3"/>
  <c r="G24" i="3" s="1"/>
  <c r="H24" i="3" s="1"/>
  <c r="F25" i="3"/>
  <c r="G25" i="3" s="1"/>
  <c r="H25" i="3" s="1"/>
  <c r="F26" i="3"/>
  <c r="G26" i="3" s="1"/>
  <c r="H26" i="3" s="1"/>
  <c r="F27" i="3"/>
  <c r="G27" i="3" s="1"/>
  <c r="H27" i="3" s="1"/>
  <c r="F28" i="3"/>
  <c r="G28" i="3" s="1"/>
  <c r="H28" i="3" s="1"/>
  <c r="F29" i="3"/>
  <c r="G29" i="3" s="1"/>
  <c r="H29" i="3" s="1"/>
  <c r="F30" i="3"/>
  <c r="G30" i="3" s="1"/>
  <c r="H30" i="3" s="1"/>
  <c r="F31" i="3"/>
  <c r="G31" i="3" s="1"/>
  <c r="H31" i="3" s="1"/>
  <c r="F32" i="3"/>
  <c r="G32" i="3" s="1"/>
  <c r="H32" i="3" s="1"/>
  <c r="F33" i="3"/>
  <c r="G33" i="3" s="1"/>
  <c r="H33" i="3" s="1"/>
  <c r="F34" i="3"/>
  <c r="G34" i="3" s="1"/>
  <c r="H34" i="3" s="1"/>
  <c r="F35" i="3"/>
  <c r="G35" i="3" s="1"/>
  <c r="H35" i="3" s="1"/>
  <c r="F36" i="3"/>
  <c r="G36" i="3" s="1"/>
  <c r="H36" i="3" s="1"/>
  <c r="F37" i="3"/>
  <c r="G37" i="3" s="1"/>
  <c r="H37" i="3" s="1"/>
  <c r="F38" i="3"/>
  <c r="G38" i="3" s="1"/>
  <c r="H38" i="3" s="1"/>
  <c r="F39" i="3"/>
  <c r="G39" i="3" s="1"/>
  <c r="H39" i="3" s="1"/>
  <c r="F40" i="3"/>
  <c r="G40" i="3" s="1"/>
  <c r="H40" i="3" s="1"/>
  <c r="F41" i="3"/>
  <c r="G41" i="3" s="1"/>
  <c r="H41" i="3" s="1"/>
  <c r="CH42" i="3"/>
  <c r="CI42" i="3" s="1"/>
  <c r="CJ42" i="3" s="1"/>
  <c r="AT42" i="3"/>
  <c r="AU42" i="3" s="1"/>
  <c r="AV42" i="3" s="1"/>
  <c r="F42" i="3"/>
  <c r="G42" i="3" s="1"/>
  <c r="H42" i="3" s="1"/>
  <c r="CC4" i="3"/>
  <c r="CC5" i="3"/>
  <c r="CD5" i="3" s="1"/>
  <c r="CE5" i="3" s="1"/>
  <c r="CC6" i="3"/>
  <c r="CD6" i="3" s="1"/>
  <c r="CE6" i="3" s="1"/>
  <c r="CC7" i="3"/>
  <c r="CD7" i="3" s="1"/>
  <c r="CE7" i="3" s="1"/>
  <c r="CC8" i="3"/>
  <c r="CD8" i="3" s="1"/>
  <c r="CE8" i="3" s="1"/>
  <c r="CC9" i="3"/>
  <c r="CD9" i="3" s="1"/>
  <c r="CE9" i="3" s="1"/>
  <c r="CC10" i="3"/>
  <c r="CD10" i="3" s="1"/>
  <c r="CE10" i="3" s="1"/>
  <c r="CC11" i="3"/>
  <c r="CD11" i="3" s="1"/>
  <c r="CE11" i="3" s="1"/>
  <c r="CC12" i="3"/>
  <c r="CD12" i="3" s="1"/>
  <c r="CE12" i="3" s="1"/>
  <c r="CC13" i="3"/>
  <c r="CD13" i="3" s="1"/>
  <c r="CE13" i="3" s="1"/>
  <c r="CC14" i="3"/>
  <c r="CD14" i="3" s="1"/>
  <c r="CE14" i="3" s="1"/>
  <c r="CC15" i="3"/>
  <c r="CD15" i="3" s="1"/>
  <c r="CE15" i="3" s="1"/>
  <c r="CC16" i="3"/>
  <c r="CD16" i="3" s="1"/>
  <c r="CE16" i="3" s="1"/>
  <c r="CC17" i="3"/>
  <c r="CD17" i="3" s="1"/>
  <c r="CE17" i="3" s="1"/>
  <c r="CC18" i="3"/>
  <c r="CD18" i="3" s="1"/>
  <c r="CE18" i="3" s="1"/>
  <c r="CC19" i="3"/>
  <c r="CD19" i="3" s="1"/>
  <c r="CE19" i="3" s="1"/>
  <c r="CC20" i="3"/>
  <c r="CD20" i="3" s="1"/>
  <c r="CE20" i="3" s="1"/>
  <c r="CC21" i="3"/>
  <c r="CD21" i="3" s="1"/>
  <c r="CE21" i="3" s="1"/>
  <c r="CC22" i="3"/>
  <c r="CD22" i="3" s="1"/>
  <c r="CE22" i="3" s="1"/>
  <c r="CC23" i="3"/>
  <c r="CD23" i="3" s="1"/>
  <c r="CE23" i="3" s="1"/>
  <c r="CC24" i="3"/>
  <c r="CD24" i="3" s="1"/>
  <c r="CE24" i="3" s="1"/>
  <c r="CC25" i="3"/>
  <c r="CD25" i="3" s="1"/>
  <c r="CE25" i="3" s="1"/>
  <c r="CC26" i="3"/>
  <c r="CD26" i="3" s="1"/>
  <c r="CE26" i="3" s="1"/>
  <c r="CC27" i="3"/>
  <c r="CD27" i="3" s="1"/>
  <c r="CE27" i="3" s="1"/>
  <c r="CC28" i="3"/>
  <c r="CD28" i="3" s="1"/>
  <c r="CE28" i="3" s="1"/>
  <c r="CC29" i="3"/>
  <c r="CD29" i="3" s="1"/>
  <c r="CE29" i="3" s="1"/>
  <c r="CC30" i="3"/>
  <c r="CD30" i="3" s="1"/>
  <c r="CE30" i="3" s="1"/>
  <c r="CC31" i="3"/>
  <c r="CD31" i="3" s="1"/>
  <c r="CE31" i="3" s="1"/>
  <c r="CC32" i="3"/>
  <c r="CD32" i="3" s="1"/>
  <c r="CE32" i="3" s="1"/>
  <c r="CC33" i="3"/>
  <c r="CD33" i="3" s="1"/>
  <c r="CE33" i="3" s="1"/>
  <c r="CC34" i="3"/>
  <c r="CD34" i="3" s="1"/>
  <c r="CE34" i="3" s="1"/>
  <c r="CC35" i="3"/>
  <c r="CD35" i="3" s="1"/>
  <c r="CE35" i="3" s="1"/>
  <c r="CC36" i="3"/>
  <c r="CD36" i="3" s="1"/>
  <c r="CE36" i="3" s="1"/>
  <c r="CC37" i="3"/>
  <c r="CD37" i="3" s="1"/>
  <c r="CE37" i="3" s="1"/>
  <c r="CC38" i="3"/>
  <c r="CD38" i="3" s="1"/>
  <c r="CE38" i="3" s="1"/>
  <c r="CC39" i="3"/>
  <c r="CD39" i="3" s="1"/>
  <c r="CE39" i="3" s="1"/>
  <c r="CC40" i="3"/>
  <c r="CD40" i="3" s="1"/>
  <c r="CE40" i="3" s="1"/>
  <c r="CC41" i="3"/>
  <c r="CD41" i="3" s="1"/>
  <c r="CE41" i="3" s="1"/>
  <c r="BI4" i="3"/>
  <c r="BI5" i="3"/>
  <c r="BJ5" i="3" s="1"/>
  <c r="BK5" i="3" s="1"/>
  <c r="BI6" i="3"/>
  <c r="BJ6" i="3" s="1"/>
  <c r="BK6" i="3" s="1"/>
  <c r="BI7" i="3"/>
  <c r="BJ7" i="3" s="1"/>
  <c r="BK7" i="3" s="1"/>
  <c r="BI8" i="3"/>
  <c r="BJ8" i="3" s="1"/>
  <c r="BK8" i="3" s="1"/>
  <c r="BI9" i="3"/>
  <c r="BJ9" i="3" s="1"/>
  <c r="BK9" i="3" s="1"/>
  <c r="BI10" i="3"/>
  <c r="BJ10" i="3" s="1"/>
  <c r="BK10" i="3" s="1"/>
  <c r="BI11" i="3"/>
  <c r="BJ11" i="3" s="1"/>
  <c r="BK11" i="3" s="1"/>
  <c r="BI12" i="3"/>
  <c r="BJ12" i="3" s="1"/>
  <c r="BK12" i="3" s="1"/>
  <c r="BI13" i="3"/>
  <c r="BJ13" i="3" s="1"/>
  <c r="BK13" i="3" s="1"/>
  <c r="BI14" i="3"/>
  <c r="BJ14" i="3" s="1"/>
  <c r="BK14" i="3" s="1"/>
  <c r="BI15" i="3"/>
  <c r="BJ15" i="3" s="1"/>
  <c r="BK15" i="3" s="1"/>
  <c r="BI16" i="3"/>
  <c r="BJ16" i="3" s="1"/>
  <c r="BK16" i="3" s="1"/>
  <c r="BI17" i="3"/>
  <c r="BJ17" i="3" s="1"/>
  <c r="BK17" i="3" s="1"/>
  <c r="BI18" i="3"/>
  <c r="BJ18" i="3" s="1"/>
  <c r="BK18" i="3" s="1"/>
  <c r="BI19" i="3"/>
  <c r="BJ19" i="3" s="1"/>
  <c r="BK19" i="3" s="1"/>
  <c r="BI20" i="3"/>
  <c r="BJ20" i="3" s="1"/>
  <c r="BK20" i="3" s="1"/>
  <c r="BI21" i="3"/>
  <c r="BJ21" i="3" s="1"/>
  <c r="BK21" i="3" s="1"/>
  <c r="BI22" i="3"/>
  <c r="BJ22" i="3" s="1"/>
  <c r="BK22" i="3" s="1"/>
  <c r="BI23" i="3"/>
  <c r="BJ23" i="3" s="1"/>
  <c r="BK23" i="3" s="1"/>
  <c r="BI24" i="3"/>
  <c r="BJ24" i="3" s="1"/>
  <c r="BK24" i="3" s="1"/>
  <c r="BI25" i="3"/>
  <c r="BJ25" i="3" s="1"/>
  <c r="BK25" i="3" s="1"/>
  <c r="BI26" i="3"/>
  <c r="BJ26" i="3" s="1"/>
  <c r="BK26" i="3" s="1"/>
  <c r="BI27" i="3"/>
  <c r="BJ27" i="3" s="1"/>
  <c r="BK27" i="3" s="1"/>
  <c r="BI28" i="3"/>
  <c r="BJ28" i="3" s="1"/>
  <c r="BK28" i="3" s="1"/>
  <c r="BI29" i="3"/>
  <c r="BJ29" i="3" s="1"/>
  <c r="BK29" i="3" s="1"/>
  <c r="BI30" i="3"/>
  <c r="BJ30" i="3" s="1"/>
  <c r="BK30" i="3" s="1"/>
  <c r="BI31" i="3"/>
  <c r="BJ31" i="3" s="1"/>
  <c r="BK31" i="3" s="1"/>
  <c r="BI32" i="3"/>
  <c r="BJ32" i="3" s="1"/>
  <c r="BK32" i="3" s="1"/>
  <c r="BI33" i="3"/>
  <c r="BJ33" i="3" s="1"/>
  <c r="BK33" i="3" s="1"/>
  <c r="BI34" i="3"/>
  <c r="BJ34" i="3" s="1"/>
  <c r="BK34" i="3" s="1"/>
  <c r="BI35" i="3"/>
  <c r="BJ35" i="3" s="1"/>
  <c r="BK35" i="3" s="1"/>
  <c r="BI36" i="3"/>
  <c r="BJ36" i="3" s="1"/>
  <c r="BK36" i="3" s="1"/>
  <c r="BI37" i="3"/>
  <c r="BJ37" i="3" s="1"/>
  <c r="BK37" i="3" s="1"/>
  <c r="BI38" i="3"/>
  <c r="BJ38" i="3" s="1"/>
  <c r="BK38" i="3" s="1"/>
  <c r="BI39" i="3"/>
  <c r="BJ39" i="3" s="1"/>
  <c r="BK39" i="3" s="1"/>
  <c r="BI40" i="3"/>
  <c r="BJ40" i="3" s="1"/>
  <c r="BK40" i="3" s="1"/>
  <c r="BI41" i="3"/>
  <c r="BJ41" i="3" s="1"/>
  <c r="BK41" i="3" s="1"/>
  <c r="AO4" i="3"/>
  <c r="AO5" i="3"/>
  <c r="AP5" i="3" s="1"/>
  <c r="AQ5" i="3" s="1"/>
  <c r="AO6" i="3"/>
  <c r="AP6" i="3" s="1"/>
  <c r="AQ6" i="3" s="1"/>
  <c r="AO7" i="3"/>
  <c r="AP7" i="3" s="1"/>
  <c r="AQ7" i="3" s="1"/>
  <c r="AO8" i="3"/>
  <c r="AP8" i="3" s="1"/>
  <c r="AQ8" i="3" s="1"/>
  <c r="AO9" i="3"/>
  <c r="AP9" i="3" s="1"/>
  <c r="AQ9" i="3" s="1"/>
  <c r="AO10" i="3"/>
  <c r="AP10" i="3" s="1"/>
  <c r="AQ10" i="3" s="1"/>
  <c r="AO11" i="3"/>
  <c r="AP11" i="3" s="1"/>
  <c r="AQ11" i="3" s="1"/>
  <c r="AO12" i="3"/>
  <c r="AP12" i="3" s="1"/>
  <c r="AQ12" i="3" s="1"/>
  <c r="AO13" i="3"/>
  <c r="AP13" i="3" s="1"/>
  <c r="AQ13" i="3" s="1"/>
  <c r="AO14" i="3"/>
  <c r="AP14" i="3" s="1"/>
  <c r="AQ14" i="3" s="1"/>
  <c r="AO15" i="3"/>
  <c r="AP15" i="3" s="1"/>
  <c r="AQ15" i="3" s="1"/>
  <c r="AO16" i="3"/>
  <c r="AP16" i="3" s="1"/>
  <c r="AQ16" i="3" s="1"/>
  <c r="AO17" i="3"/>
  <c r="AP17" i="3" s="1"/>
  <c r="AQ17" i="3" s="1"/>
  <c r="AO18" i="3"/>
  <c r="AP18" i="3" s="1"/>
  <c r="AQ18" i="3" s="1"/>
  <c r="AO19" i="3"/>
  <c r="AP19" i="3" s="1"/>
  <c r="AQ19" i="3" s="1"/>
  <c r="AO20" i="3"/>
  <c r="AP20" i="3" s="1"/>
  <c r="AQ20" i="3" s="1"/>
  <c r="AO21" i="3"/>
  <c r="AP21" i="3" s="1"/>
  <c r="AQ21" i="3" s="1"/>
  <c r="AO22" i="3"/>
  <c r="AP22" i="3" s="1"/>
  <c r="AQ22" i="3" s="1"/>
  <c r="AO23" i="3"/>
  <c r="AP23" i="3" s="1"/>
  <c r="AQ23" i="3" s="1"/>
  <c r="AO24" i="3"/>
  <c r="AP24" i="3" s="1"/>
  <c r="AQ24" i="3" s="1"/>
  <c r="AO25" i="3"/>
  <c r="AP25" i="3" s="1"/>
  <c r="AQ25" i="3" s="1"/>
  <c r="AO26" i="3"/>
  <c r="AP26" i="3" s="1"/>
  <c r="AQ26" i="3" s="1"/>
  <c r="AO27" i="3"/>
  <c r="AP27" i="3" s="1"/>
  <c r="AQ27" i="3" s="1"/>
  <c r="AO28" i="3"/>
  <c r="AP28" i="3" s="1"/>
  <c r="AQ28" i="3" s="1"/>
  <c r="AO29" i="3"/>
  <c r="AP29" i="3" s="1"/>
  <c r="AQ29" i="3" s="1"/>
  <c r="AO30" i="3"/>
  <c r="AP30" i="3" s="1"/>
  <c r="AQ30" i="3" s="1"/>
  <c r="AO31" i="3"/>
  <c r="AP31" i="3" s="1"/>
  <c r="AQ31" i="3" s="1"/>
  <c r="AO32" i="3"/>
  <c r="AP32" i="3" s="1"/>
  <c r="AQ32" i="3" s="1"/>
  <c r="AO33" i="3"/>
  <c r="AP33" i="3" s="1"/>
  <c r="AQ33" i="3" s="1"/>
  <c r="AO34" i="3"/>
  <c r="AP34" i="3" s="1"/>
  <c r="AQ34" i="3" s="1"/>
  <c r="AO35" i="3"/>
  <c r="AP35" i="3" s="1"/>
  <c r="AQ35" i="3" s="1"/>
  <c r="AO36" i="3"/>
  <c r="AP36" i="3" s="1"/>
  <c r="AQ36" i="3" s="1"/>
  <c r="AO37" i="3"/>
  <c r="AP37" i="3" s="1"/>
  <c r="AQ37" i="3" s="1"/>
  <c r="AO38" i="3"/>
  <c r="AP38" i="3" s="1"/>
  <c r="AQ38" i="3" s="1"/>
  <c r="AO39" i="3"/>
  <c r="AP39" i="3" s="1"/>
  <c r="AQ39" i="3" s="1"/>
  <c r="AO40" i="3"/>
  <c r="AP40" i="3" s="1"/>
  <c r="AQ40" i="3" s="1"/>
  <c r="AO41" i="3"/>
  <c r="AP41" i="3" s="1"/>
  <c r="AQ41" i="3" s="1"/>
  <c r="U4" i="3"/>
  <c r="U5" i="3"/>
  <c r="V5" i="3" s="1"/>
  <c r="W5" i="3" s="1"/>
  <c r="U6" i="3"/>
  <c r="V6" i="3" s="1"/>
  <c r="W6" i="3" s="1"/>
  <c r="U7" i="3"/>
  <c r="V7" i="3" s="1"/>
  <c r="W7" i="3" s="1"/>
  <c r="U8" i="3"/>
  <c r="V8" i="3" s="1"/>
  <c r="W8" i="3" s="1"/>
  <c r="U9" i="3"/>
  <c r="V9" i="3" s="1"/>
  <c r="W9" i="3" s="1"/>
  <c r="U10" i="3"/>
  <c r="V10" i="3" s="1"/>
  <c r="W10" i="3" s="1"/>
  <c r="U11" i="3"/>
  <c r="V11" i="3" s="1"/>
  <c r="W11" i="3" s="1"/>
  <c r="U12" i="3"/>
  <c r="V12" i="3" s="1"/>
  <c r="W12" i="3" s="1"/>
  <c r="U13" i="3"/>
  <c r="V13" i="3" s="1"/>
  <c r="W13" i="3" s="1"/>
  <c r="U14" i="3"/>
  <c r="V14" i="3" s="1"/>
  <c r="W14" i="3" s="1"/>
  <c r="U15" i="3"/>
  <c r="V15" i="3" s="1"/>
  <c r="W15" i="3" s="1"/>
  <c r="U16" i="3"/>
  <c r="V16" i="3" s="1"/>
  <c r="W16" i="3" s="1"/>
  <c r="U17" i="3"/>
  <c r="V17" i="3" s="1"/>
  <c r="W17" i="3" s="1"/>
  <c r="U18" i="3"/>
  <c r="V18" i="3" s="1"/>
  <c r="W18" i="3" s="1"/>
  <c r="U19" i="3"/>
  <c r="V19" i="3" s="1"/>
  <c r="W19" i="3" s="1"/>
  <c r="U20" i="3"/>
  <c r="V20" i="3" s="1"/>
  <c r="W20" i="3" s="1"/>
  <c r="U21" i="3"/>
  <c r="V21" i="3" s="1"/>
  <c r="W21" i="3" s="1"/>
  <c r="U22" i="3"/>
  <c r="V22" i="3" s="1"/>
  <c r="W22" i="3" s="1"/>
  <c r="U23" i="3"/>
  <c r="V23" i="3" s="1"/>
  <c r="W23" i="3" s="1"/>
  <c r="U24" i="3"/>
  <c r="V24" i="3" s="1"/>
  <c r="W24" i="3" s="1"/>
  <c r="U25" i="3"/>
  <c r="V25" i="3" s="1"/>
  <c r="W25" i="3" s="1"/>
  <c r="U26" i="3"/>
  <c r="V26" i="3" s="1"/>
  <c r="W26" i="3" s="1"/>
  <c r="U27" i="3"/>
  <c r="V27" i="3" s="1"/>
  <c r="W27" i="3" s="1"/>
  <c r="U28" i="3"/>
  <c r="V28" i="3" s="1"/>
  <c r="W28" i="3" s="1"/>
  <c r="U29" i="3"/>
  <c r="V29" i="3" s="1"/>
  <c r="W29" i="3" s="1"/>
  <c r="U30" i="3"/>
  <c r="V30" i="3" s="1"/>
  <c r="W30" i="3" s="1"/>
  <c r="U31" i="3"/>
  <c r="V31" i="3" s="1"/>
  <c r="W31" i="3" s="1"/>
  <c r="U32" i="3"/>
  <c r="V32" i="3" s="1"/>
  <c r="W32" i="3" s="1"/>
  <c r="U33" i="3"/>
  <c r="V33" i="3" s="1"/>
  <c r="W33" i="3" s="1"/>
  <c r="U34" i="3"/>
  <c r="V34" i="3" s="1"/>
  <c r="W34" i="3" s="1"/>
  <c r="U35" i="3"/>
  <c r="V35" i="3" s="1"/>
  <c r="W35" i="3" s="1"/>
  <c r="U36" i="3"/>
  <c r="V36" i="3" s="1"/>
  <c r="W36" i="3" s="1"/>
  <c r="U37" i="3"/>
  <c r="V37" i="3" s="1"/>
  <c r="W37" i="3" s="1"/>
  <c r="U38" i="3"/>
  <c r="V38" i="3" s="1"/>
  <c r="W38" i="3" s="1"/>
  <c r="U39" i="3"/>
  <c r="V39" i="3" s="1"/>
  <c r="W39" i="3" s="1"/>
  <c r="U40" i="3"/>
  <c r="V40" i="3" s="1"/>
  <c r="W40" i="3" s="1"/>
  <c r="U41" i="3"/>
  <c r="V41" i="3" s="1"/>
  <c r="W41" i="3" s="1"/>
  <c r="CR4" i="3"/>
  <c r="CR5" i="3"/>
  <c r="CS5" i="3" s="1"/>
  <c r="CT5" i="3" s="1"/>
  <c r="CR6" i="3"/>
  <c r="CS6" i="3" s="1"/>
  <c r="CT6" i="3" s="1"/>
  <c r="CR7" i="3"/>
  <c r="CS7" i="3" s="1"/>
  <c r="CT7" i="3" s="1"/>
  <c r="CR8" i="3"/>
  <c r="CS8" i="3" s="1"/>
  <c r="CT8" i="3" s="1"/>
  <c r="CR9" i="3"/>
  <c r="CS9" i="3" s="1"/>
  <c r="CT9" i="3" s="1"/>
  <c r="CR10" i="3"/>
  <c r="CS10" i="3" s="1"/>
  <c r="CT10" i="3" s="1"/>
  <c r="CR11" i="3"/>
  <c r="CS11" i="3" s="1"/>
  <c r="CT11" i="3" s="1"/>
  <c r="CR12" i="3"/>
  <c r="CS12" i="3" s="1"/>
  <c r="CT12" i="3" s="1"/>
  <c r="CR13" i="3"/>
  <c r="CS13" i="3" s="1"/>
  <c r="CT13" i="3" s="1"/>
  <c r="CR14" i="3"/>
  <c r="CS14" i="3" s="1"/>
  <c r="CT14" i="3" s="1"/>
  <c r="CR15" i="3"/>
  <c r="CS15" i="3" s="1"/>
  <c r="CT15" i="3" s="1"/>
  <c r="CR16" i="3"/>
  <c r="CS16" i="3" s="1"/>
  <c r="CT16" i="3" s="1"/>
  <c r="CR17" i="3"/>
  <c r="CS17" i="3" s="1"/>
  <c r="CT17" i="3" s="1"/>
  <c r="CR18" i="3"/>
  <c r="CS18" i="3" s="1"/>
  <c r="CT18" i="3" s="1"/>
  <c r="CR19" i="3"/>
  <c r="CS19" i="3" s="1"/>
  <c r="CT19" i="3" s="1"/>
  <c r="CR20" i="3"/>
  <c r="CS20" i="3" s="1"/>
  <c r="CT20" i="3" s="1"/>
  <c r="CR21" i="3"/>
  <c r="CS21" i="3" s="1"/>
  <c r="CT21" i="3" s="1"/>
  <c r="CR22" i="3"/>
  <c r="CS22" i="3" s="1"/>
  <c r="CT22" i="3" s="1"/>
  <c r="CR23" i="3"/>
  <c r="CS23" i="3" s="1"/>
  <c r="CT23" i="3" s="1"/>
  <c r="CR24" i="3"/>
  <c r="CS24" i="3" s="1"/>
  <c r="CT24" i="3" s="1"/>
  <c r="CR25" i="3"/>
  <c r="CS25" i="3" s="1"/>
  <c r="CT25" i="3" s="1"/>
  <c r="CR26" i="3"/>
  <c r="CS26" i="3" s="1"/>
  <c r="CT26" i="3" s="1"/>
  <c r="CR27" i="3"/>
  <c r="CS27" i="3" s="1"/>
  <c r="CT27" i="3" s="1"/>
  <c r="CR28" i="3"/>
  <c r="CS28" i="3" s="1"/>
  <c r="CT28" i="3" s="1"/>
  <c r="CR29" i="3"/>
  <c r="CS29" i="3" s="1"/>
  <c r="CT29" i="3" s="1"/>
  <c r="CR30" i="3"/>
  <c r="CS30" i="3" s="1"/>
  <c r="CT30" i="3" s="1"/>
  <c r="CR31" i="3"/>
  <c r="CS31" i="3" s="1"/>
  <c r="CT31" i="3" s="1"/>
  <c r="CR32" i="3"/>
  <c r="CS32" i="3" s="1"/>
  <c r="CT32" i="3" s="1"/>
  <c r="CR33" i="3"/>
  <c r="CS33" i="3" s="1"/>
  <c r="CT33" i="3" s="1"/>
  <c r="CR34" i="3"/>
  <c r="CS34" i="3" s="1"/>
  <c r="CT34" i="3" s="1"/>
  <c r="CR35" i="3"/>
  <c r="CS35" i="3" s="1"/>
  <c r="CT35" i="3" s="1"/>
  <c r="CR36" i="3"/>
  <c r="CS36" i="3" s="1"/>
  <c r="CT36" i="3" s="1"/>
  <c r="CR37" i="3"/>
  <c r="CS37" i="3" s="1"/>
  <c r="CT37" i="3" s="1"/>
  <c r="CR38" i="3"/>
  <c r="CS38" i="3" s="1"/>
  <c r="CT38" i="3" s="1"/>
  <c r="CR39" i="3"/>
  <c r="CS39" i="3" s="1"/>
  <c r="CT39" i="3" s="1"/>
  <c r="CR40" i="3"/>
  <c r="CS40" i="3" s="1"/>
  <c r="CT40" i="3" s="1"/>
  <c r="CR41" i="3"/>
  <c r="CS41" i="3" s="1"/>
  <c r="CT41" i="3" s="1"/>
  <c r="BX4" i="3"/>
  <c r="BX5" i="3"/>
  <c r="BY5" i="3" s="1"/>
  <c r="BZ5" i="3" s="1"/>
  <c r="BX6" i="3"/>
  <c r="BY6" i="3" s="1"/>
  <c r="BZ6" i="3" s="1"/>
  <c r="BX7" i="3"/>
  <c r="BY7" i="3" s="1"/>
  <c r="BZ7" i="3" s="1"/>
  <c r="BX8" i="3"/>
  <c r="BY8" i="3" s="1"/>
  <c r="BZ8" i="3" s="1"/>
  <c r="BX9" i="3"/>
  <c r="BY9" i="3" s="1"/>
  <c r="BZ9" i="3" s="1"/>
  <c r="BX10" i="3"/>
  <c r="BY10" i="3" s="1"/>
  <c r="BZ10" i="3" s="1"/>
  <c r="BX11" i="3"/>
  <c r="BY11" i="3" s="1"/>
  <c r="BZ11" i="3" s="1"/>
  <c r="BX12" i="3"/>
  <c r="BY12" i="3" s="1"/>
  <c r="BZ12" i="3" s="1"/>
  <c r="BX13" i="3"/>
  <c r="BY13" i="3" s="1"/>
  <c r="BZ13" i="3" s="1"/>
  <c r="BX14" i="3"/>
  <c r="BY14" i="3" s="1"/>
  <c r="BZ14" i="3" s="1"/>
  <c r="BX15" i="3"/>
  <c r="BY15" i="3" s="1"/>
  <c r="BZ15" i="3" s="1"/>
  <c r="BX16" i="3"/>
  <c r="BY16" i="3" s="1"/>
  <c r="BZ16" i="3" s="1"/>
  <c r="BX17" i="3"/>
  <c r="BY17" i="3" s="1"/>
  <c r="BZ17" i="3" s="1"/>
  <c r="BX18" i="3"/>
  <c r="BY18" i="3" s="1"/>
  <c r="BZ18" i="3" s="1"/>
  <c r="BX19" i="3"/>
  <c r="BY19" i="3" s="1"/>
  <c r="BZ19" i="3" s="1"/>
  <c r="BX20" i="3"/>
  <c r="BY20" i="3" s="1"/>
  <c r="BZ20" i="3" s="1"/>
  <c r="BX21" i="3"/>
  <c r="BY21" i="3" s="1"/>
  <c r="BZ21" i="3" s="1"/>
  <c r="BX22" i="3"/>
  <c r="BY22" i="3" s="1"/>
  <c r="BZ22" i="3" s="1"/>
  <c r="BX23" i="3"/>
  <c r="BY23" i="3" s="1"/>
  <c r="BZ23" i="3" s="1"/>
  <c r="BX24" i="3"/>
  <c r="BY24" i="3" s="1"/>
  <c r="BZ24" i="3" s="1"/>
  <c r="BX25" i="3"/>
  <c r="BY25" i="3" s="1"/>
  <c r="BZ25" i="3" s="1"/>
  <c r="BX26" i="3"/>
  <c r="BY26" i="3" s="1"/>
  <c r="BZ26" i="3" s="1"/>
  <c r="BX27" i="3"/>
  <c r="BY27" i="3" s="1"/>
  <c r="BZ27" i="3" s="1"/>
  <c r="BX28" i="3"/>
  <c r="BY28" i="3" s="1"/>
  <c r="BZ28" i="3" s="1"/>
  <c r="BX29" i="3"/>
  <c r="BY29" i="3" s="1"/>
  <c r="BZ29" i="3" s="1"/>
  <c r="BX30" i="3"/>
  <c r="BY30" i="3" s="1"/>
  <c r="BZ30" i="3" s="1"/>
  <c r="BX31" i="3"/>
  <c r="BY31" i="3" s="1"/>
  <c r="BZ31" i="3" s="1"/>
  <c r="BX32" i="3"/>
  <c r="BY32" i="3" s="1"/>
  <c r="BZ32" i="3" s="1"/>
  <c r="BX33" i="3"/>
  <c r="BY33" i="3" s="1"/>
  <c r="BZ33" i="3" s="1"/>
  <c r="BX34" i="3"/>
  <c r="BY34" i="3" s="1"/>
  <c r="BZ34" i="3" s="1"/>
  <c r="BX35" i="3"/>
  <c r="BY35" i="3" s="1"/>
  <c r="BZ35" i="3" s="1"/>
  <c r="BX36" i="3"/>
  <c r="BY36" i="3" s="1"/>
  <c r="BZ36" i="3" s="1"/>
  <c r="BX37" i="3"/>
  <c r="BY37" i="3" s="1"/>
  <c r="BZ37" i="3" s="1"/>
  <c r="BX38" i="3"/>
  <c r="BY38" i="3" s="1"/>
  <c r="BZ38" i="3" s="1"/>
  <c r="BX39" i="3"/>
  <c r="BY39" i="3" s="1"/>
  <c r="BZ39" i="3" s="1"/>
  <c r="BX40" i="3"/>
  <c r="BY40" i="3" s="1"/>
  <c r="BZ40" i="3" s="1"/>
  <c r="BX41" i="3"/>
  <c r="BY41" i="3" s="1"/>
  <c r="BZ41" i="3" s="1"/>
  <c r="BD4" i="3"/>
  <c r="BD5" i="3"/>
  <c r="BE5" i="3" s="1"/>
  <c r="BF5" i="3" s="1"/>
  <c r="BD6" i="3"/>
  <c r="BE6" i="3" s="1"/>
  <c r="BF6" i="3" s="1"/>
  <c r="BD7" i="3"/>
  <c r="BE7" i="3" s="1"/>
  <c r="BF7" i="3" s="1"/>
  <c r="BD8" i="3"/>
  <c r="BE8" i="3" s="1"/>
  <c r="BF8" i="3" s="1"/>
  <c r="BD9" i="3"/>
  <c r="BE9" i="3" s="1"/>
  <c r="BF9" i="3" s="1"/>
  <c r="BD10" i="3"/>
  <c r="BE10" i="3" s="1"/>
  <c r="BF10" i="3" s="1"/>
  <c r="BD11" i="3"/>
  <c r="BE11" i="3" s="1"/>
  <c r="BF11" i="3" s="1"/>
  <c r="BD12" i="3"/>
  <c r="BE12" i="3" s="1"/>
  <c r="BF12" i="3" s="1"/>
  <c r="BD13" i="3"/>
  <c r="BE13" i="3" s="1"/>
  <c r="BF13" i="3" s="1"/>
  <c r="BD14" i="3"/>
  <c r="BE14" i="3" s="1"/>
  <c r="BF14" i="3" s="1"/>
  <c r="BD15" i="3"/>
  <c r="BE15" i="3" s="1"/>
  <c r="BF15" i="3" s="1"/>
  <c r="BD16" i="3"/>
  <c r="BE16" i="3" s="1"/>
  <c r="BF16" i="3" s="1"/>
  <c r="BD17" i="3"/>
  <c r="BE17" i="3" s="1"/>
  <c r="BF17" i="3" s="1"/>
  <c r="BD18" i="3"/>
  <c r="BE18" i="3" s="1"/>
  <c r="BF18" i="3" s="1"/>
  <c r="BD19" i="3"/>
  <c r="BE19" i="3" s="1"/>
  <c r="BF19" i="3" s="1"/>
  <c r="BD20" i="3"/>
  <c r="BE20" i="3" s="1"/>
  <c r="BF20" i="3" s="1"/>
  <c r="BD21" i="3"/>
  <c r="BE21" i="3" s="1"/>
  <c r="BF21" i="3" s="1"/>
  <c r="BD22" i="3"/>
  <c r="BE22" i="3" s="1"/>
  <c r="BF22" i="3" s="1"/>
  <c r="BD23" i="3"/>
  <c r="BE23" i="3" s="1"/>
  <c r="BF23" i="3" s="1"/>
  <c r="BD24" i="3"/>
  <c r="BE24" i="3" s="1"/>
  <c r="BF24" i="3" s="1"/>
  <c r="BD25" i="3"/>
  <c r="BE25" i="3" s="1"/>
  <c r="BF25" i="3" s="1"/>
  <c r="BD26" i="3"/>
  <c r="BE26" i="3" s="1"/>
  <c r="BF26" i="3" s="1"/>
  <c r="BD27" i="3"/>
  <c r="BE27" i="3" s="1"/>
  <c r="BF27" i="3" s="1"/>
  <c r="BD28" i="3"/>
  <c r="BE28" i="3" s="1"/>
  <c r="BF28" i="3" s="1"/>
  <c r="BD29" i="3"/>
  <c r="BE29" i="3" s="1"/>
  <c r="BF29" i="3" s="1"/>
  <c r="BD30" i="3"/>
  <c r="BE30" i="3" s="1"/>
  <c r="BF30" i="3" s="1"/>
  <c r="BD31" i="3"/>
  <c r="BE31" i="3" s="1"/>
  <c r="BF31" i="3" s="1"/>
  <c r="BD32" i="3"/>
  <c r="BE32" i="3" s="1"/>
  <c r="BF32" i="3" s="1"/>
  <c r="BD33" i="3"/>
  <c r="BE33" i="3" s="1"/>
  <c r="BF33" i="3" s="1"/>
  <c r="BD34" i="3"/>
  <c r="BE34" i="3" s="1"/>
  <c r="BF34" i="3" s="1"/>
  <c r="BD35" i="3"/>
  <c r="BE35" i="3" s="1"/>
  <c r="BF35" i="3" s="1"/>
  <c r="BD36" i="3"/>
  <c r="BE36" i="3" s="1"/>
  <c r="BF36" i="3" s="1"/>
  <c r="BD37" i="3"/>
  <c r="BE37" i="3" s="1"/>
  <c r="BF37" i="3" s="1"/>
  <c r="BD38" i="3"/>
  <c r="BE38" i="3" s="1"/>
  <c r="BF38" i="3" s="1"/>
  <c r="BD39" i="3"/>
  <c r="BE39" i="3" s="1"/>
  <c r="BF39" i="3" s="1"/>
  <c r="BD40" i="3"/>
  <c r="BE40" i="3" s="1"/>
  <c r="BF40" i="3" s="1"/>
  <c r="BD41" i="3"/>
  <c r="BE41" i="3" s="1"/>
  <c r="BF41" i="3" s="1"/>
  <c r="AJ4" i="3"/>
  <c r="AJ5" i="3"/>
  <c r="AK5" i="3" s="1"/>
  <c r="AL5" i="3" s="1"/>
  <c r="AJ6" i="3"/>
  <c r="AK6" i="3" s="1"/>
  <c r="AL6" i="3" s="1"/>
  <c r="AJ7" i="3"/>
  <c r="AK7" i="3" s="1"/>
  <c r="AL7" i="3" s="1"/>
  <c r="AJ8" i="3"/>
  <c r="AK8" i="3" s="1"/>
  <c r="AL8" i="3" s="1"/>
  <c r="AJ9" i="3"/>
  <c r="AK9" i="3" s="1"/>
  <c r="AL9" i="3" s="1"/>
  <c r="AJ10" i="3"/>
  <c r="AK10" i="3" s="1"/>
  <c r="AL10" i="3" s="1"/>
  <c r="AJ11" i="3"/>
  <c r="AK11" i="3" s="1"/>
  <c r="AL11" i="3" s="1"/>
  <c r="AJ12" i="3"/>
  <c r="AK12" i="3" s="1"/>
  <c r="AL12" i="3" s="1"/>
  <c r="AJ13" i="3"/>
  <c r="AK13" i="3" s="1"/>
  <c r="AL13" i="3" s="1"/>
  <c r="AJ14" i="3"/>
  <c r="AK14" i="3" s="1"/>
  <c r="AL14" i="3" s="1"/>
  <c r="AJ15" i="3"/>
  <c r="AK15" i="3" s="1"/>
  <c r="AL15" i="3" s="1"/>
  <c r="AJ16" i="3"/>
  <c r="AK16" i="3" s="1"/>
  <c r="AL16" i="3" s="1"/>
  <c r="AJ17" i="3"/>
  <c r="AK17" i="3" s="1"/>
  <c r="AL17" i="3" s="1"/>
  <c r="AJ18" i="3"/>
  <c r="AK18" i="3" s="1"/>
  <c r="AL18" i="3" s="1"/>
  <c r="AJ19" i="3"/>
  <c r="AK19" i="3" s="1"/>
  <c r="AL19" i="3" s="1"/>
  <c r="AJ20" i="3"/>
  <c r="AK20" i="3" s="1"/>
  <c r="AL20" i="3" s="1"/>
  <c r="AJ21" i="3"/>
  <c r="AK21" i="3" s="1"/>
  <c r="AL21" i="3" s="1"/>
  <c r="AJ22" i="3"/>
  <c r="AK22" i="3" s="1"/>
  <c r="AL22" i="3" s="1"/>
  <c r="AJ23" i="3"/>
  <c r="AK23" i="3" s="1"/>
  <c r="AL23" i="3" s="1"/>
  <c r="AJ24" i="3"/>
  <c r="AK24" i="3" s="1"/>
  <c r="AL24" i="3" s="1"/>
  <c r="AJ25" i="3"/>
  <c r="AK25" i="3" s="1"/>
  <c r="AL25" i="3" s="1"/>
  <c r="AJ26" i="3"/>
  <c r="AK26" i="3" s="1"/>
  <c r="AL26" i="3" s="1"/>
  <c r="AJ27" i="3"/>
  <c r="AK27" i="3" s="1"/>
  <c r="AL27" i="3" s="1"/>
  <c r="AJ28" i="3"/>
  <c r="AK28" i="3" s="1"/>
  <c r="AL28" i="3" s="1"/>
  <c r="AJ29" i="3"/>
  <c r="AK29" i="3" s="1"/>
  <c r="AL29" i="3" s="1"/>
  <c r="AJ30" i="3"/>
  <c r="AK30" i="3" s="1"/>
  <c r="AL30" i="3" s="1"/>
  <c r="AJ31" i="3"/>
  <c r="AK31" i="3" s="1"/>
  <c r="AL31" i="3" s="1"/>
  <c r="AJ32" i="3"/>
  <c r="AK32" i="3" s="1"/>
  <c r="AL32" i="3" s="1"/>
  <c r="AJ33" i="3"/>
  <c r="AK33" i="3" s="1"/>
  <c r="AL33" i="3" s="1"/>
  <c r="AJ34" i="3"/>
  <c r="AK34" i="3" s="1"/>
  <c r="AL34" i="3" s="1"/>
  <c r="AJ35" i="3"/>
  <c r="AK35" i="3" s="1"/>
  <c r="AL35" i="3" s="1"/>
  <c r="AJ36" i="3"/>
  <c r="AK36" i="3" s="1"/>
  <c r="AL36" i="3" s="1"/>
  <c r="AJ37" i="3"/>
  <c r="AK37" i="3" s="1"/>
  <c r="AL37" i="3" s="1"/>
  <c r="AJ38" i="3"/>
  <c r="AK38" i="3" s="1"/>
  <c r="AL38" i="3" s="1"/>
  <c r="AJ39" i="3"/>
  <c r="AK39" i="3" s="1"/>
  <c r="AL39" i="3" s="1"/>
  <c r="AJ40" i="3"/>
  <c r="AK40" i="3" s="1"/>
  <c r="AL40" i="3" s="1"/>
  <c r="AJ41" i="3"/>
  <c r="AK41" i="3" s="1"/>
  <c r="AL41" i="3" s="1"/>
  <c r="P4" i="3"/>
  <c r="P5" i="3"/>
  <c r="Q5" i="3" s="1"/>
  <c r="R5" i="3" s="1"/>
  <c r="P6" i="3"/>
  <c r="Q6" i="3" s="1"/>
  <c r="R6" i="3" s="1"/>
  <c r="P7" i="3"/>
  <c r="Q7" i="3" s="1"/>
  <c r="R7" i="3" s="1"/>
  <c r="P8" i="3"/>
  <c r="Q8" i="3" s="1"/>
  <c r="R8" i="3" s="1"/>
  <c r="P9" i="3"/>
  <c r="Q9" i="3" s="1"/>
  <c r="R9" i="3" s="1"/>
  <c r="P10" i="3"/>
  <c r="Q10" i="3" s="1"/>
  <c r="R10" i="3" s="1"/>
  <c r="P11" i="3"/>
  <c r="Q11" i="3" s="1"/>
  <c r="R11" i="3" s="1"/>
  <c r="P12" i="3"/>
  <c r="Q12" i="3" s="1"/>
  <c r="R12" i="3" s="1"/>
  <c r="P13" i="3"/>
  <c r="Q13" i="3" s="1"/>
  <c r="R13" i="3" s="1"/>
  <c r="P14" i="3"/>
  <c r="Q14" i="3" s="1"/>
  <c r="R14" i="3" s="1"/>
  <c r="P15" i="3"/>
  <c r="Q15" i="3" s="1"/>
  <c r="R15" i="3" s="1"/>
  <c r="P16" i="3"/>
  <c r="Q16" i="3" s="1"/>
  <c r="R16" i="3" s="1"/>
  <c r="P17" i="3"/>
  <c r="Q17" i="3" s="1"/>
  <c r="R17" i="3" s="1"/>
  <c r="P18" i="3"/>
  <c r="Q18" i="3" s="1"/>
  <c r="R18" i="3" s="1"/>
  <c r="P19" i="3"/>
  <c r="Q19" i="3" s="1"/>
  <c r="R19" i="3" s="1"/>
  <c r="P20" i="3"/>
  <c r="Q20" i="3" s="1"/>
  <c r="R20" i="3" s="1"/>
  <c r="P21" i="3"/>
  <c r="Q21" i="3" s="1"/>
  <c r="R21" i="3" s="1"/>
  <c r="P22" i="3"/>
  <c r="Q22" i="3" s="1"/>
  <c r="R22" i="3" s="1"/>
  <c r="P23" i="3"/>
  <c r="Q23" i="3" s="1"/>
  <c r="R23" i="3" s="1"/>
  <c r="P24" i="3"/>
  <c r="Q24" i="3" s="1"/>
  <c r="R24" i="3" s="1"/>
  <c r="P25" i="3"/>
  <c r="Q25" i="3" s="1"/>
  <c r="R25" i="3" s="1"/>
  <c r="P26" i="3"/>
  <c r="Q26" i="3" s="1"/>
  <c r="R26" i="3" s="1"/>
  <c r="P27" i="3"/>
  <c r="Q27" i="3" s="1"/>
  <c r="R27" i="3" s="1"/>
  <c r="P28" i="3"/>
  <c r="Q28" i="3" s="1"/>
  <c r="R28" i="3" s="1"/>
  <c r="P29" i="3"/>
  <c r="Q29" i="3" s="1"/>
  <c r="R29" i="3" s="1"/>
  <c r="P30" i="3"/>
  <c r="Q30" i="3" s="1"/>
  <c r="R30" i="3" s="1"/>
  <c r="P31" i="3"/>
  <c r="Q31" i="3" s="1"/>
  <c r="R31" i="3" s="1"/>
  <c r="P32" i="3"/>
  <c r="Q32" i="3" s="1"/>
  <c r="R32" i="3" s="1"/>
  <c r="P33" i="3"/>
  <c r="Q33" i="3" s="1"/>
  <c r="R33" i="3" s="1"/>
  <c r="P34" i="3"/>
  <c r="Q34" i="3" s="1"/>
  <c r="R34" i="3" s="1"/>
  <c r="P35" i="3"/>
  <c r="Q35" i="3" s="1"/>
  <c r="R35" i="3" s="1"/>
  <c r="P36" i="3"/>
  <c r="Q36" i="3" s="1"/>
  <c r="R36" i="3" s="1"/>
  <c r="P37" i="3"/>
  <c r="Q37" i="3" s="1"/>
  <c r="R37" i="3" s="1"/>
  <c r="P38" i="3"/>
  <c r="Q38" i="3" s="1"/>
  <c r="R38" i="3" s="1"/>
  <c r="P39" i="3"/>
  <c r="Q39" i="3" s="1"/>
  <c r="R39" i="3" s="1"/>
  <c r="P40" i="3"/>
  <c r="Q40" i="3" s="1"/>
  <c r="R40" i="3" s="1"/>
  <c r="P41" i="3"/>
  <c r="Q41" i="3" s="1"/>
  <c r="R41" i="3" s="1"/>
  <c r="CM4" i="3"/>
  <c r="CM5" i="3"/>
  <c r="CN5" i="3" s="1"/>
  <c r="CO5" i="3" s="1"/>
  <c r="CM6" i="3"/>
  <c r="CN6" i="3" s="1"/>
  <c r="CO6" i="3" s="1"/>
  <c r="CM7" i="3"/>
  <c r="CN7" i="3" s="1"/>
  <c r="CO7" i="3" s="1"/>
  <c r="CM8" i="3"/>
  <c r="CN8" i="3" s="1"/>
  <c r="CO8" i="3" s="1"/>
  <c r="CM9" i="3"/>
  <c r="CN9" i="3" s="1"/>
  <c r="CO9" i="3" s="1"/>
  <c r="CM10" i="3"/>
  <c r="CN10" i="3" s="1"/>
  <c r="CO10" i="3" s="1"/>
  <c r="CM11" i="3"/>
  <c r="CN11" i="3" s="1"/>
  <c r="CO11" i="3" s="1"/>
  <c r="CM12" i="3"/>
  <c r="CN12" i="3" s="1"/>
  <c r="CO12" i="3" s="1"/>
  <c r="CM13" i="3"/>
  <c r="CN13" i="3" s="1"/>
  <c r="CO13" i="3" s="1"/>
  <c r="CM14" i="3"/>
  <c r="CN14" i="3" s="1"/>
  <c r="CO14" i="3" s="1"/>
  <c r="CM15" i="3"/>
  <c r="CN15" i="3" s="1"/>
  <c r="CO15" i="3" s="1"/>
  <c r="CM16" i="3"/>
  <c r="CN16" i="3" s="1"/>
  <c r="CO16" i="3" s="1"/>
  <c r="CM17" i="3"/>
  <c r="CN17" i="3" s="1"/>
  <c r="CO17" i="3" s="1"/>
  <c r="CM18" i="3"/>
  <c r="CN18" i="3" s="1"/>
  <c r="CO18" i="3" s="1"/>
  <c r="CM19" i="3"/>
  <c r="CN19" i="3" s="1"/>
  <c r="CO19" i="3" s="1"/>
  <c r="CM20" i="3"/>
  <c r="CN20" i="3" s="1"/>
  <c r="CO20" i="3" s="1"/>
  <c r="CM21" i="3"/>
  <c r="CN21" i="3" s="1"/>
  <c r="CO21" i="3" s="1"/>
  <c r="CM22" i="3"/>
  <c r="CN22" i="3" s="1"/>
  <c r="CO22" i="3" s="1"/>
  <c r="CM23" i="3"/>
  <c r="CN23" i="3" s="1"/>
  <c r="CO23" i="3" s="1"/>
  <c r="CM24" i="3"/>
  <c r="CN24" i="3" s="1"/>
  <c r="CO24" i="3" s="1"/>
  <c r="CM25" i="3"/>
  <c r="CN25" i="3" s="1"/>
  <c r="CO25" i="3" s="1"/>
  <c r="CM26" i="3"/>
  <c r="CN26" i="3" s="1"/>
  <c r="CO26" i="3" s="1"/>
  <c r="CM27" i="3"/>
  <c r="CN27" i="3" s="1"/>
  <c r="CO27" i="3" s="1"/>
  <c r="CM28" i="3"/>
  <c r="CN28" i="3" s="1"/>
  <c r="CO28" i="3" s="1"/>
  <c r="CM29" i="3"/>
  <c r="CN29" i="3" s="1"/>
  <c r="CO29" i="3" s="1"/>
  <c r="CM30" i="3"/>
  <c r="CN30" i="3" s="1"/>
  <c r="CO30" i="3" s="1"/>
  <c r="CM31" i="3"/>
  <c r="CN31" i="3" s="1"/>
  <c r="CO31" i="3" s="1"/>
  <c r="CM32" i="3"/>
  <c r="CN32" i="3" s="1"/>
  <c r="CO32" i="3" s="1"/>
  <c r="CM33" i="3"/>
  <c r="CN33" i="3" s="1"/>
  <c r="CO33" i="3" s="1"/>
  <c r="CM34" i="3"/>
  <c r="CN34" i="3" s="1"/>
  <c r="CO34" i="3" s="1"/>
  <c r="CM35" i="3"/>
  <c r="CN35" i="3" s="1"/>
  <c r="CO35" i="3" s="1"/>
  <c r="CM36" i="3"/>
  <c r="CN36" i="3" s="1"/>
  <c r="CO36" i="3" s="1"/>
  <c r="CM37" i="3"/>
  <c r="CN37" i="3" s="1"/>
  <c r="CO37" i="3" s="1"/>
  <c r="CM38" i="3"/>
  <c r="CN38" i="3" s="1"/>
  <c r="CO38" i="3" s="1"/>
  <c r="CM39" i="3"/>
  <c r="CN39" i="3" s="1"/>
  <c r="CO39" i="3" s="1"/>
  <c r="CM40" i="3"/>
  <c r="CN40" i="3" s="1"/>
  <c r="CO40" i="3" s="1"/>
  <c r="CM41" i="3"/>
  <c r="CN41" i="3" s="1"/>
  <c r="CO41" i="3" s="1"/>
  <c r="BS4" i="3"/>
  <c r="BS5" i="3"/>
  <c r="BT5" i="3" s="1"/>
  <c r="BU5" i="3" s="1"/>
  <c r="BS6" i="3"/>
  <c r="BT6" i="3" s="1"/>
  <c r="BU6" i="3" s="1"/>
  <c r="BS7" i="3"/>
  <c r="BT7" i="3" s="1"/>
  <c r="BU7" i="3" s="1"/>
  <c r="BS8" i="3"/>
  <c r="BT8" i="3" s="1"/>
  <c r="BU8" i="3" s="1"/>
  <c r="BS9" i="3"/>
  <c r="BT9" i="3" s="1"/>
  <c r="BU9" i="3" s="1"/>
  <c r="BS10" i="3"/>
  <c r="BT10" i="3" s="1"/>
  <c r="BU10" i="3" s="1"/>
  <c r="BS11" i="3"/>
  <c r="BT11" i="3" s="1"/>
  <c r="BU11" i="3" s="1"/>
  <c r="BS12" i="3"/>
  <c r="BT12" i="3" s="1"/>
  <c r="BU12" i="3" s="1"/>
  <c r="BS13" i="3"/>
  <c r="BT13" i="3" s="1"/>
  <c r="BU13" i="3" s="1"/>
  <c r="BS14" i="3"/>
  <c r="BT14" i="3" s="1"/>
  <c r="BU14" i="3" s="1"/>
  <c r="BS15" i="3"/>
  <c r="BT15" i="3" s="1"/>
  <c r="BU15" i="3" s="1"/>
  <c r="BS16" i="3"/>
  <c r="BT16" i="3" s="1"/>
  <c r="BU16" i="3" s="1"/>
  <c r="BS17" i="3"/>
  <c r="BT17" i="3" s="1"/>
  <c r="BU17" i="3" s="1"/>
  <c r="BS18" i="3"/>
  <c r="BT18" i="3" s="1"/>
  <c r="BU18" i="3" s="1"/>
  <c r="BS19" i="3"/>
  <c r="BT19" i="3" s="1"/>
  <c r="BU19" i="3" s="1"/>
  <c r="BS20" i="3"/>
  <c r="BT20" i="3" s="1"/>
  <c r="BU20" i="3" s="1"/>
  <c r="BS21" i="3"/>
  <c r="BT21" i="3" s="1"/>
  <c r="BU21" i="3" s="1"/>
  <c r="BS22" i="3"/>
  <c r="BT22" i="3" s="1"/>
  <c r="BU22" i="3" s="1"/>
  <c r="BS23" i="3"/>
  <c r="BT23" i="3" s="1"/>
  <c r="BU23" i="3" s="1"/>
  <c r="BS24" i="3"/>
  <c r="BT24" i="3" s="1"/>
  <c r="BU24" i="3" s="1"/>
  <c r="BS25" i="3"/>
  <c r="BT25" i="3" s="1"/>
  <c r="BU25" i="3" s="1"/>
  <c r="BS26" i="3"/>
  <c r="BT26" i="3" s="1"/>
  <c r="BU26" i="3" s="1"/>
  <c r="BS27" i="3"/>
  <c r="BT27" i="3" s="1"/>
  <c r="BU27" i="3" s="1"/>
  <c r="BS28" i="3"/>
  <c r="BT28" i="3" s="1"/>
  <c r="BU28" i="3" s="1"/>
  <c r="BS29" i="3"/>
  <c r="BT29" i="3" s="1"/>
  <c r="BU29" i="3" s="1"/>
  <c r="BS30" i="3"/>
  <c r="BT30" i="3" s="1"/>
  <c r="BU30" i="3" s="1"/>
  <c r="BS31" i="3"/>
  <c r="BT31" i="3" s="1"/>
  <c r="BU31" i="3" s="1"/>
  <c r="BS32" i="3"/>
  <c r="BT32" i="3" s="1"/>
  <c r="BU32" i="3" s="1"/>
  <c r="BS33" i="3"/>
  <c r="BT33" i="3" s="1"/>
  <c r="BU33" i="3" s="1"/>
  <c r="BS34" i="3"/>
  <c r="BT34" i="3" s="1"/>
  <c r="BU34" i="3" s="1"/>
  <c r="BS35" i="3"/>
  <c r="BT35" i="3" s="1"/>
  <c r="BU35" i="3" s="1"/>
  <c r="BS36" i="3"/>
  <c r="BT36" i="3" s="1"/>
  <c r="BU36" i="3" s="1"/>
  <c r="BS37" i="3"/>
  <c r="BT37" i="3" s="1"/>
  <c r="BU37" i="3" s="1"/>
  <c r="BS38" i="3"/>
  <c r="BT38" i="3" s="1"/>
  <c r="BU38" i="3" s="1"/>
  <c r="BS39" i="3"/>
  <c r="BT39" i="3" s="1"/>
  <c r="BU39" i="3" s="1"/>
  <c r="BS40" i="3"/>
  <c r="BT40" i="3" s="1"/>
  <c r="BU40" i="3" s="1"/>
  <c r="BS41" i="3"/>
  <c r="BT41" i="3" s="1"/>
  <c r="BU41" i="3" s="1"/>
  <c r="AY4" i="3"/>
  <c r="AY5" i="3"/>
  <c r="AZ5" i="3" s="1"/>
  <c r="BA5" i="3" s="1"/>
  <c r="AY6" i="3"/>
  <c r="AZ6" i="3" s="1"/>
  <c r="BA6" i="3" s="1"/>
  <c r="AY7" i="3"/>
  <c r="AZ7" i="3" s="1"/>
  <c r="BA7" i="3" s="1"/>
  <c r="AY8" i="3"/>
  <c r="AZ8" i="3" s="1"/>
  <c r="BA8" i="3" s="1"/>
  <c r="AY9" i="3"/>
  <c r="AZ9" i="3" s="1"/>
  <c r="BA9" i="3" s="1"/>
  <c r="AY10" i="3"/>
  <c r="AZ10" i="3" s="1"/>
  <c r="BA10" i="3" s="1"/>
  <c r="AY11" i="3"/>
  <c r="AZ11" i="3" s="1"/>
  <c r="BA11" i="3" s="1"/>
  <c r="AY12" i="3"/>
  <c r="AZ12" i="3" s="1"/>
  <c r="BA12" i="3" s="1"/>
  <c r="AY13" i="3"/>
  <c r="AZ13" i="3" s="1"/>
  <c r="BA13" i="3" s="1"/>
  <c r="AY14" i="3"/>
  <c r="AZ14" i="3" s="1"/>
  <c r="BA14" i="3" s="1"/>
  <c r="AY15" i="3"/>
  <c r="AZ15" i="3" s="1"/>
  <c r="BA15" i="3" s="1"/>
  <c r="AY16" i="3"/>
  <c r="AZ16" i="3" s="1"/>
  <c r="BA16" i="3" s="1"/>
  <c r="AY17" i="3"/>
  <c r="AZ17" i="3" s="1"/>
  <c r="BA17" i="3" s="1"/>
  <c r="AY18" i="3"/>
  <c r="AZ18" i="3" s="1"/>
  <c r="BA18" i="3" s="1"/>
  <c r="AY19" i="3"/>
  <c r="AZ19" i="3" s="1"/>
  <c r="BA19" i="3" s="1"/>
  <c r="AY20" i="3"/>
  <c r="AZ20" i="3" s="1"/>
  <c r="BA20" i="3" s="1"/>
  <c r="AY21" i="3"/>
  <c r="AZ21" i="3" s="1"/>
  <c r="BA21" i="3" s="1"/>
  <c r="AY22" i="3"/>
  <c r="AZ22" i="3" s="1"/>
  <c r="BA22" i="3" s="1"/>
  <c r="AY23" i="3"/>
  <c r="AZ23" i="3" s="1"/>
  <c r="BA23" i="3" s="1"/>
  <c r="AY24" i="3"/>
  <c r="AZ24" i="3" s="1"/>
  <c r="BA24" i="3" s="1"/>
  <c r="AY25" i="3"/>
  <c r="AZ25" i="3" s="1"/>
  <c r="BA25" i="3" s="1"/>
  <c r="AY26" i="3"/>
  <c r="AZ26" i="3" s="1"/>
  <c r="BA26" i="3" s="1"/>
  <c r="AY27" i="3"/>
  <c r="AZ27" i="3" s="1"/>
  <c r="BA27" i="3" s="1"/>
  <c r="AY28" i="3"/>
  <c r="AZ28" i="3" s="1"/>
  <c r="BA28" i="3" s="1"/>
  <c r="AY29" i="3"/>
  <c r="AZ29" i="3" s="1"/>
  <c r="BA29" i="3" s="1"/>
  <c r="AY30" i="3"/>
  <c r="AZ30" i="3" s="1"/>
  <c r="BA30" i="3" s="1"/>
  <c r="AY31" i="3"/>
  <c r="AZ31" i="3" s="1"/>
  <c r="BA31" i="3" s="1"/>
  <c r="AY32" i="3"/>
  <c r="AZ32" i="3" s="1"/>
  <c r="BA32" i="3" s="1"/>
  <c r="AY33" i="3"/>
  <c r="AZ33" i="3" s="1"/>
  <c r="BA33" i="3" s="1"/>
  <c r="AY34" i="3"/>
  <c r="AZ34" i="3" s="1"/>
  <c r="BA34" i="3" s="1"/>
  <c r="AY35" i="3"/>
  <c r="AZ35" i="3" s="1"/>
  <c r="BA35" i="3" s="1"/>
  <c r="AY36" i="3"/>
  <c r="AZ36" i="3" s="1"/>
  <c r="BA36" i="3" s="1"/>
  <c r="AY37" i="3"/>
  <c r="AZ37" i="3" s="1"/>
  <c r="BA37" i="3" s="1"/>
  <c r="AY38" i="3"/>
  <c r="AZ38" i="3" s="1"/>
  <c r="BA38" i="3" s="1"/>
  <c r="AY39" i="3"/>
  <c r="AZ39" i="3" s="1"/>
  <c r="BA39" i="3" s="1"/>
  <c r="AY40" i="3"/>
  <c r="AZ40" i="3" s="1"/>
  <c r="BA40" i="3" s="1"/>
  <c r="AY41" i="3"/>
  <c r="AZ41" i="3" s="1"/>
  <c r="BA41" i="3" s="1"/>
  <c r="AE4" i="3"/>
  <c r="AE5" i="3"/>
  <c r="AF5" i="3" s="1"/>
  <c r="AG5" i="3" s="1"/>
  <c r="AE6" i="3"/>
  <c r="AF6" i="3" s="1"/>
  <c r="AG6" i="3" s="1"/>
  <c r="AE7" i="3"/>
  <c r="AF7" i="3" s="1"/>
  <c r="AG7" i="3" s="1"/>
  <c r="AE8" i="3"/>
  <c r="AF8" i="3" s="1"/>
  <c r="AG8" i="3" s="1"/>
  <c r="AE9" i="3"/>
  <c r="AF9" i="3" s="1"/>
  <c r="AG9" i="3" s="1"/>
  <c r="AE10" i="3"/>
  <c r="AF10" i="3" s="1"/>
  <c r="AG10" i="3" s="1"/>
  <c r="AE11" i="3"/>
  <c r="AF11" i="3" s="1"/>
  <c r="AG11" i="3" s="1"/>
  <c r="AE12" i="3"/>
  <c r="AF12" i="3" s="1"/>
  <c r="AG12" i="3" s="1"/>
  <c r="AE13" i="3"/>
  <c r="AF13" i="3" s="1"/>
  <c r="AG13" i="3" s="1"/>
  <c r="AE14" i="3"/>
  <c r="AF14" i="3" s="1"/>
  <c r="AG14" i="3" s="1"/>
  <c r="AE15" i="3"/>
  <c r="AF15" i="3" s="1"/>
  <c r="AG15" i="3" s="1"/>
  <c r="AE16" i="3"/>
  <c r="AF16" i="3" s="1"/>
  <c r="AG16" i="3" s="1"/>
  <c r="AE17" i="3"/>
  <c r="AF17" i="3" s="1"/>
  <c r="AG17" i="3" s="1"/>
  <c r="AE18" i="3"/>
  <c r="AF18" i="3" s="1"/>
  <c r="AG18" i="3" s="1"/>
  <c r="AE19" i="3"/>
  <c r="AF19" i="3" s="1"/>
  <c r="AG19" i="3" s="1"/>
  <c r="AE20" i="3"/>
  <c r="AF20" i="3" s="1"/>
  <c r="AG20" i="3" s="1"/>
  <c r="AE21" i="3"/>
  <c r="AF21" i="3" s="1"/>
  <c r="AG21" i="3" s="1"/>
  <c r="AE22" i="3"/>
  <c r="AF22" i="3" s="1"/>
  <c r="AG22" i="3" s="1"/>
  <c r="AE23" i="3"/>
  <c r="AF23" i="3" s="1"/>
  <c r="AG23" i="3" s="1"/>
  <c r="AE24" i="3"/>
  <c r="AF24" i="3" s="1"/>
  <c r="AG24" i="3" s="1"/>
  <c r="AE25" i="3"/>
  <c r="AF25" i="3" s="1"/>
  <c r="AG25" i="3" s="1"/>
  <c r="AE26" i="3"/>
  <c r="AF26" i="3" s="1"/>
  <c r="AG26" i="3" s="1"/>
  <c r="AE27" i="3"/>
  <c r="AF27" i="3" s="1"/>
  <c r="AG27" i="3" s="1"/>
  <c r="AE28" i="3"/>
  <c r="AF28" i="3" s="1"/>
  <c r="AG28" i="3" s="1"/>
  <c r="AE29" i="3"/>
  <c r="AF29" i="3" s="1"/>
  <c r="AG29" i="3" s="1"/>
  <c r="AE30" i="3"/>
  <c r="AF30" i="3" s="1"/>
  <c r="AG30" i="3" s="1"/>
  <c r="AE31" i="3"/>
  <c r="AF31" i="3" s="1"/>
  <c r="AG31" i="3" s="1"/>
  <c r="AE32" i="3"/>
  <c r="AF32" i="3" s="1"/>
  <c r="AG32" i="3" s="1"/>
  <c r="AE33" i="3"/>
  <c r="AF33" i="3" s="1"/>
  <c r="AG33" i="3" s="1"/>
  <c r="AE34" i="3"/>
  <c r="AF34" i="3" s="1"/>
  <c r="AG34" i="3" s="1"/>
  <c r="AE35" i="3"/>
  <c r="AF35" i="3" s="1"/>
  <c r="AG35" i="3" s="1"/>
  <c r="AE36" i="3"/>
  <c r="AF36" i="3" s="1"/>
  <c r="AG36" i="3" s="1"/>
  <c r="AE37" i="3"/>
  <c r="AF37" i="3" s="1"/>
  <c r="AG37" i="3" s="1"/>
  <c r="AE38" i="3"/>
  <c r="AF38" i="3" s="1"/>
  <c r="AG38" i="3" s="1"/>
  <c r="AE39" i="3"/>
  <c r="AF39" i="3" s="1"/>
  <c r="AG39" i="3" s="1"/>
  <c r="AE40" i="3"/>
  <c r="AF40" i="3" s="1"/>
  <c r="AG40" i="3" s="1"/>
  <c r="AE41" i="3"/>
  <c r="AF41" i="3" s="1"/>
  <c r="AG41" i="3" s="1"/>
  <c r="K4" i="3"/>
  <c r="K5" i="3"/>
  <c r="L5" i="3" s="1"/>
  <c r="M5" i="3" s="1"/>
  <c r="K6" i="3"/>
  <c r="L6" i="3" s="1"/>
  <c r="M6" i="3" s="1"/>
  <c r="K7" i="3"/>
  <c r="L7" i="3" s="1"/>
  <c r="M7" i="3" s="1"/>
  <c r="K8" i="3"/>
  <c r="L8" i="3" s="1"/>
  <c r="M8" i="3" s="1"/>
  <c r="K9" i="3"/>
  <c r="L9" i="3" s="1"/>
  <c r="M9" i="3" s="1"/>
  <c r="K10" i="3"/>
  <c r="L10" i="3" s="1"/>
  <c r="M10" i="3" s="1"/>
  <c r="K11" i="3"/>
  <c r="L11" i="3" s="1"/>
  <c r="M11" i="3" s="1"/>
  <c r="K12" i="3"/>
  <c r="L12" i="3" s="1"/>
  <c r="M12" i="3" s="1"/>
  <c r="K13" i="3"/>
  <c r="L13" i="3" s="1"/>
  <c r="M13" i="3" s="1"/>
  <c r="K14" i="3"/>
  <c r="L14" i="3" s="1"/>
  <c r="M14" i="3" s="1"/>
  <c r="K15" i="3"/>
  <c r="L15" i="3" s="1"/>
  <c r="M15" i="3" s="1"/>
  <c r="K16" i="3"/>
  <c r="L16" i="3" s="1"/>
  <c r="M16" i="3" s="1"/>
  <c r="K17" i="3"/>
  <c r="L17" i="3" s="1"/>
  <c r="M17" i="3" s="1"/>
  <c r="K18" i="3"/>
  <c r="L18" i="3" s="1"/>
  <c r="M18" i="3" s="1"/>
  <c r="K19" i="3"/>
  <c r="L19" i="3" s="1"/>
  <c r="M19" i="3" s="1"/>
  <c r="K20" i="3"/>
  <c r="L20" i="3" s="1"/>
  <c r="M20" i="3" s="1"/>
  <c r="K21" i="3"/>
  <c r="L21" i="3" s="1"/>
  <c r="M21" i="3" s="1"/>
  <c r="K22" i="3"/>
  <c r="L22" i="3" s="1"/>
  <c r="M22" i="3" s="1"/>
  <c r="K23" i="3"/>
  <c r="L23" i="3" s="1"/>
  <c r="M23" i="3" s="1"/>
  <c r="K24" i="3"/>
  <c r="L24" i="3" s="1"/>
  <c r="M24" i="3" s="1"/>
  <c r="K25" i="3"/>
  <c r="L25" i="3" s="1"/>
  <c r="M25" i="3" s="1"/>
  <c r="K26" i="3"/>
  <c r="L26" i="3" s="1"/>
  <c r="M26" i="3" s="1"/>
  <c r="K27" i="3"/>
  <c r="L27" i="3" s="1"/>
  <c r="M27" i="3" s="1"/>
  <c r="K28" i="3"/>
  <c r="L28" i="3" s="1"/>
  <c r="M28" i="3" s="1"/>
  <c r="K29" i="3"/>
  <c r="L29" i="3" s="1"/>
  <c r="M29" i="3" s="1"/>
  <c r="K30" i="3"/>
  <c r="L30" i="3" s="1"/>
  <c r="M30" i="3" s="1"/>
  <c r="K31" i="3"/>
  <c r="L31" i="3" s="1"/>
  <c r="M31" i="3" s="1"/>
  <c r="K32" i="3"/>
  <c r="L32" i="3" s="1"/>
  <c r="M32" i="3" s="1"/>
  <c r="K33" i="3"/>
  <c r="L33" i="3" s="1"/>
  <c r="M33" i="3" s="1"/>
  <c r="K34" i="3"/>
  <c r="L34" i="3" s="1"/>
  <c r="M34" i="3" s="1"/>
  <c r="K35" i="3"/>
  <c r="L35" i="3" s="1"/>
  <c r="M35" i="3" s="1"/>
  <c r="K36" i="3"/>
  <c r="L36" i="3" s="1"/>
  <c r="M36" i="3" s="1"/>
  <c r="K37" i="3"/>
  <c r="L37" i="3" s="1"/>
  <c r="M37" i="3" s="1"/>
  <c r="K38" i="3"/>
  <c r="L38" i="3" s="1"/>
  <c r="M38" i="3" s="1"/>
  <c r="K39" i="3"/>
  <c r="L39" i="3" s="1"/>
  <c r="M39" i="3" s="1"/>
  <c r="K40" i="3"/>
  <c r="L40" i="3" s="1"/>
  <c r="M40" i="3" s="1"/>
  <c r="K41" i="3"/>
  <c r="L41" i="3" s="1"/>
  <c r="M41" i="3" s="1"/>
  <c r="CM42" i="3"/>
  <c r="CN42" i="3" s="1"/>
  <c r="CO42" i="3" s="1"/>
  <c r="AY42" i="3"/>
  <c r="AZ42" i="3" s="1"/>
  <c r="BA42" i="3" s="1"/>
  <c r="BN4" i="3"/>
  <c r="BN5" i="3"/>
  <c r="BO5" i="3" s="1"/>
  <c r="BP5" i="3" s="1"/>
  <c r="BN6" i="3"/>
  <c r="BO6" i="3" s="1"/>
  <c r="BP6" i="3" s="1"/>
  <c r="BN7" i="3"/>
  <c r="BO7" i="3" s="1"/>
  <c r="BP7" i="3" s="1"/>
  <c r="BN8" i="3"/>
  <c r="BO8" i="3" s="1"/>
  <c r="BP8" i="3" s="1"/>
  <c r="BN9" i="3"/>
  <c r="BO9" i="3" s="1"/>
  <c r="BP9" i="3" s="1"/>
  <c r="BN10" i="3"/>
  <c r="BO10" i="3" s="1"/>
  <c r="BP10" i="3" s="1"/>
  <c r="BN11" i="3"/>
  <c r="BO11" i="3" s="1"/>
  <c r="BP11" i="3" s="1"/>
  <c r="BN12" i="3"/>
  <c r="BO12" i="3" s="1"/>
  <c r="BP12" i="3" s="1"/>
  <c r="BN13" i="3"/>
  <c r="BO13" i="3" s="1"/>
  <c r="BP13" i="3" s="1"/>
  <c r="BN14" i="3"/>
  <c r="BO14" i="3" s="1"/>
  <c r="BP14" i="3" s="1"/>
  <c r="BN15" i="3"/>
  <c r="BO15" i="3" s="1"/>
  <c r="BP15" i="3" s="1"/>
  <c r="BN16" i="3"/>
  <c r="BO16" i="3" s="1"/>
  <c r="BP16" i="3" s="1"/>
  <c r="BN17" i="3"/>
  <c r="BO17" i="3" s="1"/>
  <c r="BP17" i="3" s="1"/>
  <c r="BN18" i="3"/>
  <c r="BO18" i="3" s="1"/>
  <c r="BP18" i="3" s="1"/>
  <c r="BN19" i="3"/>
  <c r="BO19" i="3" s="1"/>
  <c r="BP19" i="3" s="1"/>
  <c r="BN20" i="3"/>
  <c r="BO20" i="3" s="1"/>
  <c r="BP20" i="3" s="1"/>
  <c r="BN21" i="3"/>
  <c r="BO21" i="3" s="1"/>
  <c r="BP21" i="3" s="1"/>
  <c r="BN22" i="3"/>
  <c r="BO22" i="3" s="1"/>
  <c r="BP22" i="3" s="1"/>
  <c r="BN23" i="3"/>
  <c r="BO23" i="3" s="1"/>
  <c r="BP23" i="3" s="1"/>
  <c r="BN24" i="3"/>
  <c r="BO24" i="3" s="1"/>
  <c r="BP24" i="3" s="1"/>
  <c r="BN25" i="3"/>
  <c r="BO25" i="3" s="1"/>
  <c r="BP25" i="3" s="1"/>
  <c r="BN26" i="3"/>
  <c r="BO26" i="3" s="1"/>
  <c r="BP26" i="3" s="1"/>
  <c r="BN27" i="3"/>
  <c r="BO27" i="3" s="1"/>
  <c r="BP27" i="3" s="1"/>
  <c r="BN28" i="3"/>
  <c r="BO28" i="3" s="1"/>
  <c r="BP28" i="3" s="1"/>
  <c r="BN29" i="3"/>
  <c r="BO29" i="3" s="1"/>
  <c r="BP29" i="3" s="1"/>
  <c r="BN30" i="3"/>
  <c r="BO30" i="3" s="1"/>
  <c r="BP30" i="3" s="1"/>
  <c r="BN31" i="3"/>
  <c r="BO31" i="3" s="1"/>
  <c r="BP31" i="3" s="1"/>
  <c r="BN32" i="3"/>
  <c r="BO32" i="3" s="1"/>
  <c r="BP32" i="3" s="1"/>
  <c r="BN33" i="3"/>
  <c r="BO33" i="3" s="1"/>
  <c r="BP33" i="3" s="1"/>
  <c r="BN34" i="3"/>
  <c r="BO34" i="3" s="1"/>
  <c r="BP34" i="3" s="1"/>
  <c r="BN35" i="3"/>
  <c r="BO35" i="3" s="1"/>
  <c r="BP35" i="3" s="1"/>
  <c r="BN36" i="3"/>
  <c r="BO36" i="3" s="1"/>
  <c r="BP36" i="3" s="1"/>
  <c r="BN37" i="3"/>
  <c r="BO37" i="3" s="1"/>
  <c r="BP37" i="3" s="1"/>
  <c r="BN38" i="3"/>
  <c r="BO38" i="3" s="1"/>
  <c r="BP38" i="3" s="1"/>
  <c r="BN39" i="3"/>
  <c r="BO39" i="3" s="1"/>
  <c r="BP39" i="3" s="1"/>
  <c r="BN40" i="3"/>
  <c r="BO40" i="3" s="1"/>
  <c r="BP40" i="3" s="1"/>
  <c r="BN41" i="3"/>
  <c r="BO41" i="3" s="1"/>
  <c r="BP41" i="3" s="1"/>
  <c r="Z4" i="3"/>
  <c r="Z5" i="3"/>
  <c r="AA5" i="3" s="1"/>
  <c r="AB5" i="3" s="1"/>
  <c r="Z6" i="3"/>
  <c r="AA6" i="3" s="1"/>
  <c r="AB6" i="3" s="1"/>
  <c r="Z7" i="3"/>
  <c r="AA7" i="3" s="1"/>
  <c r="AB7" i="3" s="1"/>
  <c r="Z8" i="3"/>
  <c r="AA8" i="3" s="1"/>
  <c r="AB8" i="3" s="1"/>
  <c r="Z9" i="3"/>
  <c r="AA9" i="3" s="1"/>
  <c r="AB9" i="3" s="1"/>
  <c r="Z10" i="3"/>
  <c r="AA10" i="3" s="1"/>
  <c r="AB10" i="3" s="1"/>
  <c r="Z11" i="3"/>
  <c r="AA11" i="3" s="1"/>
  <c r="AB11" i="3" s="1"/>
  <c r="Z12" i="3"/>
  <c r="AA12" i="3" s="1"/>
  <c r="AB12" i="3" s="1"/>
  <c r="Z13" i="3"/>
  <c r="AA13" i="3" s="1"/>
  <c r="AB13" i="3" s="1"/>
  <c r="Z14" i="3"/>
  <c r="AA14" i="3" s="1"/>
  <c r="AB14" i="3" s="1"/>
  <c r="Z15" i="3"/>
  <c r="AA15" i="3" s="1"/>
  <c r="AB15" i="3" s="1"/>
  <c r="Z16" i="3"/>
  <c r="AA16" i="3" s="1"/>
  <c r="AB16" i="3" s="1"/>
  <c r="Z17" i="3"/>
  <c r="AA17" i="3" s="1"/>
  <c r="AB17" i="3" s="1"/>
  <c r="Z18" i="3"/>
  <c r="AA18" i="3" s="1"/>
  <c r="AB18" i="3" s="1"/>
  <c r="Z19" i="3"/>
  <c r="AA19" i="3" s="1"/>
  <c r="AB19" i="3" s="1"/>
  <c r="Z20" i="3"/>
  <c r="AA20" i="3" s="1"/>
  <c r="AB20" i="3" s="1"/>
  <c r="Z21" i="3"/>
  <c r="AA21" i="3" s="1"/>
  <c r="AB21" i="3" s="1"/>
  <c r="Z22" i="3"/>
  <c r="AA22" i="3" s="1"/>
  <c r="AB22" i="3" s="1"/>
  <c r="Z23" i="3"/>
  <c r="AA23" i="3" s="1"/>
  <c r="AB23" i="3" s="1"/>
  <c r="Z24" i="3"/>
  <c r="AA24" i="3" s="1"/>
  <c r="AB24" i="3" s="1"/>
  <c r="Z25" i="3"/>
  <c r="AA25" i="3" s="1"/>
  <c r="AB25" i="3" s="1"/>
  <c r="Z26" i="3"/>
  <c r="AA26" i="3" s="1"/>
  <c r="AB26" i="3" s="1"/>
  <c r="Z27" i="3"/>
  <c r="AA27" i="3" s="1"/>
  <c r="AB27" i="3" s="1"/>
  <c r="Z28" i="3"/>
  <c r="AA28" i="3" s="1"/>
  <c r="AB28" i="3" s="1"/>
  <c r="Z29" i="3"/>
  <c r="AA29" i="3" s="1"/>
  <c r="AB29" i="3" s="1"/>
  <c r="Z30" i="3"/>
  <c r="AA30" i="3" s="1"/>
  <c r="AB30" i="3" s="1"/>
  <c r="Z31" i="3"/>
  <c r="AA31" i="3" s="1"/>
  <c r="AB31" i="3" s="1"/>
  <c r="Z32" i="3"/>
  <c r="AA32" i="3" s="1"/>
  <c r="AB32" i="3" s="1"/>
  <c r="Z33" i="3"/>
  <c r="AA33" i="3" s="1"/>
  <c r="AB33" i="3" s="1"/>
  <c r="Z34" i="3"/>
  <c r="AA34" i="3" s="1"/>
  <c r="AB34" i="3" s="1"/>
  <c r="Z35" i="3"/>
  <c r="AA35" i="3" s="1"/>
  <c r="AB35" i="3" s="1"/>
  <c r="Z36" i="3"/>
  <c r="AA36" i="3" s="1"/>
  <c r="AB36" i="3" s="1"/>
  <c r="Z37" i="3"/>
  <c r="AA37" i="3" s="1"/>
  <c r="AB37" i="3" s="1"/>
  <c r="Z38" i="3"/>
  <c r="AA38" i="3" s="1"/>
  <c r="AB38" i="3" s="1"/>
  <c r="Z39" i="3"/>
  <c r="AA39" i="3" s="1"/>
  <c r="AB39" i="3" s="1"/>
  <c r="Z40" i="3"/>
  <c r="AA40" i="3" s="1"/>
  <c r="AB40" i="3" s="1"/>
  <c r="Z41" i="3"/>
  <c r="AA41" i="3" s="1"/>
  <c r="AB41" i="3" s="1"/>
  <c r="HV44" i="1"/>
  <c r="HV45" i="1" s="1"/>
  <c r="HU46" i="1" s="1"/>
  <c r="HB44" i="1"/>
  <c r="HB45" i="1" s="1"/>
  <c r="HA46" i="1" s="1"/>
  <c r="HG44" i="1"/>
  <c r="HG45" i="1" s="1"/>
  <c r="HF46" i="1" s="1"/>
  <c r="HH44" i="1" s="1"/>
  <c r="HI44" i="1" s="1"/>
  <c r="HJ44" i="1" s="1"/>
  <c r="GM44" i="1"/>
  <c r="GM45" i="1" s="1"/>
  <c r="GL46" i="1" s="1"/>
  <c r="GN44" i="1" s="1"/>
  <c r="GO44" i="1" s="1"/>
  <c r="GP44" i="1" s="1"/>
  <c r="GW44" i="1"/>
  <c r="GW45" i="1" s="1"/>
  <c r="GV46" i="1" s="1"/>
  <c r="GC44" i="1"/>
  <c r="GC45" i="1" s="1"/>
  <c r="GB46" i="1" s="1"/>
  <c r="FS44" i="1"/>
  <c r="FS45" i="1" s="1"/>
  <c r="FR46" i="1" s="1"/>
  <c r="FT44" i="1" s="1"/>
  <c r="FU44" i="1" s="1"/>
  <c r="FV44" i="1" s="1"/>
  <c r="FI44" i="1"/>
  <c r="FI45" i="1" s="1"/>
  <c r="FH46" i="1" s="1"/>
  <c r="FJ44" i="1" s="1"/>
  <c r="FK44" i="1" s="1"/>
  <c r="FL44" i="1" s="1"/>
  <c r="HQ44" i="1"/>
  <c r="HQ45" i="1" s="1"/>
  <c r="HP46" i="1" s="1"/>
  <c r="GH44" i="1"/>
  <c r="GH45" i="1" s="1"/>
  <c r="GG46" i="1" s="1"/>
  <c r="FX44" i="1"/>
  <c r="FX45" i="1" s="1"/>
  <c r="FW46" i="1" s="1"/>
  <c r="FN44" i="1"/>
  <c r="FN45" i="1" s="1"/>
  <c r="FM46" i="1" s="1"/>
  <c r="FO44" i="1" s="1"/>
  <c r="FP44" i="1" s="1"/>
  <c r="FQ44" i="1" s="1"/>
  <c r="FD44" i="1"/>
  <c r="FD45" i="1" s="1"/>
  <c r="FC46" i="1" s="1"/>
  <c r="ET44" i="1"/>
  <c r="ET45" i="1" s="1"/>
  <c r="ES46" i="1" s="1"/>
  <c r="EJ44" i="1"/>
  <c r="EJ45" i="1" s="1"/>
  <c r="EI46" i="1" s="1"/>
  <c r="DZ44" i="1"/>
  <c r="DZ45" i="1" s="1"/>
  <c r="DY46" i="1" s="1"/>
  <c r="EA44" i="1" s="1"/>
  <c r="EB44" i="1" s="1"/>
  <c r="EC44" i="1" s="1"/>
  <c r="DP44" i="1"/>
  <c r="DP45" i="1" s="1"/>
  <c r="DO46" i="1" s="1"/>
  <c r="DF44" i="1"/>
  <c r="DF45" i="1" s="1"/>
  <c r="DE46" i="1" s="1"/>
  <c r="CV44" i="1"/>
  <c r="CV45" i="1" s="1"/>
  <c r="CU46" i="1" s="1"/>
  <c r="CL44" i="1"/>
  <c r="CL45" i="1" s="1"/>
  <c r="CK46" i="1" s="1"/>
  <c r="CM44" i="1" s="1"/>
  <c r="CN44" i="1" s="1"/>
  <c r="CO44" i="1" s="1"/>
  <c r="CB44" i="1"/>
  <c r="CB45" i="1" s="1"/>
  <c r="CA46" i="1" s="1"/>
  <c r="BR44" i="1"/>
  <c r="BR45" i="1" s="1"/>
  <c r="BQ46" i="1" s="1"/>
  <c r="BH44" i="1"/>
  <c r="BH45" i="1" s="1"/>
  <c r="BG46" i="1" s="1"/>
  <c r="AX44" i="1"/>
  <c r="AX45" i="1" s="1"/>
  <c r="AW46" i="1" s="1"/>
  <c r="AY44" i="1" s="1"/>
  <c r="AZ44" i="1" s="1"/>
  <c r="BA44" i="1" s="1"/>
  <c r="AN44" i="1"/>
  <c r="AN45" i="1" s="1"/>
  <c r="AM46" i="1" s="1"/>
  <c r="AD44" i="1"/>
  <c r="AD45" i="1" s="1"/>
  <c r="AC46" i="1" s="1"/>
  <c r="T44" i="1"/>
  <c r="T45" i="1" s="1"/>
  <c r="S46" i="1" s="1"/>
  <c r="J44" i="1"/>
  <c r="J45" i="1" s="1"/>
  <c r="I46" i="1" s="1"/>
  <c r="K44" i="1" s="1"/>
  <c r="L44" i="1" s="1"/>
  <c r="M44" i="1" s="1"/>
  <c r="HL44" i="1"/>
  <c r="HL45" i="1" s="1"/>
  <c r="HK46" i="1" s="1"/>
  <c r="GR44" i="1"/>
  <c r="GR45" i="1" s="1"/>
  <c r="GQ46" i="1" s="1"/>
  <c r="EY44" i="1"/>
  <c r="EY45" i="1" s="1"/>
  <c r="EX46" i="1" s="1"/>
  <c r="EZ44" i="1" s="1"/>
  <c r="FA44" i="1" s="1"/>
  <c r="FB44" i="1" s="1"/>
  <c r="EE44" i="1"/>
  <c r="EE45" i="1" s="1"/>
  <c r="ED46" i="1" s="1"/>
  <c r="DK44" i="1"/>
  <c r="DK45" i="1" s="1"/>
  <c r="DJ46" i="1" s="1"/>
  <c r="CQ44" i="1"/>
  <c r="CQ45" i="1" s="1"/>
  <c r="CP46" i="1" s="1"/>
  <c r="BW44" i="1"/>
  <c r="BW45" i="1" s="1"/>
  <c r="BV46" i="1" s="1"/>
  <c r="BX44" i="1" s="1"/>
  <c r="BY44" i="1" s="1"/>
  <c r="BZ44" i="1" s="1"/>
  <c r="BC44" i="1"/>
  <c r="BC45" i="1" s="1"/>
  <c r="BB46" i="1" s="1"/>
  <c r="AI44" i="1"/>
  <c r="AI45" i="1" s="1"/>
  <c r="AH46" i="1" s="1"/>
  <c r="O44" i="1"/>
  <c r="O45" i="1" s="1"/>
  <c r="N46" i="1" s="1"/>
  <c r="EO44" i="1"/>
  <c r="EO45" i="1" s="1"/>
  <c r="EN46" i="1" s="1"/>
  <c r="EP44" i="1" s="1"/>
  <c r="EQ44" i="1" s="1"/>
  <c r="ER44" i="1" s="1"/>
  <c r="DU44" i="1"/>
  <c r="DU45" i="1" s="1"/>
  <c r="DT46" i="1" s="1"/>
  <c r="DV44" i="1" s="1"/>
  <c r="DW44" i="1" s="1"/>
  <c r="DX44" i="1" s="1"/>
  <c r="DA44" i="1"/>
  <c r="DA45" i="1" s="1"/>
  <c r="CZ46" i="1" s="1"/>
  <c r="DB44" i="1" s="1"/>
  <c r="DC44" i="1" s="1"/>
  <c r="DD44" i="1" s="1"/>
  <c r="CG44" i="1"/>
  <c r="CG45" i="1" s="1"/>
  <c r="CF46" i="1" s="1"/>
  <c r="BM44" i="1"/>
  <c r="BM45" i="1" s="1"/>
  <c r="BL46" i="1" s="1"/>
  <c r="BN44" i="1" s="1"/>
  <c r="BO44" i="1" s="1"/>
  <c r="BP44" i="1" s="1"/>
  <c r="AS44" i="1"/>
  <c r="AS45" i="1" s="1"/>
  <c r="AR46" i="1" s="1"/>
  <c r="AT44" i="1" s="1"/>
  <c r="AU44" i="1" s="1"/>
  <c r="AV44" i="1" s="1"/>
  <c r="Y44" i="1"/>
  <c r="Y45" i="1" s="1"/>
  <c r="X46" i="1" s="1"/>
  <c r="Z44" i="1" s="1"/>
  <c r="AA44" i="1" s="1"/>
  <c r="AB44" i="1" s="1"/>
  <c r="E44" i="1"/>
  <c r="E45" i="1" s="1"/>
  <c r="D46" i="1" s="1"/>
  <c r="BX43" i="6" l="1"/>
  <c r="BY4" i="6"/>
  <c r="CC43" i="6"/>
  <c r="CD4" i="6"/>
  <c r="Z43" i="6"/>
  <c r="AA4" i="6"/>
  <c r="AE43" i="6"/>
  <c r="AF4" i="6"/>
  <c r="P43" i="6"/>
  <c r="Q4" i="6"/>
  <c r="U43" i="6"/>
  <c r="V4" i="6"/>
  <c r="AT43" i="6"/>
  <c r="AU4" i="6"/>
  <c r="AY43" i="6"/>
  <c r="AZ4" i="6"/>
  <c r="AJ43" i="6"/>
  <c r="AK4" i="6"/>
  <c r="AO43" i="6"/>
  <c r="AP4" i="6"/>
  <c r="BN43" i="6"/>
  <c r="BO4" i="6"/>
  <c r="BS43" i="6"/>
  <c r="BT4" i="6"/>
  <c r="BD43" i="6"/>
  <c r="BE4" i="6"/>
  <c r="BI43" i="6"/>
  <c r="BJ4" i="6"/>
  <c r="F43" i="6"/>
  <c r="G4" i="6"/>
  <c r="K43" i="6"/>
  <c r="L4" i="6"/>
  <c r="CS43" i="5"/>
  <c r="CT4" i="5"/>
  <c r="CT43" i="5" s="1"/>
  <c r="CP45" i="5" s="1"/>
  <c r="Q43" i="5"/>
  <c r="R4" i="5"/>
  <c r="R43" i="5" s="1"/>
  <c r="N45" i="5" s="1"/>
  <c r="CN43" i="5"/>
  <c r="CO4" i="5"/>
  <c r="CO43" i="5" s="1"/>
  <c r="CK45" i="5" s="1"/>
  <c r="AA43" i="5"/>
  <c r="AB4" i="5"/>
  <c r="AB43" i="5" s="1"/>
  <c r="X45" i="5" s="1"/>
  <c r="V43" i="5"/>
  <c r="W4" i="5"/>
  <c r="W43" i="5" s="1"/>
  <c r="S45" i="5" s="1"/>
  <c r="BO43" i="5"/>
  <c r="BP4" i="5"/>
  <c r="BP43" i="5" s="1"/>
  <c r="BL45" i="5" s="1"/>
  <c r="L43" i="5"/>
  <c r="M4" i="5"/>
  <c r="M43" i="5" s="1"/>
  <c r="I45" i="5" s="1"/>
  <c r="AF43" i="5"/>
  <c r="AG4" i="5"/>
  <c r="AG43" i="5" s="1"/>
  <c r="AC45" i="5" s="1"/>
  <c r="AU43" i="5"/>
  <c r="AV4" i="5"/>
  <c r="AV43" i="5" s="1"/>
  <c r="AR45" i="5" s="1"/>
  <c r="BJ43" i="5"/>
  <c r="BK4" i="5"/>
  <c r="BK43" i="5" s="1"/>
  <c r="BG45" i="5" s="1"/>
  <c r="BT43" i="5"/>
  <c r="BU4" i="5"/>
  <c r="BU43" i="5" s="1"/>
  <c r="BQ45" i="5" s="1"/>
  <c r="AZ43" i="5"/>
  <c r="BA4" i="5"/>
  <c r="BA43" i="5" s="1"/>
  <c r="AW45" i="5" s="1"/>
  <c r="AK43" i="5"/>
  <c r="AL4" i="5"/>
  <c r="AL43" i="5" s="1"/>
  <c r="AH45" i="5" s="1"/>
  <c r="G43" i="5"/>
  <c r="H4" i="5"/>
  <c r="H43" i="5" s="1"/>
  <c r="D45" i="5" s="1"/>
  <c r="CD43" i="5"/>
  <c r="CE4" i="5"/>
  <c r="CE43" i="5" s="1"/>
  <c r="CA45" i="5" s="1"/>
  <c r="CI43" i="5"/>
  <c r="CJ4" i="5"/>
  <c r="CJ43" i="5" s="1"/>
  <c r="CF45" i="5" s="1"/>
  <c r="BY43" i="5"/>
  <c r="BZ4" i="5"/>
  <c r="BZ43" i="5" s="1"/>
  <c r="BV45" i="5" s="1"/>
  <c r="CX43" i="5"/>
  <c r="CY4" i="5"/>
  <c r="CY43" i="5" s="1"/>
  <c r="CU45" i="5" s="1"/>
  <c r="DC43" i="5"/>
  <c r="DD4" i="5"/>
  <c r="DD43" i="5" s="1"/>
  <c r="CZ45" i="5" s="1"/>
  <c r="BE43" i="5"/>
  <c r="BF4" i="5"/>
  <c r="BF43" i="5" s="1"/>
  <c r="BB45" i="5" s="1"/>
  <c r="AP43" i="5"/>
  <c r="AQ4" i="5"/>
  <c r="AQ43" i="5" s="1"/>
  <c r="AM45" i="5" s="1"/>
  <c r="BO4" i="3"/>
  <c r="BN43" i="3"/>
  <c r="L4" i="3"/>
  <c r="K43" i="3"/>
  <c r="AZ4" i="3"/>
  <c r="AY43" i="3"/>
  <c r="CN4" i="3"/>
  <c r="CM43" i="3"/>
  <c r="AK4" i="3"/>
  <c r="AJ43" i="3"/>
  <c r="BY4" i="3"/>
  <c r="BX43" i="3"/>
  <c r="V4" i="3"/>
  <c r="U43" i="3"/>
  <c r="BJ4" i="3"/>
  <c r="BI43" i="3"/>
  <c r="AU4" i="3"/>
  <c r="AT43" i="3"/>
  <c r="AA4" i="3"/>
  <c r="Z43" i="3"/>
  <c r="AF4" i="3"/>
  <c r="AE43" i="3"/>
  <c r="BT4" i="3"/>
  <c r="BS43" i="3"/>
  <c r="Q4" i="3"/>
  <c r="P43" i="3"/>
  <c r="BE4" i="3"/>
  <c r="BD43" i="3"/>
  <c r="CS4" i="3"/>
  <c r="CR43" i="3"/>
  <c r="AP4" i="3"/>
  <c r="AO43" i="3"/>
  <c r="CD4" i="3"/>
  <c r="CC43" i="3"/>
  <c r="G4" i="3"/>
  <c r="F43" i="3"/>
  <c r="CI4" i="3"/>
  <c r="CH43" i="3"/>
  <c r="F7" i="1"/>
  <c r="G7" i="1" s="1"/>
  <c r="H7" i="1" s="1"/>
  <c r="F6" i="1"/>
  <c r="F8" i="1"/>
  <c r="G8" i="1" s="1"/>
  <c r="H8" i="1" s="1"/>
  <c r="F9" i="1"/>
  <c r="G9" i="1" s="1"/>
  <c r="H9" i="1" s="1"/>
  <c r="F10" i="1"/>
  <c r="G10" i="1" s="1"/>
  <c r="H10" i="1" s="1"/>
  <c r="F11" i="1"/>
  <c r="G11" i="1" s="1"/>
  <c r="H11" i="1" s="1"/>
  <c r="F12" i="1"/>
  <c r="G12" i="1" s="1"/>
  <c r="H12" i="1" s="1"/>
  <c r="F13" i="1"/>
  <c r="G13" i="1" s="1"/>
  <c r="H13" i="1" s="1"/>
  <c r="F14" i="1"/>
  <c r="G14" i="1" s="1"/>
  <c r="H14" i="1" s="1"/>
  <c r="F15" i="1"/>
  <c r="G15" i="1" s="1"/>
  <c r="H15" i="1" s="1"/>
  <c r="F16" i="1"/>
  <c r="G16" i="1" s="1"/>
  <c r="H16" i="1" s="1"/>
  <c r="F17" i="1"/>
  <c r="G17" i="1" s="1"/>
  <c r="H17" i="1" s="1"/>
  <c r="F18" i="1"/>
  <c r="G18" i="1" s="1"/>
  <c r="H18" i="1" s="1"/>
  <c r="F19" i="1"/>
  <c r="G19" i="1" s="1"/>
  <c r="H19" i="1" s="1"/>
  <c r="F20" i="1"/>
  <c r="G20" i="1" s="1"/>
  <c r="H20" i="1" s="1"/>
  <c r="F21" i="1"/>
  <c r="G21" i="1" s="1"/>
  <c r="H21" i="1" s="1"/>
  <c r="F22" i="1"/>
  <c r="G22" i="1" s="1"/>
  <c r="H22" i="1" s="1"/>
  <c r="F23" i="1"/>
  <c r="G23" i="1" s="1"/>
  <c r="H23" i="1" s="1"/>
  <c r="F24" i="1"/>
  <c r="G24" i="1" s="1"/>
  <c r="H24" i="1" s="1"/>
  <c r="F25" i="1"/>
  <c r="G25" i="1" s="1"/>
  <c r="H25" i="1" s="1"/>
  <c r="F26" i="1"/>
  <c r="G26" i="1" s="1"/>
  <c r="H26" i="1" s="1"/>
  <c r="F27" i="1"/>
  <c r="G27" i="1" s="1"/>
  <c r="H27" i="1" s="1"/>
  <c r="F28" i="1"/>
  <c r="G28" i="1" s="1"/>
  <c r="H28" i="1" s="1"/>
  <c r="F29" i="1"/>
  <c r="G29" i="1" s="1"/>
  <c r="H29" i="1" s="1"/>
  <c r="F30" i="1"/>
  <c r="G30" i="1" s="1"/>
  <c r="H30" i="1" s="1"/>
  <c r="F31" i="1"/>
  <c r="G31" i="1" s="1"/>
  <c r="H31" i="1" s="1"/>
  <c r="F32" i="1"/>
  <c r="G32" i="1" s="1"/>
  <c r="H32" i="1" s="1"/>
  <c r="F33" i="1"/>
  <c r="G33" i="1" s="1"/>
  <c r="H33" i="1" s="1"/>
  <c r="F34" i="1"/>
  <c r="G34" i="1" s="1"/>
  <c r="H34" i="1" s="1"/>
  <c r="F35" i="1"/>
  <c r="G35" i="1" s="1"/>
  <c r="H35" i="1" s="1"/>
  <c r="F36" i="1"/>
  <c r="G36" i="1" s="1"/>
  <c r="H36" i="1" s="1"/>
  <c r="F37" i="1"/>
  <c r="G37" i="1" s="1"/>
  <c r="H37" i="1" s="1"/>
  <c r="F38" i="1"/>
  <c r="G38" i="1" s="1"/>
  <c r="H38" i="1" s="1"/>
  <c r="F39" i="1"/>
  <c r="G39" i="1" s="1"/>
  <c r="H39" i="1" s="1"/>
  <c r="F40" i="1"/>
  <c r="G40" i="1" s="1"/>
  <c r="H40" i="1" s="1"/>
  <c r="F41" i="1"/>
  <c r="G41" i="1" s="1"/>
  <c r="H41" i="1" s="1"/>
  <c r="F42" i="1"/>
  <c r="G42" i="1" s="1"/>
  <c r="H42" i="1" s="1"/>
  <c r="F43" i="1"/>
  <c r="G43" i="1" s="1"/>
  <c r="H43" i="1" s="1"/>
  <c r="CH6" i="1"/>
  <c r="CH7" i="1"/>
  <c r="CI7" i="1" s="1"/>
  <c r="CJ7" i="1" s="1"/>
  <c r="CH8" i="1"/>
  <c r="CI8" i="1" s="1"/>
  <c r="CJ8" i="1" s="1"/>
  <c r="CH9" i="1"/>
  <c r="CI9" i="1" s="1"/>
  <c r="CJ9" i="1" s="1"/>
  <c r="CH10" i="1"/>
  <c r="CI10" i="1" s="1"/>
  <c r="CJ10" i="1" s="1"/>
  <c r="CH11" i="1"/>
  <c r="CI11" i="1" s="1"/>
  <c r="CJ11" i="1" s="1"/>
  <c r="CH12" i="1"/>
  <c r="CI12" i="1" s="1"/>
  <c r="CJ12" i="1" s="1"/>
  <c r="CH13" i="1"/>
  <c r="CI13" i="1" s="1"/>
  <c r="CJ13" i="1" s="1"/>
  <c r="CH14" i="1"/>
  <c r="CI14" i="1" s="1"/>
  <c r="CJ14" i="1" s="1"/>
  <c r="CH15" i="1"/>
  <c r="CI15" i="1" s="1"/>
  <c r="CJ15" i="1" s="1"/>
  <c r="CH16" i="1"/>
  <c r="CI16" i="1" s="1"/>
  <c r="CJ16" i="1" s="1"/>
  <c r="CH17" i="1"/>
  <c r="CI17" i="1" s="1"/>
  <c r="CJ17" i="1" s="1"/>
  <c r="CH18" i="1"/>
  <c r="CI18" i="1" s="1"/>
  <c r="CJ18" i="1" s="1"/>
  <c r="CH19" i="1"/>
  <c r="CI19" i="1" s="1"/>
  <c r="CJ19" i="1" s="1"/>
  <c r="CH20" i="1"/>
  <c r="CI20" i="1" s="1"/>
  <c r="CJ20" i="1" s="1"/>
  <c r="CH21" i="1"/>
  <c r="CI21" i="1" s="1"/>
  <c r="CJ21" i="1" s="1"/>
  <c r="CH22" i="1"/>
  <c r="CI22" i="1" s="1"/>
  <c r="CJ22" i="1" s="1"/>
  <c r="CH23" i="1"/>
  <c r="CI23" i="1" s="1"/>
  <c r="CJ23" i="1" s="1"/>
  <c r="CH24" i="1"/>
  <c r="CI24" i="1" s="1"/>
  <c r="CJ24" i="1" s="1"/>
  <c r="CH25" i="1"/>
  <c r="CI25" i="1" s="1"/>
  <c r="CJ25" i="1" s="1"/>
  <c r="CH26" i="1"/>
  <c r="CI26" i="1" s="1"/>
  <c r="CJ26" i="1" s="1"/>
  <c r="CH27" i="1"/>
  <c r="CI27" i="1" s="1"/>
  <c r="CJ27" i="1" s="1"/>
  <c r="CH28" i="1"/>
  <c r="CI28" i="1" s="1"/>
  <c r="CJ28" i="1" s="1"/>
  <c r="CH29" i="1"/>
  <c r="CI29" i="1" s="1"/>
  <c r="CJ29" i="1" s="1"/>
  <c r="CH30" i="1"/>
  <c r="CI30" i="1" s="1"/>
  <c r="CJ30" i="1" s="1"/>
  <c r="CH31" i="1"/>
  <c r="CI31" i="1" s="1"/>
  <c r="CJ31" i="1" s="1"/>
  <c r="CH32" i="1"/>
  <c r="CI32" i="1" s="1"/>
  <c r="CJ32" i="1" s="1"/>
  <c r="CH33" i="1"/>
  <c r="CI33" i="1" s="1"/>
  <c r="CJ33" i="1" s="1"/>
  <c r="CH34" i="1"/>
  <c r="CI34" i="1" s="1"/>
  <c r="CJ34" i="1" s="1"/>
  <c r="CH35" i="1"/>
  <c r="CI35" i="1" s="1"/>
  <c r="CJ35" i="1" s="1"/>
  <c r="CH36" i="1"/>
  <c r="CI36" i="1" s="1"/>
  <c r="CJ36" i="1" s="1"/>
  <c r="CH37" i="1"/>
  <c r="CI37" i="1" s="1"/>
  <c r="CJ37" i="1" s="1"/>
  <c r="CH38" i="1"/>
  <c r="CI38" i="1" s="1"/>
  <c r="CJ38" i="1" s="1"/>
  <c r="CH39" i="1"/>
  <c r="CI39" i="1" s="1"/>
  <c r="CJ39" i="1" s="1"/>
  <c r="CH40" i="1"/>
  <c r="CI40" i="1" s="1"/>
  <c r="CJ40" i="1" s="1"/>
  <c r="CH41" i="1"/>
  <c r="CI41" i="1" s="1"/>
  <c r="CJ41" i="1" s="1"/>
  <c r="CH42" i="1"/>
  <c r="CI42" i="1" s="1"/>
  <c r="CJ42" i="1" s="1"/>
  <c r="CH43" i="1"/>
  <c r="CI43" i="1" s="1"/>
  <c r="CJ43" i="1" s="1"/>
  <c r="P6" i="1"/>
  <c r="P7" i="1"/>
  <c r="Q7" i="1" s="1"/>
  <c r="R7" i="1" s="1"/>
  <c r="P8" i="1"/>
  <c r="Q8" i="1" s="1"/>
  <c r="R8" i="1" s="1"/>
  <c r="P9" i="1"/>
  <c r="Q9" i="1" s="1"/>
  <c r="R9" i="1" s="1"/>
  <c r="P10" i="1"/>
  <c r="Q10" i="1" s="1"/>
  <c r="R10" i="1" s="1"/>
  <c r="P11" i="1"/>
  <c r="Q11" i="1" s="1"/>
  <c r="R11" i="1" s="1"/>
  <c r="P12" i="1"/>
  <c r="Q12" i="1" s="1"/>
  <c r="R12" i="1" s="1"/>
  <c r="P13" i="1"/>
  <c r="Q13" i="1" s="1"/>
  <c r="R13" i="1" s="1"/>
  <c r="P14" i="1"/>
  <c r="Q14" i="1" s="1"/>
  <c r="R14" i="1" s="1"/>
  <c r="P15" i="1"/>
  <c r="Q15" i="1" s="1"/>
  <c r="R15" i="1" s="1"/>
  <c r="P16" i="1"/>
  <c r="Q16" i="1" s="1"/>
  <c r="R16" i="1" s="1"/>
  <c r="P17" i="1"/>
  <c r="Q17" i="1" s="1"/>
  <c r="R17" i="1" s="1"/>
  <c r="P18" i="1"/>
  <c r="Q18" i="1" s="1"/>
  <c r="R18" i="1" s="1"/>
  <c r="P19" i="1"/>
  <c r="Q19" i="1" s="1"/>
  <c r="R19" i="1" s="1"/>
  <c r="P20" i="1"/>
  <c r="Q20" i="1" s="1"/>
  <c r="R20" i="1" s="1"/>
  <c r="P21" i="1"/>
  <c r="Q21" i="1" s="1"/>
  <c r="R21" i="1" s="1"/>
  <c r="P22" i="1"/>
  <c r="Q22" i="1" s="1"/>
  <c r="R22" i="1" s="1"/>
  <c r="P23" i="1"/>
  <c r="Q23" i="1" s="1"/>
  <c r="R23" i="1" s="1"/>
  <c r="P24" i="1"/>
  <c r="Q24" i="1" s="1"/>
  <c r="R24" i="1" s="1"/>
  <c r="P25" i="1"/>
  <c r="Q25" i="1" s="1"/>
  <c r="R25" i="1" s="1"/>
  <c r="P26" i="1"/>
  <c r="Q26" i="1" s="1"/>
  <c r="R26" i="1" s="1"/>
  <c r="P27" i="1"/>
  <c r="Q27" i="1" s="1"/>
  <c r="R27" i="1" s="1"/>
  <c r="P28" i="1"/>
  <c r="Q28" i="1" s="1"/>
  <c r="R28" i="1" s="1"/>
  <c r="P29" i="1"/>
  <c r="Q29" i="1" s="1"/>
  <c r="R29" i="1" s="1"/>
  <c r="P30" i="1"/>
  <c r="Q30" i="1" s="1"/>
  <c r="R30" i="1" s="1"/>
  <c r="P31" i="1"/>
  <c r="Q31" i="1" s="1"/>
  <c r="R31" i="1" s="1"/>
  <c r="P32" i="1"/>
  <c r="Q32" i="1" s="1"/>
  <c r="R32" i="1" s="1"/>
  <c r="P33" i="1"/>
  <c r="Q33" i="1" s="1"/>
  <c r="R33" i="1" s="1"/>
  <c r="P34" i="1"/>
  <c r="Q34" i="1" s="1"/>
  <c r="R34" i="1" s="1"/>
  <c r="P35" i="1"/>
  <c r="Q35" i="1" s="1"/>
  <c r="R35" i="1" s="1"/>
  <c r="P36" i="1"/>
  <c r="Q36" i="1" s="1"/>
  <c r="R36" i="1" s="1"/>
  <c r="P37" i="1"/>
  <c r="Q37" i="1" s="1"/>
  <c r="R37" i="1" s="1"/>
  <c r="P38" i="1"/>
  <c r="Q38" i="1" s="1"/>
  <c r="R38" i="1" s="1"/>
  <c r="P39" i="1"/>
  <c r="Q39" i="1" s="1"/>
  <c r="R39" i="1" s="1"/>
  <c r="P40" i="1"/>
  <c r="Q40" i="1" s="1"/>
  <c r="R40" i="1" s="1"/>
  <c r="P41" i="1"/>
  <c r="Q41" i="1" s="1"/>
  <c r="R41" i="1" s="1"/>
  <c r="P42" i="1"/>
  <c r="Q42" i="1" s="1"/>
  <c r="R42" i="1" s="1"/>
  <c r="P43" i="1"/>
  <c r="Q43" i="1" s="1"/>
  <c r="R43" i="1" s="1"/>
  <c r="CR6" i="1"/>
  <c r="CR7" i="1"/>
  <c r="CS7" i="1" s="1"/>
  <c r="CT7" i="1" s="1"/>
  <c r="CR8" i="1"/>
  <c r="CS8" i="1" s="1"/>
  <c r="CT8" i="1" s="1"/>
  <c r="CR9" i="1"/>
  <c r="CS9" i="1" s="1"/>
  <c r="CT9" i="1" s="1"/>
  <c r="CR10" i="1"/>
  <c r="CS10" i="1" s="1"/>
  <c r="CT10" i="1" s="1"/>
  <c r="CR11" i="1"/>
  <c r="CS11" i="1" s="1"/>
  <c r="CT11" i="1" s="1"/>
  <c r="CR12" i="1"/>
  <c r="CS12" i="1" s="1"/>
  <c r="CT12" i="1" s="1"/>
  <c r="CR13" i="1"/>
  <c r="CS13" i="1" s="1"/>
  <c r="CT13" i="1" s="1"/>
  <c r="CR14" i="1"/>
  <c r="CS14" i="1" s="1"/>
  <c r="CT14" i="1" s="1"/>
  <c r="CR15" i="1"/>
  <c r="CS15" i="1" s="1"/>
  <c r="CT15" i="1" s="1"/>
  <c r="CR16" i="1"/>
  <c r="CS16" i="1" s="1"/>
  <c r="CT16" i="1" s="1"/>
  <c r="CR17" i="1"/>
  <c r="CS17" i="1" s="1"/>
  <c r="CT17" i="1" s="1"/>
  <c r="CR18" i="1"/>
  <c r="CS18" i="1" s="1"/>
  <c r="CT18" i="1" s="1"/>
  <c r="CR19" i="1"/>
  <c r="CS19" i="1" s="1"/>
  <c r="CT19" i="1" s="1"/>
  <c r="CR20" i="1"/>
  <c r="CS20" i="1" s="1"/>
  <c r="CT20" i="1" s="1"/>
  <c r="CR21" i="1"/>
  <c r="CS21" i="1" s="1"/>
  <c r="CT21" i="1" s="1"/>
  <c r="CR22" i="1"/>
  <c r="CS22" i="1" s="1"/>
  <c r="CT22" i="1" s="1"/>
  <c r="CR23" i="1"/>
  <c r="CS23" i="1" s="1"/>
  <c r="CT23" i="1" s="1"/>
  <c r="CR24" i="1"/>
  <c r="CS24" i="1" s="1"/>
  <c r="CT24" i="1" s="1"/>
  <c r="CR25" i="1"/>
  <c r="CS25" i="1" s="1"/>
  <c r="CT25" i="1" s="1"/>
  <c r="CR26" i="1"/>
  <c r="CS26" i="1" s="1"/>
  <c r="CT26" i="1" s="1"/>
  <c r="CR27" i="1"/>
  <c r="CS27" i="1" s="1"/>
  <c r="CT27" i="1" s="1"/>
  <c r="CR28" i="1"/>
  <c r="CS28" i="1" s="1"/>
  <c r="CT28" i="1" s="1"/>
  <c r="CR29" i="1"/>
  <c r="CS29" i="1" s="1"/>
  <c r="CT29" i="1" s="1"/>
  <c r="CR30" i="1"/>
  <c r="CS30" i="1" s="1"/>
  <c r="CT30" i="1" s="1"/>
  <c r="CR31" i="1"/>
  <c r="CS31" i="1" s="1"/>
  <c r="CT31" i="1" s="1"/>
  <c r="CR32" i="1"/>
  <c r="CS32" i="1" s="1"/>
  <c r="CT32" i="1" s="1"/>
  <c r="CR33" i="1"/>
  <c r="CS33" i="1" s="1"/>
  <c r="CT33" i="1" s="1"/>
  <c r="CR34" i="1"/>
  <c r="CS34" i="1" s="1"/>
  <c r="CT34" i="1" s="1"/>
  <c r="CR35" i="1"/>
  <c r="CS35" i="1" s="1"/>
  <c r="CT35" i="1" s="1"/>
  <c r="CR36" i="1"/>
  <c r="CS36" i="1" s="1"/>
  <c r="CT36" i="1" s="1"/>
  <c r="CR37" i="1"/>
  <c r="CS37" i="1" s="1"/>
  <c r="CT37" i="1" s="1"/>
  <c r="CR38" i="1"/>
  <c r="CS38" i="1" s="1"/>
  <c r="CT38" i="1" s="1"/>
  <c r="CR39" i="1"/>
  <c r="CS39" i="1" s="1"/>
  <c r="CT39" i="1" s="1"/>
  <c r="CR40" i="1"/>
  <c r="CS40" i="1" s="1"/>
  <c r="CT40" i="1" s="1"/>
  <c r="CR41" i="1"/>
  <c r="CS41" i="1" s="1"/>
  <c r="CT41" i="1" s="1"/>
  <c r="CR42" i="1"/>
  <c r="CS42" i="1" s="1"/>
  <c r="CT42" i="1" s="1"/>
  <c r="CR43" i="1"/>
  <c r="CS43" i="1" s="1"/>
  <c r="CT43" i="1" s="1"/>
  <c r="GS6" i="1"/>
  <c r="GS7" i="1"/>
  <c r="GT7" i="1" s="1"/>
  <c r="GU7" i="1" s="1"/>
  <c r="GS8" i="1"/>
  <c r="GT8" i="1" s="1"/>
  <c r="GU8" i="1" s="1"/>
  <c r="GS9" i="1"/>
  <c r="GT9" i="1" s="1"/>
  <c r="GU9" i="1" s="1"/>
  <c r="GS10" i="1"/>
  <c r="GT10" i="1" s="1"/>
  <c r="GU10" i="1" s="1"/>
  <c r="GS11" i="1"/>
  <c r="GT11" i="1" s="1"/>
  <c r="GU11" i="1" s="1"/>
  <c r="GS12" i="1"/>
  <c r="GT12" i="1" s="1"/>
  <c r="GU12" i="1" s="1"/>
  <c r="GS13" i="1"/>
  <c r="GT13" i="1" s="1"/>
  <c r="GU13" i="1" s="1"/>
  <c r="GS14" i="1"/>
  <c r="GT14" i="1" s="1"/>
  <c r="GU14" i="1" s="1"/>
  <c r="GS15" i="1"/>
  <c r="GT15" i="1" s="1"/>
  <c r="GU15" i="1" s="1"/>
  <c r="GS16" i="1"/>
  <c r="GT16" i="1" s="1"/>
  <c r="GU16" i="1" s="1"/>
  <c r="GS17" i="1"/>
  <c r="GT17" i="1" s="1"/>
  <c r="GU17" i="1" s="1"/>
  <c r="GS18" i="1"/>
  <c r="GT18" i="1" s="1"/>
  <c r="GU18" i="1" s="1"/>
  <c r="GS19" i="1"/>
  <c r="GT19" i="1" s="1"/>
  <c r="GU19" i="1" s="1"/>
  <c r="GS20" i="1"/>
  <c r="GT20" i="1" s="1"/>
  <c r="GU20" i="1" s="1"/>
  <c r="GS21" i="1"/>
  <c r="GT21" i="1" s="1"/>
  <c r="GU21" i="1" s="1"/>
  <c r="GS22" i="1"/>
  <c r="GT22" i="1" s="1"/>
  <c r="GU22" i="1" s="1"/>
  <c r="GS23" i="1"/>
  <c r="GT23" i="1" s="1"/>
  <c r="GU23" i="1" s="1"/>
  <c r="GS24" i="1"/>
  <c r="GT24" i="1" s="1"/>
  <c r="GU24" i="1" s="1"/>
  <c r="GS25" i="1"/>
  <c r="GT25" i="1" s="1"/>
  <c r="GU25" i="1" s="1"/>
  <c r="GS26" i="1"/>
  <c r="GT26" i="1" s="1"/>
  <c r="GU26" i="1" s="1"/>
  <c r="GS27" i="1"/>
  <c r="GT27" i="1" s="1"/>
  <c r="GU27" i="1" s="1"/>
  <c r="GS28" i="1"/>
  <c r="GT28" i="1" s="1"/>
  <c r="GU28" i="1" s="1"/>
  <c r="GS29" i="1"/>
  <c r="GT29" i="1" s="1"/>
  <c r="GU29" i="1" s="1"/>
  <c r="GS30" i="1"/>
  <c r="GT30" i="1" s="1"/>
  <c r="GU30" i="1" s="1"/>
  <c r="GS31" i="1"/>
  <c r="GT31" i="1" s="1"/>
  <c r="GU31" i="1" s="1"/>
  <c r="GS32" i="1"/>
  <c r="GT32" i="1" s="1"/>
  <c r="GU32" i="1" s="1"/>
  <c r="GS33" i="1"/>
  <c r="GT33" i="1" s="1"/>
  <c r="GU33" i="1" s="1"/>
  <c r="GS34" i="1"/>
  <c r="GT34" i="1" s="1"/>
  <c r="GU34" i="1" s="1"/>
  <c r="GS35" i="1"/>
  <c r="GT35" i="1" s="1"/>
  <c r="GU35" i="1" s="1"/>
  <c r="GS36" i="1"/>
  <c r="GT36" i="1" s="1"/>
  <c r="GU36" i="1" s="1"/>
  <c r="GS37" i="1"/>
  <c r="GT37" i="1" s="1"/>
  <c r="GU37" i="1" s="1"/>
  <c r="GS38" i="1"/>
  <c r="GT38" i="1" s="1"/>
  <c r="GU38" i="1" s="1"/>
  <c r="GS39" i="1"/>
  <c r="GT39" i="1" s="1"/>
  <c r="GU39" i="1" s="1"/>
  <c r="GS40" i="1"/>
  <c r="GT40" i="1" s="1"/>
  <c r="GU40" i="1" s="1"/>
  <c r="GS41" i="1"/>
  <c r="GT41" i="1" s="1"/>
  <c r="GU41" i="1" s="1"/>
  <c r="GS42" i="1"/>
  <c r="GT42" i="1" s="1"/>
  <c r="GU42" i="1" s="1"/>
  <c r="GS43" i="1"/>
  <c r="GT43" i="1" s="1"/>
  <c r="GU43" i="1" s="1"/>
  <c r="AE6" i="1"/>
  <c r="AE7" i="1"/>
  <c r="AF7" i="1" s="1"/>
  <c r="AG7" i="1" s="1"/>
  <c r="AE8" i="1"/>
  <c r="AF8" i="1" s="1"/>
  <c r="AG8" i="1" s="1"/>
  <c r="AE9" i="1"/>
  <c r="AF9" i="1" s="1"/>
  <c r="AG9" i="1" s="1"/>
  <c r="AE10" i="1"/>
  <c r="AF10" i="1" s="1"/>
  <c r="AG10" i="1" s="1"/>
  <c r="AE11" i="1"/>
  <c r="AF11" i="1" s="1"/>
  <c r="AG11" i="1" s="1"/>
  <c r="AE12" i="1"/>
  <c r="AF12" i="1" s="1"/>
  <c r="AG12" i="1" s="1"/>
  <c r="AE13" i="1"/>
  <c r="AF13" i="1" s="1"/>
  <c r="AG13" i="1" s="1"/>
  <c r="AE14" i="1"/>
  <c r="AF14" i="1" s="1"/>
  <c r="AG14" i="1" s="1"/>
  <c r="AE15" i="1"/>
  <c r="AF15" i="1" s="1"/>
  <c r="AG15" i="1" s="1"/>
  <c r="AE16" i="1"/>
  <c r="AF16" i="1" s="1"/>
  <c r="AG16" i="1" s="1"/>
  <c r="AE17" i="1"/>
  <c r="AF17" i="1" s="1"/>
  <c r="AG17" i="1" s="1"/>
  <c r="AE18" i="1"/>
  <c r="AF18" i="1" s="1"/>
  <c r="AG18" i="1" s="1"/>
  <c r="AE19" i="1"/>
  <c r="AF19" i="1" s="1"/>
  <c r="AG19" i="1" s="1"/>
  <c r="AE20" i="1"/>
  <c r="AF20" i="1" s="1"/>
  <c r="AG20" i="1" s="1"/>
  <c r="AE21" i="1"/>
  <c r="AF21" i="1" s="1"/>
  <c r="AG21" i="1" s="1"/>
  <c r="AE22" i="1"/>
  <c r="AF22" i="1" s="1"/>
  <c r="AG22" i="1" s="1"/>
  <c r="AE23" i="1"/>
  <c r="AF23" i="1" s="1"/>
  <c r="AG23" i="1" s="1"/>
  <c r="AE24" i="1"/>
  <c r="AF24" i="1" s="1"/>
  <c r="AG24" i="1" s="1"/>
  <c r="AE25" i="1"/>
  <c r="AF25" i="1" s="1"/>
  <c r="AG25" i="1" s="1"/>
  <c r="AE26" i="1"/>
  <c r="AF26" i="1" s="1"/>
  <c r="AG26" i="1" s="1"/>
  <c r="AE27" i="1"/>
  <c r="AF27" i="1" s="1"/>
  <c r="AG27" i="1" s="1"/>
  <c r="AE28" i="1"/>
  <c r="AF28" i="1" s="1"/>
  <c r="AG28" i="1" s="1"/>
  <c r="AE29" i="1"/>
  <c r="AF29" i="1" s="1"/>
  <c r="AG29" i="1" s="1"/>
  <c r="AE30" i="1"/>
  <c r="AF30" i="1" s="1"/>
  <c r="AG30" i="1" s="1"/>
  <c r="AE31" i="1"/>
  <c r="AF31" i="1" s="1"/>
  <c r="AG31" i="1" s="1"/>
  <c r="AE32" i="1"/>
  <c r="AF32" i="1" s="1"/>
  <c r="AG32" i="1" s="1"/>
  <c r="AE33" i="1"/>
  <c r="AF33" i="1" s="1"/>
  <c r="AG33" i="1" s="1"/>
  <c r="AE34" i="1"/>
  <c r="AF34" i="1" s="1"/>
  <c r="AG34" i="1" s="1"/>
  <c r="AE35" i="1"/>
  <c r="AF35" i="1" s="1"/>
  <c r="AG35" i="1" s="1"/>
  <c r="AE36" i="1"/>
  <c r="AF36" i="1" s="1"/>
  <c r="AG36" i="1" s="1"/>
  <c r="AE37" i="1"/>
  <c r="AF37" i="1" s="1"/>
  <c r="AG37" i="1" s="1"/>
  <c r="AE38" i="1"/>
  <c r="AF38" i="1" s="1"/>
  <c r="AG38" i="1" s="1"/>
  <c r="AE39" i="1"/>
  <c r="AF39" i="1" s="1"/>
  <c r="AG39" i="1" s="1"/>
  <c r="AE40" i="1"/>
  <c r="AF40" i="1" s="1"/>
  <c r="AG40" i="1" s="1"/>
  <c r="AE41" i="1"/>
  <c r="AF41" i="1" s="1"/>
  <c r="AG41" i="1" s="1"/>
  <c r="AE42" i="1"/>
  <c r="AF42" i="1" s="1"/>
  <c r="AG42" i="1" s="1"/>
  <c r="AE43" i="1"/>
  <c r="AF43" i="1" s="1"/>
  <c r="AG43" i="1" s="1"/>
  <c r="BS6" i="1"/>
  <c r="BS7" i="1"/>
  <c r="BT7" i="1" s="1"/>
  <c r="BU7" i="1" s="1"/>
  <c r="BS8" i="1"/>
  <c r="BT8" i="1" s="1"/>
  <c r="BU8" i="1" s="1"/>
  <c r="BS9" i="1"/>
  <c r="BT9" i="1" s="1"/>
  <c r="BU9" i="1" s="1"/>
  <c r="BS10" i="1"/>
  <c r="BT10" i="1" s="1"/>
  <c r="BU10" i="1" s="1"/>
  <c r="BS11" i="1"/>
  <c r="BT11" i="1" s="1"/>
  <c r="BU11" i="1" s="1"/>
  <c r="BS12" i="1"/>
  <c r="BT12" i="1" s="1"/>
  <c r="BU12" i="1" s="1"/>
  <c r="BS13" i="1"/>
  <c r="BT13" i="1" s="1"/>
  <c r="BU13" i="1" s="1"/>
  <c r="BS14" i="1"/>
  <c r="BT14" i="1" s="1"/>
  <c r="BU14" i="1" s="1"/>
  <c r="BS15" i="1"/>
  <c r="BT15" i="1" s="1"/>
  <c r="BU15" i="1" s="1"/>
  <c r="BS16" i="1"/>
  <c r="BT16" i="1" s="1"/>
  <c r="BU16" i="1" s="1"/>
  <c r="BS17" i="1"/>
  <c r="BT17" i="1" s="1"/>
  <c r="BU17" i="1" s="1"/>
  <c r="BS18" i="1"/>
  <c r="BT18" i="1" s="1"/>
  <c r="BU18" i="1" s="1"/>
  <c r="BS19" i="1"/>
  <c r="BT19" i="1" s="1"/>
  <c r="BU19" i="1" s="1"/>
  <c r="BS20" i="1"/>
  <c r="BT20" i="1" s="1"/>
  <c r="BU20" i="1" s="1"/>
  <c r="BS21" i="1"/>
  <c r="BT21" i="1" s="1"/>
  <c r="BU21" i="1" s="1"/>
  <c r="BS22" i="1"/>
  <c r="BT22" i="1" s="1"/>
  <c r="BU22" i="1" s="1"/>
  <c r="BS23" i="1"/>
  <c r="BT23" i="1" s="1"/>
  <c r="BU23" i="1" s="1"/>
  <c r="BS24" i="1"/>
  <c r="BT24" i="1" s="1"/>
  <c r="BU24" i="1" s="1"/>
  <c r="BS25" i="1"/>
  <c r="BT25" i="1" s="1"/>
  <c r="BU25" i="1" s="1"/>
  <c r="BS26" i="1"/>
  <c r="BT26" i="1" s="1"/>
  <c r="BU26" i="1" s="1"/>
  <c r="BS27" i="1"/>
  <c r="BT27" i="1" s="1"/>
  <c r="BU27" i="1" s="1"/>
  <c r="BS28" i="1"/>
  <c r="BT28" i="1" s="1"/>
  <c r="BU28" i="1" s="1"/>
  <c r="BS29" i="1"/>
  <c r="BT29" i="1" s="1"/>
  <c r="BU29" i="1" s="1"/>
  <c r="BS30" i="1"/>
  <c r="BT30" i="1" s="1"/>
  <c r="BU30" i="1" s="1"/>
  <c r="BS31" i="1"/>
  <c r="BT31" i="1" s="1"/>
  <c r="BU31" i="1" s="1"/>
  <c r="BS32" i="1"/>
  <c r="BT32" i="1" s="1"/>
  <c r="BU32" i="1" s="1"/>
  <c r="BS33" i="1"/>
  <c r="BT33" i="1" s="1"/>
  <c r="BU33" i="1" s="1"/>
  <c r="BS34" i="1"/>
  <c r="BT34" i="1" s="1"/>
  <c r="BU34" i="1" s="1"/>
  <c r="BS35" i="1"/>
  <c r="BT35" i="1" s="1"/>
  <c r="BU35" i="1" s="1"/>
  <c r="BS36" i="1"/>
  <c r="BT36" i="1" s="1"/>
  <c r="BU36" i="1" s="1"/>
  <c r="BS37" i="1"/>
  <c r="BT37" i="1" s="1"/>
  <c r="BU37" i="1" s="1"/>
  <c r="BS38" i="1"/>
  <c r="BT38" i="1" s="1"/>
  <c r="BU38" i="1" s="1"/>
  <c r="BS39" i="1"/>
  <c r="BT39" i="1" s="1"/>
  <c r="BU39" i="1" s="1"/>
  <c r="BS40" i="1"/>
  <c r="BT40" i="1" s="1"/>
  <c r="BU40" i="1" s="1"/>
  <c r="BS41" i="1"/>
  <c r="BT41" i="1" s="1"/>
  <c r="BU41" i="1" s="1"/>
  <c r="BS42" i="1"/>
  <c r="BT42" i="1" s="1"/>
  <c r="BU42" i="1" s="1"/>
  <c r="BS43" i="1"/>
  <c r="BT43" i="1" s="1"/>
  <c r="BU43" i="1" s="1"/>
  <c r="DG6" i="1"/>
  <c r="DG7" i="1"/>
  <c r="DH7" i="1" s="1"/>
  <c r="DI7" i="1" s="1"/>
  <c r="DG8" i="1"/>
  <c r="DH8" i="1" s="1"/>
  <c r="DI8" i="1" s="1"/>
  <c r="DG9" i="1"/>
  <c r="DH9" i="1" s="1"/>
  <c r="DI9" i="1" s="1"/>
  <c r="DG10" i="1"/>
  <c r="DH10" i="1" s="1"/>
  <c r="DI10" i="1" s="1"/>
  <c r="DG11" i="1"/>
  <c r="DH11" i="1" s="1"/>
  <c r="DI11" i="1" s="1"/>
  <c r="DG12" i="1"/>
  <c r="DH12" i="1" s="1"/>
  <c r="DI12" i="1" s="1"/>
  <c r="DG13" i="1"/>
  <c r="DH13" i="1" s="1"/>
  <c r="DI13" i="1" s="1"/>
  <c r="DG14" i="1"/>
  <c r="DH14" i="1" s="1"/>
  <c r="DI14" i="1" s="1"/>
  <c r="DG15" i="1"/>
  <c r="DH15" i="1" s="1"/>
  <c r="DI15" i="1" s="1"/>
  <c r="DG16" i="1"/>
  <c r="DH16" i="1" s="1"/>
  <c r="DI16" i="1" s="1"/>
  <c r="DG17" i="1"/>
  <c r="DH17" i="1" s="1"/>
  <c r="DI17" i="1" s="1"/>
  <c r="DG18" i="1"/>
  <c r="DH18" i="1" s="1"/>
  <c r="DI18" i="1" s="1"/>
  <c r="DG19" i="1"/>
  <c r="DH19" i="1" s="1"/>
  <c r="DI19" i="1" s="1"/>
  <c r="DG20" i="1"/>
  <c r="DH20" i="1" s="1"/>
  <c r="DI20" i="1" s="1"/>
  <c r="DG21" i="1"/>
  <c r="DH21" i="1" s="1"/>
  <c r="DI21" i="1" s="1"/>
  <c r="DG22" i="1"/>
  <c r="DH22" i="1" s="1"/>
  <c r="DI22" i="1" s="1"/>
  <c r="DG23" i="1"/>
  <c r="DH23" i="1" s="1"/>
  <c r="DI23" i="1" s="1"/>
  <c r="DG24" i="1"/>
  <c r="DH24" i="1" s="1"/>
  <c r="DI24" i="1" s="1"/>
  <c r="DG25" i="1"/>
  <c r="DH25" i="1" s="1"/>
  <c r="DI25" i="1" s="1"/>
  <c r="DG26" i="1"/>
  <c r="DH26" i="1" s="1"/>
  <c r="DI26" i="1" s="1"/>
  <c r="DG27" i="1"/>
  <c r="DH27" i="1" s="1"/>
  <c r="DI27" i="1" s="1"/>
  <c r="DG28" i="1"/>
  <c r="DH28" i="1" s="1"/>
  <c r="DI28" i="1" s="1"/>
  <c r="DG29" i="1"/>
  <c r="DH29" i="1" s="1"/>
  <c r="DI29" i="1" s="1"/>
  <c r="DG30" i="1"/>
  <c r="DH30" i="1" s="1"/>
  <c r="DI30" i="1" s="1"/>
  <c r="DG31" i="1"/>
  <c r="DH31" i="1" s="1"/>
  <c r="DI31" i="1" s="1"/>
  <c r="DG32" i="1"/>
  <c r="DH32" i="1" s="1"/>
  <c r="DI32" i="1" s="1"/>
  <c r="DG33" i="1"/>
  <c r="DH33" i="1" s="1"/>
  <c r="DI33" i="1" s="1"/>
  <c r="DG34" i="1"/>
  <c r="DH34" i="1" s="1"/>
  <c r="DI34" i="1" s="1"/>
  <c r="DG35" i="1"/>
  <c r="DH35" i="1" s="1"/>
  <c r="DI35" i="1" s="1"/>
  <c r="DG36" i="1"/>
  <c r="DH36" i="1" s="1"/>
  <c r="DI36" i="1" s="1"/>
  <c r="DG37" i="1"/>
  <c r="DH37" i="1" s="1"/>
  <c r="DI37" i="1" s="1"/>
  <c r="DG38" i="1"/>
  <c r="DH38" i="1" s="1"/>
  <c r="DI38" i="1" s="1"/>
  <c r="DG39" i="1"/>
  <c r="DH39" i="1" s="1"/>
  <c r="DI39" i="1" s="1"/>
  <c r="DG40" i="1"/>
  <c r="DH40" i="1" s="1"/>
  <c r="DI40" i="1" s="1"/>
  <c r="DG41" i="1"/>
  <c r="DH41" i="1" s="1"/>
  <c r="DI41" i="1" s="1"/>
  <c r="DG42" i="1"/>
  <c r="DH42" i="1" s="1"/>
  <c r="DI42" i="1" s="1"/>
  <c r="DG43" i="1"/>
  <c r="DH43" i="1" s="1"/>
  <c r="DI43" i="1" s="1"/>
  <c r="EU6" i="1"/>
  <c r="EU7" i="1"/>
  <c r="EV7" i="1" s="1"/>
  <c r="EW7" i="1" s="1"/>
  <c r="EU8" i="1"/>
  <c r="EV8" i="1" s="1"/>
  <c r="EW8" i="1" s="1"/>
  <c r="EU9" i="1"/>
  <c r="EV9" i="1" s="1"/>
  <c r="EW9" i="1" s="1"/>
  <c r="EU10" i="1"/>
  <c r="EV10" i="1" s="1"/>
  <c r="EW10" i="1" s="1"/>
  <c r="EU11" i="1"/>
  <c r="EV11" i="1" s="1"/>
  <c r="EW11" i="1" s="1"/>
  <c r="EU12" i="1"/>
  <c r="EV12" i="1" s="1"/>
  <c r="EW12" i="1" s="1"/>
  <c r="EU13" i="1"/>
  <c r="EV13" i="1" s="1"/>
  <c r="EW13" i="1" s="1"/>
  <c r="EU14" i="1"/>
  <c r="EV14" i="1" s="1"/>
  <c r="EW14" i="1" s="1"/>
  <c r="EU15" i="1"/>
  <c r="EV15" i="1" s="1"/>
  <c r="EW15" i="1" s="1"/>
  <c r="EU16" i="1"/>
  <c r="EV16" i="1" s="1"/>
  <c r="EW16" i="1" s="1"/>
  <c r="EU17" i="1"/>
  <c r="EV17" i="1" s="1"/>
  <c r="EW17" i="1" s="1"/>
  <c r="EU18" i="1"/>
  <c r="EV18" i="1" s="1"/>
  <c r="EW18" i="1" s="1"/>
  <c r="EU19" i="1"/>
  <c r="EV19" i="1" s="1"/>
  <c r="EW19" i="1" s="1"/>
  <c r="EU20" i="1"/>
  <c r="EV20" i="1" s="1"/>
  <c r="EW20" i="1" s="1"/>
  <c r="EU21" i="1"/>
  <c r="EV21" i="1" s="1"/>
  <c r="EW21" i="1" s="1"/>
  <c r="EU22" i="1"/>
  <c r="EV22" i="1" s="1"/>
  <c r="EW22" i="1" s="1"/>
  <c r="EU23" i="1"/>
  <c r="EV23" i="1" s="1"/>
  <c r="EW23" i="1" s="1"/>
  <c r="EU24" i="1"/>
  <c r="EV24" i="1" s="1"/>
  <c r="EW24" i="1" s="1"/>
  <c r="EU25" i="1"/>
  <c r="EV25" i="1" s="1"/>
  <c r="EW25" i="1" s="1"/>
  <c r="EU26" i="1"/>
  <c r="EV26" i="1" s="1"/>
  <c r="EW26" i="1" s="1"/>
  <c r="EU27" i="1"/>
  <c r="EV27" i="1" s="1"/>
  <c r="EW27" i="1" s="1"/>
  <c r="EU28" i="1"/>
  <c r="EV28" i="1" s="1"/>
  <c r="EW28" i="1" s="1"/>
  <c r="EU29" i="1"/>
  <c r="EV29" i="1" s="1"/>
  <c r="EW29" i="1" s="1"/>
  <c r="EU30" i="1"/>
  <c r="EV30" i="1" s="1"/>
  <c r="EW30" i="1" s="1"/>
  <c r="EU31" i="1"/>
  <c r="EV31" i="1" s="1"/>
  <c r="EW31" i="1" s="1"/>
  <c r="EU32" i="1"/>
  <c r="EV32" i="1" s="1"/>
  <c r="EW32" i="1" s="1"/>
  <c r="EU33" i="1"/>
  <c r="EV33" i="1" s="1"/>
  <c r="EW33" i="1" s="1"/>
  <c r="EU34" i="1"/>
  <c r="EV34" i="1" s="1"/>
  <c r="EW34" i="1" s="1"/>
  <c r="EU35" i="1"/>
  <c r="EV35" i="1" s="1"/>
  <c r="EW35" i="1" s="1"/>
  <c r="EU36" i="1"/>
  <c r="EV36" i="1" s="1"/>
  <c r="EW36" i="1" s="1"/>
  <c r="EU37" i="1"/>
  <c r="EV37" i="1" s="1"/>
  <c r="EW37" i="1" s="1"/>
  <c r="EU38" i="1"/>
  <c r="EV38" i="1" s="1"/>
  <c r="EW38" i="1" s="1"/>
  <c r="EU39" i="1"/>
  <c r="EV39" i="1" s="1"/>
  <c r="EW39" i="1" s="1"/>
  <c r="EU40" i="1"/>
  <c r="EV40" i="1" s="1"/>
  <c r="EW40" i="1" s="1"/>
  <c r="EU41" i="1"/>
  <c r="EV41" i="1" s="1"/>
  <c r="EW41" i="1" s="1"/>
  <c r="EU42" i="1"/>
  <c r="EV42" i="1" s="1"/>
  <c r="EW42" i="1" s="1"/>
  <c r="EU43" i="1"/>
  <c r="EV43" i="1" s="1"/>
  <c r="EW43" i="1" s="1"/>
  <c r="GI6" i="1"/>
  <c r="GI7" i="1"/>
  <c r="GJ7" i="1" s="1"/>
  <c r="GK7" i="1" s="1"/>
  <c r="GI8" i="1"/>
  <c r="GJ8" i="1" s="1"/>
  <c r="GK8" i="1" s="1"/>
  <c r="GI9" i="1"/>
  <c r="GJ9" i="1" s="1"/>
  <c r="GK9" i="1" s="1"/>
  <c r="GI10" i="1"/>
  <c r="GJ10" i="1" s="1"/>
  <c r="GK10" i="1" s="1"/>
  <c r="GI11" i="1"/>
  <c r="GJ11" i="1" s="1"/>
  <c r="GK11" i="1" s="1"/>
  <c r="GI12" i="1"/>
  <c r="GJ12" i="1" s="1"/>
  <c r="GK12" i="1" s="1"/>
  <c r="GI13" i="1"/>
  <c r="GJ13" i="1" s="1"/>
  <c r="GK13" i="1" s="1"/>
  <c r="GI14" i="1"/>
  <c r="GJ14" i="1" s="1"/>
  <c r="GK14" i="1" s="1"/>
  <c r="GI15" i="1"/>
  <c r="GJ15" i="1" s="1"/>
  <c r="GK15" i="1" s="1"/>
  <c r="GI16" i="1"/>
  <c r="GJ16" i="1" s="1"/>
  <c r="GK16" i="1" s="1"/>
  <c r="GI17" i="1"/>
  <c r="GJ17" i="1" s="1"/>
  <c r="GK17" i="1" s="1"/>
  <c r="GI18" i="1"/>
  <c r="GJ18" i="1" s="1"/>
  <c r="GK18" i="1" s="1"/>
  <c r="GI19" i="1"/>
  <c r="GJ19" i="1" s="1"/>
  <c r="GK19" i="1" s="1"/>
  <c r="GI20" i="1"/>
  <c r="GJ20" i="1" s="1"/>
  <c r="GK20" i="1" s="1"/>
  <c r="GI21" i="1"/>
  <c r="GJ21" i="1" s="1"/>
  <c r="GK21" i="1" s="1"/>
  <c r="GI22" i="1"/>
  <c r="GJ22" i="1" s="1"/>
  <c r="GK22" i="1" s="1"/>
  <c r="GI23" i="1"/>
  <c r="GJ23" i="1" s="1"/>
  <c r="GK23" i="1" s="1"/>
  <c r="GI24" i="1"/>
  <c r="GJ24" i="1" s="1"/>
  <c r="GK24" i="1" s="1"/>
  <c r="GI25" i="1"/>
  <c r="GJ25" i="1" s="1"/>
  <c r="GK25" i="1" s="1"/>
  <c r="GI26" i="1"/>
  <c r="GJ26" i="1" s="1"/>
  <c r="GK26" i="1" s="1"/>
  <c r="GI27" i="1"/>
  <c r="GJ27" i="1" s="1"/>
  <c r="GK27" i="1" s="1"/>
  <c r="GI28" i="1"/>
  <c r="GJ28" i="1" s="1"/>
  <c r="GK28" i="1" s="1"/>
  <c r="GI29" i="1"/>
  <c r="GJ29" i="1" s="1"/>
  <c r="GK29" i="1" s="1"/>
  <c r="GI30" i="1"/>
  <c r="GJ30" i="1" s="1"/>
  <c r="GK30" i="1" s="1"/>
  <c r="GI31" i="1"/>
  <c r="GJ31" i="1" s="1"/>
  <c r="GK31" i="1" s="1"/>
  <c r="GI32" i="1"/>
  <c r="GJ32" i="1" s="1"/>
  <c r="GK32" i="1" s="1"/>
  <c r="GI33" i="1"/>
  <c r="GJ33" i="1" s="1"/>
  <c r="GK33" i="1" s="1"/>
  <c r="GI34" i="1"/>
  <c r="GJ34" i="1" s="1"/>
  <c r="GK34" i="1" s="1"/>
  <c r="GI35" i="1"/>
  <c r="GJ35" i="1" s="1"/>
  <c r="GK35" i="1" s="1"/>
  <c r="GI36" i="1"/>
  <c r="GJ36" i="1" s="1"/>
  <c r="GK36" i="1" s="1"/>
  <c r="GI37" i="1"/>
  <c r="GJ37" i="1" s="1"/>
  <c r="GK37" i="1" s="1"/>
  <c r="GI38" i="1"/>
  <c r="GJ38" i="1" s="1"/>
  <c r="GK38" i="1" s="1"/>
  <c r="GI39" i="1"/>
  <c r="GJ39" i="1" s="1"/>
  <c r="GK39" i="1" s="1"/>
  <c r="GI40" i="1"/>
  <c r="GJ40" i="1" s="1"/>
  <c r="GK40" i="1" s="1"/>
  <c r="GI41" i="1"/>
  <c r="GJ41" i="1" s="1"/>
  <c r="GK41" i="1" s="1"/>
  <c r="GI42" i="1"/>
  <c r="GJ42" i="1" s="1"/>
  <c r="GK42" i="1" s="1"/>
  <c r="GI43" i="1"/>
  <c r="GJ43" i="1" s="1"/>
  <c r="GK43" i="1" s="1"/>
  <c r="GD6" i="1"/>
  <c r="GD7" i="1"/>
  <c r="GE7" i="1" s="1"/>
  <c r="GF7" i="1" s="1"/>
  <c r="GD8" i="1"/>
  <c r="GE8" i="1" s="1"/>
  <c r="GF8" i="1" s="1"/>
  <c r="GD9" i="1"/>
  <c r="GE9" i="1" s="1"/>
  <c r="GF9" i="1" s="1"/>
  <c r="GD10" i="1"/>
  <c r="GE10" i="1" s="1"/>
  <c r="GF10" i="1" s="1"/>
  <c r="GD11" i="1"/>
  <c r="GE11" i="1" s="1"/>
  <c r="GF11" i="1" s="1"/>
  <c r="GD12" i="1"/>
  <c r="GE12" i="1" s="1"/>
  <c r="GF12" i="1" s="1"/>
  <c r="GD13" i="1"/>
  <c r="GE13" i="1" s="1"/>
  <c r="GF13" i="1" s="1"/>
  <c r="GD14" i="1"/>
  <c r="GE14" i="1" s="1"/>
  <c r="GF14" i="1" s="1"/>
  <c r="GD15" i="1"/>
  <c r="GE15" i="1" s="1"/>
  <c r="GF15" i="1" s="1"/>
  <c r="GD16" i="1"/>
  <c r="GE16" i="1" s="1"/>
  <c r="GF16" i="1" s="1"/>
  <c r="GD17" i="1"/>
  <c r="GE17" i="1" s="1"/>
  <c r="GF17" i="1" s="1"/>
  <c r="GD18" i="1"/>
  <c r="GE18" i="1" s="1"/>
  <c r="GF18" i="1" s="1"/>
  <c r="GD19" i="1"/>
  <c r="GE19" i="1" s="1"/>
  <c r="GF19" i="1" s="1"/>
  <c r="GD20" i="1"/>
  <c r="GE20" i="1" s="1"/>
  <c r="GF20" i="1" s="1"/>
  <c r="GD21" i="1"/>
  <c r="GE21" i="1" s="1"/>
  <c r="GF21" i="1" s="1"/>
  <c r="GD22" i="1"/>
  <c r="GE22" i="1" s="1"/>
  <c r="GF22" i="1" s="1"/>
  <c r="GD23" i="1"/>
  <c r="GE23" i="1" s="1"/>
  <c r="GF23" i="1" s="1"/>
  <c r="GD24" i="1"/>
  <c r="GE24" i="1" s="1"/>
  <c r="GF24" i="1" s="1"/>
  <c r="GD25" i="1"/>
  <c r="GE25" i="1" s="1"/>
  <c r="GF25" i="1" s="1"/>
  <c r="GD26" i="1"/>
  <c r="GE26" i="1" s="1"/>
  <c r="GF26" i="1" s="1"/>
  <c r="GD27" i="1"/>
  <c r="GE27" i="1" s="1"/>
  <c r="GF27" i="1" s="1"/>
  <c r="GD28" i="1"/>
  <c r="GE28" i="1" s="1"/>
  <c r="GF28" i="1" s="1"/>
  <c r="GD29" i="1"/>
  <c r="GE29" i="1" s="1"/>
  <c r="GF29" i="1" s="1"/>
  <c r="GD30" i="1"/>
  <c r="GE30" i="1" s="1"/>
  <c r="GF30" i="1" s="1"/>
  <c r="GD31" i="1"/>
  <c r="GE31" i="1" s="1"/>
  <c r="GF31" i="1" s="1"/>
  <c r="GD32" i="1"/>
  <c r="GE32" i="1" s="1"/>
  <c r="GF32" i="1" s="1"/>
  <c r="GD33" i="1"/>
  <c r="GE33" i="1" s="1"/>
  <c r="GF33" i="1" s="1"/>
  <c r="GD34" i="1"/>
  <c r="GE34" i="1" s="1"/>
  <c r="GF34" i="1" s="1"/>
  <c r="GD35" i="1"/>
  <c r="GE35" i="1" s="1"/>
  <c r="GF35" i="1" s="1"/>
  <c r="GD36" i="1"/>
  <c r="GE36" i="1" s="1"/>
  <c r="GF36" i="1" s="1"/>
  <c r="GD37" i="1"/>
  <c r="GE37" i="1" s="1"/>
  <c r="GF37" i="1" s="1"/>
  <c r="GD38" i="1"/>
  <c r="GE38" i="1" s="1"/>
  <c r="GF38" i="1" s="1"/>
  <c r="GD39" i="1"/>
  <c r="GE39" i="1" s="1"/>
  <c r="GF39" i="1" s="1"/>
  <c r="GD40" i="1"/>
  <c r="GE40" i="1" s="1"/>
  <c r="GF40" i="1" s="1"/>
  <c r="GD41" i="1"/>
  <c r="GE41" i="1" s="1"/>
  <c r="GF41" i="1" s="1"/>
  <c r="GD42" i="1"/>
  <c r="GE42" i="1" s="1"/>
  <c r="GF42" i="1" s="1"/>
  <c r="GD43" i="1"/>
  <c r="GE43" i="1" s="1"/>
  <c r="GF43" i="1" s="1"/>
  <c r="F44" i="1"/>
  <c r="G44" i="1" s="1"/>
  <c r="H44" i="1" s="1"/>
  <c r="CH44" i="1"/>
  <c r="CI44" i="1" s="1"/>
  <c r="CJ44" i="1" s="1"/>
  <c r="GD44" i="1"/>
  <c r="GE44" i="1" s="1"/>
  <c r="GF44" i="1" s="1"/>
  <c r="Z6" i="1"/>
  <c r="Z7" i="1"/>
  <c r="AA7" i="1" s="1"/>
  <c r="AB7" i="1" s="1"/>
  <c r="Z8" i="1"/>
  <c r="AA8" i="1" s="1"/>
  <c r="AB8" i="1" s="1"/>
  <c r="Z9" i="1"/>
  <c r="AA9" i="1" s="1"/>
  <c r="AB9" i="1" s="1"/>
  <c r="Z10" i="1"/>
  <c r="AA10" i="1" s="1"/>
  <c r="AB10" i="1" s="1"/>
  <c r="Z11" i="1"/>
  <c r="AA11" i="1" s="1"/>
  <c r="AB11" i="1" s="1"/>
  <c r="Z12" i="1"/>
  <c r="AA12" i="1" s="1"/>
  <c r="AB12" i="1" s="1"/>
  <c r="Z13" i="1"/>
  <c r="AA13" i="1" s="1"/>
  <c r="AB13" i="1" s="1"/>
  <c r="Z14" i="1"/>
  <c r="AA14" i="1" s="1"/>
  <c r="AB14" i="1" s="1"/>
  <c r="Z15" i="1"/>
  <c r="AA15" i="1" s="1"/>
  <c r="AB15" i="1" s="1"/>
  <c r="Z16" i="1"/>
  <c r="AA16" i="1" s="1"/>
  <c r="AB16" i="1" s="1"/>
  <c r="Z17" i="1"/>
  <c r="AA17" i="1" s="1"/>
  <c r="AB17" i="1" s="1"/>
  <c r="Z18" i="1"/>
  <c r="AA18" i="1" s="1"/>
  <c r="AB18" i="1" s="1"/>
  <c r="Z19" i="1"/>
  <c r="AA19" i="1" s="1"/>
  <c r="AB19" i="1" s="1"/>
  <c r="Z20" i="1"/>
  <c r="AA20" i="1" s="1"/>
  <c r="AB20" i="1" s="1"/>
  <c r="Z21" i="1"/>
  <c r="AA21" i="1" s="1"/>
  <c r="AB21" i="1" s="1"/>
  <c r="Z22" i="1"/>
  <c r="AA22" i="1" s="1"/>
  <c r="AB22" i="1" s="1"/>
  <c r="Z23" i="1"/>
  <c r="AA23" i="1" s="1"/>
  <c r="AB23" i="1" s="1"/>
  <c r="Z24" i="1"/>
  <c r="AA24" i="1" s="1"/>
  <c r="AB24" i="1" s="1"/>
  <c r="Z25" i="1"/>
  <c r="AA25" i="1" s="1"/>
  <c r="AB25" i="1" s="1"/>
  <c r="Z26" i="1"/>
  <c r="AA26" i="1" s="1"/>
  <c r="AB26" i="1" s="1"/>
  <c r="Z27" i="1"/>
  <c r="AA27" i="1" s="1"/>
  <c r="AB27" i="1" s="1"/>
  <c r="Z28" i="1"/>
  <c r="AA28" i="1" s="1"/>
  <c r="AB28" i="1" s="1"/>
  <c r="Z29" i="1"/>
  <c r="AA29" i="1" s="1"/>
  <c r="AB29" i="1" s="1"/>
  <c r="Z30" i="1"/>
  <c r="AA30" i="1" s="1"/>
  <c r="AB30" i="1" s="1"/>
  <c r="Z31" i="1"/>
  <c r="AA31" i="1" s="1"/>
  <c r="AB31" i="1" s="1"/>
  <c r="Z32" i="1"/>
  <c r="AA32" i="1" s="1"/>
  <c r="AB32" i="1" s="1"/>
  <c r="Z33" i="1"/>
  <c r="AA33" i="1" s="1"/>
  <c r="AB33" i="1" s="1"/>
  <c r="Z34" i="1"/>
  <c r="AA34" i="1" s="1"/>
  <c r="AB34" i="1" s="1"/>
  <c r="Z35" i="1"/>
  <c r="AA35" i="1" s="1"/>
  <c r="AB35" i="1" s="1"/>
  <c r="Z36" i="1"/>
  <c r="AA36" i="1" s="1"/>
  <c r="AB36" i="1" s="1"/>
  <c r="Z37" i="1"/>
  <c r="AA37" i="1" s="1"/>
  <c r="AB37" i="1" s="1"/>
  <c r="Z38" i="1"/>
  <c r="AA38" i="1" s="1"/>
  <c r="AB38" i="1" s="1"/>
  <c r="Z39" i="1"/>
  <c r="AA39" i="1" s="1"/>
  <c r="AB39" i="1" s="1"/>
  <c r="Z40" i="1"/>
  <c r="AA40" i="1" s="1"/>
  <c r="AB40" i="1" s="1"/>
  <c r="Z41" i="1"/>
  <c r="AA41" i="1" s="1"/>
  <c r="AB41" i="1" s="1"/>
  <c r="Z42" i="1"/>
  <c r="AA42" i="1" s="1"/>
  <c r="AB42" i="1" s="1"/>
  <c r="Z43" i="1"/>
  <c r="AA43" i="1" s="1"/>
  <c r="AB43" i="1" s="1"/>
  <c r="DB6" i="1"/>
  <c r="DB7" i="1"/>
  <c r="DC7" i="1" s="1"/>
  <c r="DD7" i="1" s="1"/>
  <c r="DB8" i="1"/>
  <c r="DC8" i="1" s="1"/>
  <c r="DD8" i="1" s="1"/>
  <c r="DB9" i="1"/>
  <c r="DC9" i="1" s="1"/>
  <c r="DD9" i="1" s="1"/>
  <c r="DB10" i="1"/>
  <c r="DC10" i="1" s="1"/>
  <c r="DD10" i="1" s="1"/>
  <c r="DB11" i="1"/>
  <c r="DC11" i="1" s="1"/>
  <c r="DD11" i="1" s="1"/>
  <c r="DB12" i="1"/>
  <c r="DC12" i="1" s="1"/>
  <c r="DD12" i="1" s="1"/>
  <c r="DB13" i="1"/>
  <c r="DC13" i="1" s="1"/>
  <c r="DD13" i="1" s="1"/>
  <c r="DB14" i="1"/>
  <c r="DC14" i="1" s="1"/>
  <c r="DD14" i="1" s="1"/>
  <c r="DB15" i="1"/>
  <c r="DC15" i="1" s="1"/>
  <c r="DD15" i="1" s="1"/>
  <c r="DB16" i="1"/>
  <c r="DC16" i="1" s="1"/>
  <c r="DD16" i="1" s="1"/>
  <c r="DB17" i="1"/>
  <c r="DC17" i="1" s="1"/>
  <c r="DD17" i="1" s="1"/>
  <c r="DB18" i="1"/>
  <c r="DC18" i="1" s="1"/>
  <c r="DD18" i="1" s="1"/>
  <c r="DB19" i="1"/>
  <c r="DC19" i="1" s="1"/>
  <c r="DD19" i="1" s="1"/>
  <c r="DB20" i="1"/>
  <c r="DC20" i="1" s="1"/>
  <c r="DD20" i="1" s="1"/>
  <c r="DB21" i="1"/>
  <c r="DC21" i="1" s="1"/>
  <c r="DD21" i="1" s="1"/>
  <c r="DB22" i="1"/>
  <c r="DC22" i="1" s="1"/>
  <c r="DD22" i="1" s="1"/>
  <c r="DB23" i="1"/>
  <c r="DC23" i="1" s="1"/>
  <c r="DD23" i="1" s="1"/>
  <c r="DB24" i="1"/>
  <c r="DC24" i="1" s="1"/>
  <c r="DD24" i="1" s="1"/>
  <c r="DB25" i="1"/>
  <c r="DC25" i="1" s="1"/>
  <c r="DD25" i="1" s="1"/>
  <c r="DB26" i="1"/>
  <c r="DC26" i="1" s="1"/>
  <c r="DD26" i="1" s="1"/>
  <c r="DB27" i="1"/>
  <c r="DC27" i="1" s="1"/>
  <c r="DD27" i="1" s="1"/>
  <c r="DB28" i="1"/>
  <c r="DC28" i="1" s="1"/>
  <c r="DD28" i="1" s="1"/>
  <c r="DB29" i="1"/>
  <c r="DC29" i="1" s="1"/>
  <c r="DD29" i="1" s="1"/>
  <c r="DB30" i="1"/>
  <c r="DC30" i="1" s="1"/>
  <c r="DD30" i="1" s="1"/>
  <c r="DB31" i="1"/>
  <c r="DC31" i="1" s="1"/>
  <c r="DD31" i="1" s="1"/>
  <c r="DB32" i="1"/>
  <c r="DC32" i="1" s="1"/>
  <c r="DD32" i="1" s="1"/>
  <c r="DB33" i="1"/>
  <c r="DC33" i="1" s="1"/>
  <c r="DD33" i="1" s="1"/>
  <c r="DB34" i="1"/>
  <c r="DC34" i="1" s="1"/>
  <c r="DD34" i="1" s="1"/>
  <c r="DB35" i="1"/>
  <c r="DC35" i="1" s="1"/>
  <c r="DD35" i="1" s="1"/>
  <c r="DB36" i="1"/>
  <c r="DC36" i="1" s="1"/>
  <c r="DD36" i="1" s="1"/>
  <c r="DB37" i="1"/>
  <c r="DC37" i="1" s="1"/>
  <c r="DD37" i="1" s="1"/>
  <c r="DB38" i="1"/>
  <c r="DC38" i="1" s="1"/>
  <c r="DD38" i="1" s="1"/>
  <c r="DB39" i="1"/>
  <c r="DC39" i="1" s="1"/>
  <c r="DD39" i="1" s="1"/>
  <c r="DB40" i="1"/>
  <c r="DC40" i="1" s="1"/>
  <c r="DD40" i="1" s="1"/>
  <c r="DB41" i="1"/>
  <c r="DC41" i="1" s="1"/>
  <c r="DD41" i="1" s="1"/>
  <c r="DB42" i="1"/>
  <c r="DC42" i="1" s="1"/>
  <c r="DD42" i="1" s="1"/>
  <c r="DB43" i="1"/>
  <c r="DC43" i="1" s="1"/>
  <c r="DD43" i="1" s="1"/>
  <c r="AJ6" i="1"/>
  <c r="AJ7" i="1"/>
  <c r="AK7" i="1" s="1"/>
  <c r="AL7" i="1" s="1"/>
  <c r="AJ8" i="1"/>
  <c r="AK8" i="1" s="1"/>
  <c r="AL8" i="1" s="1"/>
  <c r="AJ9" i="1"/>
  <c r="AK9" i="1" s="1"/>
  <c r="AL9" i="1" s="1"/>
  <c r="AJ10" i="1"/>
  <c r="AK10" i="1" s="1"/>
  <c r="AL10" i="1" s="1"/>
  <c r="AJ11" i="1"/>
  <c r="AK11" i="1" s="1"/>
  <c r="AL11" i="1" s="1"/>
  <c r="AJ12" i="1"/>
  <c r="AK12" i="1" s="1"/>
  <c r="AL12" i="1" s="1"/>
  <c r="AJ13" i="1"/>
  <c r="AK13" i="1" s="1"/>
  <c r="AL13" i="1" s="1"/>
  <c r="AJ14" i="1"/>
  <c r="AK14" i="1" s="1"/>
  <c r="AL14" i="1" s="1"/>
  <c r="AJ15" i="1"/>
  <c r="AK15" i="1" s="1"/>
  <c r="AL15" i="1" s="1"/>
  <c r="AJ16" i="1"/>
  <c r="AK16" i="1" s="1"/>
  <c r="AL16" i="1" s="1"/>
  <c r="AJ17" i="1"/>
  <c r="AK17" i="1" s="1"/>
  <c r="AL17" i="1" s="1"/>
  <c r="AJ18" i="1"/>
  <c r="AK18" i="1" s="1"/>
  <c r="AL18" i="1" s="1"/>
  <c r="AJ19" i="1"/>
  <c r="AK19" i="1" s="1"/>
  <c r="AL19" i="1" s="1"/>
  <c r="AJ20" i="1"/>
  <c r="AK20" i="1" s="1"/>
  <c r="AL20" i="1" s="1"/>
  <c r="AJ21" i="1"/>
  <c r="AK21" i="1" s="1"/>
  <c r="AL21" i="1" s="1"/>
  <c r="AJ22" i="1"/>
  <c r="AK22" i="1" s="1"/>
  <c r="AL22" i="1" s="1"/>
  <c r="AJ23" i="1"/>
  <c r="AK23" i="1" s="1"/>
  <c r="AL23" i="1" s="1"/>
  <c r="AJ24" i="1"/>
  <c r="AK24" i="1" s="1"/>
  <c r="AL24" i="1" s="1"/>
  <c r="AJ25" i="1"/>
  <c r="AK25" i="1" s="1"/>
  <c r="AL25" i="1" s="1"/>
  <c r="AJ26" i="1"/>
  <c r="AK26" i="1" s="1"/>
  <c r="AL26" i="1" s="1"/>
  <c r="AJ27" i="1"/>
  <c r="AK27" i="1" s="1"/>
  <c r="AL27" i="1" s="1"/>
  <c r="AJ28" i="1"/>
  <c r="AK28" i="1" s="1"/>
  <c r="AL28" i="1" s="1"/>
  <c r="AJ29" i="1"/>
  <c r="AK29" i="1" s="1"/>
  <c r="AL29" i="1" s="1"/>
  <c r="AJ30" i="1"/>
  <c r="AK30" i="1" s="1"/>
  <c r="AL30" i="1" s="1"/>
  <c r="AJ31" i="1"/>
  <c r="AK31" i="1" s="1"/>
  <c r="AL31" i="1" s="1"/>
  <c r="AJ32" i="1"/>
  <c r="AK32" i="1" s="1"/>
  <c r="AL32" i="1" s="1"/>
  <c r="AJ33" i="1"/>
  <c r="AK33" i="1" s="1"/>
  <c r="AL33" i="1" s="1"/>
  <c r="AJ34" i="1"/>
  <c r="AK34" i="1" s="1"/>
  <c r="AL34" i="1" s="1"/>
  <c r="AJ35" i="1"/>
  <c r="AK35" i="1" s="1"/>
  <c r="AL35" i="1" s="1"/>
  <c r="AJ36" i="1"/>
  <c r="AK36" i="1" s="1"/>
  <c r="AL36" i="1" s="1"/>
  <c r="AJ37" i="1"/>
  <c r="AK37" i="1" s="1"/>
  <c r="AL37" i="1" s="1"/>
  <c r="AJ38" i="1"/>
  <c r="AK38" i="1" s="1"/>
  <c r="AL38" i="1" s="1"/>
  <c r="AJ39" i="1"/>
  <c r="AK39" i="1" s="1"/>
  <c r="AL39" i="1" s="1"/>
  <c r="AJ40" i="1"/>
  <c r="AK40" i="1" s="1"/>
  <c r="AL40" i="1" s="1"/>
  <c r="AJ41" i="1"/>
  <c r="AK41" i="1" s="1"/>
  <c r="AL41" i="1" s="1"/>
  <c r="AJ42" i="1"/>
  <c r="AK42" i="1" s="1"/>
  <c r="AL42" i="1" s="1"/>
  <c r="AJ43" i="1"/>
  <c r="AK43" i="1" s="1"/>
  <c r="AL43" i="1" s="1"/>
  <c r="DL6" i="1"/>
  <c r="DL7" i="1"/>
  <c r="DM7" i="1" s="1"/>
  <c r="DN7" i="1" s="1"/>
  <c r="DL8" i="1"/>
  <c r="DM8" i="1" s="1"/>
  <c r="DN8" i="1" s="1"/>
  <c r="DL9" i="1"/>
  <c r="DM9" i="1" s="1"/>
  <c r="DN9" i="1" s="1"/>
  <c r="DL10" i="1"/>
  <c r="DM10" i="1" s="1"/>
  <c r="DN10" i="1" s="1"/>
  <c r="DL11" i="1"/>
  <c r="DM11" i="1" s="1"/>
  <c r="DN11" i="1" s="1"/>
  <c r="DL12" i="1"/>
  <c r="DM12" i="1" s="1"/>
  <c r="DN12" i="1" s="1"/>
  <c r="DL13" i="1"/>
  <c r="DM13" i="1" s="1"/>
  <c r="DN13" i="1" s="1"/>
  <c r="DL14" i="1"/>
  <c r="DM14" i="1" s="1"/>
  <c r="DN14" i="1" s="1"/>
  <c r="DL15" i="1"/>
  <c r="DM15" i="1" s="1"/>
  <c r="DN15" i="1" s="1"/>
  <c r="DL16" i="1"/>
  <c r="DM16" i="1" s="1"/>
  <c r="DN16" i="1" s="1"/>
  <c r="DL17" i="1"/>
  <c r="DM17" i="1" s="1"/>
  <c r="DN17" i="1" s="1"/>
  <c r="DL18" i="1"/>
  <c r="DM18" i="1" s="1"/>
  <c r="DN18" i="1" s="1"/>
  <c r="DL19" i="1"/>
  <c r="DM19" i="1" s="1"/>
  <c r="DN19" i="1" s="1"/>
  <c r="DL20" i="1"/>
  <c r="DM20" i="1" s="1"/>
  <c r="DN20" i="1" s="1"/>
  <c r="DL21" i="1"/>
  <c r="DM21" i="1" s="1"/>
  <c r="DN21" i="1" s="1"/>
  <c r="DL22" i="1"/>
  <c r="DM22" i="1" s="1"/>
  <c r="DN22" i="1" s="1"/>
  <c r="DL23" i="1"/>
  <c r="DM23" i="1" s="1"/>
  <c r="DN23" i="1" s="1"/>
  <c r="DL24" i="1"/>
  <c r="DM24" i="1" s="1"/>
  <c r="DN24" i="1" s="1"/>
  <c r="DL25" i="1"/>
  <c r="DM25" i="1" s="1"/>
  <c r="DN25" i="1" s="1"/>
  <c r="DL26" i="1"/>
  <c r="DM26" i="1" s="1"/>
  <c r="DN26" i="1" s="1"/>
  <c r="DL27" i="1"/>
  <c r="DM27" i="1" s="1"/>
  <c r="DN27" i="1" s="1"/>
  <c r="DL28" i="1"/>
  <c r="DM28" i="1" s="1"/>
  <c r="DN28" i="1" s="1"/>
  <c r="DL29" i="1"/>
  <c r="DM29" i="1" s="1"/>
  <c r="DN29" i="1" s="1"/>
  <c r="DL30" i="1"/>
  <c r="DM30" i="1" s="1"/>
  <c r="DN30" i="1" s="1"/>
  <c r="DL31" i="1"/>
  <c r="DM31" i="1" s="1"/>
  <c r="DN31" i="1" s="1"/>
  <c r="DL32" i="1"/>
  <c r="DM32" i="1" s="1"/>
  <c r="DN32" i="1" s="1"/>
  <c r="DL33" i="1"/>
  <c r="DM33" i="1" s="1"/>
  <c r="DN33" i="1" s="1"/>
  <c r="DL34" i="1"/>
  <c r="DM34" i="1" s="1"/>
  <c r="DN34" i="1" s="1"/>
  <c r="DL35" i="1"/>
  <c r="DM35" i="1" s="1"/>
  <c r="DN35" i="1" s="1"/>
  <c r="DL36" i="1"/>
  <c r="DM36" i="1" s="1"/>
  <c r="DN36" i="1" s="1"/>
  <c r="DL37" i="1"/>
  <c r="DM37" i="1" s="1"/>
  <c r="DN37" i="1" s="1"/>
  <c r="DL38" i="1"/>
  <c r="DM38" i="1" s="1"/>
  <c r="DN38" i="1" s="1"/>
  <c r="DL39" i="1"/>
  <c r="DM39" i="1" s="1"/>
  <c r="DN39" i="1" s="1"/>
  <c r="DL40" i="1"/>
  <c r="DM40" i="1" s="1"/>
  <c r="DN40" i="1" s="1"/>
  <c r="DL41" i="1"/>
  <c r="DM41" i="1" s="1"/>
  <c r="DN41" i="1" s="1"/>
  <c r="DL42" i="1"/>
  <c r="DM42" i="1" s="1"/>
  <c r="DN42" i="1" s="1"/>
  <c r="DL43" i="1"/>
  <c r="DM43" i="1" s="1"/>
  <c r="DN43" i="1" s="1"/>
  <c r="HM6" i="1"/>
  <c r="HM7" i="1"/>
  <c r="HN7" i="1" s="1"/>
  <c r="HO7" i="1" s="1"/>
  <c r="HM8" i="1"/>
  <c r="HN8" i="1" s="1"/>
  <c r="HO8" i="1" s="1"/>
  <c r="HM9" i="1"/>
  <c r="HN9" i="1" s="1"/>
  <c r="HO9" i="1" s="1"/>
  <c r="HM10" i="1"/>
  <c r="HN10" i="1" s="1"/>
  <c r="HO10" i="1" s="1"/>
  <c r="HM11" i="1"/>
  <c r="HN11" i="1" s="1"/>
  <c r="HO11" i="1" s="1"/>
  <c r="HM12" i="1"/>
  <c r="HN12" i="1" s="1"/>
  <c r="HO12" i="1" s="1"/>
  <c r="HM13" i="1"/>
  <c r="HN13" i="1" s="1"/>
  <c r="HO13" i="1" s="1"/>
  <c r="HM14" i="1"/>
  <c r="HN14" i="1" s="1"/>
  <c r="HO14" i="1" s="1"/>
  <c r="HM15" i="1"/>
  <c r="HN15" i="1" s="1"/>
  <c r="HO15" i="1" s="1"/>
  <c r="HM16" i="1"/>
  <c r="HN16" i="1" s="1"/>
  <c r="HO16" i="1" s="1"/>
  <c r="HM17" i="1"/>
  <c r="HN17" i="1" s="1"/>
  <c r="HO17" i="1" s="1"/>
  <c r="HM18" i="1"/>
  <c r="HN18" i="1" s="1"/>
  <c r="HO18" i="1" s="1"/>
  <c r="HM19" i="1"/>
  <c r="HN19" i="1" s="1"/>
  <c r="HO19" i="1" s="1"/>
  <c r="HM20" i="1"/>
  <c r="HN20" i="1" s="1"/>
  <c r="HO20" i="1" s="1"/>
  <c r="HM21" i="1"/>
  <c r="HN21" i="1" s="1"/>
  <c r="HO21" i="1" s="1"/>
  <c r="HM22" i="1"/>
  <c r="HN22" i="1" s="1"/>
  <c r="HO22" i="1" s="1"/>
  <c r="HM23" i="1"/>
  <c r="HN23" i="1" s="1"/>
  <c r="HO23" i="1" s="1"/>
  <c r="HM24" i="1"/>
  <c r="HN24" i="1" s="1"/>
  <c r="HO24" i="1" s="1"/>
  <c r="HM25" i="1"/>
  <c r="HN25" i="1" s="1"/>
  <c r="HO25" i="1" s="1"/>
  <c r="HM26" i="1"/>
  <c r="HN26" i="1" s="1"/>
  <c r="HO26" i="1" s="1"/>
  <c r="HM27" i="1"/>
  <c r="HN27" i="1" s="1"/>
  <c r="HO27" i="1" s="1"/>
  <c r="HM28" i="1"/>
  <c r="HN28" i="1" s="1"/>
  <c r="HO28" i="1" s="1"/>
  <c r="HM29" i="1"/>
  <c r="HN29" i="1" s="1"/>
  <c r="HO29" i="1" s="1"/>
  <c r="HM30" i="1"/>
  <c r="HN30" i="1" s="1"/>
  <c r="HO30" i="1" s="1"/>
  <c r="HM31" i="1"/>
  <c r="HN31" i="1" s="1"/>
  <c r="HO31" i="1" s="1"/>
  <c r="HM32" i="1"/>
  <c r="HN32" i="1" s="1"/>
  <c r="HO32" i="1" s="1"/>
  <c r="HM33" i="1"/>
  <c r="HN33" i="1" s="1"/>
  <c r="HO33" i="1" s="1"/>
  <c r="HM34" i="1"/>
  <c r="HN34" i="1" s="1"/>
  <c r="HO34" i="1" s="1"/>
  <c r="HM35" i="1"/>
  <c r="HN35" i="1" s="1"/>
  <c r="HO35" i="1" s="1"/>
  <c r="HM36" i="1"/>
  <c r="HN36" i="1" s="1"/>
  <c r="HO36" i="1" s="1"/>
  <c r="HM37" i="1"/>
  <c r="HN37" i="1" s="1"/>
  <c r="HO37" i="1" s="1"/>
  <c r="HM38" i="1"/>
  <c r="HN38" i="1" s="1"/>
  <c r="HO38" i="1" s="1"/>
  <c r="HM39" i="1"/>
  <c r="HN39" i="1" s="1"/>
  <c r="HO39" i="1" s="1"/>
  <c r="HM40" i="1"/>
  <c r="HN40" i="1" s="1"/>
  <c r="HO40" i="1" s="1"/>
  <c r="HM41" i="1"/>
  <c r="HN41" i="1" s="1"/>
  <c r="HO41" i="1" s="1"/>
  <c r="HM42" i="1"/>
  <c r="HN42" i="1" s="1"/>
  <c r="HO42" i="1" s="1"/>
  <c r="HM43" i="1"/>
  <c r="HN43" i="1" s="1"/>
  <c r="HO43" i="1" s="1"/>
  <c r="AO6" i="1"/>
  <c r="AO7" i="1"/>
  <c r="AP7" i="1" s="1"/>
  <c r="AQ7" i="1" s="1"/>
  <c r="AO8" i="1"/>
  <c r="AP8" i="1" s="1"/>
  <c r="AQ8" i="1" s="1"/>
  <c r="AO9" i="1"/>
  <c r="AP9" i="1" s="1"/>
  <c r="AQ9" i="1" s="1"/>
  <c r="AO10" i="1"/>
  <c r="AP10" i="1" s="1"/>
  <c r="AQ10" i="1" s="1"/>
  <c r="AO11" i="1"/>
  <c r="AP11" i="1" s="1"/>
  <c r="AQ11" i="1" s="1"/>
  <c r="AO12" i="1"/>
  <c r="AP12" i="1" s="1"/>
  <c r="AQ12" i="1" s="1"/>
  <c r="AO13" i="1"/>
  <c r="AP13" i="1" s="1"/>
  <c r="AQ13" i="1" s="1"/>
  <c r="AO14" i="1"/>
  <c r="AP14" i="1" s="1"/>
  <c r="AQ14" i="1" s="1"/>
  <c r="AO15" i="1"/>
  <c r="AP15" i="1" s="1"/>
  <c r="AQ15" i="1" s="1"/>
  <c r="AO16" i="1"/>
  <c r="AP16" i="1" s="1"/>
  <c r="AQ16" i="1" s="1"/>
  <c r="AO17" i="1"/>
  <c r="AP17" i="1" s="1"/>
  <c r="AQ17" i="1" s="1"/>
  <c r="AO18" i="1"/>
  <c r="AP18" i="1" s="1"/>
  <c r="AQ18" i="1" s="1"/>
  <c r="AO19" i="1"/>
  <c r="AP19" i="1" s="1"/>
  <c r="AQ19" i="1" s="1"/>
  <c r="AO20" i="1"/>
  <c r="AP20" i="1" s="1"/>
  <c r="AQ20" i="1" s="1"/>
  <c r="AO21" i="1"/>
  <c r="AP21" i="1" s="1"/>
  <c r="AQ21" i="1" s="1"/>
  <c r="AO22" i="1"/>
  <c r="AP22" i="1" s="1"/>
  <c r="AQ22" i="1" s="1"/>
  <c r="AO23" i="1"/>
  <c r="AP23" i="1" s="1"/>
  <c r="AQ23" i="1" s="1"/>
  <c r="AO24" i="1"/>
  <c r="AP24" i="1" s="1"/>
  <c r="AQ24" i="1" s="1"/>
  <c r="AO25" i="1"/>
  <c r="AP25" i="1" s="1"/>
  <c r="AQ25" i="1" s="1"/>
  <c r="AO26" i="1"/>
  <c r="AP26" i="1" s="1"/>
  <c r="AQ26" i="1" s="1"/>
  <c r="AO27" i="1"/>
  <c r="AP27" i="1" s="1"/>
  <c r="AQ27" i="1" s="1"/>
  <c r="AO28" i="1"/>
  <c r="AP28" i="1" s="1"/>
  <c r="AQ28" i="1" s="1"/>
  <c r="AO29" i="1"/>
  <c r="AP29" i="1" s="1"/>
  <c r="AQ29" i="1" s="1"/>
  <c r="AO30" i="1"/>
  <c r="AP30" i="1" s="1"/>
  <c r="AQ30" i="1" s="1"/>
  <c r="AO31" i="1"/>
  <c r="AP31" i="1" s="1"/>
  <c r="AQ31" i="1" s="1"/>
  <c r="AO32" i="1"/>
  <c r="AP32" i="1" s="1"/>
  <c r="AQ32" i="1" s="1"/>
  <c r="AO33" i="1"/>
  <c r="AP33" i="1" s="1"/>
  <c r="AQ33" i="1" s="1"/>
  <c r="AO34" i="1"/>
  <c r="AP34" i="1" s="1"/>
  <c r="AQ34" i="1" s="1"/>
  <c r="AO35" i="1"/>
  <c r="AP35" i="1" s="1"/>
  <c r="AQ35" i="1" s="1"/>
  <c r="AO36" i="1"/>
  <c r="AP36" i="1" s="1"/>
  <c r="AQ36" i="1" s="1"/>
  <c r="AO37" i="1"/>
  <c r="AP37" i="1" s="1"/>
  <c r="AQ37" i="1" s="1"/>
  <c r="AO38" i="1"/>
  <c r="AP38" i="1" s="1"/>
  <c r="AQ38" i="1" s="1"/>
  <c r="AO39" i="1"/>
  <c r="AP39" i="1" s="1"/>
  <c r="AQ39" i="1" s="1"/>
  <c r="AO40" i="1"/>
  <c r="AP40" i="1" s="1"/>
  <c r="AQ40" i="1" s="1"/>
  <c r="AO41" i="1"/>
  <c r="AP41" i="1" s="1"/>
  <c r="AQ41" i="1" s="1"/>
  <c r="AO42" i="1"/>
  <c r="AP42" i="1" s="1"/>
  <c r="AQ42" i="1" s="1"/>
  <c r="AO43" i="1"/>
  <c r="AP43" i="1" s="1"/>
  <c r="AQ43" i="1" s="1"/>
  <c r="CC6" i="1"/>
  <c r="CC7" i="1"/>
  <c r="CD7" i="1" s="1"/>
  <c r="CE7" i="1" s="1"/>
  <c r="CC8" i="1"/>
  <c r="CD8" i="1" s="1"/>
  <c r="CE8" i="1" s="1"/>
  <c r="CC9" i="1"/>
  <c r="CD9" i="1" s="1"/>
  <c r="CE9" i="1" s="1"/>
  <c r="CC10" i="1"/>
  <c r="CD10" i="1" s="1"/>
  <c r="CE10" i="1" s="1"/>
  <c r="CC11" i="1"/>
  <c r="CD11" i="1" s="1"/>
  <c r="CE11" i="1" s="1"/>
  <c r="CC12" i="1"/>
  <c r="CD12" i="1" s="1"/>
  <c r="CE12" i="1" s="1"/>
  <c r="CC13" i="1"/>
  <c r="CD13" i="1" s="1"/>
  <c r="CE13" i="1" s="1"/>
  <c r="CC14" i="1"/>
  <c r="CD14" i="1" s="1"/>
  <c r="CE14" i="1" s="1"/>
  <c r="CC15" i="1"/>
  <c r="CD15" i="1" s="1"/>
  <c r="CE15" i="1" s="1"/>
  <c r="CC16" i="1"/>
  <c r="CD16" i="1" s="1"/>
  <c r="CE16" i="1" s="1"/>
  <c r="CC17" i="1"/>
  <c r="CD17" i="1" s="1"/>
  <c r="CE17" i="1" s="1"/>
  <c r="CC18" i="1"/>
  <c r="CD18" i="1" s="1"/>
  <c r="CE18" i="1" s="1"/>
  <c r="CC19" i="1"/>
  <c r="CD19" i="1" s="1"/>
  <c r="CE19" i="1" s="1"/>
  <c r="CC20" i="1"/>
  <c r="CD20" i="1" s="1"/>
  <c r="CE20" i="1" s="1"/>
  <c r="CC21" i="1"/>
  <c r="CD21" i="1" s="1"/>
  <c r="CE21" i="1" s="1"/>
  <c r="CC22" i="1"/>
  <c r="CD22" i="1" s="1"/>
  <c r="CE22" i="1" s="1"/>
  <c r="CC23" i="1"/>
  <c r="CD23" i="1" s="1"/>
  <c r="CE23" i="1" s="1"/>
  <c r="CC24" i="1"/>
  <c r="CD24" i="1" s="1"/>
  <c r="CE24" i="1" s="1"/>
  <c r="CC25" i="1"/>
  <c r="CD25" i="1" s="1"/>
  <c r="CE25" i="1" s="1"/>
  <c r="CC26" i="1"/>
  <c r="CD26" i="1" s="1"/>
  <c r="CE26" i="1" s="1"/>
  <c r="CC27" i="1"/>
  <c r="CD27" i="1" s="1"/>
  <c r="CE27" i="1" s="1"/>
  <c r="CC28" i="1"/>
  <c r="CD28" i="1" s="1"/>
  <c r="CE28" i="1" s="1"/>
  <c r="CC29" i="1"/>
  <c r="CD29" i="1" s="1"/>
  <c r="CE29" i="1" s="1"/>
  <c r="CC30" i="1"/>
  <c r="CD30" i="1" s="1"/>
  <c r="CE30" i="1" s="1"/>
  <c r="CC31" i="1"/>
  <c r="CD31" i="1" s="1"/>
  <c r="CE31" i="1" s="1"/>
  <c r="CC32" i="1"/>
  <c r="CD32" i="1" s="1"/>
  <c r="CE32" i="1" s="1"/>
  <c r="CC33" i="1"/>
  <c r="CD33" i="1" s="1"/>
  <c r="CE33" i="1" s="1"/>
  <c r="CC34" i="1"/>
  <c r="CD34" i="1" s="1"/>
  <c r="CE34" i="1" s="1"/>
  <c r="CC35" i="1"/>
  <c r="CD35" i="1" s="1"/>
  <c r="CE35" i="1" s="1"/>
  <c r="CC36" i="1"/>
  <c r="CD36" i="1" s="1"/>
  <c r="CE36" i="1" s="1"/>
  <c r="CC37" i="1"/>
  <c r="CD37" i="1" s="1"/>
  <c r="CE37" i="1" s="1"/>
  <c r="CC38" i="1"/>
  <c r="CD38" i="1" s="1"/>
  <c r="CE38" i="1" s="1"/>
  <c r="CC39" i="1"/>
  <c r="CD39" i="1" s="1"/>
  <c r="CE39" i="1" s="1"/>
  <c r="CC40" i="1"/>
  <c r="CD40" i="1" s="1"/>
  <c r="CE40" i="1" s="1"/>
  <c r="CC41" i="1"/>
  <c r="CD41" i="1" s="1"/>
  <c r="CE41" i="1" s="1"/>
  <c r="CC42" i="1"/>
  <c r="CD42" i="1" s="1"/>
  <c r="CE42" i="1" s="1"/>
  <c r="CC43" i="1"/>
  <c r="CD43" i="1" s="1"/>
  <c r="CE43" i="1" s="1"/>
  <c r="DQ6" i="1"/>
  <c r="DR6" i="1" s="1"/>
  <c r="DS6" i="1" s="1"/>
  <c r="DQ5" i="1"/>
  <c r="DR5" i="1" s="1"/>
  <c r="DS5" i="1" s="1"/>
  <c r="DQ4" i="1"/>
  <c r="DQ7" i="1"/>
  <c r="DR7" i="1" s="1"/>
  <c r="DS7" i="1" s="1"/>
  <c r="DQ8" i="1"/>
  <c r="DR8" i="1" s="1"/>
  <c r="DS8" i="1" s="1"/>
  <c r="DQ9" i="1"/>
  <c r="DR9" i="1" s="1"/>
  <c r="DS9" i="1" s="1"/>
  <c r="DQ10" i="1"/>
  <c r="DR10" i="1" s="1"/>
  <c r="DS10" i="1" s="1"/>
  <c r="DQ11" i="1"/>
  <c r="DR11" i="1" s="1"/>
  <c r="DS11" i="1" s="1"/>
  <c r="DQ12" i="1"/>
  <c r="DR12" i="1" s="1"/>
  <c r="DS12" i="1" s="1"/>
  <c r="DQ13" i="1"/>
  <c r="DR13" i="1" s="1"/>
  <c r="DS13" i="1" s="1"/>
  <c r="DQ14" i="1"/>
  <c r="DR14" i="1" s="1"/>
  <c r="DS14" i="1" s="1"/>
  <c r="DQ15" i="1"/>
  <c r="DR15" i="1" s="1"/>
  <c r="DS15" i="1" s="1"/>
  <c r="DQ16" i="1"/>
  <c r="DR16" i="1" s="1"/>
  <c r="DS16" i="1" s="1"/>
  <c r="DQ17" i="1"/>
  <c r="DR17" i="1" s="1"/>
  <c r="DS17" i="1" s="1"/>
  <c r="DQ18" i="1"/>
  <c r="DR18" i="1" s="1"/>
  <c r="DS18" i="1" s="1"/>
  <c r="DQ19" i="1"/>
  <c r="DR19" i="1" s="1"/>
  <c r="DS19" i="1" s="1"/>
  <c r="DQ20" i="1"/>
  <c r="DR20" i="1" s="1"/>
  <c r="DS20" i="1" s="1"/>
  <c r="DQ21" i="1"/>
  <c r="DR21" i="1" s="1"/>
  <c r="DS21" i="1" s="1"/>
  <c r="DQ22" i="1"/>
  <c r="DR22" i="1" s="1"/>
  <c r="DS22" i="1" s="1"/>
  <c r="DQ23" i="1"/>
  <c r="DR23" i="1" s="1"/>
  <c r="DS23" i="1" s="1"/>
  <c r="DQ24" i="1"/>
  <c r="DR24" i="1" s="1"/>
  <c r="DS24" i="1" s="1"/>
  <c r="DQ25" i="1"/>
  <c r="DR25" i="1" s="1"/>
  <c r="DS25" i="1" s="1"/>
  <c r="DQ26" i="1"/>
  <c r="DR26" i="1" s="1"/>
  <c r="DS26" i="1" s="1"/>
  <c r="DQ27" i="1"/>
  <c r="DR27" i="1" s="1"/>
  <c r="DS27" i="1" s="1"/>
  <c r="DQ28" i="1"/>
  <c r="DR28" i="1" s="1"/>
  <c r="DS28" i="1" s="1"/>
  <c r="DQ29" i="1"/>
  <c r="DR29" i="1" s="1"/>
  <c r="DS29" i="1" s="1"/>
  <c r="DQ30" i="1"/>
  <c r="DR30" i="1" s="1"/>
  <c r="DS30" i="1" s="1"/>
  <c r="DQ31" i="1"/>
  <c r="DR31" i="1" s="1"/>
  <c r="DS31" i="1" s="1"/>
  <c r="DQ32" i="1"/>
  <c r="DR32" i="1" s="1"/>
  <c r="DS32" i="1" s="1"/>
  <c r="DQ33" i="1"/>
  <c r="DR33" i="1" s="1"/>
  <c r="DS33" i="1" s="1"/>
  <c r="DQ34" i="1"/>
  <c r="DR34" i="1" s="1"/>
  <c r="DS34" i="1" s="1"/>
  <c r="DQ35" i="1"/>
  <c r="DR35" i="1" s="1"/>
  <c r="DS35" i="1" s="1"/>
  <c r="DQ36" i="1"/>
  <c r="DR36" i="1" s="1"/>
  <c r="DS36" i="1" s="1"/>
  <c r="DQ37" i="1"/>
  <c r="DR37" i="1" s="1"/>
  <c r="DS37" i="1" s="1"/>
  <c r="DQ38" i="1"/>
  <c r="DR38" i="1" s="1"/>
  <c r="DS38" i="1" s="1"/>
  <c r="DQ39" i="1"/>
  <c r="DR39" i="1" s="1"/>
  <c r="DS39" i="1" s="1"/>
  <c r="DQ40" i="1"/>
  <c r="DR40" i="1" s="1"/>
  <c r="DS40" i="1" s="1"/>
  <c r="DQ41" i="1"/>
  <c r="DR41" i="1" s="1"/>
  <c r="DS41" i="1" s="1"/>
  <c r="DQ42" i="1"/>
  <c r="DR42" i="1" s="1"/>
  <c r="DS42" i="1" s="1"/>
  <c r="DQ43" i="1"/>
  <c r="DR43" i="1" s="1"/>
  <c r="DS43" i="1" s="1"/>
  <c r="FE6" i="1"/>
  <c r="FE7" i="1"/>
  <c r="FF7" i="1" s="1"/>
  <c r="FG7" i="1" s="1"/>
  <c r="FE8" i="1"/>
  <c r="FF8" i="1" s="1"/>
  <c r="FG8" i="1" s="1"/>
  <c r="FE9" i="1"/>
  <c r="FF9" i="1" s="1"/>
  <c r="FG9" i="1" s="1"/>
  <c r="FE10" i="1"/>
  <c r="FF10" i="1" s="1"/>
  <c r="FG10" i="1" s="1"/>
  <c r="FE11" i="1"/>
  <c r="FF11" i="1" s="1"/>
  <c r="FG11" i="1" s="1"/>
  <c r="FE12" i="1"/>
  <c r="FF12" i="1" s="1"/>
  <c r="FG12" i="1" s="1"/>
  <c r="FE13" i="1"/>
  <c r="FF13" i="1" s="1"/>
  <c r="FG13" i="1" s="1"/>
  <c r="FE14" i="1"/>
  <c r="FF14" i="1" s="1"/>
  <c r="FG14" i="1" s="1"/>
  <c r="FE15" i="1"/>
  <c r="FF15" i="1" s="1"/>
  <c r="FG15" i="1" s="1"/>
  <c r="FE16" i="1"/>
  <c r="FF16" i="1" s="1"/>
  <c r="FG16" i="1" s="1"/>
  <c r="FE17" i="1"/>
  <c r="FF17" i="1" s="1"/>
  <c r="FG17" i="1" s="1"/>
  <c r="FE18" i="1"/>
  <c r="FF18" i="1" s="1"/>
  <c r="FG18" i="1" s="1"/>
  <c r="FE19" i="1"/>
  <c r="FF19" i="1" s="1"/>
  <c r="FG19" i="1" s="1"/>
  <c r="FE20" i="1"/>
  <c r="FF20" i="1" s="1"/>
  <c r="FG20" i="1" s="1"/>
  <c r="FE21" i="1"/>
  <c r="FF21" i="1" s="1"/>
  <c r="FG21" i="1" s="1"/>
  <c r="FE22" i="1"/>
  <c r="FF22" i="1" s="1"/>
  <c r="FG22" i="1" s="1"/>
  <c r="FE23" i="1"/>
  <c r="FF23" i="1" s="1"/>
  <c r="FG23" i="1" s="1"/>
  <c r="FE24" i="1"/>
  <c r="FF24" i="1" s="1"/>
  <c r="FG24" i="1" s="1"/>
  <c r="FE25" i="1"/>
  <c r="FF25" i="1" s="1"/>
  <c r="FG25" i="1" s="1"/>
  <c r="FE26" i="1"/>
  <c r="FF26" i="1" s="1"/>
  <c r="FG26" i="1" s="1"/>
  <c r="FE27" i="1"/>
  <c r="FF27" i="1" s="1"/>
  <c r="FG27" i="1" s="1"/>
  <c r="FE28" i="1"/>
  <c r="FF28" i="1" s="1"/>
  <c r="FG28" i="1" s="1"/>
  <c r="FE29" i="1"/>
  <c r="FF29" i="1" s="1"/>
  <c r="FG29" i="1" s="1"/>
  <c r="FE30" i="1"/>
  <c r="FF30" i="1" s="1"/>
  <c r="FG30" i="1" s="1"/>
  <c r="FE31" i="1"/>
  <c r="FF31" i="1" s="1"/>
  <c r="FG31" i="1" s="1"/>
  <c r="FE32" i="1"/>
  <c r="FF32" i="1" s="1"/>
  <c r="FG32" i="1" s="1"/>
  <c r="FE33" i="1"/>
  <c r="FF33" i="1" s="1"/>
  <c r="FG33" i="1" s="1"/>
  <c r="FE34" i="1"/>
  <c r="FF34" i="1" s="1"/>
  <c r="FG34" i="1" s="1"/>
  <c r="FE35" i="1"/>
  <c r="FF35" i="1" s="1"/>
  <c r="FG35" i="1" s="1"/>
  <c r="FE36" i="1"/>
  <c r="FF36" i="1" s="1"/>
  <c r="FG36" i="1" s="1"/>
  <c r="FE37" i="1"/>
  <c r="FF37" i="1" s="1"/>
  <c r="FG37" i="1" s="1"/>
  <c r="FE38" i="1"/>
  <c r="FF38" i="1" s="1"/>
  <c r="FG38" i="1" s="1"/>
  <c r="FE39" i="1"/>
  <c r="FF39" i="1" s="1"/>
  <c r="FG39" i="1" s="1"/>
  <c r="FE40" i="1"/>
  <c r="FF40" i="1" s="1"/>
  <c r="FG40" i="1" s="1"/>
  <c r="FE41" i="1"/>
  <c r="FF41" i="1" s="1"/>
  <c r="FG41" i="1" s="1"/>
  <c r="FE42" i="1"/>
  <c r="FF42" i="1" s="1"/>
  <c r="FG42" i="1" s="1"/>
  <c r="FE43" i="1"/>
  <c r="FF43" i="1" s="1"/>
  <c r="FG43" i="1" s="1"/>
  <c r="HR6" i="1"/>
  <c r="HR7" i="1"/>
  <c r="HS7" i="1" s="1"/>
  <c r="HT7" i="1" s="1"/>
  <c r="HR8" i="1"/>
  <c r="HS8" i="1" s="1"/>
  <c r="HT8" i="1" s="1"/>
  <c r="HR9" i="1"/>
  <c r="HS9" i="1" s="1"/>
  <c r="HT9" i="1" s="1"/>
  <c r="HR10" i="1"/>
  <c r="HS10" i="1" s="1"/>
  <c r="HT10" i="1" s="1"/>
  <c r="HR11" i="1"/>
  <c r="HS11" i="1" s="1"/>
  <c r="HT11" i="1" s="1"/>
  <c r="HR12" i="1"/>
  <c r="HS12" i="1" s="1"/>
  <c r="HT12" i="1" s="1"/>
  <c r="HR13" i="1"/>
  <c r="HS13" i="1" s="1"/>
  <c r="HT13" i="1" s="1"/>
  <c r="HR14" i="1"/>
  <c r="HS14" i="1" s="1"/>
  <c r="HT14" i="1" s="1"/>
  <c r="HR15" i="1"/>
  <c r="HS15" i="1" s="1"/>
  <c r="HT15" i="1" s="1"/>
  <c r="HR16" i="1"/>
  <c r="HS16" i="1" s="1"/>
  <c r="HT16" i="1" s="1"/>
  <c r="HR17" i="1"/>
  <c r="HS17" i="1" s="1"/>
  <c r="HT17" i="1" s="1"/>
  <c r="HR18" i="1"/>
  <c r="HS18" i="1" s="1"/>
  <c r="HT18" i="1" s="1"/>
  <c r="HR19" i="1"/>
  <c r="HS19" i="1" s="1"/>
  <c r="HT19" i="1" s="1"/>
  <c r="HR20" i="1"/>
  <c r="HS20" i="1" s="1"/>
  <c r="HT20" i="1" s="1"/>
  <c r="HR21" i="1"/>
  <c r="HS21" i="1" s="1"/>
  <c r="HT21" i="1" s="1"/>
  <c r="HR22" i="1"/>
  <c r="HS22" i="1" s="1"/>
  <c r="HT22" i="1" s="1"/>
  <c r="HR23" i="1"/>
  <c r="HS23" i="1" s="1"/>
  <c r="HT23" i="1" s="1"/>
  <c r="HR24" i="1"/>
  <c r="HS24" i="1" s="1"/>
  <c r="HT24" i="1" s="1"/>
  <c r="HR25" i="1"/>
  <c r="HS25" i="1" s="1"/>
  <c r="HT25" i="1" s="1"/>
  <c r="HR26" i="1"/>
  <c r="HS26" i="1" s="1"/>
  <c r="HT26" i="1" s="1"/>
  <c r="HR27" i="1"/>
  <c r="HS27" i="1" s="1"/>
  <c r="HT27" i="1" s="1"/>
  <c r="HR28" i="1"/>
  <c r="HS28" i="1" s="1"/>
  <c r="HT28" i="1" s="1"/>
  <c r="HR29" i="1"/>
  <c r="HS29" i="1" s="1"/>
  <c r="HT29" i="1" s="1"/>
  <c r="HR30" i="1"/>
  <c r="HS30" i="1" s="1"/>
  <c r="HT30" i="1" s="1"/>
  <c r="HR31" i="1"/>
  <c r="HS31" i="1" s="1"/>
  <c r="HT31" i="1" s="1"/>
  <c r="HR32" i="1"/>
  <c r="HS32" i="1" s="1"/>
  <c r="HT32" i="1" s="1"/>
  <c r="HR33" i="1"/>
  <c r="HS33" i="1" s="1"/>
  <c r="HT33" i="1" s="1"/>
  <c r="HR34" i="1"/>
  <c r="HS34" i="1" s="1"/>
  <c r="HT34" i="1" s="1"/>
  <c r="HR35" i="1"/>
  <c r="HS35" i="1" s="1"/>
  <c r="HT35" i="1" s="1"/>
  <c r="HR36" i="1"/>
  <c r="HS36" i="1" s="1"/>
  <c r="HT36" i="1" s="1"/>
  <c r="HR37" i="1"/>
  <c r="HS37" i="1" s="1"/>
  <c r="HT37" i="1" s="1"/>
  <c r="HR38" i="1"/>
  <c r="HS38" i="1" s="1"/>
  <c r="HT38" i="1" s="1"/>
  <c r="HR39" i="1"/>
  <c r="HS39" i="1" s="1"/>
  <c r="HT39" i="1" s="1"/>
  <c r="HR40" i="1"/>
  <c r="HS40" i="1" s="1"/>
  <c r="HT40" i="1" s="1"/>
  <c r="HR41" i="1"/>
  <c r="HS41" i="1" s="1"/>
  <c r="HT41" i="1" s="1"/>
  <c r="HR42" i="1"/>
  <c r="HS42" i="1" s="1"/>
  <c r="HT42" i="1" s="1"/>
  <c r="HR43" i="1"/>
  <c r="HS43" i="1" s="1"/>
  <c r="HT43" i="1" s="1"/>
  <c r="GX6" i="1"/>
  <c r="GX7" i="1"/>
  <c r="GY7" i="1" s="1"/>
  <c r="GZ7" i="1" s="1"/>
  <c r="GX8" i="1"/>
  <c r="GY8" i="1" s="1"/>
  <c r="GZ8" i="1" s="1"/>
  <c r="GX9" i="1"/>
  <c r="GY9" i="1" s="1"/>
  <c r="GZ9" i="1" s="1"/>
  <c r="GX10" i="1"/>
  <c r="GY10" i="1" s="1"/>
  <c r="GZ10" i="1" s="1"/>
  <c r="GX11" i="1"/>
  <c r="GY11" i="1" s="1"/>
  <c r="GZ11" i="1" s="1"/>
  <c r="GX12" i="1"/>
  <c r="GY12" i="1" s="1"/>
  <c r="GZ12" i="1" s="1"/>
  <c r="GX13" i="1"/>
  <c r="GY13" i="1" s="1"/>
  <c r="GZ13" i="1" s="1"/>
  <c r="GX14" i="1"/>
  <c r="GY14" i="1" s="1"/>
  <c r="GZ14" i="1" s="1"/>
  <c r="GX15" i="1"/>
  <c r="GY15" i="1" s="1"/>
  <c r="GZ15" i="1" s="1"/>
  <c r="GX16" i="1"/>
  <c r="GY16" i="1" s="1"/>
  <c r="GZ16" i="1" s="1"/>
  <c r="GX17" i="1"/>
  <c r="GY17" i="1" s="1"/>
  <c r="GZ17" i="1" s="1"/>
  <c r="GX18" i="1"/>
  <c r="GY18" i="1" s="1"/>
  <c r="GZ18" i="1" s="1"/>
  <c r="GX19" i="1"/>
  <c r="GY19" i="1" s="1"/>
  <c r="GZ19" i="1" s="1"/>
  <c r="GX20" i="1"/>
  <c r="GY20" i="1" s="1"/>
  <c r="GZ20" i="1" s="1"/>
  <c r="GX21" i="1"/>
  <c r="GY21" i="1" s="1"/>
  <c r="GZ21" i="1" s="1"/>
  <c r="GX22" i="1"/>
  <c r="GY22" i="1" s="1"/>
  <c r="GZ22" i="1" s="1"/>
  <c r="GX23" i="1"/>
  <c r="GY23" i="1" s="1"/>
  <c r="GZ23" i="1" s="1"/>
  <c r="GX24" i="1"/>
  <c r="GY24" i="1" s="1"/>
  <c r="GZ24" i="1" s="1"/>
  <c r="GX25" i="1"/>
  <c r="GY25" i="1" s="1"/>
  <c r="GZ25" i="1" s="1"/>
  <c r="GX26" i="1"/>
  <c r="GY26" i="1" s="1"/>
  <c r="GZ26" i="1" s="1"/>
  <c r="GX27" i="1"/>
  <c r="GY27" i="1" s="1"/>
  <c r="GZ27" i="1" s="1"/>
  <c r="GX28" i="1"/>
  <c r="GY28" i="1" s="1"/>
  <c r="GZ28" i="1" s="1"/>
  <c r="GX29" i="1"/>
  <c r="GY29" i="1" s="1"/>
  <c r="GZ29" i="1" s="1"/>
  <c r="GX30" i="1"/>
  <c r="GY30" i="1" s="1"/>
  <c r="GZ30" i="1" s="1"/>
  <c r="GX31" i="1"/>
  <c r="GY31" i="1" s="1"/>
  <c r="GZ31" i="1" s="1"/>
  <c r="GX32" i="1"/>
  <c r="GY32" i="1" s="1"/>
  <c r="GZ32" i="1" s="1"/>
  <c r="GX33" i="1"/>
  <c r="GY33" i="1" s="1"/>
  <c r="GZ33" i="1" s="1"/>
  <c r="GX34" i="1"/>
  <c r="GY34" i="1" s="1"/>
  <c r="GZ34" i="1" s="1"/>
  <c r="GX35" i="1"/>
  <c r="GY35" i="1" s="1"/>
  <c r="GZ35" i="1" s="1"/>
  <c r="GX36" i="1"/>
  <c r="GY36" i="1" s="1"/>
  <c r="GZ36" i="1" s="1"/>
  <c r="GX37" i="1"/>
  <c r="GY37" i="1" s="1"/>
  <c r="GZ37" i="1" s="1"/>
  <c r="GX38" i="1"/>
  <c r="GY38" i="1" s="1"/>
  <c r="GZ38" i="1" s="1"/>
  <c r="GX39" i="1"/>
  <c r="GY39" i="1" s="1"/>
  <c r="GZ39" i="1" s="1"/>
  <c r="GX40" i="1"/>
  <c r="GY40" i="1" s="1"/>
  <c r="GZ40" i="1" s="1"/>
  <c r="GX41" i="1"/>
  <c r="GY41" i="1" s="1"/>
  <c r="GZ41" i="1" s="1"/>
  <c r="GX42" i="1"/>
  <c r="GY42" i="1" s="1"/>
  <c r="GZ42" i="1" s="1"/>
  <c r="GX43" i="1"/>
  <c r="GY43" i="1" s="1"/>
  <c r="GZ43" i="1" s="1"/>
  <c r="AE44" i="1"/>
  <c r="AF44" i="1" s="1"/>
  <c r="AG44" i="1" s="1"/>
  <c r="BS44" i="1"/>
  <c r="BT44" i="1" s="1"/>
  <c r="BU44" i="1" s="1"/>
  <c r="DG44" i="1"/>
  <c r="DH44" i="1" s="1"/>
  <c r="DI44" i="1" s="1"/>
  <c r="EU44" i="1"/>
  <c r="EV44" i="1" s="1"/>
  <c r="EW44" i="1" s="1"/>
  <c r="HC6" i="1"/>
  <c r="HC7" i="1"/>
  <c r="HD7" i="1" s="1"/>
  <c r="HE7" i="1" s="1"/>
  <c r="HC8" i="1"/>
  <c r="HD8" i="1" s="1"/>
  <c r="HE8" i="1" s="1"/>
  <c r="HC9" i="1"/>
  <c r="HD9" i="1" s="1"/>
  <c r="HE9" i="1" s="1"/>
  <c r="HC10" i="1"/>
  <c r="HD10" i="1" s="1"/>
  <c r="HE10" i="1" s="1"/>
  <c r="HC11" i="1"/>
  <c r="HD11" i="1" s="1"/>
  <c r="HE11" i="1" s="1"/>
  <c r="HC12" i="1"/>
  <c r="HD12" i="1" s="1"/>
  <c r="HE12" i="1" s="1"/>
  <c r="HC13" i="1"/>
  <c r="HD13" i="1" s="1"/>
  <c r="HE13" i="1" s="1"/>
  <c r="HC14" i="1"/>
  <c r="HD14" i="1" s="1"/>
  <c r="HE14" i="1" s="1"/>
  <c r="HC15" i="1"/>
  <c r="HD15" i="1" s="1"/>
  <c r="HE15" i="1" s="1"/>
  <c r="HC16" i="1"/>
  <c r="HD16" i="1" s="1"/>
  <c r="HE16" i="1" s="1"/>
  <c r="HC17" i="1"/>
  <c r="HD17" i="1" s="1"/>
  <c r="HE17" i="1" s="1"/>
  <c r="HC18" i="1"/>
  <c r="HD18" i="1" s="1"/>
  <c r="HE18" i="1" s="1"/>
  <c r="HC19" i="1"/>
  <c r="HD19" i="1" s="1"/>
  <c r="HE19" i="1" s="1"/>
  <c r="HC20" i="1"/>
  <c r="HD20" i="1" s="1"/>
  <c r="HE20" i="1" s="1"/>
  <c r="HC21" i="1"/>
  <c r="HD21" i="1" s="1"/>
  <c r="HE21" i="1" s="1"/>
  <c r="HC22" i="1"/>
  <c r="HD22" i="1" s="1"/>
  <c r="HE22" i="1" s="1"/>
  <c r="HC23" i="1"/>
  <c r="HD23" i="1" s="1"/>
  <c r="HE23" i="1" s="1"/>
  <c r="HC24" i="1"/>
  <c r="HD24" i="1" s="1"/>
  <c r="HE24" i="1" s="1"/>
  <c r="HC25" i="1"/>
  <c r="HD25" i="1" s="1"/>
  <c r="HE25" i="1" s="1"/>
  <c r="HC26" i="1"/>
  <c r="HD26" i="1" s="1"/>
  <c r="HE26" i="1" s="1"/>
  <c r="HC27" i="1"/>
  <c r="HD27" i="1" s="1"/>
  <c r="HE27" i="1" s="1"/>
  <c r="HC28" i="1"/>
  <c r="HD28" i="1" s="1"/>
  <c r="HE28" i="1" s="1"/>
  <c r="HC29" i="1"/>
  <c r="HD29" i="1" s="1"/>
  <c r="HE29" i="1" s="1"/>
  <c r="HC30" i="1"/>
  <c r="HD30" i="1" s="1"/>
  <c r="HE30" i="1" s="1"/>
  <c r="HC31" i="1"/>
  <c r="HD31" i="1" s="1"/>
  <c r="HE31" i="1" s="1"/>
  <c r="HC32" i="1"/>
  <c r="HD32" i="1" s="1"/>
  <c r="HE32" i="1" s="1"/>
  <c r="HC33" i="1"/>
  <c r="HD33" i="1" s="1"/>
  <c r="HE33" i="1" s="1"/>
  <c r="HC34" i="1"/>
  <c r="HD34" i="1" s="1"/>
  <c r="HE34" i="1" s="1"/>
  <c r="HC35" i="1"/>
  <c r="HD35" i="1" s="1"/>
  <c r="HE35" i="1" s="1"/>
  <c r="HC36" i="1"/>
  <c r="HD36" i="1" s="1"/>
  <c r="HE36" i="1" s="1"/>
  <c r="HC37" i="1"/>
  <c r="HD37" i="1" s="1"/>
  <c r="HE37" i="1" s="1"/>
  <c r="HC38" i="1"/>
  <c r="HD38" i="1" s="1"/>
  <c r="HE38" i="1" s="1"/>
  <c r="HC39" i="1"/>
  <c r="HD39" i="1" s="1"/>
  <c r="HE39" i="1" s="1"/>
  <c r="HC40" i="1"/>
  <c r="HD40" i="1" s="1"/>
  <c r="HE40" i="1" s="1"/>
  <c r="HC41" i="1"/>
  <c r="HD41" i="1" s="1"/>
  <c r="HE41" i="1" s="1"/>
  <c r="HC42" i="1"/>
  <c r="HD42" i="1" s="1"/>
  <c r="HE42" i="1" s="1"/>
  <c r="HC43" i="1"/>
  <c r="HD43" i="1" s="1"/>
  <c r="HE43" i="1" s="1"/>
  <c r="GS44" i="1"/>
  <c r="GT44" i="1" s="1"/>
  <c r="GU44" i="1" s="1"/>
  <c r="HM44" i="1"/>
  <c r="HN44" i="1" s="1"/>
  <c r="HO44" i="1" s="1"/>
  <c r="AT6" i="1"/>
  <c r="AT7" i="1"/>
  <c r="AU7" i="1" s="1"/>
  <c r="AV7" i="1" s="1"/>
  <c r="AT8" i="1"/>
  <c r="AU8" i="1" s="1"/>
  <c r="AV8" i="1" s="1"/>
  <c r="AT9" i="1"/>
  <c r="AU9" i="1" s="1"/>
  <c r="AV9" i="1" s="1"/>
  <c r="AT10" i="1"/>
  <c r="AU10" i="1" s="1"/>
  <c r="AV10" i="1" s="1"/>
  <c r="AT11" i="1"/>
  <c r="AU11" i="1" s="1"/>
  <c r="AV11" i="1" s="1"/>
  <c r="AT12" i="1"/>
  <c r="AU12" i="1" s="1"/>
  <c r="AV12" i="1" s="1"/>
  <c r="AT13" i="1"/>
  <c r="AU13" i="1" s="1"/>
  <c r="AV13" i="1" s="1"/>
  <c r="AT14" i="1"/>
  <c r="AU14" i="1" s="1"/>
  <c r="AV14" i="1" s="1"/>
  <c r="AT15" i="1"/>
  <c r="AU15" i="1" s="1"/>
  <c r="AV15" i="1" s="1"/>
  <c r="AT16" i="1"/>
  <c r="AU16" i="1" s="1"/>
  <c r="AV16" i="1" s="1"/>
  <c r="AT17" i="1"/>
  <c r="AU17" i="1" s="1"/>
  <c r="AV17" i="1" s="1"/>
  <c r="AT18" i="1"/>
  <c r="AU18" i="1" s="1"/>
  <c r="AV18" i="1" s="1"/>
  <c r="AT19" i="1"/>
  <c r="AU19" i="1" s="1"/>
  <c r="AV19" i="1" s="1"/>
  <c r="AT20" i="1"/>
  <c r="AU20" i="1" s="1"/>
  <c r="AV20" i="1" s="1"/>
  <c r="AT21" i="1"/>
  <c r="AU21" i="1" s="1"/>
  <c r="AV21" i="1" s="1"/>
  <c r="AT22" i="1"/>
  <c r="AU22" i="1" s="1"/>
  <c r="AV22" i="1" s="1"/>
  <c r="AT23" i="1"/>
  <c r="AU23" i="1" s="1"/>
  <c r="AV23" i="1" s="1"/>
  <c r="AT24" i="1"/>
  <c r="AU24" i="1" s="1"/>
  <c r="AV24" i="1" s="1"/>
  <c r="AT25" i="1"/>
  <c r="AU25" i="1" s="1"/>
  <c r="AV25" i="1" s="1"/>
  <c r="AT26" i="1"/>
  <c r="AU26" i="1" s="1"/>
  <c r="AV26" i="1" s="1"/>
  <c r="AT27" i="1"/>
  <c r="AU27" i="1" s="1"/>
  <c r="AV27" i="1" s="1"/>
  <c r="AT28" i="1"/>
  <c r="AU28" i="1" s="1"/>
  <c r="AV28" i="1" s="1"/>
  <c r="AT29" i="1"/>
  <c r="AU29" i="1" s="1"/>
  <c r="AV29" i="1" s="1"/>
  <c r="AT30" i="1"/>
  <c r="AU30" i="1" s="1"/>
  <c r="AV30" i="1" s="1"/>
  <c r="AT31" i="1"/>
  <c r="AU31" i="1" s="1"/>
  <c r="AV31" i="1" s="1"/>
  <c r="AT32" i="1"/>
  <c r="AU32" i="1" s="1"/>
  <c r="AV32" i="1" s="1"/>
  <c r="AT33" i="1"/>
  <c r="AU33" i="1" s="1"/>
  <c r="AV33" i="1" s="1"/>
  <c r="AT34" i="1"/>
  <c r="AU34" i="1" s="1"/>
  <c r="AV34" i="1" s="1"/>
  <c r="AT35" i="1"/>
  <c r="AU35" i="1" s="1"/>
  <c r="AV35" i="1" s="1"/>
  <c r="AT36" i="1"/>
  <c r="AU36" i="1" s="1"/>
  <c r="AV36" i="1" s="1"/>
  <c r="AT37" i="1"/>
  <c r="AU37" i="1" s="1"/>
  <c r="AV37" i="1" s="1"/>
  <c r="AT38" i="1"/>
  <c r="AU38" i="1" s="1"/>
  <c r="AV38" i="1" s="1"/>
  <c r="AT39" i="1"/>
  <c r="AU39" i="1" s="1"/>
  <c r="AV39" i="1" s="1"/>
  <c r="AT40" i="1"/>
  <c r="AU40" i="1" s="1"/>
  <c r="AV40" i="1" s="1"/>
  <c r="AT41" i="1"/>
  <c r="AU41" i="1" s="1"/>
  <c r="AV41" i="1" s="1"/>
  <c r="AT42" i="1"/>
  <c r="AU42" i="1" s="1"/>
  <c r="AV42" i="1" s="1"/>
  <c r="AT43" i="1"/>
  <c r="AU43" i="1" s="1"/>
  <c r="AV43" i="1" s="1"/>
  <c r="DV6" i="1"/>
  <c r="DV7" i="1"/>
  <c r="DW7" i="1" s="1"/>
  <c r="DX7" i="1" s="1"/>
  <c r="DV8" i="1"/>
  <c r="DW8" i="1" s="1"/>
  <c r="DX8" i="1" s="1"/>
  <c r="DV9" i="1"/>
  <c r="DW9" i="1" s="1"/>
  <c r="DX9" i="1" s="1"/>
  <c r="DV10" i="1"/>
  <c r="DW10" i="1" s="1"/>
  <c r="DX10" i="1" s="1"/>
  <c r="DV11" i="1"/>
  <c r="DW11" i="1" s="1"/>
  <c r="DX11" i="1" s="1"/>
  <c r="DV12" i="1"/>
  <c r="DW12" i="1" s="1"/>
  <c r="DX12" i="1" s="1"/>
  <c r="DV13" i="1"/>
  <c r="DW13" i="1" s="1"/>
  <c r="DX13" i="1" s="1"/>
  <c r="DV14" i="1"/>
  <c r="DW14" i="1" s="1"/>
  <c r="DX14" i="1" s="1"/>
  <c r="DV15" i="1"/>
  <c r="DW15" i="1" s="1"/>
  <c r="DX15" i="1" s="1"/>
  <c r="DV16" i="1"/>
  <c r="DW16" i="1" s="1"/>
  <c r="DX16" i="1" s="1"/>
  <c r="DV17" i="1"/>
  <c r="DW17" i="1" s="1"/>
  <c r="DX17" i="1" s="1"/>
  <c r="DV18" i="1"/>
  <c r="DW18" i="1" s="1"/>
  <c r="DX18" i="1" s="1"/>
  <c r="DV19" i="1"/>
  <c r="DW19" i="1" s="1"/>
  <c r="DX19" i="1" s="1"/>
  <c r="DV20" i="1"/>
  <c r="DW20" i="1" s="1"/>
  <c r="DX20" i="1" s="1"/>
  <c r="DV21" i="1"/>
  <c r="DW21" i="1" s="1"/>
  <c r="DX21" i="1" s="1"/>
  <c r="DV22" i="1"/>
  <c r="DW22" i="1" s="1"/>
  <c r="DX22" i="1" s="1"/>
  <c r="DV23" i="1"/>
  <c r="DW23" i="1" s="1"/>
  <c r="DX23" i="1" s="1"/>
  <c r="DV24" i="1"/>
  <c r="DW24" i="1" s="1"/>
  <c r="DX24" i="1" s="1"/>
  <c r="DV25" i="1"/>
  <c r="DW25" i="1" s="1"/>
  <c r="DX25" i="1" s="1"/>
  <c r="DV26" i="1"/>
  <c r="DW26" i="1" s="1"/>
  <c r="DX26" i="1" s="1"/>
  <c r="DV27" i="1"/>
  <c r="DW27" i="1" s="1"/>
  <c r="DX27" i="1" s="1"/>
  <c r="DV28" i="1"/>
  <c r="DW28" i="1" s="1"/>
  <c r="DX28" i="1" s="1"/>
  <c r="DV29" i="1"/>
  <c r="DW29" i="1" s="1"/>
  <c r="DX29" i="1" s="1"/>
  <c r="DV30" i="1"/>
  <c r="DW30" i="1" s="1"/>
  <c r="DX30" i="1" s="1"/>
  <c r="DV31" i="1"/>
  <c r="DW31" i="1" s="1"/>
  <c r="DX31" i="1" s="1"/>
  <c r="DV32" i="1"/>
  <c r="DW32" i="1" s="1"/>
  <c r="DX32" i="1" s="1"/>
  <c r="DV33" i="1"/>
  <c r="DW33" i="1" s="1"/>
  <c r="DX33" i="1" s="1"/>
  <c r="DV34" i="1"/>
  <c r="DW34" i="1" s="1"/>
  <c r="DX34" i="1" s="1"/>
  <c r="DV35" i="1"/>
  <c r="DW35" i="1" s="1"/>
  <c r="DX35" i="1" s="1"/>
  <c r="DV36" i="1"/>
  <c r="DW36" i="1" s="1"/>
  <c r="DX36" i="1" s="1"/>
  <c r="DV37" i="1"/>
  <c r="DW37" i="1" s="1"/>
  <c r="DX37" i="1" s="1"/>
  <c r="DV38" i="1"/>
  <c r="DW38" i="1" s="1"/>
  <c r="DX38" i="1" s="1"/>
  <c r="DV39" i="1"/>
  <c r="DW39" i="1" s="1"/>
  <c r="DX39" i="1" s="1"/>
  <c r="DV40" i="1"/>
  <c r="DW40" i="1" s="1"/>
  <c r="DX40" i="1" s="1"/>
  <c r="DV41" i="1"/>
  <c r="DW41" i="1" s="1"/>
  <c r="DX41" i="1" s="1"/>
  <c r="DV42" i="1"/>
  <c r="DW42" i="1" s="1"/>
  <c r="DX42" i="1" s="1"/>
  <c r="DV43" i="1"/>
  <c r="DW43" i="1" s="1"/>
  <c r="DX43" i="1" s="1"/>
  <c r="BD6" i="1"/>
  <c r="BD7" i="1"/>
  <c r="BE7" i="1" s="1"/>
  <c r="BF7" i="1" s="1"/>
  <c r="BD8" i="1"/>
  <c r="BE8" i="1" s="1"/>
  <c r="BF8" i="1" s="1"/>
  <c r="BD9" i="1"/>
  <c r="BE9" i="1" s="1"/>
  <c r="BF9" i="1" s="1"/>
  <c r="BD10" i="1"/>
  <c r="BE10" i="1" s="1"/>
  <c r="BF10" i="1" s="1"/>
  <c r="BD11" i="1"/>
  <c r="BE11" i="1" s="1"/>
  <c r="BF11" i="1" s="1"/>
  <c r="BD12" i="1"/>
  <c r="BE12" i="1" s="1"/>
  <c r="BF12" i="1" s="1"/>
  <c r="BD13" i="1"/>
  <c r="BE13" i="1" s="1"/>
  <c r="BF13" i="1" s="1"/>
  <c r="BD14" i="1"/>
  <c r="BE14" i="1" s="1"/>
  <c r="BF14" i="1" s="1"/>
  <c r="BD15" i="1"/>
  <c r="BE15" i="1" s="1"/>
  <c r="BF15" i="1" s="1"/>
  <c r="BD16" i="1"/>
  <c r="BE16" i="1" s="1"/>
  <c r="BF16" i="1" s="1"/>
  <c r="BD17" i="1"/>
  <c r="BE17" i="1" s="1"/>
  <c r="BF17" i="1" s="1"/>
  <c r="BD18" i="1"/>
  <c r="BE18" i="1" s="1"/>
  <c r="BF18" i="1" s="1"/>
  <c r="BD19" i="1"/>
  <c r="BE19" i="1" s="1"/>
  <c r="BF19" i="1" s="1"/>
  <c r="BD20" i="1"/>
  <c r="BE20" i="1" s="1"/>
  <c r="BF20" i="1" s="1"/>
  <c r="BD21" i="1"/>
  <c r="BE21" i="1" s="1"/>
  <c r="BF21" i="1" s="1"/>
  <c r="BD22" i="1"/>
  <c r="BE22" i="1" s="1"/>
  <c r="BF22" i="1" s="1"/>
  <c r="BD23" i="1"/>
  <c r="BE23" i="1" s="1"/>
  <c r="BF23" i="1" s="1"/>
  <c r="BD24" i="1"/>
  <c r="BE24" i="1" s="1"/>
  <c r="BF24" i="1" s="1"/>
  <c r="BD25" i="1"/>
  <c r="BE25" i="1" s="1"/>
  <c r="BF25" i="1" s="1"/>
  <c r="BD26" i="1"/>
  <c r="BE26" i="1" s="1"/>
  <c r="BF26" i="1" s="1"/>
  <c r="BD27" i="1"/>
  <c r="BE27" i="1" s="1"/>
  <c r="BF27" i="1" s="1"/>
  <c r="BD28" i="1"/>
  <c r="BE28" i="1" s="1"/>
  <c r="BF28" i="1" s="1"/>
  <c r="BD29" i="1"/>
  <c r="BE29" i="1" s="1"/>
  <c r="BF29" i="1" s="1"/>
  <c r="BD30" i="1"/>
  <c r="BE30" i="1" s="1"/>
  <c r="BF30" i="1" s="1"/>
  <c r="BD31" i="1"/>
  <c r="BE31" i="1" s="1"/>
  <c r="BF31" i="1" s="1"/>
  <c r="BD32" i="1"/>
  <c r="BE32" i="1" s="1"/>
  <c r="BF32" i="1" s="1"/>
  <c r="BD33" i="1"/>
  <c r="BE33" i="1" s="1"/>
  <c r="BF33" i="1" s="1"/>
  <c r="BD34" i="1"/>
  <c r="BE34" i="1" s="1"/>
  <c r="BF34" i="1" s="1"/>
  <c r="BD35" i="1"/>
  <c r="BE35" i="1" s="1"/>
  <c r="BF35" i="1" s="1"/>
  <c r="BD36" i="1"/>
  <c r="BE36" i="1" s="1"/>
  <c r="BF36" i="1" s="1"/>
  <c r="BD37" i="1"/>
  <c r="BE37" i="1" s="1"/>
  <c r="BF37" i="1" s="1"/>
  <c r="BD38" i="1"/>
  <c r="BE38" i="1" s="1"/>
  <c r="BF38" i="1" s="1"/>
  <c r="BD39" i="1"/>
  <c r="BE39" i="1" s="1"/>
  <c r="BF39" i="1" s="1"/>
  <c r="BD40" i="1"/>
  <c r="BE40" i="1" s="1"/>
  <c r="BF40" i="1" s="1"/>
  <c r="BD41" i="1"/>
  <c r="BE41" i="1" s="1"/>
  <c r="BF41" i="1" s="1"/>
  <c r="BD42" i="1"/>
  <c r="BE42" i="1" s="1"/>
  <c r="BF42" i="1" s="1"/>
  <c r="BD43" i="1"/>
  <c r="BE43" i="1" s="1"/>
  <c r="BF43" i="1" s="1"/>
  <c r="EF6" i="1"/>
  <c r="EF7" i="1"/>
  <c r="EG7" i="1" s="1"/>
  <c r="EH7" i="1" s="1"/>
  <c r="EF8" i="1"/>
  <c r="EG8" i="1" s="1"/>
  <c r="EH8" i="1" s="1"/>
  <c r="EF9" i="1"/>
  <c r="EG9" i="1" s="1"/>
  <c r="EH9" i="1" s="1"/>
  <c r="EF10" i="1"/>
  <c r="EG10" i="1" s="1"/>
  <c r="EH10" i="1" s="1"/>
  <c r="EF11" i="1"/>
  <c r="EG11" i="1" s="1"/>
  <c r="EH11" i="1" s="1"/>
  <c r="EF12" i="1"/>
  <c r="EG12" i="1" s="1"/>
  <c r="EH12" i="1" s="1"/>
  <c r="EF13" i="1"/>
  <c r="EG13" i="1" s="1"/>
  <c r="EH13" i="1" s="1"/>
  <c r="EF14" i="1"/>
  <c r="EG14" i="1" s="1"/>
  <c r="EH14" i="1" s="1"/>
  <c r="EF15" i="1"/>
  <c r="EG15" i="1" s="1"/>
  <c r="EH15" i="1" s="1"/>
  <c r="EF16" i="1"/>
  <c r="EG16" i="1" s="1"/>
  <c r="EH16" i="1" s="1"/>
  <c r="EF17" i="1"/>
  <c r="EG17" i="1" s="1"/>
  <c r="EH17" i="1" s="1"/>
  <c r="EF18" i="1"/>
  <c r="EG18" i="1" s="1"/>
  <c r="EH18" i="1" s="1"/>
  <c r="EF19" i="1"/>
  <c r="EG19" i="1" s="1"/>
  <c r="EH19" i="1" s="1"/>
  <c r="EF20" i="1"/>
  <c r="EG20" i="1" s="1"/>
  <c r="EH20" i="1" s="1"/>
  <c r="EF21" i="1"/>
  <c r="EG21" i="1" s="1"/>
  <c r="EH21" i="1" s="1"/>
  <c r="EF22" i="1"/>
  <c r="EG22" i="1" s="1"/>
  <c r="EH22" i="1" s="1"/>
  <c r="EF23" i="1"/>
  <c r="EG23" i="1" s="1"/>
  <c r="EH23" i="1" s="1"/>
  <c r="EF24" i="1"/>
  <c r="EG24" i="1" s="1"/>
  <c r="EH24" i="1" s="1"/>
  <c r="EF25" i="1"/>
  <c r="EG25" i="1" s="1"/>
  <c r="EH25" i="1" s="1"/>
  <c r="EF26" i="1"/>
  <c r="EG26" i="1" s="1"/>
  <c r="EH26" i="1" s="1"/>
  <c r="EF27" i="1"/>
  <c r="EG27" i="1" s="1"/>
  <c r="EH27" i="1" s="1"/>
  <c r="EF28" i="1"/>
  <c r="EG28" i="1" s="1"/>
  <c r="EH28" i="1" s="1"/>
  <c r="EF29" i="1"/>
  <c r="EG29" i="1" s="1"/>
  <c r="EH29" i="1" s="1"/>
  <c r="EF30" i="1"/>
  <c r="EG30" i="1" s="1"/>
  <c r="EH30" i="1" s="1"/>
  <c r="EF31" i="1"/>
  <c r="EG31" i="1" s="1"/>
  <c r="EH31" i="1" s="1"/>
  <c r="EF32" i="1"/>
  <c r="EG32" i="1" s="1"/>
  <c r="EH32" i="1" s="1"/>
  <c r="EF33" i="1"/>
  <c r="EG33" i="1" s="1"/>
  <c r="EH33" i="1" s="1"/>
  <c r="EF34" i="1"/>
  <c r="EG34" i="1" s="1"/>
  <c r="EH34" i="1" s="1"/>
  <c r="EF35" i="1"/>
  <c r="EG35" i="1" s="1"/>
  <c r="EH35" i="1" s="1"/>
  <c r="EF36" i="1"/>
  <c r="EG36" i="1" s="1"/>
  <c r="EH36" i="1" s="1"/>
  <c r="EF37" i="1"/>
  <c r="EG37" i="1" s="1"/>
  <c r="EH37" i="1" s="1"/>
  <c r="EF38" i="1"/>
  <c r="EG38" i="1" s="1"/>
  <c r="EH38" i="1" s="1"/>
  <c r="EF39" i="1"/>
  <c r="EG39" i="1" s="1"/>
  <c r="EH39" i="1" s="1"/>
  <c r="EF40" i="1"/>
  <c r="EG40" i="1" s="1"/>
  <c r="EH40" i="1" s="1"/>
  <c r="EF41" i="1"/>
  <c r="EG41" i="1" s="1"/>
  <c r="EH41" i="1" s="1"/>
  <c r="EF42" i="1"/>
  <c r="EG42" i="1" s="1"/>
  <c r="EH42" i="1" s="1"/>
  <c r="EF43" i="1"/>
  <c r="EG43" i="1" s="1"/>
  <c r="EH43" i="1" s="1"/>
  <c r="K6" i="1"/>
  <c r="K7" i="1"/>
  <c r="L7" i="1" s="1"/>
  <c r="M7" i="1" s="1"/>
  <c r="K8" i="1"/>
  <c r="L8" i="1" s="1"/>
  <c r="M8" i="1" s="1"/>
  <c r="K9" i="1"/>
  <c r="L9" i="1" s="1"/>
  <c r="M9" i="1" s="1"/>
  <c r="K10" i="1"/>
  <c r="L10" i="1" s="1"/>
  <c r="M10" i="1" s="1"/>
  <c r="K11" i="1"/>
  <c r="L11" i="1" s="1"/>
  <c r="M11" i="1" s="1"/>
  <c r="K12" i="1"/>
  <c r="L12" i="1" s="1"/>
  <c r="M12" i="1" s="1"/>
  <c r="K13" i="1"/>
  <c r="L13" i="1" s="1"/>
  <c r="M13" i="1" s="1"/>
  <c r="K14" i="1"/>
  <c r="L14" i="1" s="1"/>
  <c r="M14" i="1" s="1"/>
  <c r="K15" i="1"/>
  <c r="L15" i="1" s="1"/>
  <c r="M15" i="1" s="1"/>
  <c r="K16" i="1"/>
  <c r="L16" i="1" s="1"/>
  <c r="M16" i="1" s="1"/>
  <c r="K17" i="1"/>
  <c r="L17" i="1" s="1"/>
  <c r="M17" i="1" s="1"/>
  <c r="K18" i="1"/>
  <c r="L18" i="1" s="1"/>
  <c r="M18" i="1" s="1"/>
  <c r="K19" i="1"/>
  <c r="L19" i="1" s="1"/>
  <c r="M19" i="1" s="1"/>
  <c r="K20" i="1"/>
  <c r="L20" i="1" s="1"/>
  <c r="M20" i="1" s="1"/>
  <c r="K21" i="1"/>
  <c r="L21" i="1" s="1"/>
  <c r="M21" i="1" s="1"/>
  <c r="K22" i="1"/>
  <c r="L22" i="1" s="1"/>
  <c r="M22" i="1" s="1"/>
  <c r="K23" i="1"/>
  <c r="L23" i="1" s="1"/>
  <c r="M23" i="1" s="1"/>
  <c r="K24" i="1"/>
  <c r="L24" i="1" s="1"/>
  <c r="M24" i="1" s="1"/>
  <c r="K25" i="1"/>
  <c r="L25" i="1" s="1"/>
  <c r="M25" i="1" s="1"/>
  <c r="K26" i="1"/>
  <c r="L26" i="1" s="1"/>
  <c r="M26" i="1" s="1"/>
  <c r="K27" i="1"/>
  <c r="L27" i="1" s="1"/>
  <c r="M27" i="1" s="1"/>
  <c r="K28" i="1"/>
  <c r="L28" i="1" s="1"/>
  <c r="M28" i="1" s="1"/>
  <c r="K29" i="1"/>
  <c r="L29" i="1" s="1"/>
  <c r="M29" i="1" s="1"/>
  <c r="K30" i="1"/>
  <c r="L30" i="1" s="1"/>
  <c r="M30" i="1" s="1"/>
  <c r="K31" i="1"/>
  <c r="L31" i="1" s="1"/>
  <c r="M31" i="1" s="1"/>
  <c r="K32" i="1"/>
  <c r="L32" i="1" s="1"/>
  <c r="M32" i="1" s="1"/>
  <c r="K33" i="1"/>
  <c r="L33" i="1" s="1"/>
  <c r="M33" i="1" s="1"/>
  <c r="K34" i="1"/>
  <c r="L34" i="1" s="1"/>
  <c r="M34" i="1" s="1"/>
  <c r="K35" i="1"/>
  <c r="L35" i="1" s="1"/>
  <c r="M35" i="1" s="1"/>
  <c r="K36" i="1"/>
  <c r="L36" i="1" s="1"/>
  <c r="M36" i="1" s="1"/>
  <c r="K37" i="1"/>
  <c r="L37" i="1" s="1"/>
  <c r="M37" i="1" s="1"/>
  <c r="K38" i="1"/>
  <c r="L38" i="1" s="1"/>
  <c r="M38" i="1" s="1"/>
  <c r="K39" i="1"/>
  <c r="L39" i="1" s="1"/>
  <c r="M39" i="1" s="1"/>
  <c r="K40" i="1"/>
  <c r="L40" i="1" s="1"/>
  <c r="M40" i="1" s="1"/>
  <c r="K41" i="1"/>
  <c r="L41" i="1" s="1"/>
  <c r="M41" i="1" s="1"/>
  <c r="K42" i="1"/>
  <c r="L42" i="1" s="1"/>
  <c r="M42" i="1" s="1"/>
  <c r="K43" i="1"/>
  <c r="L43" i="1" s="1"/>
  <c r="M43" i="1" s="1"/>
  <c r="AY6" i="1"/>
  <c r="AY7" i="1"/>
  <c r="AZ7" i="1" s="1"/>
  <c r="BA7" i="1" s="1"/>
  <c r="AY8" i="1"/>
  <c r="AZ8" i="1" s="1"/>
  <c r="BA8" i="1" s="1"/>
  <c r="AY9" i="1"/>
  <c r="AZ9" i="1" s="1"/>
  <c r="BA9" i="1" s="1"/>
  <c r="AY10" i="1"/>
  <c r="AZ10" i="1" s="1"/>
  <c r="BA10" i="1" s="1"/>
  <c r="AY11" i="1"/>
  <c r="AZ11" i="1" s="1"/>
  <c r="BA11" i="1" s="1"/>
  <c r="AY12" i="1"/>
  <c r="AZ12" i="1" s="1"/>
  <c r="BA12" i="1" s="1"/>
  <c r="AY13" i="1"/>
  <c r="AZ13" i="1" s="1"/>
  <c r="BA13" i="1" s="1"/>
  <c r="AY14" i="1"/>
  <c r="AZ14" i="1" s="1"/>
  <c r="BA14" i="1" s="1"/>
  <c r="AY15" i="1"/>
  <c r="AZ15" i="1" s="1"/>
  <c r="BA15" i="1" s="1"/>
  <c r="AY16" i="1"/>
  <c r="AZ16" i="1" s="1"/>
  <c r="BA16" i="1" s="1"/>
  <c r="AY17" i="1"/>
  <c r="AZ17" i="1" s="1"/>
  <c r="BA17" i="1" s="1"/>
  <c r="AY18" i="1"/>
  <c r="AZ18" i="1" s="1"/>
  <c r="BA18" i="1" s="1"/>
  <c r="AY19" i="1"/>
  <c r="AZ19" i="1" s="1"/>
  <c r="BA19" i="1" s="1"/>
  <c r="AY20" i="1"/>
  <c r="AZ20" i="1" s="1"/>
  <c r="BA20" i="1" s="1"/>
  <c r="AY21" i="1"/>
  <c r="AZ21" i="1" s="1"/>
  <c r="BA21" i="1" s="1"/>
  <c r="AY22" i="1"/>
  <c r="AZ22" i="1" s="1"/>
  <c r="BA22" i="1" s="1"/>
  <c r="AY23" i="1"/>
  <c r="AZ23" i="1" s="1"/>
  <c r="BA23" i="1" s="1"/>
  <c r="AY24" i="1"/>
  <c r="AZ24" i="1" s="1"/>
  <c r="BA24" i="1" s="1"/>
  <c r="AY25" i="1"/>
  <c r="AZ25" i="1" s="1"/>
  <c r="BA25" i="1" s="1"/>
  <c r="AY26" i="1"/>
  <c r="AZ26" i="1" s="1"/>
  <c r="BA26" i="1" s="1"/>
  <c r="AY27" i="1"/>
  <c r="AZ27" i="1" s="1"/>
  <c r="BA27" i="1" s="1"/>
  <c r="AY28" i="1"/>
  <c r="AZ28" i="1" s="1"/>
  <c r="BA28" i="1" s="1"/>
  <c r="AY29" i="1"/>
  <c r="AZ29" i="1" s="1"/>
  <c r="BA29" i="1" s="1"/>
  <c r="AY30" i="1"/>
  <c r="AZ30" i="1" s="1"/>
  <c r="BA30" i="1" s="1"/>
  <c r="AY31" i="1"/>
  <c r="AZ31" i="1" s="1"/>
  <c r="BA31" i="1" s="1"/>
  <c r="AY32" i="1"/>
  <c r="AZ32" i="1" s="1"/>
  <c r="BA32" i="1" s="1"/>
  <c r="AY33" i="1"/>
  <c r="AZ33" i="1" s="1"/>
  <c r="BA33" i="1" s="1"/>
  <c r="AY34" i="1"/>
  <c r="AZ34" i="1" s="1"/>
  <c r="BA34" i="1" s="1"/>
  <c r="AY35" i="1"/>
  <c r="AZ35" i="1" s="1"/>
  <c r="BA35" i="1" s="1"/>
  <c r="AY36" i="1"/>
  <c r="AZ36" i="1" s="1"/>
  <c r="BA36" i="1" s="1"/>
  <c r="AY37" i="1"/>
  <c r="AZ37" i="1" s="1"/>
  <c r="BA37" i="1" s="1"/>
  <c r="AY38" i="1"/>
  <c r="AZ38" i="1" s="1"/>
  <c r="BA38" i="1" s="1"/>
  <c r="AY39" i="1"/>
  <c r="AZ39" i="1" s="1"/>
  <c r="BA39" i="1" s="1"/>
  <c r="AY40" i="1"/>
  <c r="AZ40" i="1" s="1"/>
  <c r="BA40" i="1" s="1"/>
  <c r="AY41" i="1"/>
  <c r="AZ41" i="1" s="1"/>
  <c r="BA41" i="1" s="1"/>
  <c r="AY42" i="1"/>
  <c r="AZ42" i="1" s="1"/>
  <c r="BA42" i="1" s="1"/>
  <c r="AY43" i="1"/>
  <c r="AZ43" i="1" s="1"/>
  <c r="BA43" i="1" s="1"/>
  <c r="CM6" i="1"/>
  <c r="CM7" i="1"/>
  <c r="CN7" i="1" s="1"/>
  <c r="CO7" i="1" s="1"/>
  <c r="CM8" i="1"/>
  <c r="CN8" i="1" s="1"/>
  <c r="CO8" i="1" s="1"/>
  <c r="CM9" i="1"/>
  <c r="CN9" i="1" s="1"/>
  <c r="CO9" i="1" s="1"/>
  <c r="CM10" i="1"/>
  <c r="CN10" i="1" s="1"/>
  <c r="CO10" i="1" s="1"/>
  <c r="CM11" i="1"/>
  <c r="CN11" i="1" s="1"/>
  <c r="CO11" i="1" s="1"/>
  <c r="CM12" i="1"/>
  <c r="CN12" i="1" s="1"/>
  <c r="CO12" i="1" s="1"/>
  <c r="CM13" i="1"/>
  <c r="CN13" i="1" s="1"/>
  <c r="CO13" i="1" s="1"/>
  <c r="CM14" i="1"/>
  <c r="CN14" i="1" s="1"/>
  <c r="CO14" i="1" s="1"/>
  <c r="CM15" i="1"/>
  <c r="CN15" i="1" s="1"/>
  <c r="CO15" i="1" s="1"/>
  <c r="CM16" i="1"/>
  <c r="CN16" i="1" s="1"/>
  <c r="CO16" i="1" s="1"/>
  <c r="CM17" i="1"/>
  <c r="CN17" i="1" s="1"/>
  <c r="CO17" i="1" s="1"/>
  <c r="CM18" i="1"/>
  <c r="CN18" i="1" s="1"/>
  <c r="CO18" i="1" s="1"/>
  <c r="CM19" i="1"/>
  <c r="CN19" i="1" s="1"/>
  <c r="CO19" i="1" s="1"/>
  <c r="CM20" i="1"/>
  <c r="CN20" i="1" s="1"/>
  <c r="CO20" i="1" s="1"/>
  <c r="CM21" i="1"/>
  <c r="CN21" i="1" s="1"/>
  <c r="CO21" i="1" s="1"/>
  <c r="CM22" i="1"/>
  <c r="CN22" i="1" s="1"/>
  <c r="CO22" i="1" s="1"/>
  <c r="CM23" i="1"/>
  <c r="CN23" i="1" s="1"/>
  <c r="CO23" i="1" s="1"/>
  <c r="CM24" i="1"/>
  <c r="CN24" i="1" s="1"/>
  <c r="CO24" i="1" s="1"/>
  <c r="CM25" i="1"/>
  <c r="CN25" i="1" s="1"/>
  <c r="CO25" i="1" s="1"/>
  <c r="CM26" i="1"/>
  <c r="CN26" i="1" s="1"/>
  <c r="CO26" i="1" s="1"/>
  <c r="CM27" i="1"/>
  <c r="CN27" i="1" s="1"/>
  <c r="CO27" i="1" s="1"/>
  <c r="CM28" i="1"/>
  <c r="CN28" i="1" s="1"/>
  <c r="CO28" i="1" s="1"/>
  <c r="CM29" i="1"/>
  <c r="CN29" i="1" s="1"/>
  <c r="CO29" i="1" s="1"/>
  <c r="CM30" i="1"/>
  <c r="CN30" i="1" s="1"/>
  <c r="CO30" i="1" s="1"/>
  <c r="CM31" i="1"/>
  <c r="CN31" i="1" s="1"/>
  <c r="CO31" i="1" s="1"/>
  <c r="CM32" i="1"/>
  <c r="CN32" i="1" s="1"/>
  <c r="CO32" i="1" s="1"/>
  <c r="CM33" i="1"/>
  <c r="CN33" i="1" s="1"/>
  <c r="CO33" i="1" s="1"/>
  <c r="CM34" i="1"/>
  <c r="CN34" i="1" s="1"/>
  <c r="CO34" i="1" s="1"/>
  <c r="CM35" i="1"/>
  <c r="CN35" i="1" s="1"/>
  <c r="CO35" i="1" s="1"/>
  <c r="CM36" i="1"/>
  <c r="CN36" i="1" s="1"/>
  <c r="CO36" i="1" s="1"/>
  <c r="CM37" i="1"/>
  <c r="CN37" i="1" s="1"/>
  <c r="CO37" i="1" s="1"/>
  <c r="CM38" i="1"/>
  <c r="CN38" i="1" s="1"/>
  <c r="CO38" i="1" s="1"/>
  <c r="CM39" i="1"/>
  <c r="CN39" i="1" s="1"/>
  <c r="CO39" i="1" s="1"/>
  <c r="CM40" i="1"/>
  <c r="CN40" i="1" s="1"/>
  <c r="CO40" i="1" s="1"/>
  <c r="CM41" i="1"/>
  <c r="CN41" i="1" s="1"/>
  <c r="CO41" i="1" s="1"/>
  <c r="CM42" i="1"/>
  <c r="CN42" i="1" s="1"/>
  <c r="CO42" i="1" s="1"/>
  <c r="CM43" i="1"/>
  <c r="CN43" i="1" s="1"/>
  <c r="CO43" i="1" s="1"/>
  <c r="EA6" i="1"/>
  <c r="EA7" i="1"/>
  <c r="EB7" i="1" s="1"/>
  <c r="EC7" i="1" s="1"/>
  <c r="EA8" i="1"/>
  <c r="EB8" i="1" s="1"/>
  <c r="EC8" i="1" s="1"/>
  <c r="EA9" i="1"/>
  <c r="EB9" i="1" s="1"/>
  <c r="EC9" i="1" s="1"/>
  <c r="EA10" i="1"/>
  <c r="EB10" i="1" s="1"/>
  <c r="EC10" i="1" s="1"/>
  <c r="EA11" i="1"/>
  <c r="EB11" i="1" s="1"/>
  <c r="EC11" i="1" s="1"/>
  <c r="EA12" i="1"/>
  <c r="EB12" i="1" s="1"/>
  <c r="EC12" i="1" s="1"/>
  <c r="EA13" i="1"/>
  <c r="EB13" i="1" s="1"/>
  <c r="EC13" i="1" s="1"/>
  <c r="EA14" i="1"/>
  <c r="EB14" i="1" s="1"/>
  <c r="EC14" i="1" s="1"/>
  <c r="EA15" i="1"/>
  <c r="EB15" i="1" s="1"/>
  <c r="EC15" i="1" s="1"/>
  <c r="EA16" i="1"/>
  <c r="EB16" i="1" s="1"/>
  <c r="EC16" i="1" s="1"/>
  <c r="EA17" i="1"/>
  <c r="EB17" i="1" s="1"/>
  <c r="EC17" i="1" s="1"/>
  <c r="EA18" i="1"/>
  <c r="EB18" i="1" s="1"/>
  <c r="EC18" i="1" s="1"/>
  <c r="EA19" i="1"/>
  <c r="EB19" i="1" s="1"/>
  <c r="EC19" i="1" s="1"/>
  <c r="EA20" i="1"/>
  <c r="EB20" i="1" s="1"/>
  <c r="EC20" i="1" s="1"/>
  <c r="EA21" i="1"/>
  <c r="EB21" i="1" s="1"/>
  <c r="EC21" i="1" s="1"/>
  <c r="EA22" i="1"/>
  <c r="EB22" i="1" s="1"/>
  <c r="EC22" i="1" s="1"/>
  <c r="EA23" i="1"/>
  <c r="EB23" i="1" s="1"/>
  <c r="EC23" i="1" s="1"/>
  <c r="EA24" i="1"/>
  <c r="EB24" i="1" s="1"/>
  <c r="EC24" i="1" s="1"/>
  <c r="EA25" i="1"/>
  <c r="EB25" i="1" s="1"/>
  <c r="EC25" i="1" s="1"/>
  <c r="EA26" i="1"/>
  <c r="EB26" i="1" s="1"/>
  <c r="EC26" i="1" s="1"/>
  <c r="EA27" i="1"/>
  <c r="EB27" i="1" s="1"/>
  <c r="EC27" i="1" s="1"/>
  <c r="EA28" i="1"/>
  <c r="EB28" i="1" s="1"/>
  <c r="EC28" i="1" s="1"/>
  <c r="EA29" i="1"/>
  <c r="EB29" i="1" s="1"/>
  <c r="EC29" i="1" s="1"/>
  <c r="EA30" i="1"/>
  <c r="EB30" i="1" s="1"/>
  <c r="EC30" i="1" s="1"/>
  <c r="EA31" i="1"/>
  <c r="EB31" i="1" s="1"/>
  <c r="EC31" i="1" s="1"/>
  <c r="EA32" i="1"/>
  <c r="EB32" i="1" s="1"/>
  <c r="EC32" i="1" s="1"/>
  <c r="EA33" i="1"/>
  <c r="EB33" i="1" s="1"/>
  <c r="EC33" i="1" s="1"/>
  <c r="EA34" i="1"/>
  <c r="EB34" i="1" s="1"/>
  <c r="EC34" i="1" s="1"/>
  <c r="EA35" i="1"/>
  <c r="EB35" i="1" s="1"/>
  <c r="EC35" i="1" s="1"/>
  <c r="EA36" i="1"/>
  <c r="EB36" i="1" s="1"/>
  <c r="EC36" i="1" s="1"/>
  <c r="EA37" i="1"/>
  <c r="EB37" i="1" s="1"/>
  <c r="EC37" i="1" s="1"/>
  <c r="EA38" i="1"/>
  <c r="EB38" i="1" s="1"/>
  <c r="EC38" i="1" s="1"/>
  <c r="EA39" i="1"/>
  <c r="EB39" i="1" s="1"/>
  <c r="EC39" i="1" s="1"/>
  <c r="EA40" i="1"/>
  <c r="EB40" i="1" s="1"/>
  <c r="EC40" i="1" s="1"/>
  <c r="EA41" i="1"/>
  <c r="EB41" i="1" s="1"/>
  <c r="EC41" i="1" s="1"/>
  <c r="EA42" i="1"/>
  <c r="EB42" i="1" s="1"/>
  <c r="EC42" i="1" s="1"/>
  <c r="EA43" i="1"/>
  <c r="EB43" i="1" s="1"/>
  <c r="EC43" i="1" s="1"/>
  <c r="FO6" i="1"/>
  <c r="FO7" i="1"/>
  <c r="FP7" i="1" s="1"/>
  <c r="FQ7" i="1" s="1"/>
  <c r="FO8" i="1"/>
  <c r="FP8" i="1" s="1"/>
  <c r="FQ8" i="1" s="1"/>
  <c r="FO9" i="1"/>
  <c r="FP9" i="1" s="1"/>
  <c r="FQ9" i="1" s="1"/>
  <c r="FO10" i="1"/>
  <c r="FP10" i="1" s="1"/>
  <c r="FQ10" i="1" s="1"/>
  <c r="FO11" i="1"/>
  <c r="FP11" i="1" s="1"/>
  <c r="FQ11" i="1" s="1"/>
  <c r="FO12" i="1"/>
  <c r="FP12" i="1" s="1"/>
  <c r="FQ12" i="1" s="1"/>
  <c r="FO13" i="1"/>
  <c r="FP13" i="1" s="1"/>
  <c r="FQ13" i="1" s="1"/>
  <c r="FO14" i="1"/>
  <c r="FP14" i="1" s="1"/>
  <c r="FQ14" i="1" s="1"/>
  <c r="FO15" i="1"/>
  <c r="FP15" i="1" s="1"/>
  <c r="FQ15" i="1" s="1"/>
  <c r="FO16" i="1"/>
  <c r="FP16" i="1" s="1"/>
  <c r="FQ16" i="1" s="1"/>
  <c r="FO17" i="1"/>
  <c r="FP17" i="1" s="1"/>
  <c r="FQ17" i="1" s="1"/>
  <c r="FO18" i="1"/>
  <c r="FP18" i="1" s="1"/>
  <c r="FQ18" i="1" s="1"/>
  <c r="FO19" i="1"/>
  <c r="FP19" i="1" s="1"/>
  <c r="FQ19" i="1" s="1"/>
  <c r="FO20" i="1"/>
  <c r="FP20" i="1" s="1"/>
  <c r="FQ20" i="1" s="1"/>
  <c r="FO21" i="1"/>
  <c r="FP21" i="1" s="1"/>
  <c r="FQ21" i="1" s="1"/>
  <c r="FO22" i="1"/>
  <c r="FP22" i="1" s="1"/>
  <c r="FQ22" i="1" s="1"/>
  <c r="FO23" i="1"/>
  <c r="FP23" i="1" s="1"/>
  <c r="FQ23" i="1" s="1"/>
  <c r="FO24" i="1"/>
  <c r="FP24" i="1" s="1"/>
  <c r="FQ24" i="1" s="1"/>
  <c r="FO25" i="1"/>
  <c r="FP25" i="1" s="1"/>
  <c r="FQ25" i="1" s="1"/>
  <c r="FO26" i="1"/>
  <c r="FP26" i="1" s="1"/>
  <c r="FQ26" i="1" s="1"/>
  <c r="FO27" i="1"/>
  <c r="FP27" i="1" s="1"/>
  <c r="FQ27" i="1" s="1"/>
  <c r="FO28" i="1"/>
  <c r="FP28" i="1" s="1"/>
  <c r="FQ28" i="1" s="1"/>
  <c r="FO29" i="1"/>
  <c r="FP29" i="1" s="1"/>
  <c r="FQ29" i="1" s="1"/>
  <c r="FO30" i="1"/>
  <c r="FP30" i="1" s="1"/>
  <c r="FQ30" i="1" s="1"/>
  <c r="FO31" i="1"/>
  <c r="FP31" i="1" s="1"/>
  <c r="FQ31" i="1" s="1"/>
  <c r="FO32" i="1"/>
  <c r="FP32" i="1" s="1"/>
  <c r="FQ32" i="1" s="1"/>
  <c r="FO33" i="1"/>
  <c r="FP33" i="1" s="1"/>
  <c r="FQ33" i="1" s="1"/>
  <c r="FO34" i="1"/>
  <c r="FP34" i="1" s="1"/>
  <c r="FQ34" i="1" s="1"/>
  <c r="FO35" i="1"/>
  <c r="FP35" i="1" s="1"/>
  <c r="FQ35" i="1" s="1"/>
  <c r="FO36" i="1"/>
  <c r="FP36" i="1" s="1"/>
  <c r="FQ36" i="1" s="1"/>
  <c r="FO37" i="1"/>
  <c r="FP37" i="1" s="1"/>
  <c r="FQ37" i="1" s="1"/>
  <c r="FO38" i="1"/>
  <c r="FP38" i="1" s="1"/>
  <c r="FQ38" i="1" s="1"/>
  <c r="FO39" i="1"/>
  <c r="FP39" i="1" s="1"/>
  <c r="FQ39" i="1" s="1"/>
  <c r="FO40" i="1"/>
  <c r="FP40" i="1" s="1"/>
  <c r="FQ40" i="1" s="1"/>
  <c r="FO41" i="1"/>
  <c r="FP41" i="1" s="1"/>
  <c r="FQ41" i="1" s="1"/>
  <c r="FO42" i="1"/>
  <c r="FP42" i="1" s="1"/>
  <c r="FQ42" i="1" s="1"/>
  <c r="FO43" i="1"/>
  <c r="FP43" i="1" s="1"/>
  <c r="FQ43" i="1" s="1"/>
  <c r="FJ6" i="1"/>
  <c r="FJ7" i="1"/>
  <c r="FK7" i="1" s="1"/>
  <c r="FL7" i="1" s="1"/>
  <c r="FJ8" i="1"/>
  <c r="FK8" i="1" s="1"/>
  <c r="FL8" i="1" s="1"/>
  <c r="FJ9" i="1"/>
  <c r="FK9" i="1" s="1"/>
  <c r="FL9" i="1" s="1"/>
  <c r="FJ10" i="1"/>
  <c r="FK10" i="1" s="1"/>
  <c r="FL10" i="1" s="1"/>
  <c r="FJ11" i="1"/>
  <c r="FK11" i="1" s="1"/>
  <c r="FL11" i="1" s="1"/>
  <c r="FJ12" i="1"/>
  <c r="FK12" i="1" s="1"/>
  <c r="FL12" i="1" s="1"/>
  <c r="FJ13" i="1"/>
  <c r="FK13" i="1" s="1"/>
  <c r="FL13" i="1" s="1"/>
  <c r="FJ14" i="1"/>
  <c r="FK14" i="1" s="1"/>
  <c r="FL14" i="1" s="1"/>
  <c r="FJ15" i="1"/>
  <c r="FK15" i="1" s="1"/>
  <c r="FL15" i="1" s="1"/>
  <c r="FJ16" i="1"/>
  <c r="FK16" i="1" s="1"/>
  <c r="FL16" i="1" s="1"/>
  <c r="FJ17" i="1"/>
  <c r="FK17" i="1" s="1"/>
  <c r="FL17" i="1" s="1"/>
  <c r="FJ18" i="1"/>
  <c r="FK18" i="1" s="1"/>
  <c r="FL18" i="1" s="1"/>
  <c r="FJ19" i="1"/>
  <c r="FK19" i="1" s="1"/>
  <c r="FL19" i="1" s="1"/>
  <c r="FJ20" i="1"/>
  <c r="FK20" i="1" s="1"/>
  <c r="FL20" i="1" s="1"/>
  <c r="FJ21" i="1"/>
  <c r="FK21" i="1" s="1"/>
  <c r="FL21" i="1" s="1"/>
  <c r="FJ22" i="1"/>
  <c r="FK22" i="1" s="1"/>
  <c r="FL22" i="1" s="1"/>
  <c r="FJ23" i="1"/>
  <c r="FK23" i="1" s="1"/>
  <c r="FL23" i="1" s="1"/>
  <c r="FJ24" i="1"/>
  <c r="FK24" i="1" s="1"/>
  <c r="FL24" i="1" s="1"/>
  <c r="FJ25" i="1"/>
  <c r="FK25" i="1" s="1"/>
  <c r="FL25" i="1" s="1"/>
  <c r="FJ26" i="1"/>
  <c r="FK26" i="1" s="1"/>
  <c r="FL26" i="1" s="1"/>
  <c r="FJ27" i="1"/>
  <c r="FK27" i="1" s="1"/>
  <c r="FL27" i="1" s="1"/>
  <c r="FJ28" i="1"/>
  <c r="FK28" i="1" s="1"/>
  <c r="FL28" i="1" s="1"/>
  <c r="FJ29" i="1"/>
  <c r="FK29" i="1" s="1"/>
  <c r="FL29" i="1" s="1"/>
  <c r="FJ30" i="1"/>
  <c r="FK30" i="1" s="1"/>
  <c r="FL30" i="1" s="1"/>
  <c r="FJ31" i="1"/>
  <c r="FK31" i="1" s="1"/>
  <c r="FL31" i="1" s="1"/>
  <c r="FJ32" i="1"/>
  <c r="FK32" i="1" s="1"/>
  <c r="FL32" i="1" s="1"/>
  <c r="FJ33" i="1"/>
  <c r="FK33" i="1" s="1"/>
  <c r="FL33" i="1" s="1"/>
  <c r="FJ34" i="1"/>
  <c r="FK34" i="1" s="1"/>
  <c r="FL34" i="1" s="1"/>
  <c r="FJ35" i="1"/>
  <c r="FK35" i="1" s="1"/>
  <c r="FL35" i="1" s="1"/>
  <c r="FJ36" i="1"/>
  <c r="FK36" i="1" s="1"/>
  <c r="FL36" i="1" s="1"/>
  <c r="FJ37" i="1"/>
  <c r="FK37" i="1" s="1"/>
  <c r="FL37" i="1" s="1"/>
  <c r="FJ38" i="1"/>
  <c r="FK38" i="1" s="1"/>
  <c r="FL38" i="1" s="1"/>
  <c r="FJ39" i="1"/>
  <c r="FK39" i="1" s="1"/>
  <c r="FL39" i="1" s="1"/>
  <c r="FJ40" i="1"/>
  <c r="FK40" i="1" s="1"/>
  <c r="FL40" i="1" s="1"/>
  <c r="FJ41" i="1"/>
  <c r="FK41" i="1" s="1"/>
  <c r="FL41" i="1" s="1"/>
  <c r="FJ42" i="1"/>
  <c r="FK42" i="1" s="1"/>
  <c r="FL42" i="1" s="1"/>
  <c r="FJ43" i="1"/>
  <c r="FK43" i="1" s="1"/>
  <c r="FL43" i="1" s="1"/>
  <c r="GN6" i="1"/>
  <c r="GN7" i="1"/>
  <c r="GO7" i="1" s="1"/>
  <c r="GP7" i="1" s="1"/>
  <c r="GN8" i="1"/>
  <c r="GO8" i="1" s="1"/>
  <c r="GP8" i="1" s="1"/>
  <c r="GN9" i="1"/>
  <c r="GO9" i="1" s="1"/>
  <c r="GP9" i="1" s="1"/>
  <c r="GN10" i="1"/>
  <c r="GO10" i="1" s="1"/>
  <c r="GP10" i="1" s="1"/>
  <c r="GN11" i="1"/>
  <c r="GO11" i="1" s="1"/>
  <c r="GP11" i="1" s="1"/>
  <c r="GN12" i="1"/>
  <c r="GO12" i="1" s="1"/>
  <c r="GP12" i="1" s="1"/>
  <c r="GN13" i="1"/>
  <c r="GO13" i="1" s="1"/>
  <c r="GP13" i="1" s="1"/>
  <c r="GN14" i="1"/>
  <c r="GO14" i="1" s="1"/>
  <c r="GP14" i="1" s="1"/>
  <c r="GN15" i="1"/>
  <c r="GO15" i="1" s="1"/>
  <c r="GP15" i="1" s="1"/>
  <c r="GN16" i="1"/>
  <c r="GO16" i="1" s="1"/>
  <c r="GP16" i="1" s="1"/>
  <c r="GN17" i="1"/>
  <c r="GO17" i="1" s="1"/>
  <c r="GP17" i="1" s="1"/>
  <c r="GN18" i="1"/>
  <c r="GO18" i="1" s="1"/>
  <c r="GP18" i="1" s="1"/>
  <c r="GN19" i="1"/>
  <c r="GO19" i="1" s="1"/>
  <c r="GP19" i="1" s="1"/>
  <c r="GN20" i="1"/>
  <c r="GO20" i="1" s="1"/>
  <c r="GP20" i="1" s="1"/>
  <c r="GN21" i="1"/>
  <c r="GO21" i="1" s="1"/>
  <c r="GP21" i="1" s="1"/>
  <c r="GN22" i="1"/>
  <c r="GO22" i="1" s="1"/>
  <c r="GP22" i="1" s="1"/>
  <c r="GN23" i="1"/>
  <c r="GO23" i="1" s="1"/>
  <c r="GP23" i="1" s="1"/>
  <c r="GN24" i="1"/>
  <c r="GO24" i="1" s="1"/>
  <c r="GP24" i="1" s="1"/>
  <c r="GN25" i="1"/>
  <c r="GO25" i="1" s="1"/>
  <c r="GP25" i="1" s="1"/>
  <c r="GN26" i="1"/>
  <c r="GO26" i="1" s="1"/>
  <c r="GP26" i="1" s="1"/>
  <c r="GN27" i="1"/>
  <c r="GO27" i="1" s="1"/>
  <c r="GP27" i="1" s="1"/>
  <c r="GN28" i="1"/>
  <c r="GO28" i="1" s="1"/>
  <c r="GP28" i="1" s="1"/>
  <c r="GN29" i="1"/>
  <c r="GO29" i="1" s="1"/>
  <c r="GP29" i="1" s="1"/>
  <c r="GN30" i="1"/>
  <c r="GO30" i="1" s="1"/>
  <c r="GP30" i="1" s="1"/>
  <c r="GN31" i="1"/>
  <c r="GO31" i="1" s="1"/>
  <c r="GP31" i="1" s="1"/>
  <c r="GN32" i="1"/>
  <c r="GO32" i="1" s="1"/>
  <c r="GP32" i="1" s="1"/>
  <c r="GN33" i="1"/>
  <c r="GO33" i="1" s="1"/>
  <c r="GP33" i="1" s="1"/>
  <c r="GN34" i="1"/>
  <c r="GO34" i="1" s="1"/>
  <c r="GP34" i="1" s="1"/>
  <c r="GN35" i="1"/>
  <c r="GO35" i="1" s="1"/>
  <c r="GP35" i="1" s="1"/>
  <c r="GN36" i="1"/>
  <c r="GO36" i="1" s="1"/>
  <c r="GP36" i="1" s="1"/>
  <c r="GN37" i="1"/>
  <c r="GO37" i="1" s="1"/>
  <c r="GP37" i="1" s="1"/>
  <c r="GN38" i="1"/>
  <c r="GO38" i="1" s="1"/>
  <c r="GP38" i="1" s="1"/>
  <c r="GN39" i="1"/>
  <c r="GO39" i="1" s="1"/>
  <c r="GP39" i="1" s="1"/>
  <c r="GN40" i="1"/>
  <c r="GO40" i="1" s="1"/>
  <c r="GP40" i="1" s="1"/>
  <c r="GN41" i="1"/>
  <c r="GO41" i="1" s="1"/>
  <c r="GP41" i="1" s="1"/>
  <c r="GN42" i="1"/>
  <c r="GO42" i="1" s="1"/>
  <c r="GP42" i="1" s="1"/>
  <c r="GN43" i="1"/>
  <c r="GO43" i="1" s="1"/>
  <c r="GP43" i="1" s="1"/>
  <c r="P44" i="1"/>
  <c r="Q44" i="1" s="1"/>
  <c r="R44" i="1" s="1"/>
  <c r="AJ44" i="1"/>
  <c r="AK44" i="1" s="1"/>
  <c r="AL44" i="1" s="1"/>
  <c r="BD44" i="1"/>
  <c r="BE44" i="1" s="1"/>
  <c r="BF44" i="1" s="1"/>
  <c r="CR44" i="1"/>
  <c r="CS44" i="1" s="1"/>
  <c r="CT44" i="1" s="1"/>
  <c r="DL44" i="1"/>
  <c r="DM44" i="1" s="1"/>
  <c r="DN44" i="1" s="1"/>
  <c r="EF44" i="1"/>
  <c r="EG44" i="1" s="1"/>
  <c r="EH44" i="1" s="1"/>
  <c r="HW6" i="1"/>
  <c r="HW7" i="1"/>
  <c r="HX7" i="1" s="1"/>
  <c r="HY7" i="1" s="1"/>
  <c r="HW8" i="1"/>
  <c r="HX8" i="1" s="1"/>
  <c r="HY8" i="1" s="1"/>
  <c r="HW9" i="1"/>
  <c r="HX9" i="1" s="1"/>
  <c r="HY9" i="1" s="1"/>
  <c r="HW10" i="1"/>
  <c r="HX10" i="1" s="1"/>
  <c r="HY10" i="1" s="1"/>
  <c r="HW11" i="1"/>
  <c r="HX11" i="1" s="1"/>
  <c r="HY11" i="1" s="1"/>
  <c r="HW12" i="1"/>
  <c r="HX12" i="1" s="1"/>
  <c r="HY12" i="1" s="1"/>
  <c r="HW13" i="1"/>
  <c r="HX13" i="1" s="1"/>
  <c r="HY13" i="1" s="1"/>
  <c r="HW14" i="1"/>
  <c r="HX14" i="1" s="1"/>
  <c r="HY14" i="1" s="1"/>
  <c r="HW15" i="1"/>
  <c r="HX15" i="1" s="1"/>
  <c r="HY15" i="1" s="1"/>
  <c r="HW16" i="1"/>
  <c r="HX16" i="1" s="1"/>
  <c r="HY16" i="1" s="1"/>
  <c r="HW17" i="1"/>
  <c r="HX17" i="1" s="1"/>
  <c r="HY17" i="1" s="1"/>
  <c r="HW18" i="1"/>
  <c r="HX18" i="1" s="1"/>
  <c r="HY18" i="1" s="1"/>
  <c r="HW19" i="1"/>
  <c r="HX19" i="1" s="1"/>
  <c r="HY19" i="1" s="1"/>
  <c r="HW20" i="1"/>
  <c r="HX20" i="1" s="1"/>
  <c r="HY20" i="1" s="1"/>
  <c r="HW21" i="1"/>
  <c r="HX21" i="1" s="1"/>
  <c r="HY21" i="1" s="1"/>
  <c r="HW22" i="1"/>
  <c r="HX22" i="1" s="1"/>
  <c r="HY22" i="1" s="1"/>
  <c r="HW23" i="1"/>
  <c r="HX23" i="1" s="1"/>
  <c r="HY23" i="1" s="1"/>
  <c r="HW24" i="1"/>
  <c r="HX24" i="1" s="1"/>
  <c r="HY24" i="1" s="1"/>
  <c r="HW25" i="1"/>
  <c r="HX25" i="1" s="1"/>
  <c r="HY25" i="1" s="1"/>
  <c r="HW26" i="1"/>
  <c r="HX26" i="1" s="1"/>
  <c r="HY26" i="1" s="1"/>
  <c r="HW27" i="1"/>
  <c r="HX27" i="1" s="1"/>
  <c r="HY27" i="1" s="1"/>
  <c r="HW28" i="1"/>
  <c r="HX28" i="1" s="1"/>
  <c r="HY28" i="1" s="1"/>
  <c r="HW29" i="1"/>
  <c r="HX29" i="1" s="1"/>
  <c r="HY29" i="1" s="1"/>
  <c r="HW30" i="1"/>
  <c r="HX30" i="1" s="1"/>
  <c r="HY30" i="1" s="1"/>
  <c r="HW31" i="1"/>
  <c r="HX31" i="1" s="1"/>
  <c r="HY31" i="1" s="1"/>
  <c r="HW32" i="1"/>
  <c r="HX32" i="1" s="1"/>
  <c r="HY32" i="1" s="1"/>
  <c r="HW33" i="1"/>
  <c r="HX33" i="1" s="1"/>
  <c r="HY33" i="1" s="1"/>
  <c r="HW34" i="1"/>
  <c r="HX34" i="1" s="1"/>
  <c r="HY34" i="1" s="1"/>
  <c r="HW35" i="1"/>
  <c r="HX35" i="1" s="1"/>
  <c r="HY35" i="1" s="1"/>
  <c r="HW36" i="1"/>
  <c r="HX36" i="1" s="1"/>
  <c r="HY36" i="1" s="1"/>
  <c r="HW37" i="1"/>
  <c r="HX37" i="1" s="1"/>
  <c r="HY37" i="1" s="1"/>
  <c r="HW38" i="1"/>
  <c r="HX38" i="1" s="1"/>
  <c r="HY38" i="1" s="1"/>
  <c r="HW39" i="1"/>
  <c r="HX39" i="1" s="1"/>
  <c r="HY39" i="1" s="1"/>
  <c r="HW40" i="1"/>
  <c r="HX40" i="1" s="1"/>
  <c r="HY40" i="1" s="1"/>
  <c r="HW41" i="1"/>
  <c r="HX41" i="1" s="1"/>
  <c r="HY41" i="1" s="1"/>
  <c r="HW42" i="1"/>
  <c r="HX42" i="1" s="1"/>
  <c r="HY42" i="1" s="1"/>
  <c r="HW43" i="1"/>
  <c r="HX43" i="1" s="1"/>
  <c r="HY43" i="1" s="1"/>
  <c r="GX44" i="1"/>
  <c r="GY44" i="1" s="1"/>
  <c r="GZ44" i="1" s="1"/>
  <c r="HR44" i="1"/>
  <c r="HS44" i="1" s="1"/>
  <c r="HT44" i="1" s="1"/>
  <c r="BN6" i="1"/>
  <c r="BN7" i="1"/>
  <c r="BO7" i="1" s="1"/>
  <c r="BP7" i="1" s="1"/>
  <c r="BN8" i="1"/>
  <c r="BO8" i="1" s="1"/>
  <c r="BP8" i="1" s="1"/>
  <c r="BN9" i="1"/>
  <c r="BO9" i="1" s="1"/>
  <c r="BP9" i="1" s="1"/>
  <c r="BN10" i="1"/>
  <c r="BO10" i="1" s="1"/>
  <c r="BP10" i="1" s="1"/>
  <c r="BN11" i="1"/>
  <c r="BO11" i="1" s="1"/>
  <c r="BP11" i="1" s="1"/>
  <c r="BN12" i="1"/>
  <c r="BO12" i="1" s="1"/>
  <c r="BP12" i="1" s="1"/>
  <c r="BN13" i="1"/>
  <c r="BO13" i="1" s="1"/>
  <c r="BP13" i="1" s="1"/>
  <c r="BN14" i="1"/>
  <c r="BO14" i="1" s="1"/>
  <c r="BP14" i="1" s="1"/>
  <c r="BN15" i="1"/>
  <c r="BO15" i="1" s="1"/>
  <c r="BP15" i="1" s="1"/>
  <c r="BN16" i="1"/>
  <c r="BO16" i="1" s="1"/>
  <c r="BP16" i="1" s="1"/>
  <c r="BN17" i="1"/>
  <c r="BO17" i="1" s="1"/>
  <c r="BP17" i="1" s="1"/>
  <c r="BN18" i="1"/>
  <c r="BO18" i="1" s="1"/>
  <c r="BP18" i="1" s="1"/>
  <c r="BN19" i="1"/>
  <c r="BO19" i="1" s="1"/>
  <c r="BP19" i="1" s="1"/>
  <c r="BN20" i="1"/>
  <c r="BO20" i="1" s="1"/>
  <c r="BP20" i="1" s="1"/>
  <c r="BN21" i="1"/>
  <c r="BO21" i="1" s="1"/>
  <c r="BP21" i="1" s="1"/>
  <c r="BN22" i="1"/>
  <c r="BO22" i="1" s="1"/>
  <c r="BP22" i="1" s="1"/>
  <c r="BN23" i="1"/>
  <c r="BO23" i="1" s="1"/>
  <c r="BP23" i="1" s="1"/>
  <c r="BN24" i="1"/>
  <c r="BO24" i="1" s="1"/>
  <c r="BP24" i="1" s="1"/>
  <c r="BN25" i="1"/>
  <c r="BO25" i="1" s="1"/>
  <c r="BP25" i="1" s="1"/>
  <c r="BN26" i="1"/>
  <c r="BO26" i="1" s="1"/>
  <c r="BP26" i="1" s="1"/>
  <c r="BN27" i="1"/>
  <c r="BO27" i="1" s="1"/>
  <c r="BP27" i="1" s="1"/>
  <c r="BN28" i="1"/>
  <c r="BO28" i="1" s="1"/>
  <c r="BP28" i="1" s="1"/>
  <c r="BN29" i="1"/>
  <c r="BO29" i="1" s="1"/>
  <c r="BP29" i="1" s="1"/>
  <c r="BN30" i="1"/>
  <c r="BO30" i="1" s="1"/>
  <c r="BP30" i="1" s="1"/>
  <c r="BN31" i="1"/>
  <c r="BO31" i="1" s="1"/>
  <c r="BP31" i="1" s="1"/>
  <c r="BN32" i="1"/>
  <c r="BO32" i="1" s="1"/>
  <c r="BP32" i="1" s="1"/>
  <c r="BN33" i="1"/>
  <c r="BO33" i="1" s="1"/>
  <c r="BP33" i="1" s="1"/>
  <c r="BN34" i="1"/>
  <c r="BO34" i="1" s="1"/>
  <c r="BP34" i="1" s="1"/>
  <c r="BN35" i="1"/>
  <c r="BO35" i="1" s="1"/>
  <c r="BP35" i="1" s="1"/>
  <c r="BN36" i="1"/>
  <c r="BO36" i="1" s="1"/>
  <c r="BP36" i="1" s="1"/>
  <c r="BN37" i="1"/>
  <c r="BO37" i="1" s="1"/>
  <c r="BP37" i="1" s="1"/>
  <c r="BN38" i="1"/>
  <c r="BO38" i="1" s="1"/>
  <c r="BP38" i="1" s="1"/>
  <c r="BN39" i="1"/>
  <c r="BO39" i="1" s="1"/>
  <c r="BP39" i="1" s="1"/>
  <c r="BN40" i="1"/>
  <c r="BO40" i="1" s="1"/>
  <c r="BP40" i="1" s="1"/>
  <c r="BN41" i="1"/>
  <c r="BO41" i="1" s="1"/>
  <c r="BP41" i="1" s="1"/>
  <c r="BN42" i="1"/>
  <c r="BO42" i="1" s="1"/>
  <c r="BP42" i="1" s="1"/>
  <c r="BN43" i="1"/>
  <c r="BO43" i="1" s="1"/>
  <c r="BP43" i="1" s="1"/>
  <c r="EP6" i="1"/>
  <c r="EP7" i="1"/>
  <c r="EQ7" i="1" s="1"/>
  <c r="ER7" i="1" s="1"/>
  <c r="EP8" i="1"/>
  <c r="EQ8" i="1" s="1"/>
  <c r="ER8" i="1" s="1"/>
  <c r="EP9" i="1"/>
  <c r="EQ9" i="1" s="1"/>
  <c r="ER9" i="1" s="1"/>
  <c r="EP10" i="1"/>
  <c r="EQ10" i="1" s="1"/>
  <c r="ER10" i="1" s="1"/>
  <c r="EP11" i="1"/>
  <c r="EQ11" i="1" s="1"/>
  <c r="ER11" i="1" s="1"/>
  <c r="EP12" i="1"/>
  <c r="EQ12" i="1" s="1"/>
  <c r="ER12" i="1" s="1"/>
  <c r="EP13" i="1"/>
  <c r="EQ13" i="1" s="1"/>
  <c r="ER13" i="1" s="1"/>
  <c r="EP14" i="1"/>
  <c r="EQ14" i="1" s="1"/>
  <c r="ER14" i="1" s="1"/>
  <c r="EP15" i="1"/>
  <c r="EQ15" i="1" s="1"/>
  <c r="ER15" i="1" s="1"/>
  <c r="EP16" i="1"/>
  <c r="EQ16" i="1" s="1"/>
  <c r="ER16" i="1" s="1"/>
  <c r="EP17" i="1"/>
  <c r="EQ17" i="1" s="1"/>
  <c r="ER17" i="1" s="1"/>
  <c r="EP18" i="1"/>
  <c r="EQ18" i="1" s="1"/>
  <c r="ER18" i="1" s="1"/>
  <c r="EP19" i="1"/>
  <c r="EQ19" i="1" s="1"/>
  <c r="ER19" i="1" s="1"/>
  <c r="EP20" i="1"/>
  <c r="EQ20" i="1" s="1"/>
  <c r="ER20" i="1" s="1"/>
  <c r="EP21" i="1"/>
  <c r="EQ21" i="1" s="1"/>
  <c r="ER21" i="1" s="1"/>
  <c r="EP22" i="1"/>
  <c r="EQ22" i="1" s="1"/>
  <c r="ER22" i="1" s="1"/>
  <c r="EP23" i="1"/>
  <c r="EQ23" i="1" s="1"/>
  <c r="ER23" i="1" s="1"/>
  <c r="EP24" i="1"/>
  <c r="EQ24" i="1" s="1"/>
  <c r="ER24" i="1" s="1"/>
  <c r="EP25" i="1"/>
  <c r="EQ25" i="1" s="1"/>
  <c r="ER25" i="1" s="1"/>
  <c r="EP26" i="1"/>
  <c r="EQ26" i="1" s="1"/>
  <c r="ER26" i="1" s="1"/>
  <c r="EP27" i="1"/>
  <c r="EQ27" i="1" s="1"/>
  <c r="ER27" i="1" s="1"/>
  <c r="EP28" i="1"/>
  <c r="EQ28" i="1" s="1"/>
  <c r="ER28" i="1" s="1"/>
  <c r="EP29" i="1"/>
  <c r="EQ29" i="1" s="1"/>
  <c r="ER29" i="1" s="1"/>
  <c r="EP30" i="1"/>
  <c r="EQ30" i="1" s="1"/>
  <c r="ER30" i="1" s="1"/>
  <c r="EP31" i="1"/>
  <c r="EQ31" i="1" s="1"/>
  <c r="ER31" i="1" s="1"/>
  <c r="EP32" i="1"/>
  <c r="EQ32" i="1" s="1"/>
  <c r="ER32" i="1" s="1"/>
  <c r="EP33" i="1"/>
  <c r="EQ33" i="1" s="1"/>
  <c r="ER33" i="1" s="1"/>
  <c r="EP34" i="1"/>
  <c r="EQ34" i="1" s="1"/>
  <c r="ER34" i="1" s="1"/>
  <c r="EP35" i="1"/>
  <c r="EQ35" i="1" s="1"/>
  <c r="ER35" i="1" s="1"/>
  <c r="EP36" i="1"/>
  <c r="EQ36" i="1" s="1"/>
  <c r="ER36" i="1" s="1"/>
  <c r="EP37" i="1"/>
  <c r="EQ37" i="1" s="1"/>
  <c r="ER37" i="1" s="1"/>
  <c r="EP38" i="1"/>
  <c r="EQ38" i="1" s="1"/>
  <c r="ER38" i="1" s="1"/>
  <c r="EP39" i="1"/>
  <c r="EQ39" i="1" s="1"/>
  <c r="ER39" i="1" s="1"/>
  <c r="EP40" i="1"/>
  <c r="EQ40" i="1" s="1"/>
  <c r="ER40" i="1" s="1"/>
  <c r="EP41" i="1"/>
  <c r="EQ41" i="1" s="1"/>
  <c r="ER41" i="1" s="1"/>
  <c r="EP42" i="1"/>
  <c r="EQ42" i="1" s="1"/>
  <c r="ER42" i="1" s="1"/>
  <c r="EP43" i="1"/>
  <c r="EQ43" i="1" s="1"/>
  <c r="ER43" i="1" s="1"/>
  <c r="BX6" i="1"/>
  <c r="BX7" i="1"/>
  <c r="BY7" i="1" s="1"/>
  <c r="BZ7" i="1" s="1"/>
  <c r="BX8" i="1"/>
  <c r="BY8" i="1" s="1"/>
  <c r="BZ8" i="1" s="1"/>
  <c r="BX9" i="1"/>
  <c r="BY9" i="1" s="1"/>
  <c r="BZ9" i="1" s="1"/>
  <c r="BX10" i="1"/>
  <c r="BY10" i="1" s="1"/>
  <c r="BZ10" i="1" s="1"/>
  <c r="BX11" i="1"/>
  <c r="BY11" i="1" s="1"/>
  <c r="BZ11" i="1" s="1"/>
  <c r="BX12" i="1"/>
  <c r="BY12" i="1" s="1"/>
  <c r="BZ12" i="1" s="1"/>
  <c r="BX13" i="1"/>
  <c r="BY13" i="1" s="1"/>
  <c r="BZ13" i="1" s="1"/>
  <c r="BX14" i="1"/>
  <c r="BY14" i="1" s="1"/>
  <c r="BZ14" i="1" s="1"/>
  <c r="BX15" i="1"/>
  <c r="BY15" i="1" s="1"/>
  <c r="BZ15" i="1" s="1"/>
  <c r="BX16" i="1"/>
  <c r="BY16" i="1" s="1"/>
  <c r="BZ16" i="1" s="1"/>
  <c r="BX17" i="1"/>
  <c r="BY17" i="1" s="1"/>
  <c r="BZ17" i="1" s="1"/>
  <c r="BX18" i="1"/>
  <c r="BY18" i="1" s="1"/>
  <c r="BZ18" i="1" s="1"/>
  <c r="BX19" i="1"/>
  <c r="BY19" i="1" s="1"/>
  <c r="BZ19" i="1" s="1"/>
  <c r="BX20" i="1"/>
  <c r="BY20" i="1" s="1"/>
  <c r="BZ20" i="1" s="1"/>
  <c r="BX21" i="1"/>
  <c r="BY21" i="1" s="1"/>
  <c r="BZ21" i="1" s="1"/>
  <c r="BX22" i="1"/>
  <c r="BY22" i="1" s="1"/>
  <c r="BZ22" i="1" s="1"/>
  <c r="BX23" i="1"/>
  <c r="BY23" i="1" s="1"/>
  <c r="BZ23" i="1" s="1"/>
  <c r="BX24" i="1"/>
  <c r="BY24" i="1" s="1"/>
  <c r="BZ24" i="1" s="1"/>
  <c r="BX25" i="1"/>
  <c r="BY25" i="1" s="1"/>
  <c r="BZ25" i="1" s="1"/>
  <c r="BX26" i="1"/>
  <c r="BY26" i="1" s="1"/>
  <c r="BZ26" i="1" s="1"/>
  <c r="BX27" i="1"/>
  <c r="BY27" i="1" s="1"/>
  <c r="BZ27" i="1" s="1"/>
  <c r="BX28" i="1"/>
  <c r="BY28" i="1" s="1"/>
  <c r="BZ28" i="1" s="1"/>
  <c r="BX29" i="1"/>
  <c r="BY29" i="1" s="1"/>
  <c r="BZ29" i="1" s="1"/>
  <c r="BX30" i="1"/>
  <c r="BY30" i="1" s="1"/>
  <c r="BZ30" i="1" s="1"/>
  <c r="BX31" i="1"/>
  <c r="BY31" i="1" s="1"/>
  <c r="BZ31" i="1" s="1"/>
  <c r="BX32" i="1"/>
  <c r="BY32" i="1" s="1"/>
  <c r="BZ32" i="1" s="1"/>
  <c r="BX33" i="1"/>
  <c r="BY33" i="1" s="1"/>
  <c r="BZ33" i="1" s="1"/>
  <c r="BX34" i="1"/>
  <c r="BY34" i="1" s="1"/>
  <c r="BZ34" i="1" s="1"/>
  <c r="BX35" i="1"/>
  <c r="BY35" i="1" s="1"/>
  <c r="BZ35" i="1" s="1"/>
  <c r="BX36" i="1"/>
  <c r="BY36" i="1" s="1"/>
  <c r="BZ36" i="1" s="1"/>
  <c r="BX37" i="1"/>
  <c r="BY37" i="1" s="1"/>
  <c r="BZ37" i="1" s="1"/>
  <c r="BX38" i="1"/>
  <c r="BY38" i="1" s="1"/>
  <c r="BZ38" i="1" s="1"/>
  <c r="BX39" i="1"/>
  <c r="BY39" i="1" s="1"/>
  <c r="BZ39" i="1" s="1"/>
  <c r="BX40" i="1"/>
  <c r="BY40" i="1" s="1"/>
  <c r="BZ40" i="1" s="1"/>
  <c r="BX41" i="1"/>
  <c r="BY41" i="1" s="1"/>
  <c r="BZ41" i="1" s="1"/>
  <c r="BX42" i="1"/>
  <c r="BY42" i="1" s="1"/>
  <c r="BZ42" i="1" s="1"/>
  <c r="BX43" i="1"/>
  <c r="BY43" i="1" s="1"/>
  <c r="BZ43" i="1" s="1"/>
  <c r="EZ6" i="1"/>
  <c r="EZ7" i="1"/>
  <c r="FA7" i="1" s="1"/>
  <c r="FB7" i="1" s="1"/>
  <c r="EZ8" i="1"/>
  <c r="FA8" i="1" s="1"/>
  <c r="FB8" i="1" s="1"/>
  <c r="EZ9" i="1"/>
  <c r="FA9" i="1" s="1"/>
  <c r="FB9" i="1" s="1"/>
  <c r="EZ10" i="1"/>
  <c r="FA10" i="1" s="1"/>
  <c r="FB10" i="1" s="1"/>
  <c r="EZ11" i="1"/>
  <c r="FA11" i="1" s="1"/>
  <c r="FB11" i="1" s="1"/>
  <c r="EZ12" i="1"/>
  <c r="FA12" i="1" s="1"/>
  <c r="FB12" i="1" s="1"/>
  <c r="EZ13" i="1"/>
  <c r="FA13" i="1" s="1"/>
  <c r="FB13" i="1" s="1"/>
  <c r="EZ14" i="1"/>
  <c r="FA14" i="1" s="1"/>
  <c r="FB14" i="1" s="1"/>
  <c r="EZ15" i="1"/>
  <c r="FA15" i="1" s="1"/>
  <c r="FB15" i="1" s="1"/>
  <c r="EZ16" i="1"/>
  <c r="FA16" i="1" s="1"/>
  <c r="FB16" i="1" s="1"/>
  <c r="EZ17" i="1"/>
  <c r="FA17" i="1" s="1"/>
  <c r="FB17" i="1" s="1"/>
  <c r="EZ18" i="1"/>
  <c r="FA18" i="1" s="1"/>
  <c r="FB18" i="1" s="1"/>
  <c r="EZ19" i="1"/>
  <c r="FA19" i="1" s="1"/>
  <c r="FB19" i="1" s="1"/>
  <c r="EZ20" i="1"/>
  <c r="FA20" i="1" s="1"/>
  <c r="FB20" i="1" s="1"/>
  <c r="EZ21" i="1"/>
  <c r="FA21" i="1" s="1"/>
  <c r="FB21" i="1" s="1"/>
  <c r="EZ22" i="1"/>
  <c r="FA22" i="1" s="1"/>
  <c r="FB22" i="1" s="1"/>
  <c r="EZ23" i="1"/>
  <c r="FA23" i="1" s="1"/>
  <c r="FB23" i="1" s="1"/>
  <c r="EZ24" i="1"/>
  <c r="FA24" i="1" s="1"/>
  <c r="FB24" i="1" s="1"/>
  <c r="EZ25" i="1"/>
  <c r="FA25" i="1" s="1"/>
  <c r="FB25" i="1" s="1"/>
  <c r="EZ26" i="1"/>
  <c r="FA26" i="1" s="1"/>
  <c r="FB26" i="1" s="1"/>
  <c r="EZ27" i="1"/>
  <c r="FA27" i="1" s="1"/>
  <c r="FB27" i="1" s="1"/>
  <c r="EZ28" i="1"/>
  <c r="FA28" i="1" s="1"/>
  <c r="FB28" i="1" s="1"/>
  <c r="EZ29" i="1"/>
  <c r="FA29" i="1" s="1"/>
  <c r="FB29" i="1" s="1"/>
  <c r="EZ30" i="1"/>
  <c r="FA30" i="1" s="1"/>
  <c r="FB30" i="1" s="1"/>
  <c r="EZ31" i="1"/>
  <c r="FA31" i="1" s="1"/>
  <c r="FB31" i="1" s="1"/>
  <c r="EZ32" i="1"/>
  <c r="FA32" i="1" s="1"/>
  <c r="FB32" i="1" s="1"/>
  <c r="EZ33" i="1"/>
  <c r="FA33" i="1" s="1"/>
  <c r="FB33" i="1" s="1"/>
  <c r="EZ34" i="1"/>
  <c r="FA34" i="1" s="1"/>
  <c r="FB34" i="1" s="1"/>
  <c r="EZ35" i="1"/>
  <c r="FA35" i="1" s="1"/>
  <c r="FB35" i="1" s="1"/>
  <c r="EZ36" i="1"/>
  <c r="FA36" i="1" s="1"/>
  <c r="FB36" i="1" s="1"/>
  <c r="EZ37" i="1"/>
  <c r="FA37" i="1" s="1"/>
  <c r="FB37" i="1" s="1"/>
  <c r="EZ38" i="1"/>
  <c r="FA38" i="1" s="1"/>
  <c r="FB38" i="1" s="1"/>
  <c r="EZ39" i="1"/>
  <c r="FA39" i="1" s="1"/>
  <c r="FB39" i="1" s="1"/>
  <c r="EZ40" i="1"/>
  <c r="FA40" i="1" s="1"/>
  <c r="FB40" i="1" s="1"/>
  <c r="EZ41" i="1"/>
  <c r="FA41" i="1" s="1"/>
  <c r="FB41" i="1" s="1"/>
  <c r="EZ42" i="1"/>
  <c r="FA42" i="1" s="1"/>
  <c r="FB42" i="1" s="1"/>
  <c r="EZ43" i="1"/>
  <c r="FA43" i="1" s="1"/>
  <c r="FB43" i="1" s="1"/>
  <c r="U6" i="1"/>
  <c r="U7" i="1"/>
  <c r="V7" i="1" s="1"/>
  <c r="W7" i="1" s="1"/>
  <c r="U8" i="1"/>
  <c r="V8" i="1" s="1"/>
  <c r="W8" i="1" s="1"/>
  <c r="U9" i="1"/>
  <c r="V9" i="1" s="1"/>
  <c r="W9" i="1" s="1"/>
  <c r="U10" i="1"/>
  <c r="V10" i="1" s="1"/>
  <c r="W10" i="1" s="1"/>
  <c r="U11" i="1"/>
  <c r="V11" i="1" s="1"/>
  <c r="W11" i="1" s="1"/>
  <c r="U12" i="1"/>
  <c r="V12" i="1" s="1"/>
  <c r="W12" i="1" s="1"/>
  <c r="U13" i="1"/>
  <c r="V13" i="1" s="1"/>
  <c r="W13" i="1" s="1"/>
  <c r="U14" i="1"/>
  <c r="V14" i="1" s="1"/>
  <c r="W14" i="1" s="1"/>
  <c r="U15" i="1"/>
  <c r="V15" i="1" s="1"/>
  <c r="W15" i="1" s="1"/>
  <c r="U16" i="1"/>
  <c r="V16" i="1" s="1"/>
  <c r="W16" i="1" s="1"/>
  <c r="U17" i="1"/>
  <c r="V17" i="1" s="1"/>
  <c r="W17" i="1" s="1"/>
  <c r="U18" i="1"/>
  <c r="V18" i="1" s="1"/>
  <c r="W18" i="1" s="1"/>
  <c r="U19" i="1"/>
  <c r="V19" i="1" s="1"/>
  <c r="W19" i="1" s="1"/>
  <c r="U20" i="1"/>
  <c r="V20" i="1" s="1"/>
  <c r="W20" i="1" s="1"/>
  <c r="U21" i="1"/>
  <c r="V21" i="1" s="1"/>
  <c r="W21" i="1" s="1"/>
  <c r="U22" i="1"/>
  <c r="V22" i="1" s="1"/>
  <c r="W22" i="1" s="1"/>
  <c r="U23" i="1"/>
  <c r="V23" i="1" s="1"/>
  <c r="W23" i="1" s="1"/>
  <c r="U24" i="1"/>
  <c r="V24" i="1" s="1"/>
  <c r="W24" i="1" s="1"/>
  <c r="U25" i="1"/>
  <c r="V25" i="1" s="1"/>
  <c r="W25" i="1" s="1"/>
  <c r="U26" i="1"/>
  <c r="V26" i="1" s="1"/>
  <c r="W26" i="1" s="1"/>
  <c r="U27" i="1"/>
  <c r="V27" i="1" s="1"/>
  <c r="W27" i="1" s="1"/>
  <c r="U28" i="1"/>
  <c r="V28" i="1" s="1"/>
  <c r="W28" i="1" s="1"/>
  <c r="U29" i="1"/>
  <c r="V29" i="1" s="1"/>
  <c r="W29" i="1" s="1"/>
  <c r="U30" i="1"/>
  <c r="V30" i="1" s="1"/>
  <c r="W30" i="1" s="1"/>
  <c r="U31" i="1"/>
  <c r="V31" i="1" s="1"/>
  <c r="W31" i="1" s="1"/>
  <c r="U32" i="1"/>
  <c r="V32" i="1" s="1"/>
  <c r="W32" i="1" s="1"/>
  <c r="U33" i="1"/>
  <c r="V33" i="1" s="1"/>
  <c r="W33" i="1" s="1"/>
  <c r="U34" i="1"/>
  <c r="V34" i="1" s="1"/>
  <c r="W34" i="1" s="1"/>
  <c r="U35" i="1"/>
  <c r="V35" i="1" s="1"/>
  <c r="W35" i="1" s="1"/>
  <c r="U36" i="1"/>
  <c r="V36" i="1" s="1"/>
  <c r="W36" i="1" s="1"/>
  <c r="U37" i="1"/>
  <c r="V37" i="1" s="1"/>
  <c r="W37" i="1" s="1"/>
  <c r="U38" i="1"/>
  <c r="V38" i="1" s="1"/>
  <c r="W38" i="1" s="1"/>
  <c r="U39" i="1"/>
  <c r="V39" i="1" s="1"/>
  <c r="W39" i="1" s="1"/>
  <c r="U40" i="1"/>
  <c r="V40" i="1" s="1"/>
  <c r="W40" i="1" s="1"/>
  <c r="U41" i="1"/>
  <c r="V41" i="1" s="1"/>
  <c r="W41" i="1" s="1"/>
  <c r="U42" i="1"/>
  <c r="V42" i="1" s="1"/>
  <c r="W42" i="1" s="1"/>
  <c r="U43" i="1"/>
  <c r="V43" i="1" s="1"/>
  <c r="W43" i="1" s="1"/>
  <c r="BI6" i="1"/>
  <c r="BI7" i="1"/>
  <c r="BJ7" i="1" s="1"/>
  <c r="BK7" i="1" s="1"/>
  <c r="BI8" i="1"/>
  <c r="BJ8" i="1" s="1"/>
  <c r="BK8" i="1" s="1"/>
  <c r="BI9" i="1"/>
  <c r="BJ9" i="1" s="1"/>
  <c r="BK9" i="1" s="1"/>
  <c r="BI10" i="1"/>
  <c r="BJ10" i="1" s="1"/>
  <c r="BK10" i="1" s="1"/>
  <c r="BI11" i="1"/>
  <c r="BJ11" i="1" s="1"/>
  <c r="BK11" i="1" s="1"/>
  <c r="BI12" i="1"/>
  <c r="BJ12" i="1" s="1"/>
  <c r="BK12" i="1" s="1"/>
  <c r="BI13" i="1"/>
  <c r="BJ13" i="1" s="1"/>
  <c r="BK13" i="1" s="1"/>
  <c r="BI14" i="1"/>
  <c r="BJ14" i="1" s="1"/>
  <c r="BK14" i="1" s="1"/>
  <c r="BI15" i="1"/>
  <c r="BJ15" i="1" s="1"/>
  <c r="BK15" i="1" s="1"/>
  <c r="BI16" i="1"/>
  <c r="BJ16" i="1" s="1"/>
  <c r="BK16" i="1" s="1"/>
  <c r="BI17" i="1"/>
  <c r="BJ17" i="1" s="1"/>
  <c r="BK17" i="1" s="1"/>
  <c r="BI18" i="1"/>
  <c r="BJ18" i="1" s="1"/>
  <c r="BK18" i="1" s="1"/>
  <c r="BI19" i="1"/>
  <c r="BJ19" i="1" s="1"/>
  <c r="BK19" i="1" s="1"/>
  <c r="BI20" i="1"/>
  <c r="BJ20" i="1" s="1"/>
  <c r="BK20" i="1" s="1"/>
  <c r="BI21" i="1"/>
  <c r="BJ21" i="1" s="1"/>
  <c r="BK21" i="1" s="1"/>
  <c r="BI22" i="1"/>
  <c r="BJ22" i="1" s="1"/>
  <c r="BK22" i="1" s="1"/>
  <c r="BI23" i="1"/>
  <c r="BJ23" i="1" s="1"/>
  <c r="BK23" i="1" s="1"/>
  <c r="BI24" i="1"/>
  <c r="BJ24" i="1" s="1"/>
  <c r="BK24" i="1" s="1"/>
  <c r="BI25" i="1"/>
  <c r="BJ25" i="1" s="1"/>
  <c r="BK25" i="1" s="1"/>
  <c r="BI26" i="1"/>
  <c r="BJ26" i="1" s="1"/>
  <c r="BK26" i="1" s="1"/>
  <c r="BI27" i="1"/>
  <c r="BJ27" i="1" s="1"/>
  <c r="BK27" i="1" s="1"/>
  <c r="BI28" i="1"/>
  <c r="BJ28" i="1" s="1"/>
  <c r="BK28" i="1" s="1"/>
  <c r="BI29" i="1"/>
  <c r="BJ29" i="1" s="1"/>
  <c r="BK29" i="1" s="1"/>
  <c r="BI30" i="1"/>
  <c r="BJ30" i="1" s="1"/>
  <c r="BK30" i="1" s="1"/>
  <c r="BI31" i="1"/>
  <c r="BJ31" i="1" s="1"/>
  <c r="BK31" i="1" s="1"/>
  <c r="BI32" i="1"/>
  <c r="BJ32" i="1" s="1"/>
  <c r="BK32" i="1" s="1"/>
  <c r="BI33" i="1"/>
  <c r="BJ33" i="1" s="1"/>
  <c r="BK33" i="1" s="1"/>
  <c r="BI34" i="1"/>
  <c r="BJ34" i="1" s="1"/>
  <c r="BK34" i="1" s="1"/>
  <c r="BI35" i="1"/>
  <c r="BJ35" i="1" s="1"/>
  <c r="BK35" i="1" s="1"/>
  <c r="BI36" i="1"/>
  <c r="BJ36" i="1" s="1"/>
  <c r="BK36" i="1" s="1"/>
  <c r="BI37" i="1"/>
  <c r="BJ37" i="1" s="1"/>
  <c r="BK37" i="1" s="1"/>
  <c r="BI38" i="1"/>
  <c r="BJ38" i="1" s="1"/>
  <c r="BK38" i="1" s="1"/>
  <c r="BI39" i="1"/>
  <c r="BJ39" i="1" s="1"/>
  <c r="BK39" i="1" s="1"/>
  <c r="BI40" i="1"/>
  <c r="BJ40" i="1" s="1"/>
  <c r="BK40" i="1" s="1"/>
  <c r="BI41" i="1"/>
  <c r="BJ41" i="1" s="1"/>
  <c r="BK41" i="1" s="1"/>
  <c r="BI42" i="1"/>
  <c r="BJ42" i="1" s="1"/>
  <c r="BK42" i="1" s="1"/>
  <c r="BI43" i="1"/>
  <c r="BJ43" i="1" s="1"/>
  <c r="BK43" i="1" s="1"/>
  <c r="CW6" i="1"/>
  <c r="CW7" i="1"/>
  <c r="CX7" i="1" s="1"/>
  <c r="CY7" i="1" s="1"/>
  <c r="CW8" i="1"/>
  <c r="CX8" i="1" s="1"/>
  <c r="CY8" i="1" s="1"/>
  <c r="CW9" i="1"/>
  <c r="CX9" i="1" s="1"/>
  <c r="CY9" i="1" s="1"/>
  <c r="CW10" i="1"/>
  <c r="CX10" i="1" s="1"/>
  <c r="CY10" i="1" s="1"/>
  <c r="CW11" i="1"/>
  <c r="CX11" i="1" s="1"/>
  <c r="CY11" i="1" s="1"/>
  <c r="CW12" i="1"/>
  <c r="CX12" i="1" s="1"/>
  <c r="CY12" i="1" s="1"/>
  <c r="CW13" i="1"/>
  <c r="CX13" i="1" s="1"/>
  <c r="CY13" i="1" s="1"/>
  <c r="CW14" i="1"/>
  <c r="CX14" i="1" s="1"/>
  <c r="CY14" i="1" s="1"/>
  <c r="CW15" i="1"/>
  <c r="CX15" i="1" s="1"/>
  <c r="CY15" i="1" s="1"/>
  <c r="CW16" i="1"/>
  <c r="CX16" i="1" s="1"/>
  <c r="CY16" i="1" s="1"/>
  <c r="CW17" i="1"/>
  <c r="CX17" i="1" s="1"/>
  <c r="CY17" i="1" s="1"/>
  <c r="CW18" i="1"/>
  <c r="CX18" i="1" s="1"/>
  <c r="CY18" i="1" s="1"/>
  <c r="CW19" i="1"/>
  <c r="CX19" i="1" s="1"/>
  <c r="CY19" i="1" s="1"/>
  <c r="CW20" i="1"/>
  <c r="CX20" i="1" s="1"/>
  <c r="CY20" i="1" s="1"/>
  <c r="CW21" i="1"/>
  <c r="CX21" i="1" s="1"/>
  <c r="CY21" i="1" s="1"/>
  <c r="CW22" i="1"/>
  <c r="CX22" i="1" s="1"/>
  <c r="CY22" i="1" s="1"/>
  <c r="CW23" i="1"/>
  <c r="CX23" i="1" s="1"/>
  <c r="CY23" i="1" s="1"/>
  <c r="CW24" i="1"/>
  <c r="CX24" i="1" s="1"/>
  <c r="CY24" i="1" s="1"/>
  <c r="CW25" i="1"/>
  <c r="CX25" i="1" s="1"/>
  <c r="CY25" i="1" s="1"/>
  <c r="CW26" i="1"/>
  <c r="CX26" i="1" s="1"/>
  <c r="CY26" i="1" s="1"/>
  <c r="CW27" i="1"/>
  <c r="CX27" i="1" s="1"/>
  <c r="CY27" i="1" s="1"/>
  <c r="CW28" i="1"/>
  <c r="CX28" i="1" s="1"/>
  <c r="CY28" i="1" s="1"/>
  <c r="CW29" i="1"/>
  <c r="CX29" i="1" s="1"/>
  <c r="CY29" i="1" s="1"/>
  <c r="CW30" i="1"/>
  <c r="CX30" i="1" s="1"/>
  <c r="CY30" i="1" s="1"/>
  <c r="CW31" i="1"/>
  <c r="CX31" i="1" s="1"/>
  <c r="CY31" i="1" s="1"/>
  <c r="CW32" i="1"/>
  <c r="CX32" i="1" s="1"/>
  <c r="CY32" i="1" s="1"/>
  <c r="CW33" i="1"/>
  <c r="CX33" i="1" s="1"/>
  <c r="CY33" i="1" s="1"/>
  <c r="CW34" i="1"/>
  <c r="CX34" i="1" s="1"/>
  <c r="CY34" i="1" s="1"/>
  <c r="CW35" i="1"/>
  <c r="CX35" i="1" s="1"/>
  <c r="CY35" i="1" s="1"/>
  <c r="CW36" i="1"/>
  <c r="CX36" i="1" s="1"/>
  <c r="CY36" i="1" s="1"/>
  <c r="CW37" i="1"/>
  <c r="CX37" i="1" s="1"/>
  <c r="CY37" i="1" s="1"/>
  <c r="CW38" i="1"/>
  <c r="CX38" i="1" s="1"/>
  <c r="CY38" i="1" s="1"/>
  <c r="CW39" i="1"/>
  <c r="CX39" i="1" s="1"/>
  <c r="CY39" i="1" s="1"/>
  <c r="CW40" i="1"/>
  <c r="CX40" i="1" s="1"/>
  <c r="CY40" i="1" s="1"/>
  <c r="CW41" i="1"/>
  <c r="CX41" i="1" s="1"/>
  <c r="CY41" i="1" s="1"/>
  <c r="CW42" i="1"/>
  <c r="CX42" i="1" s="1"/>
  <c r="CY42" i="1" s="1"/>
  <c r="CW43" i="1"/>
  <c r="CX43" i="1" s="1"/>
  <c r="CY43" i="1" s="1"/>
  <c r="EK6" i="1"/>
  <c r="EK7" i="1"/>
  <c r="EL7" i="1" s="1"/>
  <c r="EM7" i="1" s="1"/>
  <c r="EK8" i="1"/>
  <c r="EL8" i="1" s="1"/>
  <c r="EM8" i="1" s="1"/>
  <c r="EK9" i="1"/>
  <c r="EL9" i="1" s="1"/>
  <c r="EM9" i="1" s="1"/>
  <c r="EK10" i="1"/>
  <c r="EL10" i="1" s="1"/>
  <c r="EM10" i="1" s="1"/>
  <c r="EK11" i="1"/>
  <c r="EL11" i="1" s="1"/>
  <c r="EM11" i="1" s="1"/>
  <c r="EK12" i="1"/>
  <c r="EL12" i="1" s="1"/>
  <c r="EM12" i="1" s="1"/>
  <c r="EK13" i="1"/>
  <c r="EL13" i="1" s="1"/>
  <c r="EM13" i="1" s="1"/>
  <c r="EK14" i="1"/>
  <c r="EL14" i="1" s="1"/>
  <c r="EM14" i="1" s="1"/>
  <c r="EK15" i="1"/>
  <c r="EL15" i="1" s="1"/>
  <c r="EM15" i="1" s="1"/>
  <c r="EK16" i="1"/>
  <c r="EL16" i="1" s="1"/>
  <c r="EM16" i="1" s="1"/>
  <c r="EK17" i="1"/>
  <c r="EL17" i="1" s="1"/>
  <c r="EM17" i="1" s="1"/>
  <c r="EK18" i="1"/>
  <c r="EL18" i="1" s="1"/>
  <c r="EM18" i="1" s="1"/>
  <c r="EK19" i="1"/>
  <c r="EL19" i="1" s="1"/>
  <c r="EM19" i="1" s="1"/>
  <c r="EK20" i="1"/>
  <c r="EL20" i="1" s="1"/>
  <c r="EM20" i="1" s="1"/>
  <c r="EK21" i="1"/>
  <c r="EL21" i="1" s="1"/>
  <c r="EM21" i="1" s="1"/>
  <c r="EK22" i="1"/>
  <c r="EL22" i="1" s="1"/>
  <c r="EM22" i="1" s="1"/>
  <c r="EK23" i="1"/>
  <c r="EL23" i="1" s="1"/>
  <c r="EM23" i="1" s="1"/>
  <c r="EK24" i="1"/>
  <c r="EL24" i="1" s="1"/>
  <c r="EM24" i="1" s="1"/>
  <c r="EK25" i="1"/>
  <c r="EL25" i="1" s="1"/>
  <c r="EM25" i="1" s="1"/>
  <c r="EK26" i="1"/>
  <c r="EL26" i="1" s="1"/>
  <c r="EM26" i="1" s="1"/>
  <c r="EK27" i="1"/>
  <c r="EL27" i="1" s="1"/>
  <c r="EM27" i="1" s="1"/>
  <c r="EK28" i="1"/>
  <c r="EL28" i="1" s="1"/>
  <c r="EM28" i="1" s="1"/>
  <c r="EK29" i="1"/>
  <c r="EL29" i="1" s="1"/>
  <c r="EM29" i="1" s="1"/>
  <c r="EK30" i="1"/>
  <c r="EL30" i="1" s="1"/>
  <c r="EM30" i="1" s="1"/>
  <c r="EK31" i="1"/>
  <c r="EL31" i="1" s="1"/>
  <c r="EM31" i="1" s="1"/>
  <c r="EK32" i="1"/>
  <c r="EL32" i="1" s="1"/>
  <c r="EM32" i="1" s="1"/>
  <c r="EK33" i="1"/>
  <c r="EL33" i="1" s="1"/>
  <c r="EM33" i="1" s="1"/>
  <c r="EK34" i="1"/>
  <c r="EL34" i="1" s="1"/>
  <c r="EM34" i="1" s="1"/>
  <c r="EK35" i="1"/>
  <c r="EL35" i="1" s="1"/>
  <c r="EM35" i="1" s="1"/>
  <c r="EK36" i="1"/>
  <c r="EL36" i="1" s="1"/>
  <c r="EM36" i="1" s="1"/>
  <c r="EK37" i="1"/>
  <c r="EL37" i="1" s="1"/>
  <c r="EM37" i="1" s="1"/>
  <c r="EK38" i="1"/>
  <c r="EL38" i="1" s="1"/>
  <c r="EM38" i="1" s="1"/>
  <c r="EK39" i="1"/>
  <c r="EL39" i="1" s="1"/>
  <c r="EM39" i="1" s="1"/>
  <c r="EK40" i="1"/>
  <c r="EL40" i="1" s="1"/>
  <c r="EM40" i="1" s="1"/>
  <c r="EK41" i="1"/>
  <c r="EL41" i="1" s="1"/>
  <c r="EM41" i="1" s="1"/>
  <c r="EK42" i="1"/>
  <c r="EL42" i="1" s="1"/>
  <c r="EM42" i="1" s="1"/>
  <c r="EK43" i="1"/>
  <c r="EL43" i="1" s="1"/>
  <c r="EM43" i="1" s="1"/>
  <c r="FY6" i="1"/>
  <c r="FY7" i="1"/>
  <c r="FZ7" i="1" s="1"/>
  <c r="GA7" i="1" s="1"/>
  <c r="FY8" i="1"/>
  <c r="FZ8" i="1" s="1"/>
  <c r="GA8" i="1" s="1"/>
  <c r="FY9" i="1"/>
  <c r="FZ9" i="1" s="1"/>
  <c r="GA9" i="1" s="1"/>
  <c r="FY10" i="1"/>
  <c r="FZ10" i="1" s="1"/>
  <c r="GA10" i="1" s="1"/>
  <c r="FY11" i="1"/>
  <c r="FZ11" i="1" s="1"/>
  <c r="GA11" i="1" s="1"/>
  <c r="FY12" i="1"/>
  <c r="FZ12" i="1" s="1"/>
  <c r="GA12" i="1" s="1"/>
  <c r="FY13" i="1"/>
  <c r="FZ13" i="1" s="1"/>
  <c r="GA13" i="1" s="1"/>
  <c r="FY14" i="1"/>
  <c r="FZ14" i="1" s="1"/>
  <c r="GA14" i="1" s="1"/>
  <c r="FY15" i="1"/>
  <c r="FZ15" i="1" s="1"/>
  <c r="GA15" i="1" s="1"/>
  <c r="FY16" i="1"/>
  <c r="FZ16" i="1" s="1"/>
  <c r="GA16" i="1" s="1"/>
  <c r="FY17" i="1"/>
  <c r="FZ17" i="1" s="1"/>
  <c r="GA17" i="1" s="1"/>
  <c r="FY18" i="1"/>
  <c r="FZ18" i="1" s="1"/>
  <c r="GA18" i="1" s="1"/>
  <c r="FY19" i="1"/>
  <c r="FZ19" i="1" s="1"/>
  <c r="GA19" i="1" s="1"/>
  <c r="FY20" i="1"/>
  <c r="FZ20" i="1" s="1"/>
  <c r="GA20" i="1" s="1"/>
  <c r="FY21" i="1"/>
  <c r="FZ21" i="1" s="1"/>
  <c r="GA21" i="1" s="1"/>
  <c r="FY22" i="1"/>
  <c r="FZ22" i="1" s="1"/>
  <c r="GA22" i="1" s="1"/>
  <c r="FY23" i="1"/>
  <c r="FZ23" i="1" s="1"/>
  <c r="GA23" i="1" s="1"/>
  <c r="FY24" i="1"/>
  <c r="FZ24" i="1" s="1"/>
  <c r="GA24" i="1" s="1"/>
  <c r="FY25" i="1"/>
  <c r="FZ25" i="1" s="1"/>
  <c r="GA25" i="1" s="1"/>
  <c r="FY26" i="1"/>
  <c r="FZ26" i="1" s="1"/>
  <c r="GA26" i="1" s="1"/>
  <c r="FY27" i="1"/>
  <c r="FZ27" i="1" s="1"/>
  <c r="GA27" i="1" s="1"/>
  <c r="FY28" i="1"/>
  <c r="FZ28" i="1" s="1"/>
  <c r="GA28" i="1" s="1"/>
  <c r="FY29" i="1"/>
  <c r="FZ29" i="1" s="1"/>
  <c r="GA29" i="1" s="1"/>
  <c r="FY30" i="1"/>
  <c r="FZ30" i="1" s="1"/>
  <c r="GA30" i="1" s="1"/>
  <c r="FY31" i="1"/>
  <c r="FZ31" i="1" s="1"/>
  <c r="GA31" i="1" s="1"/>
  <c r="FY32" i="1"/>
  <c r="FZ32" i="1" s="1"/>
  <c r="GA32" i="1" s="1"/>
  <c r="FY33" i="1"/>
  <c r="FZ33" i="1" s="1"/>
  <c r="GA33" i="1" s="1"/>
  <c r="FY34" i="1"/>
  <c r="FZ34" i="1" s="1"/>
  <c r="GA34" i="1" s="1"/>
  <c r="FY35" i="1"/>
  <c r="FZ35" i="1" s="1"/>
  <c r="GA35" i="1" s="1"/>
  <c r="FY36" i="1"/>
  <c r="FZ36" i="1" s="1"/>
  <c r="GA36" i="1" s="1"/>
  <c r="FY37" i="1"/>
  <c r="FZ37" i="1" s="1"/>
  <c r="GA37" i="1" s="1"/>
  <c r="FY38" i="1"/>
  <c r="FZ38" i="1" s="1"/>
  <c r="GA38" i="1" s="1"/>
  <c r="FY39" i="1"/>
  <c r="FZ39" i="1" s="1"/>
  <c r="GA39" i="1" s="1"/>
  <c r="FY40" i="1"/>
  <c r="FZ40" i="1" s="1"/>
  <c r="GA40" i="1" s="1"/>
  <c r="FY41" i="1"/>
  <c r="FZ41" i="1" s="1"/>
  <c r="GA41" i="1" s="1"/>
  <c r="FY42" i="1"/>
  <c r="FZ42" i="1" s="1"/>
  <c r="GA42" i="1" s="1"/>
  <c r="FY43" i="1"/>
  <c r="FZ43" i="1" s="1"/>
  <c r="GA43" i="1" s="1"/>
  <c r="FT6" i="1"/>
  <c r="FT7" i="1"/>
  <c r="FU7" i="1" s="1"/>
  <c r="FV7" i="1" s="1"/>
  <c r="FT8" i="1"/>
  <c r="FU8" i="1" s="1"/>
  <c r="FV8" i="1" s="1"/>
  <c r="FT9" i="1"/>
  <c r="FU9" i="1" s="1"/>
  <c r="FV9" i="1" s="1"/>
  <c r="FT10" i="1"/>
  <c r="FU10" i="1" s="1"/>
  <c r="FV10" i="1" s="1"/>
  <c r="FT11" i="1"/>
  <c r="FU11" i="1" s="1"/>
  <c r="FV11" i="1" s="1"/>
  <c r="FT12" i="1"/>
  <c r="FU12" i="1" s="1"/>
  <c r="FV12" i="1" s="1"/>
  <c r="FT13" i="1"/>
  <c r="FU13" i="1" s="1"/>
  <c r="FV13" i="1" s="1"/>
  <c r="FT14" i="1"/>
  <c r="FU14" i="1" s="1"/>
  <c r="FV14" i="1" s="1"/>
  <c r="FT15" i="1"/>
  <c r="FU15" i="1" s="1"/>
  <c r="FV15" i="1" s="1"/>
  <c r="FT16" i="1"/>
  <c r="FU16" i="1" s="1"/>
  <c r="FV16" i="1" s="1"/>
  <c r="FT17" i="1"/>
  <c r="FU17" i="1" s="1"/>
  <c r="FV17" i="1" s="1"/>
  <c r="FT18" i="1"/>
  <c r="FU18" i="1" s="1"/>
  <c r="FV18" i="1" s="1"/>
  <c r="FT19" i="1"/>
  <c r="FU19" i="1" s="1"/>
  <c r="FV19" i="1" s="1"/>
  <c r="FT20" i="1"/>
  <c r="FU20" i="1" s="1"/>
  <c r="FV20" i="1" s="1"/>
  <c r="FT21" i="1"/>
  <c r="FU21" i="1" s="1"/>
  <c r="FV21" i="1" s="1"/>
  <c r="FT22" i="1"/>
  <c r="FU22" i="1" s="1"/>
  <c r="FV22" i="1" s="1"/>
  <c r="FT23" i="1"/>
  <c r="FU23" i="1" s="1"/>
  <c r="FV23" i="1" s="1"/>
  <c r="FT24" i="1"/>
  <c r="FU24" i="1" s="1"/>
  <c r="FV24" i="1" s="1"/>
  <c r="FT25" i="1"/>
  <c r="FU25" i="1" s="1"/>
  <c r="FV25" i="1" s="1"/>
  <c r="FT26" i="1"/>
  <c r="FU26" i="1" s="1"/>
  <c r="FV26" i="1" s="1"/>
  <c r="FT27" i="1"/>
  <c r="FU27" i="1" s="1"/>
  <c r="FV27" i="1" s="1"/>
  <c r="FT28" i="1"/>
  <c r="FU28" i="1" s="1"/>
  <c r="FV28" i="1" s="1"/>
  <c r="FT29" i="1"/>
  <c r="FU29" i="1" s="1"/>
  <c r="FV29" i="1" s="1"/>
  <c r="FT30" i="1"/>
  <c r="FU30" i="1" s="1"/>
  <c r="FV30" i="1" s="1"/>
  <c r="FT31" i="1"/>
  <c r="FU31" i="1" s="1"/>
  <c r="FV31" i="1" s="1"/>
  <c r="FT32" i="1"/>
  <c r="FU32" i="1" s="1"/>
  <c r="FV32" i="1" s="1"/>
  <c r="FT33" i="1"/>
  <c r="FU33" i="1" s="1"/>
  <c r="FV33" i="1" s="1"/>
  <c r="FT34" i="1"/>
  <c r="FU34" i="1" s="1"/>
  <c r="FV34" i="1" s="1"/>
  <c r="FT35" i="1"/>
  <c r="FU35" i="1" s="1"/>
  <c r="FV35" i="1" s="1"/>
  <c r="FT36" i="1"/>
  <c r="FU36" i="1" s="1"/>
  <c r="FV36" i="1" s="1"/>
  <c r="FT37" i="1"/>
  <c r="FU37" i="1" s="1"/>
  <c r="FV37" i="1" s="1"/>
  <c r="FT38" i="1"/>
  <c r="FU38" i="1" s="1"/>
  <c r="FV38" i="1" s="1"/>
  <c r="FT39" i="1"/>
  <c r="FU39" i="1" s="1"/>
  <c r="FV39" i="1" s="1"/>
  <c r="FT40" i="1"/>
  <c r="FU40" i="1" s="1"/>
  <c r="FV40" i="1" s="1"/>
  <c r="FT41" i="1"/>
  <c r="FU41" i="1" s="1"/>
  <c r="FV41" i="1" s="1"/>
  <c r="FT42" i="1"/>
  <c r="FU42" i="1" s="1"/>
  <c r="FV42" i="1" s="1"/>
  <c r="FT43" i="1"/>
  <c r="FU43" i="1" s="1"/>
  <c r="FV43" i="1" s="1"/>
  <c r="HH6" i="1"/>
  <c r="HH7" i="1"/>
  <c r="HI7" i="1" s="1"/>
  <c r="HJ7" i="1" s="1"/>
  <c r="HH8" i="1"/>
  <c r="HI8" i="1" s="1"/>
  <c r="HJ8" i="1" s="1"/>
  <c r="HH9" i="1"/>
  <c r="HI9" i="1" s="1"/>
  <c r="HJ9" i="1" s="1"/>
  <c r="HH10" i="1"/>
  <c r="HI10" i="1" s="1"/>
  <c r="HJ10" i="1" s="1"/>
  <c r="HH11" i="1"/>
  <c r="HI11" i="1" s="1"/>
  <c r="HJ11" i="1" s="1"/>
  <c r="HH12" i="1"/>
  <c r="HI12" i="1" s="1"/>
  <c r="HJ12" i="1" s="1"/>
  <c r="HH13" i="1"/>
  <c r="HI13" i="1" s="1"/>
  <c r="HJ13" i="1" s="1"/>
  <c r="HH14" i="1"/>
  <c r="HI14" i="1" s="1"/>
  <c r="HJ14" i="1" s="1"/>
  <c r="HH15" i="1"/>
  <c r="HI15" i="1" s="1"/>
  <c r="HJ15" i="1" s="1"/>
  <c r="HH16" i="1"/>
  <c r="HI16" i="1" s="1"/>
  <c r="HJ16" i="1" s="1"/>
  <c r="HH17" i="1"/>
  <c r="HI17" i="1" s="1"/>
  <c r="HJ17" i="1" s="1"/>
  <c r="HH18" i="1"/>
  <c r="HI18" i="1" s="1"/>
  <c r="HJ18" i="1" s="1"/>
  <c r="HH19" i="1"/>
  <c r="HI19" i="1" s="1"/>
  <c r="HJ19" i="1" s="1"/>
  <c r="HH20" i="1"/>
  <c r="HI20" i="1" s="1"/>
  <c r="HJ20" i="1" s="1"/>
  <c r="HH21" i="1"/>
  <c r="HI21" i="1" s="1"/>
  <c r="HJ21" i="1" s="1"/>
  <c r="HH22" i="1"/>
  <c r="HI22" i="1" s="1"/>
  <c r="HJ22" i="1" s="1"/>
  <c r="HH23" i="1"/>
  <c r="HI23" i="1" s="1"/>
  <c r="HJ23" i="1" s="1"/>
  <c r="HH24" i="1"/>
  <c r="HI24" i="1" s="1"/>
  <c r="HJ24" i="1" s="1"/>
  <c r="HH25" i="1"/>
  <c r="HI25" i="1" s="1"/>
  <c r="HJ25" i="1" s="1"/>
  <c r="HH26" i="1"/>
  <c r="HI26" i="1" s="1"/>
  <c r="HJ26" i="1" s="1"/>
  <c r="HH27" i="1"/>
  <c r="HI27" i="1" s="1"/>
  <c r="HJ27" i="1" s="1"/>
  <c r="HH28" i="1"/>
  <c r="HI28" i="1" s="1"/>
  <c r="HJ28" i="1" s="1"/>
  <c r="HH29" i="1"/>
  <c r="HI29" i="1" s="1"/>
  <c r="HJ29" i="1" s="1"/>
  <c r="HH30" i="1"/>
  <c r="HI30" i="1" s="1"/>
  <c r="HJ30" i="1" s="1"/>
  <c r="HH31" i="1"/>
  <c r="HI31" i="1" s="1"/>
  <c r="HJ31" i="1" s="1"/>
  <c r="HH32" i="1"/>
  <c r="HI32" i="1" s="1"/>
  <c r="HJ32" i="1" s="1"/>
  <c r="HH33" i="1"/>
  <c r="HI33" i="1" s="1"/>
  <c r="HJ33" i="1" s="1"/>
  <c r="HH34" i="1"/>
  <c r="HI34" i="1" s="1"/>
  <c r="HJ34" i="1" s="1"/>
  <c r="HH35" i="1"/>
  <c r="HI35" i="1" s="1"/>
  <c r="HJ35" i="1" s="1"/>
  <c r="HH36" i="1"/>
  <c r="HI36" i="1" s="1"/>
  <c r="HJ36" i="1" s="1"/>
  <c r="HH37" i="1"/>
  <c r="HI37" i="1" s="1"/>
  <c r="HJ37" i="1" s="1"/>
  <c r="HH38" i="1"/>
  <c r="HI38" i="1" s="1"/>
  <c r="HJ38" i="1" s="1"/>
  <c r="HH39" i="1"/>
  <c r="HI39" i="1" s="1"/>
  <c r="HJ39" i="1" s="1"/>
  <c r="HH40" i="1"/>
  <c r="HI40" i="1" s="1"/>
  <c r="HJ40" i="1" s="1"/>
  <c r="HH41" i="1"/>
  <c r="HI41" i="1" s="1"/>
  <c r="HJ41" i="1" s="1"/>
  <c r="HH42" i="1"/>
  <c r="HI42" i="1" s="1"/>
  <c r="HJ42" i="1" s="1"/>
  <c r="HH43" i="1"/>
  <c r="HI43" i="1" s="1"/>
  <c r="HJ43" i="1" s="1"/>
  <c r="U44" i="1"/>
  <c r="V44" i="1" s="1"/>
  <c r="W44" i="1" s="1"/>
  <c r="AO44" i="1"/>
  <c r="AP44" i="1" s="1"/>
  <c r="AQ44" i="1" s="1"/>
  <c r="BI44" i="1"/>
  <c r="BJ44" i="1" s="1"/>
  <c r="BK44" i="1" s="1"/>
  <c r="CC44" i="1"/>
  <c r="CD44" i="1" s="1"/>
  <c r="CE44" i="1" s="1"/>
  <c r="CW44" i="1"/>
  <c r="CX44" i="1" s="1"/>
  <c r="CY44" i="1" s="1"/>
  <c r="DQ44" i="1"/>
  <c r="DR44" i="1" s="1"/>
  <c r="DS44" i="1" s="1"/>
  <c r="EK44" i="1"/>
  <c r="EL44" i="1" s="1"/>
  <c r="EM44" i="1" s="1"/>
  <c r="FE44" i="1"/>
  <c r="FF44" i="1" s="1"/>
  <c r="FG44" i="1" s="1"/>
  <c r="FY44" i="1"/>
  <c r="FZ44" i="1" s="1"/>
  <c r="GA44" i="1" s="1"/>
  <c r="GI44" i="1"/>
  <c r="GJ44" i="1" s="1"/>
  <c r="GK44" i="1" s="1"/>
  <c r="HC44" i="1"/>
  <c r="HD44" i="1" s="1"/>
  <c r="HE44" i="1" s="1"/>
  <c r="HW44" i="1"/>
  <c r="HX44" i="1" s="1"/>
  <c r="HY44" i="1" s="1"/>
  <c r="L43" i="6" l="1"/>
  <c r="M4" i="6"/>
  <c r="M43" i="6" s="1"/>
  <c r="I45" i="6" s="1"/>
  <c r="BJ43" i="6"/>
  <c r="BK4" i="6"/>
  <c r="BK43" i="6" s="1"/>
  <c r="BG45" i="6" s="1"/>
  <c r="BT43" i="6"/>
  <c r="BU4" i="6"/>
  <c r="BU43" i="6" s="1"/>
  <c r="BQ45" i="6" s="1"/>
  <c r="AP43" i="6"/>
  <c r="AQ4" i="6"/>
  <c r="AQ43" i="6" s="1"/>
  <c r="AM45" i="6" s="1"/>
  <c r="AZ43" i="6"/>
  <c r="BA4" i="6"/>
  <c r="BA43" i="6" s="1"/>
  <c r="AW45" i="6" s="1"/>
  <c r="V43" i="6"/>
  <c r="W4" i="6"/>
  <c r="W43" i="6" s="1"/>
  <c r="S45" i="6" s="1"/>
  <c r="AF43" i="6"/>
  <c r="AG4" i="6"/>
  <c r="AG43" i="6" s="1"/>
  <c r="AC45" i="6" s="1"/>
  <c r="CD43" i="6"/>
  <c r="CE4" i="6"/>
  <c r="CE43" i="6" s="1"/>
  <c r="CA45" i="6" s="1"/>
  <c r="G43" i="6"/>
  <c r="H4" i="6"/>
  <c r="H43" i="6" s="1"/>
  <c r="D45" i="6" s="1"/>
  <c r="BE43" i="6"/>
  <c r="BF4" i="6"/>
  <c r="BF43" i="6" s="1"/>
  <c r="BB45" i="6" s="1"/>
  <c r="BO43" i="6"/>
  <c r="BP4" i="6"/>
  <c r="BP43" i="6" s="1"/>
  <c r="BL45" i="6" s="1"/>
  <c r="AK43" i="6"/>
  <c r="AL4" i="6"/>
  <c r="AL43" i="6" s="1"/>
  <c r="AH45" i="6" s="1"/>
  <c r="AU43" i="6"/>
  <c r="AV4" i="6"/>
  <c r="AV43" i="6" s="1"/>
  <c r="AR45" i="6" s="1"/>
  <c r="Q43" i="6"/>
  <c r="R4" i="6"/>
  <c r="R43" i="6" s="1"/>
  <c r="N45" i="6" s="1"/>
  <c r="AA43" i="6"/>
  <c r="AB4" i="6"/>
  <c r="AB43" i="6" s="1"/>
  <c r="X45" i="6" s="1"/>
  <c r="BY43" i="6"/>
  <c r="BZ4" i="6"/>
  <c r="BZ43" i="6" s="1"/>
  <c r="BV45" i="6" s="1"/>
  <c r="H4" i="3"/>
  <c r="H43" i="3" s="1"/>
  <c r="D45" i="3" s="1"/>
  <c r="G43" i="3"/>
  <c r="AQ4" i="3"/>
  <c r="AQ43" i="3" s="1"/>
  <c r="AM45" i="3" s="1"/>
  <c r="AP43" i="3"/>
  <c r="CT4" i="3"/>
  <c r="CT43" i="3" s="1"/>
  <c r="CP45" i="3" s="1"/>
  <c r="CS43" i="3"/>
  <c r="R4" i="3"/>
  <c r="R43" i="3" s="1"/>
  <c r="N45" i="3" s="1"/>
  <c r="Q43" i="3"/>
  <c r="AG4" i="3"/>
  <c r="AG43" i="3" s="1"/>
  <c r="AC45" i="3" s="1"/>
  <c r="AF43" i="3"/>
  <c r="AV4" i="3"/>
  <c r="AV43" i="3" s="1"/>
  <c r="AR45" i="3" s="1"/>
  <c r="AU43" i="3"/>
  <c r="W4" i="3"/>
  <c r="W43" i="3" s="1"/>
  <c r="S45" i="3" s="1"/>
  <c r="V43" i="3"/>
  <c r="BZ4" i="3"/>
  <c r="BZ43" i="3" s="1"/>
  <c r="BV45" i="3" s="1"/>
  <c r="BY43" i="3"/>
  <c r="CO4" i="3"/>
  <c r="CO43" i="3" s="1"/>
  <c r="CK45" i="3" s="1"/>
  <c r="CN43" i="3"/>
  <c r="M4" i="3"/>
  <c r="M43" i="3" s="1"/>
  <c r="I45" i="3" s="1"/>
  <c r="L43" i="3"/>
  <c r="CJ4" i="3"/>
  <c r="CJ43" i="3" s="1"/>
  <c r="CF45" i="3" s="1"/>
  <c r="CI43" i="3"/>
  <c r="CE4" i="3"/>
  <c r="CE43" i="3" s="1"/>
  <c r="CA45" i="3" s="1"/>
  <c r="CD43" i="3"/>
  <c r="BF4" i="3"/>
  <c r="BF43" i="3" s="1"/>
  <c r="BB45" i="3" s="1"/>
  <c r="BE43" i="3"/>
  <c r="BU4" i="3"/>
  <c r="BU43" i="3" s="1"/>
  <c r="BQ45" i="3" s="1"/>
  <c r="BT43" i="3"/>
  <c r="AB4" i="3"/>
  <c r="AB43" i="3" s="1"/>
  <c r="X45" i="3" s="1"/>
  <c r="AA43" i="3"/>
  <c r="BK4" i="3"/>
  <c r="BK43" i="3" s="1"/>
  <c r="BG45" i="3" s="1"/>
  <c r="BJ43" i="3"/>
  <c r="AL4" i="3"/>
  <c r="AL43" i="3" s="1"/>
  <c r="AH45" i="3" s="1"/>
  <c r="AK43" i="3"/>
  <c r="BA4" i="3"/>
  <c r="BA43" i="3" s="1"/>
  <c r="AW45" i="3" s="1"/>
  <c r="AZ43" i="3"/>
  <c r="BP4" i="3"/>
  <c r="BP43" i="3" s="1"/>
  <c r="BL45" i="3" s="1"/>
  <c r="BO43" i="3"/>
  <c r="HH45" i="1"/>
  <c r="HI6" i="1"/>
  <c r="FT45" i="1"/>
  <c r="FU6" i="1"/>
  <c r="EK45" i="1"/>
  <c r="EL6" i="1"/>
  <c r="BI45" i="1"/>
  <c r="BJ6" i="1"/>
  <c r="EZ45" i="1"/>
  <c r="FA6" i="1"/>
  <c r="EP45" i="1"/>
  <c r="EQ6" i="1"/>
  <c r="FJ45" i="1"/>
  <c r="FK6" i="1"/>
  <c r="EA45" i="1"/>
  <c r="EB6" i="1"/>
  <c r="AY45" i="1"/>
  <c r="AZ6" i="1"/>
  <c r="EF45" i="1"/>
  <c r="EG6" i="1"/>
  <c r="DV45" i="1"/>
  <c r="DW6" i="1"/>
  <c r="GX45" i="1"/>
  <c r="GY6" i="1"/>
  <c r="FE45" i="1"/>
  <c r="FF6" i="1"/>
  <c r="AO45" i="1"/>
  <c r="AP6" i="1"/>
  <c r="DL45" i="1"/>
  <c r="DM6" i="1"/>
  <c r="DB45" i="1"/>
  <c r="DC6" i="1"/>
  <c r="GI45" i="1"/>
  <c r="GJ6" i="1"/>
  <c r="DG45" i="1"/>
  <c r="DH6" i="1"/>
  <c r="AE45" i="1"/>
  <c r="AF6" i="1"/>
  <c r="CR45" i="1"/>
  <c r="CS6" i="1"/>
  <c r="CH45" i="1"/>
  <c r="CI6" i="1"/>
  <c r="FY45" i="1"/>
  <c r="FZ6" i="1"/>
  <c r="CW45" i="1"/>
  <c r="CX6" i="1"/>
  <c r="U45" i="1"/>
  <c r="V6" i="1"/>
  <c r="BX45" i="1"/>
  <c r="BY6" i="1"/>
  <c r="BN45" i="1"/>
  <c r="BO6" i="1"/>
  <c r="HW45" i="1"/>
  <c r="HX6" i="1"/>
  <c r="GN45" i="1"/>
  <c r="GO6" i="1"/>
  <c r="FO45" i="1"/>
  <c r="FP6" i="1"/>
  <c r="CM45" i="1"/>
  <c r="CN6" i="1"/>
  <c r="K45" i="1"/>
  <c r="L6" i="1"/>
  <c r="BD45" i="1"/>
  <c r="BE6" i="1"/>
  <c r="AT45" i="1"/>
  <c r="AU6" i="1"/>
  <c r="HC45" i="1"/>
  <c r="HD6" i="1"/>
  <c r="HR45" i="1"/>
  <c r="HS6" i="1"/>
  <c r="DQ45" i="1"/>
  <c r="DR4" i="1"/>
  <c r="CC45" i="1"/>
  <c r="CD6" i="1"/>
  <c r="HM45" i="1"/>
  <c r="HN6" i="1"/>
  <c r="AJ45" i="1"/>
  <c r="AK6" i="1"/>
  <c r="Z45" i="1"/>
  <c r="AA6" i="1"/>
  <c r="F45" i="1"/>
  <c r="G6" i="1"/>
  <c r="GD45" i="1"/>
  <c r="GE6" i="1"/>
  <c r="EU45" i="1"/>
  <c r="EV6" i="1"/>
  <c r="BS45" i="1"/>
  <c r="BT6" i="1"/>
  <c r="GS45" i="1"/>
  <c r="GT6" i="1"/>
  <c r="P45" i="1"/>
  <c r="Q6" i="1"/>
  <c r="Q45" i="1" l="1"/>
  <c r="R6" i="1"/>
  <c r="R45" i="1" s="1"/>
  <c r="N47" i="1" s="1"/>
  <c r="BT45" i="1"/>
  <c r="BU6" i="1"/>
  <c r="BU45" i="1" s="1"/>
  <c r="BQ47" i="1" s="1"/>
  <c r="GE45" i="1"/>
  <c r="GF6" i="1"/>
  <c r="GF45" i="1" s="1"/>
  <c r="GB47" i="1" s="1"/>
  <c r="AA45" i="1"/>
  <c r="AB6" i="1"/>
  <c r="AB45" i="1" s="1"/>
  <c r="X47" i="1" s="1"/>
  <c r="HN45" i="1"/>
  <c r="HO6" i="1"/>
  <c r="HO45" i="1" s="1"/>
  <c r="HK47" i="1" s="1"/>
  <c r="DR45" i="1"/>
  <c r="DS4" i="1"/>
  <c r="DS45" i="1" s="1"/>
  <c r="DO47" i="1" s="1"/>
  <c r="HD45" i="1"/>
  <c r="HE6" i="1"/>
  <c r="HE45" i="1" s="1"/>
  <c r="HA47" i="1" s="1"/>
  <c r="BE45" i="1"/>
  <c r="BF6" i="1"/>
  <c r="BF45" i="1" s="1"/>
  <c r="BB47" i="1" s="1"/>
  <c r="CN45" i="1"/>
  <c r="CO6" i="1"/>
  <c r="CO45" i="1" s="1"/>
  <c r="CK47" i="1" s="1"/>
  <c r="GO45" i="1"/>
  <c r="GP6" i="1"/>
  <c r="GP45" i="1" s="1"/>
  <c r="GL47" i="1" s="1"/>
  <c r="BO45" i="1"/>
  <c r="BP6" i="1"/>
  <c r="BP45" i="1" s="1"/>
  <c r="BL47" i="1" s="1"/>
  <c r="V45" i="1"/>
  <c r="W6" i="1"/>
  <c r="W45" i="1" s="1"/>
  <c r="S47" i="1" s="1"/>
  <c r="FZ45" i="1"/>
  <c r="GA6" i="1"/>
  <c r="GA45" i="1" s="1"/>
  <c r="FW47" i="1" s="1"/>
  <c r="CS45" i="1"/>
  <c r="CT6" i="1"/>
  <c r="CT45" i="1" s="1"/>
  <c r="CP47" i="1" s="1"/>
  <c r="DH45" i="1"/>
  <c r="DI6" i="1"/>
  <c r="DI45" i="1" s="1"/>
  <c r="DE47" i="1" s="1"/>
  <c r="DC45" i="1"/>
  <c r="DD6" i="1"/>
  <c r="DD45" i="1" s="1"/>
  <c r="CZ47" i="1" s="1"/>
  <c r="AP45" i="1"/>
  <c r="AQ6" i="1"/>
  <c r="AQ45" i="1" s="1"/>
  <c r="AM47" i="1" s="1"/>
  <c r="GY45" i="1"/>
  <c r="GZ6" i="1"/>
  <c r="GZ45" i="1" s="1"/>
  <c r="GV47" i="1" s="1"/>
  <c r="EG45" i="1"/>
  <c r="EH6" i="1"/>
  <c r="EH45" i="1" s="1"/>
  <c r="ED47" i="1" s="1"/>
  <c r="EB45" i="1"/>
  <c r="EC6" i="1"/>
  <c r="EC45" i="1" s="1"/>
  <c r="DY47" i="1" s="1"/>
  <c r="EQ45" i="1"/>
  <c r="ER6" i="1"/>
  <c r="ER45" i="1" s="1"/>
  <c r="EN47" i="1" s="1"/>
  <c r="BJ45" i="1"/>
  <c r="BK6" i="1"/>
  <c r="BK45" i="1" s="1"/>
  <c r="BG47" i="1" s="1"/>
  <c r="FU45" i="1"/>
  <c r="FV6" i="1"/>
  <c r="FV45" i="1" s="1"/>
  <c r="FR47" i="1" s="1"/>
  <c r="GT45" i="1"/>
  <c r="GU6" i="1"/>
  <c r="GU45" i="1" s="1"/>
  <c r="GQ47" i="1" s="1"/>
  <c r="EV45" i="1"/>
  <c r="EW6" i="1"/>
  <c r="EW45" i="1" s="1"/>
  <c r="ES47" i="1" s="1"/>
  <c r="G45" i="1"/>
  <c r="H6" i="1"/>
  <c r="H45" i="1" s="1"/>
  <c r="D47" i="1" s="1"/>
  <c r="AK45" i="1"/>
  <c r="AL6" i="1"/>
  <c r="AL45" i="1" s="1"/>
  <c r="AH47" i="1" s="1"/>
  <c r="CD45" i="1"/>
  <c r="CE6" i="1"/>
  <c r="CE45" i="1" s="1"/>
  <c r="CA47" i="1" s="1"/>
  <c r="HS45" i="1"/>
  <c r="HT6" i="1"/>
  <c r="HT45" i="1" s="1"/>
  <c r="HP47" i="1" s="1"/>
  <c r="AU45" i="1"/>
  <c r="AV6" i="1"/>
  <c r="AV45" i="1" s="1"/>
  <c r="AR47" i="1" s="1"/>
  <c r="L45" i="1"/>
  <c r="M6" i="1"/>
  <c r="M45" i="1" s="1"/>
  <c r="I47" i="1" s="1"/>
  <c r="FP45" i="1"/>
  <c r="FQ6" i="1"/>
  <c r="FQ45" i="1" s="1"/>
  <c r="FM47" i="1" s="1"/>
  <c r="HX45" i="1"/>
  <c r="HY6" i="1"/>
  <c r="HY45" i="1" s="1"/>
  <c r="HU47" i="1" s="1"/>
  <c r="BY45" i="1"/>
  <c r="BZ6" i="1"/>
  <c r="BZ45" i="1" s="1"/>
  <c r="BV47" i="1" s="1"/>
  <c r="CX45" i="1"/>
  <c r="CY6" i="1"/>
  <c r="CY45" i="1" s="1"/>
  <c r="CU47" i="1" s="1"/>
  <c r="CI45" i="1"/>
  <c r="CJ6" i="1"/>
  <c r="CJ45" i="1" s="1"/>
  <c r="CF47" i="1" s="1"/>
  <c r="AF45" i="1"/>
  <c r="AG6" i="1"/>
  <c r="AG45" i="1" s="1"/>
  <c r="AC47" i="1" s="1"/>
  <c r="GJ45" i="1"/>
  <c r="GK6" i="1"/>
  <c r="GK45" i="1" s="1"/>
  <c r="GG47" i="1" s="1"/>
  <c r="DM45" i="1"/>
  <c r="DN6" i="1"/>
  <c r="DN45" i="1" s="1"/>
  <c r="DJ47" i="1" s="1"/>
  <c r="FF45" i="1"/>
  <c r="FG6" i="1"/>
  <c r="FG45" i="1" s="1"/>
  <c r="FC47" i="1" s="1"/>
  <c r="DW45" i="1"/>
  <c r="DX6" i="1"/>
  <c r="DX45" i="1" s="1"/>
  <c r="DT47" i="1" s="1"/>
  <c r="AZ45" i="1"/>
  <c r="BA6" i="1"/>
  <c r="BA45" i="1" s="1"/>
  <c r="AW47" i="1" s="1"/>
  <c r="FK45" i="1"/>
  <c r="FL6" i="1"/>
  <c r="FL45" i="1" s="1"/>
  <c r="FH47" i="1" s="1"/>
  <c r="FA45" i="1"/>
  <c r="FB6" i="1"/>
  <c r="FB45" i="1" s="1"/>
  <c r="EX47" i="1" s="1"/>
  <c r="EL45" i="1"/>
  <c r="EM6" i="1"/>
  <c r="EM45" i="1" s="1"/>
  <c r="EI47" i="1" s="1"/>
  <c r="HI45" i="1"/>
  <c r="HJ6" i="1"/>
  <c r="HJ45" i="1" s="1"/>
  <c r="HF47" i="1" s="1"/>
</calcChain>
</file>

<file path=xl/sharedStrings.xml><?xml version="1.0" encoding="utf-8"?>
<sst xmlns="http://schemas.openxmlformats.org/spreadsheetml/2006/main" count="1568" uniqueCount="348">
  <si>
    <t>2015年2月26日　船名：13･15暉祥丸</t>
    <rPh sb="19" eb="21">
      <t>キショウ</t>
    </rPh>
    <rPh sb="21" eb="22">
      <t>マル</t>
    </rPh>
    <phoneticPr fontId="3"/>
  </si>
  <si>
    <t>測定部位：BL</t>
    <phoneticPr fontId="3"/>
  </si>
  <si>
    <t>体長(cm)</t>
    <rPh sb="0" eb="1">
      <t>カラダ</t>
    </rPh>
    <rPh sb="1" eb="2">
      <t>チョウ</t>
    </rPh>
    <phoneticPr fontId="4"/>
  </si>
  <si>
    <t>子6入</t>
    <rPh sb="0" eb="1">
      <t>コ</t>
    </rPh>
    <rPh sb="2" eb="3">
      <t>イ</t>
    </rPh>
    <phoneticPr fontId="3"/>
  </si>
  <si>
    <t>子7入</t>
    <rPh sb="0" eb="1">
      <t>コ</t>
    </rPh>
    <rPh sb="2" eb="3">
      <t>イ</t>
    </rPh>
    <phoneticPr fontId="3"/>
  </si>
  <si>
    <t>子8入</t>
    <rPh sb="0" eb="1">
      <t>コ</t>
    </rPh>
    <rPh sb="2" eb="3">
      <t>イ</t>
    </rPh>
    <phoneticPr fontId="3"/>
  </si>
  <si>
    <t>子9入</t>
    <rPh sb="0" eb="1">
      <t>コ</t>
    </rPh>
    <rPh sb="2" eb="3">
      <t>イ</t>
    </rPh>
    <phoneticPr fontId="3"/>
  </si>
  <si>
    <t>子10入</t>
    <rPh sb="0" eb="1">
      <t>コ</t>
    </rPh>
    <rPh sb="3" eb="4">
      <t>イ</t>
    </rPh>
    <phoneticPr fontId="3"/>
  </si>
  <si>
    <t>子11入</t>
    <rPh sb="0" eb="1">
      <t>コ</t>
    </rPh>
    <rPh sb="3" eb="4">
      <t>イ</t>
    </rPh>
    <phoneticPr fontId="3"/>
  </si>
  <si>
    <t>子12入</t>
    <rPh sb="0" eb="1">
      <t>コ</t>
    </rPh>
    <rPh sb="3" eb="4">
      <t>イ</t>
    </rPh>
    <phoneticPr fontId="3"/>
  </si>
  <si>
    <t>子13入</t>
    <rPh sb="0" eb="1">
      <t>コ</t>
    </rPh>
    <rPh sb="3" eb="4">
      <t>イ</t>
    </rPh>
    <phoneticPr fontId="3"/>
  </si>
  <si>
    <t>子14入</t>
    <rPh sb="0" eb="1">
      <t>コ</t>
    </rPh>
    <rPh sb="3" eb="4">
      <t>イ</t>
    </rPh>
    <phoneticPr fontId="3"/>
  </si>
  <si>
    <t>子15入</t>
    <rPh sb="0" eb="1">
      <t>コ</t>
    </rPh>
    <rPh sb="3" eb="4">
      <t>イ</t>
    </rPh>
    <phoneticPr fontId="3"/>
  </si>
  <si>
    <t>子16入</t>
    <rPh sb="0" eb="1">
      <t>コ</t>
    </rPh>
    <rPh sb="3" eb="4">
      <t>イ</t>
    </rPh>
    <phoneticPr fontId="3"/>
  </si>
  <si>
    <t>子17入</t>
    <rPh sb="0" eb="1">
      <t>コ</t>
    </rPh>
    <rPh sb="3" eb="4">
      <t>イ</t>
    </rPh>
    <phoneticPr fontId="3"/>
  </si>
  <si>
    <t>子18入</t>
    <rPh sb="0" eb="1">
      <t>コ</t>
    </rPh>
    <rPh sb="3" eb="4">
      <t>イ</t>
    </rPh>
    <phoneticPr fontId="3"/>
  </si>
  <si>
    <t>子19入</t>
    <rPh sb="0" eb="1">
      <t>コ</t>
    </rPh>
    <rPh sb="3" eb="4">
      <t>イ</t>
    </rPh>
    <phoneticPr fontId="3"/>
  </si>
  <si>
    <t>子20入</t>
    <rPh sb="0" eb="1">
      <t>コ</t>
    </rPh>
    <rPh sb="3" eb="4">
      <t>イ</t>
    </rPh>
    <phoneticPr fontId="3"/>
  </si>
  <si>
    <t>子21入</t>
    <rPh sb="0" eb="1">
      <t>コ</t>
    </rPh>
    <rPh sb="3" eb="4">
      <t>イ</t>
    </rPh>
    <phoneticPr fontId="3"/>
  </si>
  <si>
    <t>子22入</t>
    <rPh sb="0" eb="1">
      <t>コ</t>
    </rPh>
    <rPh sb="3" eb="4">
      <t>イ</t>
    </rPh>
    <phoneticPr fontId="3"/>
  </si>
  <si>
    <t>子23入</t>
    <rPh sb="0" eb="1">
      <t>コ</t>
    </rPh>
    <rPh sb="3" eb="4">
      <t>イ</t>
    </rPh>
    <phoneticPr fontId="3"/>
  </si>
  <si>
    <t>子25入</t>
    <rPh sb="0" eb="1">
      <t>コ</t>
    </rPh>
    <rPh sb="3" eb="4">
      <t>イ</t>
    </rPh>
    <phoneticPr fontId="3"/>
  </si>
  <si>
    <t>子26入</t>
    <rPh sb="0" eb="1">
      <t>コ</t>
    </rPh>
    <rPh sb="3" eb="4">
      <t>イ</t>
    </rPh>
    <phoneticPr fontId="3"/>
  </si>
  <si>
    <t>No.4</t>
    <phoneticPr fontId="3"/>
  </si>
  <si>
    <t>No.5</t>
    <phoneticPr fontId="3"/>
  </si>
  <si>
    <t>No.6</t>
    <phoneticPr fontId="3"/>
  </si>
  <si>
    <t>No.7</t>
    <phoneticPr fontId="3"/>
  </si>
  <si>
    <t>No.8</t>
    <phoneticPr fontId="3"/>
  </si>
  <si>
    <t>No.9</t>
    <phoneticPr fontId="3"/>
  </si>
  <si>
    <t>No.10</t>
    <phoneticPr fontId="3"/>
  </si>
  <si>
    <t>豆</t>
    <rPh sb="0" eb="1">
      <t>マメ</t>
    </rPh>
    <phoneticPr fontId="3"/>
  </si>
  <si>
    <t>子無7入</t>
    <rPh sb="0" eb="1">
      <t>コ</t>
    </rPh>
    <rPh sb="1" eb="2">
      <t>ナシ</t>
    </rPh>
    <rPh sb="3" eb="4">
      <t>イ</t>
    </rPh>
    <phoneticPr fontId="3"/>
  </si>
  <si>
    <t>子無8入</t>
    <rPh sb="0" eb="1">
      <t>コ</t>
    </rPh>
    <rPh sb="1" eb="2">
      <t>ナシ</t>
    </rPh>
    <rPh sb="3" eb="4">
      <t>イ</t>
    </rPh>
    <phoneticPr fontId="3"/>
  </si>
  <si>
    <t>子無9入</t>
    <rPh sb="0" eb="1">
      <t>コ</t>
    </rPh>
    <rPh sb="1" eb="2">
      <t>ナシ</t>
    </rPh>
    <rPh sb="3" eb="4">
      <t>イ</t>
    </rPh>
    <phoneticPr fontId="3"/>
  </si>
  <si>
    <t>子無10入</t>
    <rPh sb="0" eb="1">
      <t>コ</t>
    </rPh>
    <rPh sb="1" eb="2">
      <t>ム</t>
    </rPh>
    <rPh sb="4" eb="5">
      <t>イ</t>
    </rPh>
    <phoneticPr fontId="3"/>
  </si>
  <si>
    <t>子無11入</t>
    <rPh sb="0" eb="1">
      <t>コ</t>
    </rPh>
    <rPh sb="1" eb="2">
      <t>ム</t>
    </rPh>
    <rPh sb="4" eb="5">
      <t>イ</t>
    </rPh>
    <phoneticPr fontId="3"/>
  </si>
  <si>
    <t>子無12入</t>
    <rPh sb="0" eb="1">
      <t>コ</t>
    </rPh>
    <rPh sb="1" eb="2">
      <t>ム</t>
    </rPh>
    <rPh sb="4" eb="5">
      <t>イ</t>
    </rPh>
    <phoneticPr fontId="3"/>
  </si>
  <si>
    <t>子無13入</t>
    <rPh sb="0" eb="1">
      <t>コ</t>
    </rPh>
    <rPh sb="1" eb="2">
      <t>ム</t>
    </rPh>
    <rPh sb="4" eb="5">
      <t>イ</t>
    </rPh>
    <phoneticPr fontId="3"/>
  </si>
  <si>
    <t>子無14入</t>
    <rPh sb="0" eb="1">
      <t>コ</t>
    </rPh>
    <rPh sb="1" eb="2">
      <t>ム</t>
    </rPh>
    <rPh sb="4" eb="5">
      <t>イ</t>
    </rPh>
    <phoneticPr fontId="3"/>
  </si>
  <si>
    <t>子無15入</t>
    <rPh sb="0" eb="1">
      <t>コ</t>
    </rPh>
    <rPh sb="1" eb="2">
      <t>ム</t>
    </rPh>
    <rPh sb="4" eb="5">
      <t>イ</t>
    </rPh>
    <phoneticPr fontId="3"/>
  </si>
  <si>
    <t>子無16入</t>
    <rPh sb="0" eb="1">
      <t>コ</t>
    </rPh>
    <rPh sb="1" eb="2">
      <t>ム</t>
    </rPh>
    <rPh sb="4" eb="5">
      <t>イ</t>
    </rPh>
    <phoneticPr fontId="3"/>
  </si>
  <si>
    <t>子無17入</t>
    <rPh sb="0" eb="1">
      <t>コ</t>
    </rPh>
    <rPh sb="1" eb="2">
      <t>ム</t>
    </rPh>
    <rPh sb="4" eb="5">
      <t>イ</t>
    </rPh>
    <phoneticPr fontId="3"/>
  </si>
  <si>
    <t>子無18入</t>
    <rPh sb="0" eb="1">
      <t>コ</t>
    </rPh>
    <rPh sb="1" eb="2">
      <t>ム</t>
    </rPh>
    <rPh sb="4" eb="5">
      <t>イ</t>
    </rPh>
    <phoneticPr fontId="3"/>
  </si>
  <si>
    <t>子無19入</t>
    <rPh sb="0" eb="1">
      <t>コ</t>
    </rPh>
    <rPh sb="1" eb="2">
      <t>ム</t>
    </rPh>
    <rPh sb="4" eb="5">
      <t>イ</t>
    </rPh>
    <phoneticPr fontId="3"/>
  </si>
  <si>
    <t>子無20入</t>
    <rPh sb="0" eb="1">
      <t>コ</t>
    </rPh>
    <rPh sb="1" eb="2">
      <t>ム</t>
    </rPh>
    <rPh sb="4" eb="5">
      <t>イ</t>
    </rPh>
    <phoneticPr fontId="3"/>
  </si>
  <si>
    <t>子無21入</t>
    <rPh sb="0" eb="1">
      <t>コ</t>
    </rPh>
    <rPh sb="1" eb="2">
      <t>ム</t>
    </rPh>
    <rPh sb="4" eb="5">
      <t>イ</t>
    </rPh>
    <phoneticPr fontId="3"/>
  </si>
  <si>
    <t>子無22入</t>
    <rPh sb="0" eb="1">
      <t>コ</t>
    </rPh>
    <rPh sb="1" eb="2">
      <t>ム</t>
    </rPh>
    <rPh sb="4" eb="5">
      <t>イ</t>
    </rPh>
    <phoneticPr fontId="3"/>
  </si>
  <si>
    <t>子無24入</t>
    <rPh sb="0" eb="1">
      <t>コ</t>
    </rPh>
    <rPh sb="1" eb="2">
      <t>ム</t>
    </rPh>
    <rPh sb="4" eb="5">
      <t>イ</t>
    </rPh>
    <phoneticPr fontId="3"/>
  </si>
  <si>
    <t>～</t>
  </si>
  <si>
    <t>測定尾数</t>
  </si>
  <si>
    <t>平均(cm)</t>
  </si>
  <si>
    <t>S.D(cm)</t>
  </si>
  <si>
    <t>水揚箱数</t>
  </si>
  <si>
    <t>箱内尾数</t>
  </si>
  <si>
    <t>測定重量</t>
  </si>
  <si>
    <t>箱内重量</t>
  </si>
  <si>
    <t>全重</t>
  </si>
  <si>
    <t>箱規格</t>
  </si>
  <si>
    <t>ｽﾁﾛｰﾙ</t>
    <phoneticPr fontId="4"/>
  </si>
  <si>
    <t>木薄箱</t>
    <rPh sb="0" eb="1">
      <t>キ</t>
    </rPh>
    <rPh sb="1" eb="2">
      <t>ウス</t>
    </rPh>
    <rPh sb="2" eb="3">
      <t>ハコ</t>
    </rPh>
    <phoneticPr fontId="4"/>
  </si>
  <si>
    <t>1尾当り重量(g)</t>
  </si>
  <si>
    <t>H25データ</t>
    <phoneticPr fontId="4"/>
  </si>
  <si>
    <t>H24データ</t>
    <phoneticPr fontId="4"/>
  </si>
  <si>
    <t>大</t>
    <rPh sb="0" eb="1">
      <t>ダイ</t>
    </rPh>
    <phoneticPr fontId="4"/>
  </si>
  <si>
    <t>豆</t>
    <rPh sb="0" eb="1">
      <t>マメ</t>
    </rPh>
    <phoneticPr fontId="4"/>
  </si>
  <si>
    <t>漁場：8297,8289</t>
    <phoneticPr fontId="3"/>
  </si>
  <si>
    <t>船　名</t>
    <rPh sb="0" eb="1">
      <t>フネ</t>
    </rPh>
    <rPh sb="2" eb="3">
      <t>メイ</t>
    </rPh>
    <phoneticPr fontId="4"/>
  </si>
  <si>
    <t>13,15暉祥丸</t>
    <rPh sb="5" eb="6">
      <t>キ</t>
    </rPh>
    <rPh sb="6" eb="7">
      <t>ショ</t>
    </rPh>
    <rPh sb="7" eb="8">
      <t>マル</t>
    </rPh>
    <phoneticPr fontId="4"/>
  </si>
  <si>
    <t>漁場：8297,8289</t>
    <rPh sb="0" eb="2">
      <t>ギョジョウ</t>
    </rPh>
    <phoneticPr fontId="4"/>
  </si>
  <si>
    <t>魚　種</t>
    <rPh sb="0" eb="1">
      <t>サカナ</t>
    </rPh>
    <rPh sb="2" eb="3">
      <t>タネ</t>
    </rPh>
    <phoneticPr fontId="4"/>
  </si>
  <si>
    <t>アカガレイ</t>
    <phoneticPr fontId="4"/>
  </si>
  <si>
    <t>船名：暉祥丸</t>
    <rPh sb="0" eb="1">
      <t>セン</t>
    </rPh>
    <rPh sb="1" eb="2">
      <t>メイ</t>
    </rPh>
    <rPh sb="3" eb="4">
      <t>キ</t>
    </rPh>
    <rPh sb="4" eb="5">
      <t>ショ</t>
    </rPh>
    <rPh sb="5" eb="6">
      <t>マル</t>
    </rPh>
    <phoneticPr fontId="4"/>
  </si>
  <si>
    <t>№</t>
    <phoneticPr fontId="4"/>
  </si>
  <si>
    <t>銘柄</t>
    <rPh sb="0" eb="2">
      <t>メイガラ</t>
    </rPh>
    <phoneticPr fontId="4"/>
  </si>
  <si>
    <t>全長</t>
    <rPh sb="0" eb="2">
      <t>ゼンチョウ</t>
    </rPh>
    <phoneticPr fontId="4"/>
  </si>
  <si>
    <t>標準体長</t>
    <rPh sb="0" eb="2">
      <t>ヒョウジュン</t>
    </rPh>
    <rPh sb="2" eb="3">
      <t>タイジュウ</t>
    </rPh>
    <rPh sb="3" eb="4">
      <t>チョウ</t>
    </rPh>
    <phoneticPr fontId="4"/>
  </si>
  <si>
    <t>体重</t>
    <rPh sb="0" eb="2">
      <t>タイジュウ</t>
    </rPh>
    <phoneticPr fontId="4"/>
  </si>
  <si>
    <t>性別</t>
    <rPh sb="0" eb="2">
      <t>セイベツ</t>
    </rPh>
    <phoneticPr fontId="4"/>
  </si>
  <si>
    <t>（㎜）</t>
    <phoneticPr fontId="4"/>
  </si>
  <si>
    <t>（ｇ）</t>
    <phoneticPr fontId="4"/>
  </si>
  <si>
    <t>♂1,♀2</t>
    <phoneticPr fontId="4"/>
  </si>
  <si>
    <t>子持8入</t>
    <rPh sb="0" eb="2">
      <t>コモ</t>
    </rPh>
    <rPh sb="3" eb="4">
      <t>イ</t>
    </rPh>
    <phoneticPr fontId="6"/>
  </si>
  <si>
    <t>子持10</t>
    <rPh sb="0" eb="2">
      <t>コモ</t>
    </rPh>
    <phoneticPr fontId="6"/>
  </si>
  <si>
    <t>子持12</t>
    <rPh sb="0" eb="2">
      <t>コモ</t>
    </rPh>
    <phoneticPr fontId="6"/>
  </si>
  <si>
    <t>子持14入</t>
    <rPh sb="0" eb="2">
      <t>コモ</t>
    </rPh>
    <rPh sb="4" eb="5">
      <t>イ</t>
    </rPh>
    <phoneticPr fontId="6"/>
  </si>
  <si>
    <t>バラ4</t>
    <phoneticPr fontId="6"/>
  </si>
  <si>
    <t>バラ6</t>
    <phoneticPr fontId="6"/>
  </si>
  <si>
    <t>バラ8</t>
    <phoneticPr fontId="6"/>
  </si>
  <si>
    <t>バラ10</t>
    <phoneticPr fontId="6"/>
  </si>
  <si>
    <t>残数</t>
    <rPh sb="0" eb="2">
      <t>ザンスウ</t>
    </rPh>
    <phoneticPr fontId="6"/>
  </si>
  <si>
    <t>残重</t>
    <rPh sb="0" eb="1">
      <t>ザン</t>
    </rPh>
    <rPh sb="1" eb="2">
      <t>ジュウ</t>
    </rPh>
    <phoneticPr fontId="6"/>
  </si>
  <si>
    <t>13.38㎏</t>
    <phoneticPr fontId="6"/>
  </si>
  <si>
    <t>重量データなし</t>
    <rPh sb="0" eb="2">
      <t>ジュウリョウ</t>
    </rPh>
    <phoneticPr fontId="4"/>
  </si>
  <si>
    <t>木箱薄</t>
  </si>
  <si>
    <t>木箱厚</t>
  </si>
  <si>
    <t>ｽﾁﾛｰﾙ</t>
  </si>
  <si>
    <t>全重量(kg)</t>
    <phoneticPr fontId="4"/>
  </si>
  <si>
    <t>箱内重量(kg)</t>
  </si>
  <si>
    <t>測定重量(kg)</t>
  </si>
  <si>
    <t>S.D(cm)</t>
    <phoneticPr fontId="4"/>
  </si>
  <si>
    <t>平均(cm)</t>
    <phoneticPr fontId="4"/>
  </si>
  <si>
    <t>No.14</t>
    <phoneticPr fontId="4"/>
  </si>
  <si>
    <t>No.13</t>
    <phoneticPr fontId="4"/>
  </si>
  <si>
    <t>No.12</t>
    <phoneticPr fontId="4"/>
  </si>
  <si>
    <t>110入</t>
    <phoneticPr fontId="4"/>
  </si>
  <si>
    <t>100入</t>
    <phoneticPr fontId="4"/>
  </si>
  <si>
    <t>90入</t>
    <phoneticPr fontId="4"/>
  </si>
  <si>
    <t>80入</t>
    <phoneticPr fontId="4"/>
  </si>
  <si>
    <t>70入</t>
    <phoneticPr fontId="4"/>
  </si>
  <si>
    <t>60入</t>
    <phoneticPr fontId="4"/>
  </si>
  <si>
    <t>50入</t>
    <phoneticPr fontId="4"/>
  </si>
  <si>
    <t>40入</t>
    <phoneticPr fontId="4"/>
  </si>
  <si>
    <t>30入</t>
    <phoneticPr fontId="4"/>
  </si>
  <si>
    <t>20入</t>
    <phoneticPr fontId="4"/>
  </si>
  <si>
    <t>子持40入</t>
    <rPh sb="0" eb="2">
      <t>コモ</t>
    </rPh>
    <rPh sb="4" eb="5">
      <t>イ</t>
    </rPh>
    <phoneticPr fontId="4"/>
  </si>
  <si>
    <t>子持30入</t>
    <rPh sb="0" eb="2">
      <t>コモ</t>
    </rPh>
    <rPh sb="4" eb="5">
      <t>イ</t>
    </rPh>
    <phoneticPr fontId="4"/>
  </si>
  <si>
    <t>子持20入</t>
    <rPh sb="0" eb="2">
      <t>コモ</t>
    </rPh>
    <rPh sb="4" eb="5">
      <t>イ</t>
    </rPh>
    <phoneticPr fontId="4"/>
  </si>
  <si>
    <t>子持15入</t>
    <rPh sb="0" eb="2">
      <t>コモ</t>
    </rPh>
    <rPh sb="4" eb="5">
      <t>イ</t>
    </rPh>
    <phoneticPr fontId="4"/>
  </si>
  <si>
    <t>子持10入</t>
    <rPh sb="0" eb="2">
      <t>コモ</t>
    </rPh>
    <rPh sb="4" eb="5">
      <t>イ</t>
    </rPh>
    <phoneticPr fontId="4"/>
  </si>
  <si>
    <t>子持8入</t>
    <rPh sb="0" eb="2">
      <t>コモ</t>
    </rPh>
    <rPh sb="3" eb="4">
      <t>イ</t>
    </rPh>
    <phoneticPr fontId="4"/>
  </si>
  <si>
    <t>全長(cm)</t>
  </si>
  <si>
    <t>漁場：9911,9914</t>
    <phoneticPr fontId="4"/>
  </si>
  <si>
    <t>魚種：ソウハチ</t>
    <phoneticPr fontId="4"/>
  </si>
  <si>
    <t>2014年5月1日　船名：宇野丸</t>
    <rPh sb="13" eb="15">
      <t>ウノ</t>
    </rPh>
    <rPh sb="15" eb="16">
      <t>マル</t>
    </rPh>
    <phoneticPr fontId="4"/>
  </si>
  <si>
    <t>30入</t>
    <rPh sb="2" eb="3">
      <t>イ</t>
    </rPh>
    <phoneticPr fontId="4"/>
  </si>
  <si>
    <t>子持36入</t>
    <rPh sb="0" eb="2">
      <t>コモ</t>
    </rPh>
    <rPh sb="4" eb="5">
      <t>イ</t>
    </rPh>
    <phoneticPr fontId="4"/>
  </si>
  <si>
    <t>子持24入</t>
    <rPh sb="0" eb="2">
      <t>コモ</t>
    </rPh>
    <rPh sb="4" eb="5">
      <t>イ</t>
    </rPh>
    <phoneticPr fontId="4"/>
  </si>
  <si>
    <t>2014年5月19日　船名：5あけぼの丸</t>
    <rPh sb="19" eb="20">
      <t>マル</t>
    </rPh>
    <phoneticPr fontId="4"/>
  </si>
  <si>
    <t>No.15</t>
    <phoneticPr fontId="4"/>
  </si>
  <si>
    <t>No.16</t>
    <phoneticPr fontId="4"/>
  </si>
  <si>
    <t>No.17</t>
    <phoneticPr fontId="4"/>
  </si>
  <si>
    <t>漁場：8903,8906</t>
    <phoneticPr fontId="4"/>
  </si>
  <si>
    <t>2014年12月24日　船名：海幸丸</t>
    <rPh sb="15" eb="16">
      <t>ウミ</t>
    </rPh>
    <rPh sb="16" eb="17">
      <t>サチ</t>
    </rPh>
    <rPh sb="17" eb="18">
      <t>マル</t>
    </rPh>
    <phoneticPr fontId="4"/>
  </si>
  <si>
    <t>魚種：ソウハチ</t>
    <phoneticPr fontId="4"/>
  </si>
  <si>
    <t>子持25入</t>
    <rPh sb="0" eb="2">
      <t>コモ</t>
    </rPh>
    <rPh sb="4" eb="5">
      <t>イ</t>
    </rPh>
    <phoneticPr fontId="4"/>
  </si>
  <si>
    <t>子持50入</t>
    <rPh sb="0" eb="2">
      <t>コモ</t>
    </rPh>
    <rPh sb="4" eb="5">
      <t>イ</t>
    </rPh>
    <phoneticPr fontId="4"/>
  </si>
  <si>
    <t>60入</t>
    <phoneticPr fontId="4"/>
  </si>
  <si>
    <t>70入</t>
    <phoneticPr fontId="4"/>
  </si>
  <si>
    <t>80入</t>
    <phoneticPr fontId="4"/>
  </si>
  <si>
    <t>100入</t>
    <phoneticPr fontId="4"/>
  </si>
  <si>
    <t>120入</t>
    <rPh sb="3" eb="4">
      <t>イ</t>
    </rPh>
    <phoneticPr fontId="4"/>
  </si>
  <si>
    <t>No.13</t>
    <phoneticPr fontId="4"/>
  </si>
  <si>
    <t>No.14</t>
    <phoneticPr fontId="4"/>
  </si>
  <si>
    <t>No.15</t>
    <phoneticPr fontId="4"/>
  </si>
  <si>
    <t>No.16</t>
    <phoneticPr fontId="4"/>
  </si>
  <si>
    <t>No.17</t>
    <phoneticPr fontId="4"/>
  </si>
  <si>
    <t>木箱厚</t>
    <rPh sb="2" eb="3">
      <t>アツシ</t>
    </rPh>
    <phoneticPr fontId="4"/>
  </si>
  <si>
    <t>氷込み</t>
    <rPh sb="0" eb="1">
      <t>コオリ</t>
    </rPh>
    <rPh sb="1" eb="2">
      <t>コ</t>
    </rPh>
    <phoneticPr fontId="4"/>
  </si>
  <si>
    <t>全重：ｽﾁﾛｰﾙは+5kg，木箱厚(14cm)は+13kg,木箱薄(10cm,氷無)は+2.7kg,木箱厚(14cm,氷無)は+3.8kg</t>
  </si>
  <si>
    <t>漁場：8905</t>
    <phoneticPr fontId="4"/>
  </si>
  <si>
    <t>ソウハチ精密測定結果表</t>
  </si>
  <si>
    <t>コード表</t>
  </si>
  <si>
    <t>雌雄</t>
  </si>
  <si>
    <t>雌成熟度</t>
  </si>
  <si>
    <t>雄成熟度</t>
  </si>
  <si>
    <t>調査日：</t>
    <phoneticPr fontId="12"/>
  </si>
  <si>
    <t>2014.5.19</t>
    <phoneticPr fontId="12"/>
  </si>
  <si>
    <t>♂－１</t>
  </si>
  <si>
    <t>未熟－１</t>
  </si>
  <si>
    <t>船名：</t>
  </si>
  <si>
    <t>5AK丸</t>
    <rPh sb="3" eb="4">
      <t>マル</t>
    </rPh>
    <phoneticPr fontId="4"/>
  </si>
  <si>
    <t>♀－２</t>
  </si>
  <si>
    <t>中熟－２</t>
  </si>
  <si>
    <t>漁区：</t>
    <rPh sb="0" eb="2">
      <t>ギョク</t>
    </rPh>
    <phoneticPr fontId="12"/>
  </si>
  <si>
    <t>不明－３</t>
  </si>
  <si>
    <t>成熟－３</t>
  </si>
  <si>
    <t>完熟－４</t>
  </si>
  <si>
    <t>放卵後－５</t>
  </si>
  <si>
    <t>放精後－５</t>
  </si>
  <si>
    <t>No.</t>
  </si>
  <si>
    <t>銘柄</t>
  </si>
  <si>
    <t>全長(mm)</t>
  </si>
  <si>
    <t>標準体長(mm)</t>
  </si>
  <si>
    <t>体重(g)</t>
  </si>
  <si>
    <t>性別</t>
  </si>
  <si>
    <t>生殖腺重量(g)</t>
  </si>
  <si>
    <t>生殖腺熟度</t>
  </si>
  <si>
    <t>胃内容物重量(g)</t>
  </si>
  <si>
    <t>胃内容</t>
  </si>
  <si>
    <t>30入(子）</t>
    <phoneticPr fontId="4"/>
  </si>
  <si>
    <t>消化物</t>
    <rPh sb="0" eb="2">
      <t>ショウカ</t>
    </rPh>
    <rPh sb="2" eb="3">
      <t>ブツ</t>
    </rPh>
    <phoneticPr fontId="4"/>
  </si>
  <si>
    <t>多毛類</t>
    <rPh sb="0" eb="2">
      <t>タモウ</t>
    </rPh>
    <rPh sb="2" eb="3">
      <t>ルイ</t>
    </rPh>
    <phoneticPr fontId="4"/>
  </si>
  <si>
    <t>4→5</t>
    <phoneticPr fontId="4"/>
  </si>
  <si>
    <t>泥</t>
    <rPh sb="0" eb="1">
      <t>ドロ</t>
    </rPh>
    <phoneticPr fontId="4"/>
  </si>
  <si>
    <t>30入(子）</t>
    <phoneticPr fontId="4"/>
  </si>
  <si>
    <t>4→5</t>
    <phoneticPr fontId="4"/>
  </si>
  <si>
    <t>36入(子）</t>
    <phoneticPr fontId="4"/>
  </si>
  <si>
    <t>エビ</t>
    <phoneticPr fontId="4"/>
  </si>
  <si>
    <t>魚</t>
    <rPh sb="0" eb="1">
      <t>サカナ</t>
    </rPh>
    <phoneticPr fontId="4"/>
  </si>
  <si>
    <t>36入(子）</t>
    <phoneticPr fontId="4"/>
  </si>
  <si>
    <t>エビ</t>
    <phoneticPr fontId="4"/>
  </si>
  <si>
    <t>40入(子）</t>
    <phoneticPr fontId="4"/>
  </si>
  <si>
    <t>魚・エビ</t>
    <rPh sb="0" eb="1">
      <t>サカナ</t>
    </rPh>
    <phoneticPr fontId="4"/>
  </si>
  <si>
    <t>二ギス</t>
    <rPh sb="0" eb="1">
      <t>ニ</t>
    </rPh>
    <phoneticPr fontId="4"/>
  </si>
  <si>
    <t>50入(子）</t>
    <phoneticPr fontId="4"/>
  </si>
  <si>
    <t>調査日：</t>
    <phoneticPr fontId="12"/>
  </si>
  <si>
    <t>2014.12.24</t>
    <phoneticPr fontId="12"/>
  </si>
  <si>
    <t>海幸丸</t>
    <rPh sb="0" eb="2">
      <t>カイコウ</t>
    </rPh>
    <rPh sb="2" eb="3">
      <t>マル</t>
    </rPh>
    <phoneticPr fontId="4"/>
  </si>
  <si>
    <t>アミ</t>
    <phoneticPr fontId="4"/>
  </si>
  <si>
    <t>エビ</t>
    <phoneticPr fontId="4"/>
  </si>
  <si>
    <t>クモヒトデ</t>
    <phoneticPr fontId="4"/>
  </si>
  <si>
    <t>100入</t>
    <phoneticPr fontId="4"/>
  </si>
  <si>
    <t>エビジャコ</t>
    <phoneticPr fontId="4"/>
  </si>
  <si>
    <t>不明</t>
    <rPh sb="0" eb="2">
      <t>フメイ</t>
    </rPh>
    <phoneticPr fontId="4"/>
  </si>
  <si>
    <t>100入</t>
    <phoneticPr fontId="4"/>
  </si>
  <si>
    <t>エビジャコ</t>
    <phoneticPr fontId="4"/>
  </si>
  <si>
    <t>エビ</t>
    <phoneticPr fontId="4"/>
  </si>
  <si>
    <t>バラ③</t>
    <phoneticPr fontId="4"/>
  </si>
  <si>
    <t>アミ</t>
    <phoneticPr fontId="4"/>
  </si>
  <si>
    <t>エビジャコ・アミ</t>
    <phoneticPr fontId="4"/>
  </si>
  <si>
    <t>漁場：</t>
    <phoneticPr fontId="4"/>
  </si>
  <si>
    <t>8903、8906</t>
    <phoneticPr fontId="4"/>
  </si>
  <si>
    <t>2014年4月10 日　船名:宇野丸</t>
    <rPh sb="15" eb="17">
      <t>ウノ</t>
    </rPh>
    <rPh sb="17" eb="18">
      <t>マル</t>
    </rPh>
    <phoneticPr fontId="4"/>
  </si>
  <si>
    <t>魚種：ムシガレイ</t>
    <rPh sb="0" eb="2">
      <t>ギョシュ</t>
    </rPh>
    <phoneticPr fontId="4"/>
  </si>
  <si>
    <t>漁区番号：</t>
    <rPh sb="0" eb="1">
      <t>ギョジョウ</t>
    </rPh>
    <rPh sb="1" eb="2">
      <t>ク</t>
    </rPh>
    <rPh sb="2" eb="4">
      <t>バンゴウ</t>
    </rPh>
    <phoneticPr fontId="4"/>
  </si>
  <si>
    <t>15入</t>
    <rPh sb="2" eb="3">
      <t>イ</t>
    </rPh>
    <phoneticPr fontId="4"/>
  </si>
  <si>
    <t>測定体重(g)</t>
    <rPh sb="0" eb="2">
      <t>ソクテイ</t>
    </rPh>
    <rPh sb="2" eb="4">
      <t>タイジュウ</t>
    </rPh>
    <phoneticPr fontId="0"/>
  </si>
  <si>
    <t>20入</t>
    <rPh sb="2" eb="3">
      <t>イ</t>
    </rPh>
    <phoneticPr fontId="4"/>
  </si>
  <si>
    <t>24入</t>
    <rPh sb="2" eb="3">
      <t>イ</t>
    </rPh>
    <phoneticPr fontId="4"/>
  </si>
  <si>
    <t>32入</t>
    <rPh sb="2" eb="3">
      <t>イ</t>
    </rPh>
    <phoneticPr fontId="4"/>
  </si>
  <si>
    <t>36入</t>
    <rPh sb="2" eb="3">
      <t>イ</t>
    </rPh>
    <phoneticPr fontId="4"/>
  </si>
  <si>
    <t>40入</t>
    <rPh sb="2" eb="3">
      <t>イ</t>
    </rPh>
    <phoneticPr fontId="4"/>
  </si>
  <si>
    <t>48入</t>
    <rPh sb="2" eb="3">
      <t>イ</t>
    </rPh>
    <phoneticPr fontId="4"/>
  </si>
  <si>
    <t>60入</t>
    <rPh sb="2" eb="3">
      <t>イ</t>
    </rPh>
    <phoneticPr fontId="4"/>
  </si>
  <si>
    <t>80入</t>
    <rPh sb="2" eb="3">
      <t>イ</t>
    </rPh>
    <phoneticPr fontId="4"/>
  </si>
  <si>
    <t>100入</t>
    <rPh sb="3" eb="4">
      <t>イ</t>
    </rPh>
    <phoneticPr fontId="4"/>
  </si>
  <si>
    <t>散3</t>
    <rPh sb="0" eb="1">
      <t>サン</t>
    </rPh>
    <phoneticPr fontId="4"/>
  </si>
  <si>
    <t>散4</t>
    <rPh sb="0" eb="1">
      <t>サン</t>
    </rPh>
    <phoneticPr fontId="4"/>
  </si>
  <si>
    <t>散5</t>
    <rPh sb="0" eb="1">
      <t>サン</t>
    </rPh>
    <phoneticPr fontId="4"/>
  </si>
  <si>
    <t>散6</t>
    <rPh sb="0" eb="1">
      <t>サン</t>
    </rPh>
    <phoneticPr fontId="4"/>
  </si>
  <si>
    <t>散7</t>
    <rPh sb="0" eb="1">
      <t>サン</t>
    </rPh>
    <phoneticPr fontId="4"/>
  </si>
  <si>
    <t>ツブシ</t>
    <phoneticPr fontId="4"/>
  </si>
  <si>
    <t>平均全長(cm)</t>
    <rPh sb="2" eb="4">
      <t>ゼンチョウ</t>
    </rPh>
    <phoneticPr fontId="4"/>
  </si>
  <si>
    <t>測定重量(kg)</t>
    <phoneticPr fontId="4"/>
  </si>
  <si>
    <t>箱内重量(kg)</t>
    <phoneticPr fontId="4"/>
  </si>
  <si>
    <t>全重量(kg)</t>
    <rPh sb="2" eb="3">
      <t>リョウ</t>
    </rPh>
    <phoneticPr fontId="4"/>
  </si>
  <si>
    <t>箱規格</t>
    <rPh sb="0" eb="1">
      <t>ハコ</t>
    </rPh>
    <rPh sb="1" eb="3">
      <t>キカク</t>
    </rPh>
    <phoneticPr fontId="4"/>
  </si>
  <si>
    <t>木箱厚</t>
    <rPh sb="0" eb="1">
      <t>キ</t>
    </rPh>
    <rPh sb="1" eb="2">
      <t>ハコ</t>
    </rPh>
    <rPh sb="2" eb="3">
      <t>アツ</t>
    </rPh>
    <phoneticPr fontId="4"/>
  </si>
  <si>
    <t>木箱薄</t>
    <rPh sb="0" eb="1">
      <t>キ</t>
    </rPh>
    <rPh sb="1" eb="2">
      <t>ハコ</t>
    </rPh>
    <rPh sb="2" eb="3">
      <t>ウス</t>
    </rPh>
    <phoneticPr fontId="4"/>
  </si>
  <si>
    <t>全重：ｽﾁﾛｰﾙは+5kg，木箱厚(14cm)は+13kg,木箱薄(10cm,氷無)は+2.7kg,木箱厚(14cm,氷無)は+3.8kg</t>
    <phoneticPr fontId="0"/>
  </si>
  <si>
    <t>全重：ｽﾁﾛｰﾙは+5kg，木箱厚(14cm)は+13kg,木箱薄(10cm,氷無)は+2.7kg,木箱厚(14cm,氷無)は+3.8kg</t>
    <phoneticPr fontId="0"/>
  </si>
  <si>
    <t>12入</t>
    <rPh sb="2" eb="3">
      <t>イ</t>
    </rPh>
    <phoneticPr fontId="4"/>
  </si>
  <si>
    <t>16入</t>
    <rPh sb="2" eb="3">
      <t>イ</t>
    </rPh>
    <phoneticPr fontId="4"/>
  </si>
  <si>
    <t>28入</t>
    <rPh sb="2" eb="3">
      <t>イ</t>
    </rPh>
    <phoneticPr fontId="4"/>
  </si>
  <si>
    <t>50入</t>
    <rPh sb="2" eb="3">
      <t>イ</t>
    </rPh>
    <phoneticPr fontId="4"/>
  </si>
  <si>
    <t>散14</t>
    <rPh sb="0" eb="1">
      <t>サン</t>
    </rPh>
    <phoneticPr fontId="4"/>
  </si>
  <si>
    <t>散15</t>
    <rPh sb="0" eb="1">
      <t>サン</t>
    </rPh>
    <phoneticPr fontId="4"/>
  </si>
  <si>
    <t>散16</t>
    <rPh sb="0" eb="1">
      <t>サン</t>
    </rPh>
    <phoneticPr fontId="4"/>
  </si>
  <si>
    <t>散17</t>
    <rPh sb="0" eb="1">
      <t>サン</t>
    </rPh>
    <phoneticPr fontId="4"/>
  </si>
  <si>
    <t>散18</t>
    <rPh sb="0" eb="1">
      <t>サン</t>
    </rPh>
    <phoneticPr fontId="4"/>
  </si>
  <si>
    <t>散19</t>
    <rPh sb="0" eb="1">
      <t>サン</t>
    </rPh>
    <phoneticPr fontId="4"/>
  </si>
  <si>
    <t>測定重量(kg)</t>
    <phoneticPr fontId="4"/>
  </si>
  <si>
    <t>箱内重量(kg)</t>
    <phoneticPr fontId="4"/>
  </si>
  <si>
    <t>ｽﾁﾛｰﾙ</t>
    <phoneticPr fontId="4"/>
  </si>
  <si>
    <t>全重：ｽﾁﾛｰﾙは+5kg，木箱厚(14cm)は+13kg,木箱薄(10cm,氷無)は+2.7kg,木箱厚(14cm,氷無)は+3.8kg</t>
    <phoneticPr fontId="0"/>
  </si>
  <si>
    <t>2014年10月1日　船名:11あけぼの丸</t>
    <rPh sb="20" eb="21">
      <t>マル</t>
    </rPh>
    <phoneticPr fontId="4"/>
  </si>
  <si>
    <t>3kg：大</t>
    <rPh sb="4" eb="5">
      <t>ダイ</t>
    </rPh>
    <phoneticPr fontId="4"/>
  </si>
  <si>
    <t>3kg：中</t>
    <rPh sb="4" eb="5">
      <t>チュウ</t>
    </rPh>
    <phoneticPr fontId="4"/>
  </si>
  <si>
    <t>散20</t>
    <rPh sb="0" eb="1">
      <t>サン</t>
    </rPh>
    <phoneticPr fontId="4"/>
  </si>
  <si>
    <t>測定重量(kg)</t>
    <phoneticPr fontId="4"/>
  </si>
  <si>
    <t>箱内重量(kg)</t>
    <phoneticPr fontId="4"/>
  </si>
  <si>
    <t>ｽﾁﾛｰﾙ</t>
    <phoneticPr fontId="4"/>
  </si>
  <si>
    <t>全重(kg)</t>
    <rPh sb="0" eb="1">
      <t>ゼン</t>
    </rPh>
    <rPh sb="1" eb="2">
      <t>ジュウ</t>
    </rPh>
    <phoneticPr fontId="4"/>
  </si>
  <si>
    <t>薄箱</t>
    <rPh sb="0" eb="1">
      <t>ウス</t>
    </rPh>
    <rPh sb="1" eb="2">
      <t>ハコ</t>
    </rPh>
    <phoneticPr fontId="4"/>
  </si>
  <si>
    <t>厚箱</t>
    <rPh sb="0" eb="1">
      <t>アツ</t>
    </rPh>
    <rPh sb="1" eb="2">
      <t>バコ</t>
    </rPh>
    <phoneticPr fontId="4"/>
  </si>
  <si>
    <t>箱数</t>
    <rPh sb="0" eb="2">
      <t>ハコスウ</t>
    </rPh>
    <phoneticPr fontId="4"/>
  </si>
  <si>
    <t>箱内尾数</t>
    <rPh sb="0" eb="1">
      <t>ハコ</t>
    </rPh>
    <rPh sb="1" eb="2">
      <t>ナイ</t>
    </rPh>
    <rPh sb="2" eb="3">
      <t>ビ</t>
    </rPh>
    <rPh sb="3" eb="4">
      <t>スウ</t>
    </rPh>
    <phoneticPr fontId="4"/>
  </si>
  <si>
    <t>箱内重量</t>
    <rPh sb="0" eb="1">
      <t>ハコ</t>
    </rPh>
    <rPh sb="1" eb="2">
      <t>ナイ</t>
    </rPh>
    <rPh sb="2" eb="4">
      <t>ジュウリョウ</t>
    </rPh>
    <phoneticPr fontId="4"/>
  </si>
  <si>
    <t>ムシガレイ精密測定結果表</t>
  </si>
  <si>
    <t>調査日：2014.04.10</t>
    <rPh sb="0" eb="3">
      <t>チョウサビ</t>
    </rPh>
    <phoneticPr fontId="4"/>
  </si>
  <si>
    <t>船名：宇野丸</t>
    <rPh sb="0" eb="2">
      <t>センメイ</t>
    </rPh>
    <rPh sb="3" eb="5">
      <t>ウノ</t>
    </rPh>
    <rPh sb="5" eb="6">
      <t>マル</t>
    </rPh>
    <phoneticPr fontId="4"/>
  </si>
  <si>
    <t>バラ№4</t>
    <phoneticPr fontId="4"/>
  </si>
  <si>
    <t>No.</t>
    <phoneticPr fontId="4"/>
  </si>
  <si>
    <t>エンコウガニ</t>
    <phoneticPr fontId="4"/>
  </si>
  <si>
    <t>カニ・コシオリエビ</t>
    <phoneticPr fontId="4"/>
  </si>
  <si>
    <t>エンコウガニ・シャコ・エビ</t>
    <phoneticPr fontId="4"/>
  </si>
  <si>
    <t>エンコウガニ・コシオリエビ・アカイシガニ</t>
    <phoneticPr fontId="4"/>
  </si>
  <si>
    <t>カニ・シャコ</t>
    <phoneticPr fontId="4"/>
  </si>
  <si>
    <t>ヒメエンコウガニ・アミ・コシオリエビ</t>
    <phoneticPr fontId="4"/>
  </si>
  <si>
    <t>ヒメエンコウガニ・コシオリエビ</t>
    <phoneticPr fontId="4"/>
  </si>
  <si>
    <t>ヒメエンコウガニ・エンコウガニ</t>
    <phoneticPr fontId="4"/>
  </si>
  <si>
    <t>エンコウガニ・コシオリエビ</t>
    <phoneticPr fontId="4"/>
  </si>
  <si>
    <t>シャコ</t>
    <phoneticPr fontId="4"/>
  </si>
  <si>
    <t>ヒメエンコウガニ</t>
  </si>
  <si>
    <t>シャコ・エビ・ヒメエンコウガニ</t>
    <phoneticPr fontId="4"/>
  </si>
  <si>
    <t>アミ・ヒメエンコウガニ・エンコウガニ</t>
    <phoneticPr fontId="4"/>
  </si>
  <si>
    <t>コシオリエビ</t>
    <phoneticPr fontId="4"/>
  </si>
  <si>
    <t>アミ・ヒメエンコウガニ</t>
    <phoneticPr fontId="4"/>
  </si>
  <si>
    <t>シャコ・エンコウガニ</t>
    <phoneticPr fontId="4"/>
  </si>
  <si>
    <t>シャコ・カニ</t>
    <phoneticPr fontId="4"/>
  </si>
  <si>
    <t>コシオリエビ・エビ・アカイシガニ</t>
    <phoneticPr fontId="4"/>
  </si>
  <si>
    <t>コシオリエビ・ヒメエンコウガニ</t>
    <phoneticPr fontId="4"/>
  </si>
  <si>
    <t>カニ</t>
    <phoneticPr fontId="4"/>
  </si>
  <si>
    <t>空胃</t>
    <rPh sb="0" eb="1">
      <t>クウ</t>
    </rPh>
    <rPh sb="1" eb="2">
      <t>イ</t>
    </rPh>
    <phoneticPr fontId="4"/>
  </si>
  <si>
    <t>アミ・カニ</t>
    <phoneticPr fontId="4"/>
  </si>
  <si>
    <t>スルメイカ・シャコ</t>
    <phoneticPr fontId="4"/>
  </si>
  <si>
    <t>エビ・ヒメエンコウガニ</t>
    <phoneticPr fontId="4"/>
  </si>
  <si>
    <t>魚・ヒメエンコウガニ</t>
    <rPh sb="0" eb="1">
      <t>サカナ</t>
    </rPh>
    <phoneticPr fontId="4"/>
  </si>
  <si>
    <t>コシオリエビ・ヒメエンコウガニ・シャコ</t>
    <phoneticPr fontId="4"/>
  </si>
  <si>
    <t>ヒメエンコウガニ</t>
    <phoneticPr fontId="4"/>
  </si>
  <si>
    <t>ヒメエンコウガニ・エビ</t>
    <phoneticPr fontId="4"/>
  </si>
  <si>
    <t>空胃</t>
    <rPh sb="0" eb="2">
      <t>クウイ</t>
    </rPh>
    <phoneticPr fontId="4"/>
  </si>
  <si>
    <t>エビ・カイメン</t>
    <phoneticPr fontId="4"/>
  </si>
  <si>
    <t>アミ・カニ・タコ</t>
    <phoneticPr fontId="4"/>
  </si>
  <si>
    <t>エビ</t>
    <phoneticPr fontId="4"/>
  </si>
  <si>
    <t>エビ・アミ</t>
    <phoneticPr fontId="4"/>
  </si>
  <si>
    <t>ヒメエンコウガニ</t>
    <phoneticPr fontId="4"/>
  </si>
  <si>
    <t>カニ</t>
    <phoneticPr fontId="4"/>
  </si>
  <si>
    <t>エビジャコ・ヒメエンコウガニ・エンコウガニ</t>
    <phoneticPr fontId="4"/>
  </si>
  <si>
    <t>エビ・ヒメエンコウガニ</t>
    <phoneticPr fontId="4"/>
  </si>
  <si>
    <t>ヒメエンコウガニ・ワ二ギス</t>
    <rPh sb="10" eb="11">
      <t>ニ</t>
    </rPh>
    <phoneticPr fontId="4"/>
  </si>
  <si>
    <t>アミ</t>
    <phoneticPr fontId="4"/>
  </si>
  <si>
    <t>エビ・エビジャコ</t>
    <phoneticPr fontId="4"/>
  </si>
  <si>
    <t>アミ・魚</t>
    <rPh sb="3" eb="4">
      <t>サカナ</t>
    </rPh>
    <phoneticPr fontId="4"/>
  </si>
  <si>
    <t>エビ・ワ二ギス・エンコウガニ</t>
    <rPh sb="4" eb="5">
      <t>ニ</t>
    </rPh>
    <phoneticPr fontId="4"/>
  </si>
  <si>
    <t>アミ・エビ</t>
    <phoneticPr fontId="4"/>
  </si>
  <si>
    <t>イカ・アミ・カニ</t>
    <phoneticPr fontId="4"/>
  </si>
  <si>
    <t>アミ・エビ・カニ</t>
    <phoneticPr fontId="4"/>
  </si>
  <si>
    <t>カニ・アミ</t>
    <phoneticPr fontId="4"/>
  </si>
  <si>
    <t>コシオリエビ・シャコ・エビ</t>
    <phoneticPr fontId="4"/>
  </si>
  <si>
    <t>コシオリエビ・ヒメエンコウガニ・エビ</t>
    <phoneticPr fontId="4"/>
  </si>
  <si>
    <t>ヒメエンコウガニ・シャコ</t>
    <phoneticPr fontId="4"/>
  </si>
  <si>
    <t>コシオリエビ・シャコ</t>
    <phoneticPr fontId="4"/>
  </si>
  <si>
    <t>コシオリエビ・エビ</t>
    <phoneticPr fontId="4"/>
  </si>
  <si>
    <t>ワ二ギス・コシオリエビ</t>
    <rPh sb="1" eb="2">
      <t>ニ</t>
    </rPh>
    <phoneticPr fontId="4"/>
  </si>
  <si>
    <t>アミ・コシオリエビ</t>
    <phoneticPr fontId="4"/>
  </si>
  <si>
    <t>バラ№4</t>
    <phoneticPr fontId="4"/>
  </si>
  <si>
    <t>アミ・イカ</t>
    <phoneticPr fontId="4"/>
  </si>
  <si>
    <t>コシオリエビ・ヒメエンコウガニ</t>
    <phoneticPr fontId="4"/>
  </si>
  <si>
    <t>残り匹数</t>
    <rPh sb="0" eb="1">
      <t>ノコ</t>
    </rPh>
    <rPh sb="2" eb="4">
      <t>ヒキスウ</t>
    </rPh>
    <phoneticPr fontId="4"/>
  </si>
  <si>
    <t>重量(ｇ)</t>
    <rPh sb="0" eb="2">
      <t>ジュウリョウ</t>
    </rPh>
    <phoneticPr fontId="4"/>
  </si>
  <si>
    <t>コシオリエビ</t>
    <phoneticPr fontId="4"/>
  </si>
  <si>
    <t>調査日：2014.10.1</t>
    <rPh sb="0" eb="3">
      <t>チョウサビ</t>
    </rPh>
    <phoneticPr fontId="4"/>
  </si>
  <si>
    <t>船名：11AK丸</t>
    <rPh sb="0" eb="2">
      <t>センメイ</t>
    </rPh>
    <rPh sb="7" eb="8">
      <t>マル</t>
    </rPh>
    <phoneticPr fontId="4"/>
  </si>
  <si>
    <t>No.</t>
    <phoneticPr fontId="4"/>
  </si>
  <si>
    <t>8入</t>
    <rPh sb="1" eb="2">
      <t>イ</t>
    </rPh>
    <phoneticPr fontId="4"/>
  </si>
  <si>
    <t>エンコウガニ</t>
    <phoneticPr fontId="4"/>
  </si>
  <si>
    <t>ヒメエンコウガニ・貝殻</t>
    <rPh sb="9" eb="11">
      <t>カイガラ</t>
    </rPh>
    <phoneticPr fontId="4"/>
  </si>
  <si>
    <t>イシガニ</t>
    <phoneticPr fontId="4"/>
  </si>
  <si>
    <t>コウイカ・エンコウガニ</t>
    <phoneticPr fontId="4"/>
  </si>
  <si>
    <t>カタクチ・エンコウガニ</t>
    <phoneticPr fontId="4"/>
  </si>
  <si>
    <t>ヒメエンコウガニ・エビ</t>
    <phoneticPr fontId="4"/>
  </si>
  <si>
    <t>エンコウガニ</t>
    <phoneticPr fontId="4"/>
  </si>
  <si>
    <t>9911、9914</t>
    <phoneticPr fontId="4"/>
  </si>
  <si>
    <t>漁区：9911,9914</t>
    <rPh sb="0" eb="2">
      <t>ギョク</t>
    </rPh>
    <phoneticPr fontId="4"/>
  </si>
  <si>
    <t>8903,8906</t>
    <phoneticPr fontId="4"/>
  </si>
  <si>
    <t>8805,8808</t>
    <phoneticPr fontId="4"/>
  </si>
  <si>
    <t>漁区：8805,8808</t>
    <rPh sb="0" eb="2">
      <t>ギョク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</si>
</sst>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0.0"/>
    <numFmt numFmtId="177" formatCode="#,##0.0;[Red]\-#,##0.0"/>
    <numFmt numFmtId="178" formatCode="yyyy/m/d;@"/>
    <numFmt numFmtId="179" formatCode="#,##0_);[Red]\(#,##0\)"/>
    <numFmt numFmtId="180" formatCode="0_);[Red]\(0\)"/>
    <numFmt numFmtId="181" formatCode="0.00_ "/>
    <numFmt numFmtId="182" formatCode="#,##0_ "/>
  </numFmts>
  <fonts count="17"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12"/>
      <name val="ＭＳ ゴシック"/>
      <family val="3"/>
      <charset val="128"/>
    </font>
    <font>
      <sz val="9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明朝"/>
      <family val="1"/>
      <charset val="128"/>
    </font>
    <font>
      <sz val="11"/>
      <name val="Arial"/>
      <family val="2"/>
    </font>
    <font>
      <sz val="12"/>
      <color rgb="FF002060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rgb="FF0000FF"/>
      <name val="ＭＳ Ｐゴシック"/>
      <family val="3"/>
      <charset val="128"/>
    </font>
    <font>
      <sz val="11"/>
      <color indexed="48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8">
    <xf numFmtId="0" fontId="0" fillId="0" borderId="0"/>
    <xf numFmtId="38" fontId="3" fillId="0" borderId="0" applyFont="0" applyFill="0" applyBorder="0" applyAlignment="0" applyProtection="0"/>
    <xf numFmtId="0" fontId="1" fillId="0" borderId="0"/>
    <xf numFmtId="0" fontId="3" fillId="0" borderId="0"/>
    <xf numFmtId="0" fontId="1" fillId="0" borderId="0"/>
    <xf numFmtId="0" fontId="3" fillId="0" borderId="0">
      <alignment vertical="center"/>
    </xf>
    <xf numFmtId="38" fontId="3" fillId="0" borderId="0" applyFont="0" applyFill="0" applyBorder="0" applyAlignment="0" applyProtection="0"/>
    <xf numFmtId="0" fontId="11" fillId="0" borderId="0"/>
  </cellStyleXfs>
  <cellXfs count="323">
    <xf numFmtId="0" fontId="0" fillId="0" borderId="0" xfId="0"/>
    <xf numFmtId="0" fontId="1" fillId="0" borderId="0" xfId="2" applyFont="1" applyAlignment="1" applyProtection="1">
      <alignment horizontal="left"/>
    </xf>
    <xf numFmtId="0" fontId="1" fillId="0" borderId="0" xfId="2"/>
    <xf numFmtId="0" fontId="1" fillId="0" borderId="0" xfId="2" applyFont="1"/>
    <xf numFmtId="0" fontId="3" fillId="0" borderId="0" xfId="3"/>
    <xf numFmtId="0" fontId="1" fillId="0" borderId="1" xfId="2" applyFont="1" applyBorder="1" applyAlignment="1" applyProtection="1">
      <alignment horizontal="left"/>
    </xf>
    <xf numFmtId="0" fontId="1" fillId="0" borderId="1" xfId="2" applyBorder="1" applyProtection="1"/>
    <xf numFmtId="0" fontId="1" fillId="0" borderId="1" xfId="2" applyFont="1" applyBorder="1" applyProtection="1"/>
    <xf numFmtId="0" fontId="1" fillId="0" borderId="2" xfId="2" applyFont="1" applyBorder="1" applyAlignment="1" applyProtection="1">
      <alignment horizontal="left" shrinkToFit="1"/>
    </xf>
    <xf numFmtId="0" fontId="1" fillId="0" borderId="1" xfId="2" applyBorder="1" applyAlignment="1" applyProtection="1">
      <alignment shrinkToFit="1"/>
    </xf>
    <xf numFmtId="0" fontId="1" fillId="0" borderId="2" xfId="2" applyFont="1" applyBorder="1" applyAlignment="1" applyProtection="1">
      <alignment horizontal="center" shrinkToFit="1"/>
    </xf>
    <xf numFmtId="0" fontId="1" fillId="0" borderId="2" xfId="2" applyBorder="1" applyAlignment="1" applyProtection="1">
      <alignment shrinkToFit="1"/>
    </xf>
    <xf numFmtId="0" fontId="1" fillId="0" borderId="3" xfId="2" applyFont="1" applyBorder="1" applyAlignment="1" applyProtection="1">
      <alignment horizontal="center" shrinkToFit="1"/>
    </xf>
    <xf numFmtId="0" fontId="3" fillId="0" borderId="0" xfId="3" applyAlignment="1">
      <alignment shrinkToFit="1"/>
    </xf>
    <xf numFmtId="176" fontId="1" fillId="0" borderId="4" xfId="2" applyNumberFormat="1" applyBorder="1" applyProtection="1"/>
    <xf numFmtId="0" fontId="1" fillId="0" borderId="5" xfId="2" applyBorder="1" applyAlignment="1" applyProtection="1">
      <alignment horizontal="left"/>
    </xf>
    <xf numFmtId="176" fontId="1" fillId="0" borderId="5" xfId="2" applyNumberFormat="1" applyBorder="1" applyProtection="1"/>
    <xf numFmtId="0" fontId="1" fillId="0" borderId="6" xfId="2" applyFont="1" applyBorder="1" applyAlignment="1" applyProtection="1">
      <alignment horizontal="center"/>
    </xf>
    <xf numFmtId="0" fontId="1" fillId="0" borderId="6" xfId="2" applyBorder="1" applyProtection="1"/>
    <xf numFmtId="0" fontId="1" fillId="0" borderId="6" xfId="2" applyBorder="1" applyAlignment="1" applyProtection="1">
      <alignment horizontal="center"/>
    </xf>
    <xf numFmtId="0" fontId="1" fillId="0" borderId="7" xfId="2" applyFont="1" applyBorder="1" applyAlignment="1" applyProtection="1">
      <alignment horizontal="center"/>
    </xf>
    <xf numFmtId="0" fontId="1" fillId="0" borderId="7" xfId="2" applyFont="1" applyBorder="1" applyAlignment="1" applyProtection="1">
      <alignment horizontal="right"/>
    </xf>
    <xf numFmtId="0" fontId="1" fillId="0" borderId="4" xfId="2" applyBorder="1" applyProtection="1"/>
    <xf numFmtId="0" fontId="1" fillId="0" borderId="8" xfId="2" applyBorder="1" applyProtection="1"/>
    <xf numFmtId="176" fontId="1" fillId="0" borderId="2" xfId="2" applyNumberFormat="1" applyBorder="1" applyProtection="1"/>
    <xf numFmtId="0" fontId="1" fillId="0" borderId="1" xfId="2" applyBorder="1" applyAlignment="1" applyProtection="1">
      <alignment horizontal="left"/>
    </xf>
    <xf numFmtId="176" fontId="1" fillId="0" borderId="1" xfId="2" applyNumberFormat="1" applyBorder="1" applyProtection="1"/>
    <xf numFmtId="0" fontId="1" fillId="0" borderId="2" xfId="2" applyBorder="1" applyProtection="1"/>
    <xf numFmtId="0" fontId="1" fillId="0" borderId="9" xfId="2" applyBorder="1" applyProtection="1"/>
    <xf numFmtId="0" fontId="1" fillId="0" borderId="4" xfId="2" applyBorder="1" applyAlignment="1" applyProtection="1">
      <alignment horizontal="left"/>
    </xf>
    <xf numFmtId="0" fontId="1" fillId="0" borderId="5" xfId="2" applyBorder="1" applyProtection="1"/>
    <xf numFmtId="0" fontId="1" fillId="0" borderId="4" xfId="2" applyFont="1" applyBorder="1" applyAlignment="1" applyProtection="1">
      <alignment horizontal="left"/>
    </xf>
    <xf numFmtId="176" fontId="1" fillId="0" borderId="8" xfId="2" applyNumberFormat="1" applyBorder="1" applyProtection="1"/>
    <xf numFmtId="2" fontId="1" fillId="0" borderId="4" xfId="2" applyNumberFormat="1" applyBorder="1" applyProtection="1"/>
    <xf numFmtId="2" fontId="1" fillId="0" borderId="8" xfId="2" applyNumberFormat="1" applyBorder="1" applyProtection="1"/>
    <xf numFmtId="0" fontId="1" fillId="0" borderId="4" xfId="2" applyFont="1" applyFill="1" applyBorder="1" applyProtection="1"/>
    <xf numFmtId="0" fontId="1" fillId="0" borderId="4" xfId="2" applyFill="1" applyBorder="1" applyProtection="1"/>
    <xf numFmtId="0" fontId="1" fillId="0" borderId="8" xfId="2" applyFill="1" applyBorder="1" applyProtection="1"/>
    <xf numFmtId="1" fontId="1" fillId="0" borderId="4" xfId="2" applyNumberFormat="1" applyBorder="1" applyProtection="1"/>
    <xf numFmtId="1" fontId="1" fillId="0" borderId="4" xfId="2" applyNumberFormat="1" applyFill="1" applyBorder="1" applyProtection="1"/>
    <xf numFmtId="0" fontId="1" fillId="2" borderId="4" xfId="2" applyFill="1" applyBorder="1" applyProtection="1"/>
    <xf numFmtId="1" fontId="1" fillId="0" borderId="8" xfId="2" applyNumberFormat="1" applyBorder="1" applyProtection="1"/>
    <xf numFmtId="38" fontId="1" fillId="0" borderId="4" xfId="1" applyFont="1" applyBorder="1" applyAlignment="1" applyProtection="1">
      <alignment horizontal="left"/>
    </xf>
    <xf numFmtId="38" fontId="1" fillId="0" borderId="5" xfId="1" applyFont="1" applyBorder="1" applyProtection="1"/>
    <xf numFmtId="38" fontId="1" fillId="0" borderId="4" xfId="1" applyFont="1" applyBorder="1" applyProtection="1"/>
    <xf numFmtId="177" fontId="1" fillId="0" borderId="4" xfId="1" applyNumberFormat="1" applyFont="1" applyBorder="1" applyProtection="1"/>
    <xf numFmtId="177" fontId="1" fillId="0" borderId="8" xfId="1" applyNumberFormat="1" applyFont="1" applyBorder="1" applyProtection="1"/>
    <xf numFmtId="38" fontId="1" fillId="0" borderId="8" xfId="1" applyFont="1" applyBorder="1" applyProtection="1"/>
    <xf numFmtId="38" fontId="3" fillId="0" borderId="0" xfId="1" applyFont="1"/>
    <xf numFmtId="38" fontId="1" fillId="0" borderId="10" xfId="1" applyFont="1" applyFill="1" applyBorder="1" applyProtection="1"/>
    <xf numFmtId="38" fontId="1" fillId="0" borderId="4" xfId="1" applyFont="1" applyFill="1" applyBorder="1" applyProtection="1"/>
    <xf numFmtId="177" fontId="1" fillId="0" borderId="4" xfId="1" applyNumberFormat="1" applyFont="1" applyFill="1" applyBorder="1" applyProtection="1"/>
    <xf numFmtId="177" fontId="1" fillId="0" borderId="8" xfId="1" applyNumberFormat="1" applyFont="1" applyFill="1" applyBorder="1" applyProtection="1"/>
    <xf numFmtId="0" fontId="1" fillId="0" borderId="2" xfId="2" applyBorder="1" applyAlignment="1" applyProtection="1">
      <alignment horizontal="center"/>
    </xf>
    <xf numFmtId="177" fontId="1" fillId="0" borderId="2" xfId="2" applyNumberFormat="1" applyBorder="1" applyProtection="1"/>
    <xf numFmtId="0" fontId="1" fillId="0" borderId="9" xfId="2" applyFont="1" applyFill="1" applyBorder="1" applyProtection="1"/>
    <xf numFmtId="0" fontId="1" fillId="0" borderId="2" xfId="2" applyFill="1" applyBorder="1" applyProtection="1"/>
    <xf numFmtId="176" fontId="1" fillId="0" borderId="2" xfId="2" applyNumberFormat="1" applyFill="1" applyBorder="1" applyProtection="1"/>
    <xf numFmtId="176" fontId="1" fillId="0" borderId="9" xfId="2" applyNumberFormat="1" applyFill="1" applyBorder="1" applyProtection="1"/>
    <xf numFmtId="176" fontId="1" fillId="0" borderId="9" xfId="2" applyNumberFormat="1" applyBorder="1" applyProtection="1"/>
    <xf numFmtId="176" fontId="1" fillId="0" borderId="2" xfId="2" applyNumberFormat="1" applyFont="1" applyBorder="1" applyAlignment="1" applyProtection="1">
      <alignment horizontal="center"/>
    </xf>
    <xf numFmtId="176" fontId="1" fillId="0" borderId="2" xfId="2" applyNumberFormat="1" applyBorder="1" applyAlignment="1" applyProtection="1">
      <alignment horizontal="center"/>
    </xf>
    <xf numFmtId="176" fontId="1" fillId="0" borderId="2" xfId="2" applyNumberFormat="1" applyFont="1" applyBorder="1" applyAlignment="1" applyProtection="1">
      <alignment horizontal="center" shrinkToFit="1"/>
    </xf>
    <xf numFmtId="176" fontId="1" fillId="0" borderId="9" xfId="2" applyNumberFormat="1" applyFont="1" applyBorder="1" applyAlignment="1" applyProtection="1">
      <alignment horizontal="center"/>
    </xf>
    <xf numFmtId="0" fontId="1" fillId="0" borderId="2" xfId="2" applyBorder="1" applyAlignment="1" applyProtection="1">
      <alignment horizontal="left"/>
    </xf>
    <xf numFmtId="1" fontId="1" fillId="0" borderId="2" xfId="2" applyNumberFormat="1" applyBorder="1" applyProtection="1"/>
    <xf numFmtId="38" fontId="1" fillId="0" borderId="2" xfId="1" applyFont="1" applyBorder="1" applyProtection="1"/>
    <xf numFmtId="1" fontId="1" fillId="0" borderId="9" xfId="2" applyNumberFormat="1" applyBorder="1" applyProtection="1"/>
    <xf numFmtId="38" fontId="1" fillId="0" borderId="0" xfId="1" applyFont="1" applyBorder="1" applyAlignment="1" applyProtection="1">
      <alignment horizontal="left"/>
    </xf>
    <xf numFmtId="38" fontId="1" fillId="0" borderId="0" xfId="1" applyFont="1" applyBorder="1" applyProtection="1"/>
    <xf numFmtId="0" fontId="0" fillId="0" borderId="0" xfId="0" applyAlignment="1">
      <alignment shrinkToFit="1"/>
    </xf>
    <xf numFmtId="176" fontId="1" fillId="0" borderId="0" xfId="2" applyNumberFormat="1"/>
    <xf numFmtId="0" fontId="1" fillId="0" borderId="0" xfId="2" applyFill="1"/>
    <xf numFmtId="0" fontId="1" fillId="0" borderId="2" xfId="2" applyFont="1" applyFill="1" applyBorder="1" applyAlignment="1" applyProtection="1">
      <alignment horizontal="center" shrinkToFit="1"/>
    </xf>
    <xf numFmtId="0" fontId="1" fillId="0" borderId="3" xfId="2" applyFont="1" applyFill="1" applyBorder="1" applyAlignment="1" applyProtection="1">
      <alignment horizontal="center" shrinkToFit="1"/>
    </xf>
    <xf numFmtId="1" fontId="1" fillId="3" borderId="4" xfId="2" applyNumberFormat="1" applyFill="1" applyBorder="1" applyProtection="1"/>
    <xf numFmtId="0" fontId="1" fillId="3" borderId="4" xfId="2" applyFill="1" applyBorder="1" applyProtection="1"/>
    <xf numFmtId="0" fontId="0" fillId="3" borderId="0" xfId="0" applyFill="1" applyAlignment="1">
      <alignment shrinkToFit="1"/>
    </xf>
    <xf numFmtId="0" fontId="0" fillId="0" borderId="0" xfId="0" applyFill="1"/>
    <xf numFmtId="1" fontId="1" fillId="4" borderId="4" xfId="2" applyNumberFormat="1" applyFill="1" applyBorder="1" applyProtection="1"/>
    <xf numFmtId="0" fontId="1" fillId="4" borderId="4" xfId="2" applyFill="1" applyBorder="1" applyProtection="1"/>
    <xf numFmtId="1" fontId="1" fillId="4" borderId="8" xfId="2" applyNumberFormat="1" applyFill="1" applyBorder="1" applyProtection="1"/>
    <xf numFmtId="0" fontId="0" fillId="4" borderId="0" xfId="0" applyFill="1" applyAlignment="1">
      <alignment shrinkToFit="1"/>
    </xf>
    <xf numFmtId="0" fontId="0" fillId="4" borderId="0" xfId="0" applyFill="1"/>
    <xf numFmtId="178" fontId="0" fillId="0" borderId="0" xfId="0" applyNumberFormat="1"/>
    <xf numFmtId="177" fontId="0" fillId="0" borderId="0" xfId="1" applyNumberFormat="1" applyFont="1" applyAlignment="1"/>
    <xf numFmtId="0" fontId="3" fillId="0" borderId="0" xfId="0" applyFont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14" fontId="0" fillId="0" borderId="0" xfId="0" applyNumberFormat="1"/>
    <xf numFmtId="177" fontId="5" fillId="0" borderId="0" xfId="1" applyNumberFormat="1" applyFont="1" applyAlignment="1"/>
    <xf numFmtId="0" fontId="0" fillId="0" borderId="11" xfId="0" applyBorder="1" applyAlignment="1">
      <alignment horizontal="center"/>
    </xf>
    <xf numFmtId="177" fontId="0" fillId="0" borderId="12" xfId="1" applyNumberFormat="1" applyFont="1" applyBorder="1" applyAlignment="1">
      <alignment horizontal="center"/>
    </xf>
    <xf numFmtId="0" fontId="0" fillId="0" borderId="9" xfId="0" applyBorder="1" applyAlignment="1">
      <alignment horizontal="center"/>
    </xf>
    <xf numFmtId="177" fontId="0" fillId="0" borderId="1" xfId="1" applyNumberFormat="1" applyFont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0" xfId="0" applyBorder="1"/>
    <xf numFmtId="0" fontId="0" fillId="0" borderId="9" xfId="0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3" xfId="0" applyBorder="1" applyAlignment="1">
      <alignment horizontal="center"/>
    </xf>
    <xf numFmtId="0" fontId="0" fillId="0" borderId="9" xfId="0" applyBorder="1" applyAlignment="1">
      <alignment horizontal="right"/>
    </xf>
    <xf numFmtId="177" fontId="0" fillId="0" borderId="1" xfId="1" applyNumberFormat="1" applyFont="1" applyBorder="1" applyAlignment="1">
      <alignment horizontal="right"/>
    </xf>
    <xf numFmtId="0" fontId="0" fillId="0" borderId="3" xfId="0" applyBorder="1" applyAlignment="1">
      <alignment horizontal="right"/>
    </xf>
    <xf numFmtId="177" fontId="0" fillId="0" borderId="3" xfId="1" applyNumberFormat="1" applyFont="1" applyBorder="1" applyAlignment="1">
      <alignment horizontal="right"/>
    </xf>
    <xf numFmtId="0" fontId="0" fillId="0" borderId="0" xfId="0" applyAlignment="1"/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4" applyFont="1"/>
    <xf numFmtId="177" fontId="0" fillId="0" borderId="0" xfId="1" applyNumberFormat="1" applyFont="1"/>
    <xf numFmtId="0" fontId="0" fillId="5" borderId="0" xfId="4" applyFont="1" applyFill="1"/>
    <xf numFmtId="0" fontId="0" fillId="0" borderId="0" xfId="4" applyFont="1" applyFill="1"/>
    <xf numFmtId="0" fontId="3" fillId="3" borderId="0" xfId="4" applyFont="1" applyFill="1"/>
    <xf numFmtId="0" fontId="0" fillId="0" borderId="9" xfId="4" applyFont="1" applyBorder="1" applyProtection="1"/>
    <xf numFmtId="0" fontId="0" fillId="0" borderId="2" xfId="4" applyFont="1" applyBorder="1" applyProtection="1"/>
    <xf numFmtId="1" fontId="0" fillId="0" borderId="9" xfId="4" applyNumberFormat="1" applyFont="1" applyBorder="1" applyProtection="1"/>
    <xf numFmtId="1" fontId="0" fillId="0" borderId="2" xfId="4" applyNumberFormat="1" applyFont="1" applyBorder="1" applyProtection="1"/>
    <xf numFmtId="0" fontId="0" fillId="0" borderId="1" xfId="4" applyFont="1" applyBorder="1" applyProtection="1"/>
    <xf numFmtId="0" fontId="0" fillId="0" borderId="2" xfId="4" applyFont="1" applyBorder="1" applyAlignment="1" applyProtection="1">
      <alignment horizontal="left"/>
    </xf>
    <xf numFmtId="176" fontId="0" fillId="0" borderId="9" xfId="4" applyNumberFormat="1" applyFont="1" applyBorder="1" applyProtection="1"/>
    <xf numFmtId="176" fontId="0" fillId="0" borderId="2" xfId="4" applyNumberFormat="1" applyFont="1" applyBorder="1" applyProtection="1"/>
    <xf numFmtId="176" fontId="0" fillId="0" borderId="9" xfId="4" applyNumberFormat="1" applyFont="1" applyBorder="1" applyAlignment="1" applyProtection="1">
      <alignment horizontal="center"/>
    </xf>
    <xf numFmtId="176" fontId="0" fillId="0" borderId="2" xfId="4" applyNumberFormat="1" applyFont="1" applyBorder="1" applyAlignment="1" applyProtection="1">
      <alignment horizontal="center"/>
    </xf>
    <xf numFmtId="0" fontId="0" fillId="0" borderId="2" xfId="4" applyFont="1" applyBorder="1" applyAlignment="1" applyProtection="1">
      <alignment horizontal="center"/>
    </xf>
    <xf numFmtId="0" fontId="0" fillId="0" borderId="8" xfId="4" applyFont="1" applyBorder="1" applyProtection="1"/>
    <xf numFmtId="0" fontId="0" fillId="0" borderId="4" xfId="4" applyFont="1" applyBorder="1" applyProtection="1"/>
    <xf numFmtId="176" fontId="0" fillId="0" borderId="8" xfId="4" applyNumberFormat="1" applyFont="1" applyBorder="1" applyProtection="1"/>
    <xf numFmtId="176" fontId="0" fillId="0" borderId="4" xfId="4" applyNumberFormat="1" applyFont="1" applyBorder="1" applyProtection="1"/>
    <xf numFmtId="0" fontId="0" fillId="0" borderId="5" xfId="4" applyFont="1" applyBorder="1" applyProtection="1"/>
    <xf numFmtId="0" fontId="0" fillId="0" borderId="4" xfId="4" applyFont="1" applyBorder="1" applyAlignment="1" applyProtection="1">
      <alignment horizontal="left"/>
    </xf>
    <xf numFmtId="1" fontId="0" fillId="0" borderId="8" xfId="4" applyNumberFormat="1" applyFont="1" applyBorder="1" applyProtection="1"/>
    <xf numFmtId="1" fontId="0" fillId="0" borderId="4" xfId="4" applyNumberFormat="1" applyFont="1" applyBorder="1" applyProtection="1"/>
    <xf numFmtId="2" fontId="0" fillId="0" borderId="8" xfId="4" applyNumberFormat="1" applyFont="1" applyBorder="1" applyProtection="1"/>
    <xf numFmtId="2" fontId="0" fillId="0" borderId="4" xfId="4" applyNumberFormat="1" applyFont="1" applyBorder="1" applyProtection="1"/>
    <xf numFmtId="176" fontId="0" fillId="0" borderId="1" xfId="4" applyNumberFormat="1" applyFont="1" applyBorder="1" applyProtection="1"/>
    <xf numFmtId="0" fontId="0" fillId="0" borderId="1" xfId="4" applyFont="1" applyBorder="1" applyAlignment="1" applyProtection="1">
      <alignment horizontal="left"/>
    </xf>
    <xf numFmtId="176" fontId="0" fillId="0" borderId="5" xfId="4" applyNumberFormat="1" applyFont="1" applyBorder="1" applyProtection="1"/>
    <xf numFmtId="0" fontId="0" fillId="0" borderId="5" xfId="4" applyFont="1" applyBorder="1" applyAlignment="1" applyProtection="1">
      <alignment horizontal="left"/>
    </xf>
    <xf numFmtId="0" fontId="0" fillId="0" borderId="3" xfId="4" applyFont="1" applyFill="1" applyBorder="1" applyProtection="1"/>
    <xf numFmtId="0" fontId="0" fillId="0" borderId="2" xfId="4" applyFont="1" applyFill="1" applyBorder="1" applyProtection="1"/>
    <xf numFmtId="0" fontId="0" fillId="0" borderId="3" xfId="4" applyFont="1" applyFill="1" applyBorder="1" applyAlignment="1" applyProtection="1">
      <alignment horizontal="center"/>
    </xf>
    <xf numFmtId="0" fontId="0" fillId="0" borderId="2" xfId="4" applyFont="1" applyFill="1" applyBorder="1" applyAlignment="1" applyProtection="1">
      <alignment horizontal="center"/>
    </xf>
    <xf numFmtId="0" fontId="0" fillId="0" borderId="2" xfId="4" applyFont="1" applyFill="1" applyBorder="1" applyAlignment="1" applyProtection="1">
      <alignment horizontal="center" shrinkToFit="1"/>
    </xf>
    <xf numFmtId="3" fontId="0" fillId="0" borderId="1" xfId="4" applyNumberFormat="1" applyFont="1" applyBorder="1" applyProtection="1"/>
    <xf numFmtId="0" fontId="0" fillId="0" borderId="0" xfId="4" applyFont="1" applyAlignment="1" applyProtection="1">
      <alignment horizontal="left"/>
    </xf>
    <xf numFmtId="0" fontId="3" fillId="0" borderId="0" xfId="5">
      <alignment vertical="center"/>
    </xf>
    <xf numFmtId="0" fontId="7" fillId="0" borderId="0" xfId="5" applyFont="1" applyFill="1" applyBorder="1">
      <alignment vertical="center"/>
    </xf>
    <xf numFmtId="0" fontId="8" fillId="0" borderId="0" xfId="5" applyFont="1" applyFill="1">
      <alignment vertical="center"/>
    </xf>
    <xf numFmtId="0" fontId="7" fillId="0" borderId="0" xfId="5" applyFont="1" applyFill="1" applyBorder="1" applyProtection="1">
      <alignment vertical="center"/>
    </xf>
    <xf numFmtId="0" fontId="0" fillId="5" borderId="2" xfId="4" applyFont="1" applyFill="1" applyBorder="1" applyProtection="1"/>
    <xf numFmtId="0" fontId="0" fillId="5" borderId="3" xfId="4" applyFont="1" applyFill="1" applyBorder="1" applyProtection="1"/>
    <xf numFmtId="0" fontId="0" fillId="0" borderId="0" xfId="4" applyFont="1" applyFill="1" applyBorder="1" applyAlignment="1" applyProtection="1">
      <alignment horizontal="center" shrinkToFit="1"/>
    </xf>
    <xf numFmtId="38" fontId="9" fillId="0" borderId="0" xfId="6" applyFont="1" applyAlignment="1">
      <alignment vertical="center"/>
    </xf>
    <xf numFmtId="38" fontId="9" fillId="0" borderId="0" xfId="5" applyNumberFormat="1" applyFont="1" applyFill="1">
      <alignment vertical="center"/>
    </xf>
    <xf numFmtId="0" fontId="9" fillId="0" borderId="0" xfId="5" applyFont="1">
      <alignment vertical="center"/>
    </xf>
    <xf numFmtId="0" fontId="9" fillId="0" borderId="0" xfId="5" applyFont="1" applyFill="1">
      <alignment vertical="center"/>
    </xf>
    <xf numFmtId="38" fontId="9" fillId="0" borderId="0" xfId="5" applyNumberFormat="1" applyFont="1" applyAlignment="1">
      <alignment vertical="center" shrinkToFit="1"/>
    </xf>
    <xf numFmtId="38" fontId="3" fillId="0" borderId="0" xfId="5" applyNumberFormat="1" applyAlignment="1">
      <alignment vertical="center" shrinkToFit="1"/>
    </xf>
    <xf numFmtId="0" fontId="7" fillId="0" borderId="0" xfId="5" applyFont="1" applyFill="1">
      <alignment vertical="center"/>
    </xf>
    <xf numFmtId="1" fontId="0" fillId="0" borderId="10" xfId="4" applyNumberFormat="1" applyFont="1" applyBorder="1" applyProtection="1"/>
    <xf numFmtId="0" fontId="0" fillId="0" borderId="6" xfId="4" applyFont="1" applyBorder="1"/>
    <xf numFmtId="0" fontId="0" fillId="0" borderId="9" xfId="4" applyFont="1" applyBorder="1" applyAlignment="1" applyProtection="1">
      <alignment horizontal="center"/>
    </xf>
    <xf numFmtId="0" fontId="10" fillId="0" borderId="0" xfId="0" applyFont="1" applyFill="1"/>
    <xf numFmtId="179" fontId="3" fillId="0" borderId="0" xfId="5" applyNumberFormat="1" applyAlignment="1">
      <alignment vertical="center" shrinkToFit="1"/>
    </xf>
    <xf numFmtId="0" fontId="0" fillId="0" borderId="0" xfId="4" applyFont="1" applyAlignment="1">
      <alignment shrinkToFit="1"/>
    </xf>
    <xf numFmtId="38" fontId="0" fillId="0" borderId="0" xfId="1" applyFont="1"/>
    <xf numFmtId="0" fontId="0" fillId="0" borderId="0" xfId="0" applyFont="1"/>
    <xf numFmtId="0" fontId="0" fillId="0" borderId="0" xfId="7" applyFont="1" applyAlignment="1" applyProtection="1">
      <alignment horizontal="left"/>
    </xf>
    <xf numFmtId="0" fontId="0" fillId="0" borderId="0" xfId="0" applyFont="1" applyAlignment="1">
      <alignment horizontal="center"/>
    </xf>
    <xf numFmtId="0" fontId="0" fillId="0" borderId="0" xfId="7" applyFont="1"/>
    <xf numFmtId="0" fontId="0" fillId="0" borderId="1" xfId="7" applyFont="1" applyBorder="1" applyProtection="1"/>
    <xf numFmtId="0" fontId="0" fillId="0" borderId="2" xfId="7" applyFont="1" applyBorder="1" applyAlignment="1" applyProtection="1">
      <alignment horizontal="left"/>
    </xf>
    <xf numFmtId="0" fontId="5" fillId="0" borderId="0" xfId="0" applyFont="1"/>
    <xf numFmtId="0" fontId="0" fillId="0" borderId="6" xfId="7" applyFont="1" applyBorder="1" applyAlignment="1" applyProtection="1">
      <alignment horizontal="left"/>
    </xf>
    <xf numFmtId="0" fontId="13" fillId="0" borderId="0" xfId="0" applyFont="1"/>
    <xf numFmtId="0" fontId="14" fillId="0" borderId="0" xfId="0" applyFont="1"/>
    <xf numFmtId="0" fontId="0" fillId="0" borderId="0" xfId="7" applyFont="1" applyBorder="1" applyAlignment="1" applyProtection="1">
      <alignment horizontal="center"/>
    </xf>
    <xf numFmtId="0" fontId="0" fillId="0" borderId="0" xfId="7" applyFont="1" applyBorder="1" applyProtection="1"/>
    <xf numFmtId="0" fontId="3" fillId="0" borderId="0" xfId="0" applyFont="1" applyFill="1"/>
    <xf numFmtId="0" fontId="0" fillId="0" borderId="0" xfId="7" applyFont="1" applyBorder="1" applyAlignment="1" applyProtection="1">
      <alignment horizontal="left"/>
    </xf>
    <xf numFmtId="0" fontId="0" fillId="0" borderId="13" xfId="0" applyFont="1" applyBorder="1" applyAlignment="1">
      <alignment horizontal="center"/>
    </xf>
    <xf numFmtId="0" fontId="0" fillId="0" borderId="13" xfId="7" applyFont="1" applyBorder="1" applyAlignment="1" applyProtection="1">
      <alignment horizontal="center"/>
    </xf>
    <xf numFmtId="0" fontId="0" fillId="0" borderId="0" xfId="7" applyFont="1" applyFill="1"/>
    <xf numFmtId="0" fontId="0" fillId="0" borderId="0" xfId="7" applyFont="1" applyFill="1" applyBorder="1" applyProtection="1"/>
    <xf numFmtId="0" fontId="0" fillId="0" borderId="0" xfId="0" applyBorder="1" applyAlignment="1">
      <alignment horizontal="center"/>
    </xf>
    <xf numFmtId="0" fontId="0" fillId="0" borderId="0" xfId="7" applyFont="1" applyBorder="1"/>
    <xf numFmtId="0" fontId="0" fillId="0" borderId="0" xfId="0" applyFill="1" applyBorder="1"/>
    <xf numFmtId="0" fontId="0" fillId="0" borderId="0" xfId="0" applyAlignment="1">
      <alignment horizontal="left" indent="1"/>
    </xf>
    <xf numFmtId="179" fontId="0" fillId="0" borderId="0" xfId="0" applyNumberFormat="1" applyAlignment="1">
      <alignment horizontal="left" indent="1"/>
    </xf>
    <xf numFmtId="0" fontId="0" fillId="0" borderId="12" xfId="0" applyBorder="1"/>
    <xf numFmtId="0" fontId="0" fillId="0" borderId="0" xfId="0" applyFont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0" xfId="7" applyFont="1" applyAlignment="1">
      <alignment horizontal="center"/>
    </xf>
    <xf numFmtId="0" fontId="3" fillId="0" borderId="0" xfId="0" applyFont="1" applyBorder="1"/>
    <xf numFmtId="0" fontId="0" fillId="0" borderId="0" xfId="7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7" applyFont="1" applyFill="1" applyBorder="1" applyAlignment="1" applyProtection="1">
      <alignment horizontal="right"/>
    </xf>
    <xf numFmtId="0" fontId="0" fillId="0" borderId="0" xfId="0" applyBorder="1" applyAlignment="1">
      <alignment horizontal="right"/>
    </xf>
    <xf numFmtId="0" fontId="0" fillId="0" borderId="0" xfId="4" applyFont="1" applyBorder="1" applyProtection="1"/>
    <xf numFmtId="0" fontId="0" fillId="0" borderId="0" xfId="0" applyFont="1" applyBorder="1"/>
    <xf numFmtId="3" fontId="0" fillId="0" borderId="0" xfId="4" quotePrefix="1" applyNumberFormat="1" applyFont="1" applyBorder="1" applyAlignment="1" applyProtection="1"/>
    <xf numFmtId="0" fontId="0" fillId="0" borderId="12" xfId="0" applyFont="1" applyBorder="1" applyAlignment="1">
      <alignment horizontal="center"/>
    </xf>
    <xf numFmtId="0" fontId="0" fillId="0" borderId="12" xfId="7" applyFont="1" applyBorder="1"/>
    <xf numFmtId="0" fontId="0" fillId="0" borderId="12" xfId="7" applyFont="1" applyFill="1" applyBorder="1"/>
    <xf numFmtId="0" fontId="0" fillId="0" borderId="12" xfId="7" applyFont="1" applyFill="1" applyBorder="1" applyProtection="1"/>
    <xf numFmtId="0" fontId="0" fillId="0" borderId="0" xfId="7" applyFont="1" applyFill="1" applyBorder="1"/>
    <xf numFmtId="0" fontId="0" fillId="0" borderId="0" xfId="7" applyFont="1" applyBorder="1" applyAlignment="1">
      <alignment horizontal="right"/>
    </xf>
    <xf numFmtId="0" fontId="0" fillId="0" borderId="1" xfId="0" applyFont="1" applyFill="1" applyBorder="1" applyAlignment="1">
      <alignment horizontal="center"/>
    </xf>
    <xf numFmtId="0" fontId="0" fillId="0" borderId="1" xfId="7" applyFont="1" applyBorder="1"/>
    <xf numFmtId="0" fontId="0" fillId="0" borderId="1" xfId="0" applyFill="1" applyBorder="1"/>
    <xf numFmtId="0" fontId="0" fillId="0" borderId="1" xfId="0" applyBorder="1"/>
    <xf numFmtId="0" fontId="0" fillId="0" borderId="12" xfId="0" applyBorder="1" applyAlignment="1">
      <alignment horizontal="center"/>
    </xf>
    <xf numFmtId="0" fontId="0" fillId="0" borderId="12" xfId="0" applyFill="1" applyBorder="1"/>
    <xf numFmtId="0" fontId="0" fillId="0" borderId="1" xfId="7" applyFont="1" applyFill="1" applyBorder="1"/>
    <xf numFmtId="0" fontId="8" fillId="0" borderId="0" xfId="5" applyFont="1" applyFill="1" applyAlignment="1" applyProtection="1">
      <alignment horizontal="left"/>
    </xf>
    <xf numFmtId="177" fontId="8" fillId="0" borderId="0" xfId="1" applyNumberFormat="1" applyFont="1" applyFill="1"/>
    <xf numFmtId="0" fontId="8" fillId="0" borderId="0" xfId="5" applyFont="1" applyFill="1" applyBorder="1">
      <alignment vertical="center"/>
    </xf>
    <xf numFmtId="0" fontId="8" fillId="0" borderId="1" xfId="5" applyFont="1" applyFill="1" applyBorder="1" applyAlignment="1" applyProtection="1">
      <alignment horizontal="left"/>
    </xf>
    <xf numFmtId="0" fontId="8" fillId="0" borderId="1" xfId="5" applyFont="1" applyFill="1" applyBorder="1" applyProtection="1">
      <alignment vertical="center"/>
    </xf>
    <xf numFmtId="177" fontId="8" fillId="0" borderId="1" xfId="1" applyNumberFormat="1" applyFont="1" applyFill="1" applyBorder="1" applyProtection="1"/>
    <xf numFmtId="0" fontId="8" fillId="0" borderId="0" xfId="5" applyFont="1" applyFill="1" applyBorder="1" applyProtection="1">
      <alignment vertical="center"/>
    </xf>
    <xf numFmtId="0" fontId="8" fillId="0" borderId="2" xfId="5" applyFont="1" applyFill="1" applyBorder="1" applyAlignment="1" applyProtection="1">
      <alignment horizontal="center" wrapText="1"/>
    </xf>
    <xf numFmtId="0" fontId="8" fillId="0" borderId="3" xfId="5" applyFont="1" applyFill="1" applyBorder="1" applyProtection="1">
      <alignment vertical="center"/>
    </xf>
    <xf numFmtId="0" fontId="8" fillId="0" borderId="2" xfId="5" applyFont="1" applyFill="1" applyBorder="1" applyProtection="1">
      <alignment vertical="center"/>
    </xf>
    <xf numFmtId="0" fontId="8" fillId="0" borderId="2" xfId="5" applyFont="1" applyFill="1" applyBorder="1" applyAlignment="1" applyProtection="1">
      <alignment horizontal="center"/>
    </xf>
    <xf numFmtId="0" fontId="8" fillId="0" borderId="3" xfId="5" applyFont="1" applyFill="1" applyBorder="1" applyAlignment="1" applyProtection="1">
      <alignment horizontal="center"/>
    </xf>
    <xf numFmtId="0" fontId="8" fillId="6" borderId="2" xfId="5" applyFont="1" applyFill="1" applyBorder="1" applyAlignment="1" applyProtection="1">
      <alignment horizontal="center" wrapText="1"/>
    </xf>
    <xf numFmtId="176" fontId="8" fillId="0" borderId="4" xfId="5" applyNumberFormat="1" applyFont="1" applyFill="1" applyBorder="1" applyProtection="1">
      <alignment vertical="center"/>
    </xf>
    <xf numFmtId="0" fontId="8" fillId="0" borderId="5" xfId="5" applyFont="1" applyFill="1" applyBorder="1" applyAlignment="1" applyProtection="1">
      <alignment horizontal="left"/>
    </xf>
    <xf numFmtId="176" fontId="8" fillId="0" borderId="5" xfId="5" applyNumberFormat="1" applyFont="1" applyFill="1" applyBorder="1" applyProtection="1">
      <alignment vertical="center"/>
    </xf>
    <xf numFmtId="0" fontId="8" fillId="0" borderId="4" xfId="5" applyFont="1" applyFill="1" applyBorder="1" applyProtection="1">
      <alignment vertical="center"/>
    </xf>
    <xf numFmtId="177" fontId="8" fillId="0" borderId="4" xfId="1" applyNumberFormat="1" applyFont="1" applyFill="1" applyBorder="1" applyProtection="1"/>
    <xf numFmtId="177" fontId="8" fillId="0" borderId="16" xfId="1" applyNumberFormat="1" applyFont="1" applyFill="1" applyBorder="1" applyProtection="1"/>
    <xf numFmtId="0" fontId="8" fillId="0" borderId="8" xfId="5" applyFont="1" applyFill="1" applyBorder="1" applyProtection="1">
      <alignment vertical="center"/>
    </xf>
    <xf numFmtId="0" fontId="8" fillId="0" borderId="10" xfId="5" applyFont="1" applyFill="1" applyBorder="1" applyProtection="1">
      <alignment vertical="center"/>
    </xf>
    <xf numFmtId="0" fontId="8" fillId="0" borderId="10" xfId="5" applyFont="1" applyFill="1" applyBorder="1">
      <alignment vertical="center"/>
    </xf>
    <xf numFmtId="0" fontId="8" fillId="0" borderId="16" xfId="5" applyFont="1" applyFill="1" applyBorder="1" applyProtection="1">
      <alignment vertical="center"/>
    </xf>
    <xf numFmtId="180" fontId="8" fillId="0" borderId="16" xfId="1" applyNumberFormat="1" applyFont="1" applyFill="1" applyBorder="1" applyProtection="1"/>
    <xf numFmtId="180" fontId="8" fillId="0" borderId="16" xfId="5" applyNumberFormat="1" applyFont="1" applyFill="1" applyBorder="1" applyProtection="1">
      <alignment vertical="center"/>
    </xf>
    <xf numFmtId="38" fontId="8" fillId="0" borderId="16" xfId="1" applyFont="1" applyFill="1" applyBorder="1" applyProtection="1"/>
    <xf numFmtId="176" fontId="8" fillId="0" borderId="17" xfId="5" applyNumberFormat="1" applyFont="1" applyFill="1" applyBorder="1" applyProtection="1">
      <alignment vertical="center"/>
    </xf>
    <xf numFmtId="176" fontId="8" fillId="0" borderId="1" xfId="5" applyNumberFormat="1" applyFont="1" applyFill="1" applyBorder="1" applyProtection="1">
      <alignment vertical="center"/>
    </xf>
    <xf numFmtId="177" fontId="8" fillId="0" borderId="17" xfId="1" applyNumberFormat="1" applyFont="1" applyFill="1" applyBorder="1" applyProtection="1"/>
    <xf numFmtId="177" fontId="8" fillId="0" borderId="18" xfId="1" applyNumberFormat="1" applyFont="1" applyFill="1" applyBorder="1" applyProtection="1"/>
    <xf numFmtId="0" fontId="8" fillId="0" borderId="9" xfId="5" applyFont="1" applyFill="1" applyBorder="1" applyProtection="1">
      <alignment vertical="center"/>
    </xf>
    <xf numFmtId="0" fontId="8" fillId="0" borderId="4" xfId="5" applyFont="1" applyFill="1" applyBorder="1" applyAlignment="1" applyProtection="1">
      <alignment horizontal="left"/>
    </xf>
    <xf numFmtId="0" fontId="8" fillId="0" borderId="5" xfId="5" applyFont="1" applyFill="1" applyBorder="1" applyProtection="1">
      <alignment vertical="center"/>
    </xf>
    <xf numFmtId="38" fontId="8" fillId="0" borderId="4" xfId="1" applyFont="1" applyFill="1" applyBorder="1" applyProtection="1"/>
    <xf numFmtId="0" fontId="8" fillId="0" borderId="19" xfId="5" applyFont="1" applyFill="1" applyBorder="1" applyProtection="1">
      <alignment vertical="center"/>
    </xf>
    <xf numFmtId="176" fontId="8" fillId="0" borderId="8" xfId="5" applyNumberFormat="1" applyFont="1" applyFill="1" applyBorder="1" applyProtection="1">
      <alignment vertical="center"/>
    </xf>
    <xf numFmtId="176" fontId="8" fillId="0" borderId="0" xfId="5" applyNumberFormat="1" applyFont="1" applyFill="1" applyBorder="1" applyProtection="1">
      <alignment vertical="center"/>
    </xf>
    <xf numFmtId="0" fontId="8" fillId="0" borderId="4" xfId="5" applyNumberFormat="1" applyFont="1" applyFill="1" applyBorder="1" applyProtection="1">
      <alignment vertical="center"/>
    </xf>
    <xf numFmtId="38" fontId="8" fillId="0" borderId="4" xfId="1" applyFont="1" applyFill="1" applyBorder="1" applyAlignment="1" applyProtection="1">
      <alignment vertical="center"/>
    </xf>
    <xf numFmtId="0" fontId="8" fillId="0" borderId="4" xfId="5" applyNumberFormat="1" applyFont="1" applyFill="1" applyBorder="1" applyAlignment="1" applyProtection="1">
      <alignment vertical="center"/>
    </xf>
    <xf numFmtId="38" fontId="8" fillId="0" borderId="8" xfId="1" applyFont="1" applyFill="1" applyBorder="1" applyAlignment="1" applyProtection="1">
      <alignment vertical="center"/>
    </xf>
    <xf numFmtId="1" fontId="8" fillId="0" borderId="0" xfId="5" applyNumberFormat="1" applyFont="1" applyFill="1" applyBorder="1" applyProtection="1">
      <alignment vertical="center"/>
    </xf>
    <xf numFmtId="176" fontId="8" fillId="0" borderId="10" xfId="5" applyNumberFormat="1" applyFont="1" applyFill="1" applyBorder="1" applyProtection="1">
      <alignment vertical="center"/>
    </xf>
    <xf numFmtId="0" fontId="8" fillId="0" borderId="16" xfId="5" applyFont="1" applyFill="1" applyBorder="1" applyAlignment="1" applyProtection="1">
      <alignment horizontal="left"/>
    </xf>
    <xf numFmtId="0" fontId="8" fillId="0" borderId="20" xfId="5" applyFont="1" applyFill="1" applyBorder="1" applyProtection="1">
      <alignment vertical="center"/>
    </xf>
    <xf numFmtId="176" fontId="8" fillId="0" borderId="16" xfId="5" applyNumberFormat="1" applyFont="1" applyFill="1" applyBorder="1" applyProtection="1">
      <alignment vertical="center"/>
    </xf>
    <xf numFmtId="0" fontId="8" fillId="0" borderId="16" xfId="5" applyFont="1" applyFill="1" applyBorder="1" applyAlignment="1" applyProtection="1">
      <alignment horizontal="center"/>
    </xf>
    <xf numFmtId="176" fontId="8" fillId="0" borderId="16" xfId="5" applyNumberFormat="1" applyFont="1" applyFill="1" applyBorder="1" applyAlignment="1" applyProtection="1">
      <alignment horizontal="center"/>
    </xf>
    <xf numFmtId="176" fontId="8" fillId="0" borderId="10" xfId="5" applyNumberFormat="1" applyFont="1" applyFill="1" applyBorder="1" applyAlignment="1" applyProtection="1">
      <alignment horizontal="center"/>
    </xf>
    <xf numFmtId="0" fontId="8" fillId="0" borderId="2" xfId="5" applyFont="1" applyFill="1" applyBorder="1" applyAlignment="1" applyProtection="1">
      <alignment horizontal="left"/>
    </xf>
    <xf numFmtId="1" fontId="8" fillId="0" borderId="2" xfId="5" applyNumberFormat="1" applyFont="1" applyFill="1" applyBorder="1" applyProtection="1">
      <alignment vertical="center"/>
    </xf>
    <xf numFmtId="1" fontId="8" fillId="0" borderId="9" xfId="5" applyNumberFormat="1" applyFont="1" applyFill="1" applyBorder="1" applyProtection="1">
      <alignment vertical="center"/>
    </xf>
    <xf numFmtId="0" fontId="3" fillId="0" borderId="0" xfId="5" applyFill="1">
      <alignment vertical="center"/>
    </xf>
    <xf numFmtId="177" fontId="3" fillId="0" borderId="0" xfId="1" applyNumberFormat="1" applyFill="1"/>
    <xf numFmtId="0" fontId="3" fillId="0" borderId="0" xfId="5" applyFill="1" applyBorder="1">
      <alignment vertical="center"/>
    </xf>
    <xf numFmtId="0" fontId="0" fillId="0" borderId="0" xfId="5" applyFont="1" applyFill="1">
      <alignment vertical="center"/>
    </xf>
    <xf numFmtId="38" fontId="3" fillId="0" borderId="0" xfId="1" applyFill="1" applyAlignment="1">
      <alignment vertical="center"/>
    </xf>
    <xf numFmtId="0" fontId="8" fillId="0" borderId="1" xfId="5" applyFont="1" applyFill="1" applyBorder="1">
      <alignment vertical="center"/>
    </xf>
    <xf numFmtId="0" fontId="8" fillId="0" borderId="4" xfId="1" applyNumberFormat="1" applyFont="1" applyFill="1" applyBorder="1" applyAlignment="1" applyProtection="1">
      <alignment vertical="center"/>
    </xf>
    <xf numFmtId="0" fontId="8" fillId="0" borderId="10" xfId="1" applyNumberFormat="1" applyFont="1" applyFill="1" applyBorder="1" applyAlignment="1" applyProtection="1">
      <alignment vertical="center"/>
    </xf>
    <xf numFmtId="38" fontId="8" fillId="0" borderId="8" xfId="1" applyFont="1" applyFill="1" applyBorder="1" applyProtection="1"/>
    <xf numFmtId="177" fontId="7" fillId="5" borderId="0" xfId="1" applyNumberFormat="1" applyFont="1" applyFill="1" applyAlignment="1">
      <alignment vertical="center"/>
    </xf>
    <xf numFmtId="0" fontId="3" fillId="0" borderId="0" xfId="5" applyFont="1" applyFill="1">
      <alignment vertical="center"/>
    </xf>
    <xf numFmtId="0" fontId="8" fillId="0" borderId="4" xfId="5" applyFont="1" applyFill="1" applyBorder="1" applyAlignment="1" applyProtection="1">
      <alignment vertical="center"/>
    </xf>
    <xf numFmtId="176" fontId="8" fillId="0" borderId="4" xfId="5" applyNumberFormat="1" applyFont="1" applyFill="1" applyBorder="1" applyAlignment="1" applyProtection="1">
      <alignment vertical="center"/>
    </xf>
    <xf numFmtId="0" fontId="8" fillId="0" borderId="19" xfId="5" applyFont="1" applyFill="1" applyBorder="1" applyAlignment="1" applyProtection="1">
      <alignment vertical="center"/>
    </xf>
    <xf numFmtId="0" fontId="11" fillId="0" borderId="0" xfId="7" applyBorder="1" applyAlignment="1" applyProtection="1">
      <alignment horizontal="left"/>
    </xf>
    <xf numFmtId="0" fontId="11" fillId="0" borderId="0" xfId="7" applyBorder="1" applyAlignment="1" applyProtection="1">
      <alignment horizontal="center"/>
    </xf>
    <xf numFmtId="0" fontId="11" fillId="0" borderId="0" xfId="7"/>
    <xf numFmtId="49" fontId="0" fillId="0" borderId="0" xfId="0" applyNumberFormat="1"/>
    <xf numFmtId="0" fontId="15" fillId="0" borderId="0" xfId="0" applyFont="1"/>
    <xf numFmtId="0" fontId="11" fillId="0" borderId="0" xfId="7" applyAlignment="1" applyProtection="1">
      <alignment horizontal="left"/>
    </xf>
    <xf numFmtId="0" fontId="11" fillId="0" borderId="2" xfId="7" applyBorder="1" applyAlignment="1" applyProtection="1">
      <alignment horizontal="left"/>
    </xf>
    <xf numFmtId="0" fontId="11" fillId="0" borderId="0" xfId="7" applyFont="1"/>
    <xf numFmtId="0" fontId="11" fillId="0" borderId="6" xfId="7" applyBorder="1" applyAlignment="1" applyProtection="1">
      <alignment horizontal="left"/>
    </xf>
    <xf numFmtId="0" fontId="15" fillId="0" borderId="0" xfId="0" applyFont="1" applyAlignment="1">
      <alignment horizontal="left"/>
    </xf>
    <xf numFmtId="0" fontId="0" fillId="0" borderId="0" xfId="0" applyFill="1" applyAlignment="1">
      <alignment horizontal="center"/>
    </xf>
    <xf numFmtId="0" fontId="7" fillId="0" borderId="0" xfId="0" applyFont="1" applyAlignment="1">
      <alignment horizontal="left"/>
    </xf>
    <xf numFmtId="0" fontId="9" fillId="0" borderId="1" xfId="0" applyFont="1" applyBorder="1" applyAlignment="1">
      <alignment horizontal="left"/>
    </xf>
    <xf numFmtId="0" fontId="7" fillId="0" borderId="0" xfId="0" applyFont="1" applyAlignment="1"/>
    <xf numFmtId="0" fontId="9" fillId="0" borderId="1" xfId="0" applyFont="1" applyBorder="1" applyAlignment="1"/>
    <xf numFmtId="0" fontId="9" fillId="0" borderId="0" xfId="0" applyFont="1" applyFill="1" applyBorder="1" applyAlignment="1"/>
    <xf numFmtId="0" fontId="9" fillId="0" borderId="1" xfId="0" applyFont="1" applyFill="1" applyBorder="1" applyAlignment="1"/>
    <xf numFmtId="181" fontId="0" fillId="0" borderId="0" xfId="0" applyNumberFormat="1" applyBorder="1" applyAlignment="1">
      <alignment horizontal="center"/>
    </xf>
    <xf numFmtId="182" fontId="0" fillId="0" borderId="3" xfId="0" applyNumberFormat="1" applyBorder="1" applyAlignment="1">
      <alignment horizontal="center"/>
    </xf>
    <xf numFmtId="0" fontId="11" fillId="0" borderId="0" xfId="7" applyBorder="1" applyProtection="1"/>
    <xf numFmtId="0" fontId="16" fillId="0" borderId="0" xfId="0" applyFont="1"/>
    <xf numFmtId="0" fontId="7" fillId="0" borderId="0" xfId="0" applyFont="1"/>
    <xf numFmtId="0" fontId="7" fillId="0" borderId="1" xfId="0" applyFont="1" applyBorder="1" applyAlignment="1"/>
    <xf numFmtId="49" fontId="8" fillId="0" borderId="1" xfId="5" applyNumberFormat="1" applyFont="1" applyFill="1" applyBorder="1" applyProtection="1">
      <alignment vertical="center"/>
    </xf>
    <xf numFmtId="3" fontId="0" fillId="0" borderId="0" xfId="0" applyNumberFormat="1" applyAlignment="1">
      <alignment horizontal="center"/>
    </xf>
    <xf numFmtId="0" fontId="0" fillId="0" borderId="13" xfId="0" applyBorder="1"/>
    <xf numFmtId="0" fontId="0" fillId="0" borderId="13" xfId="0" applyBorder="1" applyAlignment="1">
      <alignment horizontal="center"/>
    </xf>
    <xf numFmtId="0" fontId="11" fillId="0" borderId="13" xfId="7" applyBorder="1" applyAlignment="1" applyProtection="1">
      <alignment horizontal="center"/>
    </xf>
    <xf numFmtId="0" fontId="11" fillId="0" borderId="13" xfId="7" applyBorder="1" applyAlignment="1" applyProtection="1">
      <alignment horizontal="left"/>
    </xf>
    <xf numFmtId="0" fontId="9" fillId="0" borderId="0" xfId="0" applyFont="1" applyBorder="1" applyAlignment="1"/>
    <xf numFmtId="0" fontId="9" fillId="0" borderId="0" xfId="0" applyFont="1" applyBorder="1" applyAlignment="1">
      <alignment horizontal="left"/>
    </xf>
    <xf numFmtId="0" fontId="9" fillId="0" borderId="0" xfId="0" applyFont="1" applyBorder="1"/>
    <xf numFmtId="0" fontId="9" fillId="0" borderId="12" xfId="0" applyFont="1" applyBorder="1" applyAlignment="1"/>
    <xf numFmtId="0" fontId="9" fillId="0" borderId="12" xfId="0" applyFont="1" applyFill="1" applyBorder="1" applyAlignment="1"/>
    <xf numFmtId="3" fontId="8" fillId="0" borderId="1" xfId="5" quotePrefix="1" applyNumberFormat="1" applyFont="1" applyFill="1" applyBorder="1" applyProtection="1">
      <alignment vertical="center"/>
    </xf>
    <xf numFmtId="0" fontId="8" fillId="0" borderId="1" xfId="5" quotePrefix="1" applyFont="1" applyFill="1" applyBorder="1">
      <alignment vertical="center"/>
    </xf>
    <xf numFmtId="0" fontId="7" fillId="0" borderId="0" xfId="0" applyFont="1" applyBorder="1" applyAlignment="1"/>
    <xf numFmtId="0" fontId="7" fillId="0" borderId="0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0" fontId="8" fillId="0" borderId="14" xfId="5" applyFont="1" applyFill="1" applyBorder="1" applyAlignment="1" applyProtection="1">
      <alignment horizontal="center"/>
    </xf>
    <xf numFmtId="0" fontId="8" fillId="0" borderId="13" xfId="5" applyFont="1" applyFill="1" applyBorder="1" applyAlignment="1" applyProtection="1">
      <alignment horizontal="center"/>
    </xf>
    <xf numFmtId="0" fontId="8" fillId="0" borderId="15" xfId="5" applyFont="1" applyFill="1" applyBorder="1" applyAlignment="1" applyProtection="1">
      <alignment horizontal="center"/>
    </xf>
    <xf numFmtId="0" fontId="0" fillId="0" borderId="11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</cellXfs>
  <cellStyles count="8">
    <cellStyle name="桁区切り" xfId="1" builtinId="6"/>
    <cellStyle name="桁区切り 2" xfId="6"/>
    <cellStyle name="標準" xfId="0" builtinId="0"/>
    <cellStyle name="標準_10漁期" xfId="5"/>
    <cellStyle name="標準_98年漁期２" xfId="4"/>
    <cellStyle name="標準_原紙" xfId="3"/>
    <cellStyle name="標準_原紙 " xfId="7"/>
    <cellStyle name="標準_市場測定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P54"/>
  <sheetViews>
    <sheetView zoomScale="80" zoomScaleNormal="80" workbookViewId="0">
      <pane xSplit="4" ySplit="3" topLeftCell="E4" activePane="bottomRight" state="frozen"/>
      <selection activeCell="BU48" sqref="BU48"/>
      <selection pane="topRight" activeCell="BU48" sqref="BU48"/>
      <selection pane="bottomLeft" activeCell="BU48" sqref="BU48"/>
      <selection pane="bottomRight" activeCell="H2" sqref="H2"/>
    </sheetView>
  </sheetViews>
  <sheetFormatPr defaultRowHeight="13.5"/>
  <cols>
    <col min="1" max="1" width="4.75" style="265" customWidth="1"/>
    <col min="2" max="2" width="6.75" style="265" customWidth="1"/>
    <col min="3" max="3" width="3.25" style="265" customWidth="1"/>
    <col min="4" max="4" width="6.75" style="265" customWidth="1"/>
    <col min="5" max="5" width="11.875" style="265" customWidth="1"/>
    <col min="6" max="7" width="11.875" style="265" hidden="1" customWidth="1"/>
    <col min="8" max="8" width="11.875" style="265" customWidth="1"/>
    <col min="9" max="10" width="11.875" style="265" hidden="1" customWidth="1"/>
    <col min="11" max="11" width="11.875" style="265" customWidth="1"/>
    <col min="12" max="13" width="11.875" style="265" hidden="1" customWidth="1"/>
    <col min="14" max="14" width="11.875" style="265" customWidth="1"/>
    <col min="15" max="16" width="11.875" style="265" hidden="1" customWidth="1"/>
    <col min="17" max="17" width="11.875" style="265" customWidth="1"/>
    <col min="18" max="19" width="11.875" style="266" hidden="1" customWidth="1"/>
    <col min="20" max="20" width="11.875" style="265" customWidth="1"/>
    <col min="21" max="22" width="11.875" style="265" hidden="1" customWidth="1"/>
    <col min="23" max="23" width="12.25" style="265" customWidth="1"/>
    <col min="24" max="25" width="12.25" style="265" hidden="1" customWidth="1"/>
    <col min="26" max="26" width="11" style="265" customWidth="1"/>
    <col min="27" max="28" width="11" style="265" hidden="1" customWidth="1"/>
    <col min="29" max="29" width="11" style="265" customWidth="1"/>
    <col min="30" max="31" width="11" style="265" hidden="1" customWidth="1"/>
    <col min="32" max="32" width="11" style="265" customWidth="1"/>
    <col min="33" max="34" width="11" style="265" hidden="1" customWidth="1"/>
    <col min="35" max="35" width="11" style="265" customWidth="1"/>
    <col min="36" max="37" width="11" style="265" hidden="1" customWidth="1"/>
    <col min="38" max="38" width="11" style="265" customWidth="1"/>
    <col min="39" max="40" width="11" style="265" hidden="1" customWidth="1"/>
    <col min="41" max="41" width="11" style="265" customWidth="1"/>
    <col min="42" max="43" width="11" style="265" hidden="1" customWidth="1"/>
    <col min="44" max="44" width="11" style="265" customWidth="1"/>
    <col min="45" max="46" width="11" style="265" hidden="1" customWidth="1"/>
    <col min="47" max="47" width="11" style="265" customWidth="1"/>
    <col min="48" max="49" width="11" style="265" hidden="1" customWidth="1"/>
    <col min="50" max="50" width="11" style="265" customWidth="1"/>
    <col min="51" max="52" width="11" style="265" hidden="1" customWidth="1"/>
    <col min="53" max="53" width="11" style="265" customWidth="1"/>
    <col min="54" max="55" width="11" style="265" hidden="1" customWidth="1"/>
    <col min="56" max="56" width="11" style="265" customWidth="1"/>
    <col min="57" max="68" width="9" style="267"/>
    <col min="69" max="16384" width="9" style="265"/>
  </cols>
  <sheetData>
    <row r="1" spans="2:68" s="146" customFormat="1" ht="16.5" customHeight="1">
      <c r="B1" s="213" t="s">
        <v>212</v>
      </c>
      <c r="R1" s="214"/>
      <c r="S1" s="214"/>
      <c r="BE1" s="215"/>
      <c r="BF1" s="215"/>
      <c r="BG1" s="215"/>
      <c r="BH1" s="215"/>
      <c r="BI1" s="215"/>
      <c r="BJ1" s="215"/>
      <c r="BK1" s="215"/>
      <c r="BL1" s="215"/>
      <c r="BM1" s="215"/>
      <c r="BN1" s="215"/>
      <c r="BO1" s="215"/>
      <c r="BP1" s="215"/>
    </row>
    <row r="2" spans="2:68" s="146" customFormat="1" ht="16.5" customHeight="1">
      <c r="B2" s="216" t="s">
        <v>213</v>
      </c>
      <c r="C2" s="217"/>
      <c r="D2" s="217"/>
      <c r="E2" s="217" t="s">
        <v>214</v>
      </c>
      <c r="F2" s="217"/>
      <c r="G2" s="217"/>
      <c r="H2" s="302" t="s">
        <v>343</v>
      </c>
      <c r="I2" s="217"/>
      <c r="J2" s="217"/>
      <c r="K2" s="217"/>
      <c r="L2" s="217"/>
      <c r="M2" s="217"/>
      <c r="N2" s="217"/>
      <c r="O2" s="217"/>
      <c r="P2" s="217"/>
      <c r="Q2" s="217"/>
      <c r="R2" s="218"/>
      <c r="S2" s="218"/>
      <c r="T2" s="217"/>
      <c r="U2" s="217"/>
      <c r="V2" s="217"/>
      <c r="W2" s="217"/>
      <c r="X2" s="217"/>
      <c r="Y2" s="217"/>
      <c r="Z2" s="217"/>
      <c r="AA2" s="217"/>
      <c r="AB2" s="217"/>
      <c r="AC2" s="217"/>
      <c r="AD2" s="217"/>
      <c r="AE2" s="217"/>
      <c r="AF2" s="217"/>
      <c r="AG2" s="217"/>
      <c r="AH2" s="217"/>
      <c r="AI2" s="217"/>
      <c r="AJ2" s="217"/>
      <c r="AK2" s="217"/>
      <c r="AL2" s="217"/>
      <c r="AM2" s="217"/>
      <c r="AN2" s="217"/>
      <c r="AO2" s="217"/>
      <c r="AP2" s="217"/>
      <c r="AQ2" s="217"/>
      <c r="AR2" s="217"/>
      <c r="AS2" s="217"/>
      <c r="AT2" s="217"/>
      <c r="AU2" s="217"/>
      <c r="AV2" s="217"/>
      <c r="AW2" s="217"/>
      <c r="AX2" s="217"/>
      <c r="AY2" s="217"/>
      <c r="AZ2" s="217"/>
      <c r="BA2" s="217"/>
      <c r="BB2" s="217"/>
      <c r="BC2" s="217"/>
      <c r="BD2" s="217"/>
      <c r="BE2" s="219"/>
      <c r="BF2" s="219"/>
      <c r="BG2" s="219"/>
      <c r="BH2" s="219"/>
      <c r="BI2" s="219"/>
      <c r="BJ2" s="219"/>
      <c r="BK2" s="219"/>
      <c r="BL2" s="219"/>
      <c r="BM2" s="215"/>
      <c r="BN2" s="215"/>
      <c r="BO2" s="215"/>
      <c r="BP2" s="215"/>
    </row>
    <row r="3" spans="2:68" s="146" customFormat="1" ht="28.5" customHeight="1">
      <c r="B3" s="318" t="s">
        <v>120</v>
      </c>
      <c r="C3" s="319"/>
      <c r="D3" s="320"/>
      <c r="E3" s="220" t="s">
        <v>215</v>
      </c>
      <c r="F3" s="221"/>
      <c r="G3" s="222" t="s">
        <v>216</v>
      </c>
      <c r="H3" s="220" t="s">
        <v>217</v>
      </c>
      <c r="I3" s="221"/>
      <c r="J3" s="222" t="s">
        <v>216</v>
      </c>
      <c r="K3" s="220" t="s">
        <v>218</v>
      </c>
      <c r="L3" s="221"/>
      <c r="M3" s="222" t="s">
        <v>216</v>
      </c>
      <c r="N3" s="220" t="s">
        <v>219</v>
      </c>
      <c r="O3" s="221"/>
      <c r="P3" s="222" t="s">
        <v>216</v>
      </c>
      <c r="Q3" s="220" t="s">
        <v>220</v>
      </c>
      <c r="R3" s="221"/>
      <c r="S3" s="222" t="s">
        <v>216</v>
      </c>
      <c r="T3" s="220" t="s">
        <v>221</v>
      </c>
      <c r="U3" s="221"/>
      <c r="V3" s="222" t="s">
        <v>216</v>
      </c>
      <c r="W3" s="220" t="s">
        <v>222</v>
      </c>
      <c r="X3" s="221"/>
      <c r="Y3" s="222" t="s">
        <v>216</v>
      </c>
      <c r="Z3" s="220" t="s">
        <v>223</v>
      </c>
      <c r="AA3" s="221"/>
      <c r="AB3" s="222" t="s">
        <v>216</v>
      </c>
      <c r="AC3" s="220" t="s">
        <v>224</v>
      </c>
      <c r="AD3" s="221"/>
      <c r="AE3" s="222" t="s">
        <v>216</v>
      </c>
      <c r="AF3" s="220" t="s">
        <v>225</v>
      </c>
      <c r="AG3" s="221"/>
      <c r="AH3" s="222" t="s">
        <v>216</v>
      </c>
      <c r="AI3" s="220" t="s">
        <v>140</v>
      </c>
      <c r="AJ3" s="221"/>
      <c r="AK3" s="222" t="s">
        <v>216</v>
      </c>
      <c r="AL3" s="223" t="s">
        <v>226</v>
      </c>
      <c r="AM3" s="221"/>
      <c r="AN3" s="222" t="s">
        <v>216</v>
      </c>
      <c r="AO3" s="223" t="s">
        <v>227</v>
      </c>
      <c r="AP3" s="221"/>
      <c r="AQ3" s="222" t="s">
        <v>216</v>
      </c>
      <c r="AR3" s="223" t="s">
        <v>228</v>
      </c>
      <c r="AS3" s="221"/>
      <c r="AT3" s="222" t="s">
        <v>216</v>
      </c>
      <c r="AU3" s="223" t="s">
        <v>229</v>
      </c>
      <c r="AV3" s="221"/>
      <c r="AW3" s="222" t="s">
        <v>216</v>
      </c>
      <c r="AX3" s="223" t="s">
        <v>230</v>
      </c>
      <c r="AY3" s="221"/>
      <c r="AZ3" s="222" t="s">
        <v>216</v>
      </c>
      <c r="BA3" s="224" t="s">
        <v>231</v>
      </c>
      <c r="BB3" s="221"/>
      <c r="BC3" s="222" t="s">
        <v>216</v>
      </c>
      <c r="BD3" s="219"/>
    </row>
    <row r="4" spans="2:68" s="146" customFormat="1" ht="18.75" customHeight="1">
      <c r="B4" s="226">
        <v>10</v>
      </c>
      <c r="C4" s="227" t="s">
        <v>48</v>
      </c>
      <c r="D4" s="228">
        <v>10.9</v>
      </c>
      <c r="E4" s="229"/>
      <c r="F4" s="230">
        <f t="shared" ref="F4:F42" si="0">($B4+0.5)*E4</f>
        <v>0</v>
      </c>
      <c r="G4" s="231">
        <f t="shared" ref="G4:G42" si="1">0.0027*(POWER($B4+0.5,3.3919))*E4</f>
        <v>0</v>
      </c>
      <c r="H4" s="229"/>
      <c r="I4" s="230">
        <f t="shared" ref="I4:I42" si="2">($B4+0.5)*H4</f>
        <v>0</v>
      </c>
      <c r="J4" s="231">
        <f t="shared" ref="J4:J42" si="3">0.0027*(POWER($B4+0.5,3.3919))*H4</f>
        <v>0</v>
      </c>
      <c r="K4" s="229"/>
      <c r="L4" s="230">
        <f t="shared" ref="L4:L42" si="4">($B4+0.5)*K4</f>
        <v>0</v>
      </c>
      <c r="M4" s="231">
        <f t="shared" ref="M4:M42" si="5">0.0027*(POWER($B4+0.5,3.3919))*K4</f>
        <v>0</v>
      </c>
      <c r="N4" s="229"/>
      <c r="O4" s="230">
        <f t="shared" ref="O4:O42" si="6">($B4+0.5)*N4</f>
        <v>0</v>
      </c>
      <c r="P4" s="231">
        <f t="shared" ref="P4:P42" si="7">0.0027*(POWER($B4+0.5,3.3919))*N4</f>
        <v>0</v>
      </c>
      <c r="Q4" s="229"/>
      <c r="R4" s="230">
        <f t="shared" ref="R4:R42" si="8">($B4+0.5)*Q4</f>
        <v>0</v>
      </c>
      <c r="S4" s="231">
        <f t="shared" ref="S4:S42" si="9">0.0027*(POWER($B4+0.5,3.3919))*Q4</f>
        <v>0</v>
      </c>
      <c r="T4" s="229"/>
      <c r="U4" s="230">
        <f t="shared" ref="U4:U42" si="10">($B4+0.5)*T4</f>
        <v>0</v>
      </c>
      <c r="V4" s="231">
        <f t="shared" ref="V4:V42" si="11">0.0027*(POWER($B4+0.5,3.3919))*T4</f>
        <v>0</v>
      </c>
      <c r="W4" s="229"/>
      <c r="X4" s="230">
        <f t="shared" ref="X4:X42" si="12">($B4+0.5)*W4</f>
        <v>0</v>
      </c>
      <c r="Y4" s="231">
        <f t="shared" ref="Y4:Y42" si="13">0.0027*(POWER($B4+0.5,3.3919))*W4</f>
        <v>0</v>
      </c>
      <c r="Z4" s="229"/>
      <c r="AA4" s="230">
        <f t="shared" ref="AA4:AA42" si="14">($B4+0.5)*Z4</f>
        <v>0</v>
      </c>
      <c r="AB4" s="231">
        <f t="shared" ref="AB4:AB42" si="15">0.0027*(POWER($B4+0.5,3.3919))*Z4</f>
        <v>0</v>
      </c>
      <c r="AC4" s="229"/>
      <c r="AD4" s="230">
        <f t="shared" ref="AD4:AD42" si="16">($B4+0.5)*AC4</f>
        <v>0</v>
      </c>
      <c r="AE4" s="231">
        <f t="shared" ref="AE4:AE42" si="17">0.0027*(POWER($B4+0.5,3.3919))*AC4</f>
        <v>0</v>
      </c>
      <c r="AF4" s="229"/>
      <c r="AG4" s="230">
        <f t="shared" ref="AG4:AG42" si="18">($B4+0.5)*AF4</f>
        <v>0</v>
      </c>
      <c r="AH4" s="231">
        <f t="shared" ref="AH4:AH42" si="19">0.0027*(POWER($B4+0.5,3.3919))*AF4</f>
        <v>0</v>
      </c>
      <c r="AI4" s="229"/>
      <c r="AJ4" s="230">
        <f t="shared" ref="AJ4:AJ42" si="20">($B4+0.5)*AI4</f>
        <v>0</v>
      </c>
      <c r="AK4" s="231">
        <f t="shared" ref="AK4:AK42" si="21">0.0027*(POWER($B4+0.5,3.3919))*AI4</f>
        <v>0</v>
      </c>
      <c r="AL4" s="229"/>
      <c r="AM4" s="230">
        <f t="shared" ref="AM4:AM42" si="22">($B4+0.5)*AL4</f>
        <v>0</v>
      </c>
      <c r="AN4" s="231">
        <f t="shared" ref="AN4:AN42" si="23">0.0027*(POWER($B4+0.5,3.3919))*AL4</f>
        <v>0</v>
      </c>
      <c r="AO4" s="229"/>
      <c r="AP4" s="230">
        <f t="shared" ref="AP4:AP42" si="24">($B4+0.5)*AO4</f>
        <v>0</v>
      </c>
      <c r="AQ4" s="231">
        <f t="shared" ref="AQ4:AQ42" si="25">0.0027*(POWER($B4+0.5,3.3919))*AO4</f>
        <v>0</v>
      </c>
      <c r="AR4" s="229"/>
      <c r="AS4" s="230">
        <f t="shared" ref="AS4:AS42" si="26">($B4+0.5)*AR4</f>
        <v>0</v>
      </c>
      <c r="AT4" s="231">
        <f t="shared" ref="AT4:AT42" si="27">0.0027*(POWER($B4+0.5,3.3919))*AR4</f>
        <v>0</v>
      </c>
      <c r="AU4" s="229"/>
      <c r="AV4" s="230">
        <f t="shared" ref="AV4:AV42" si="28">($B4+0.5)*AU4</f>
        <v>0</v>
      </c>
      <c r="AW4" s="231">
        <f t="shared" ref="AW4:AW42" si="29">0.0027*(POWER($B4+0.5,3.3919))*AU4</f>
        <v>0</v>
      </c>
      <c r="AX4" s="229"/>
      <c r="AY4" s="230">
        <f t="shared" ref="AY4:AY42" si="30">($B4+0.5)*AX4</f>
        <v>0</v>
      </c>
      <c r="AZ4" s="231">
        <f t="shared" ref="AZ4:AZ42" si="31">0.0027*(POWER($B4+0.5,3.3919))*AX4</f>
        <v>0</v>
      </c>
      <c r="BA4" s="232"/>
      <c r="BB4" s="230">
        <f t="shared" ref="BB4:BB42" si="32">($B4+0.5)*BA4</f>
        <v>0</v>
      </c>
      <c r="BC4" s="231">
        <f t="shared" ref="BC4:BC42" si="33">0.0027*(POWER($B4+0.5,3.3919))*BA4</f>
        <v>0</v>
      </c>
      <c r="BD4" s="219"/>
    </row>
    <row r="5" spans="2:68" s="146" customFormat="1" ht="18.75" customHeight="1">
      <c r="B5" s="226">
        <f t="shared" ref="B5:B42" si="34">B4+1</f>
        <v>11</v>
      </c>
      <c r="C5" s="227" t="s">
        <v>48</v>
      </c>
      <c r="D5" s="228">
        <f t="shared" ref="D5:D42" si="35">D4+1</f>
        <v>11.9</v>
      </c>
      <c r="E5" s="233"/>
      <c r="F5" s="231">
        <f t="shared" si="0"/>
        <v>0</v>
      </c>
      <c r="G5" s="231">
        <f t="shared" si="1"/>
        <v>0</v>
      </c>
      <c r="H5" s="233"/>
      <c r="I5" s="231">
        <f t="shared" si="2"/>
        <v>0</v>
      </c>
      <c r="J5" s="231">
        <f t="shared" si="3"/>
        <v>0</v>
      </c>
      <c r="K5" s="233"/>
      <c r="L5" s="231">
        <f t="shared" si="4"/>
        <v>0</v>
      </c>
      <c r="M5" s="231">
        <f t="shared" si="5"/>
        <v>0</v>
      </c>
      <c r="N5" s="233"/>
      <c r="O5" s="231">
        <f t="shared" si="6"/>
        <v>0</v>
      </c>
      <c r="P5" s="231">
        <f t="shared" si="7"/>
        <v>0</v>
      </c>
      <c r="Q5" s="233"/>
      <c r="R5" s="231">
        <f t="shared" si="8"/>
        <v>0</v>
      </c>
      <c r="S5" s="231">
        <f t="shared" si="9"/>
        <v>0</v>
      </c>
      <c r="T5" s="233"/>
      <c r="U5" s="231">
        <f t="shared" si="10"/>
        <v>0</v>
      </c>
      <c r="V5" s="231">
        <f t="shared" si="11"/>
        <v>0</v>
      </c>
      <c r="W5" s="233"/>
      <c r="X5" s="231">
        <f t="shared" si="12"/>
        <v>0</v>
      </c>
      <c r="Y5" s="231">
        <f t="shared" si="13"/>
        <v>0</v>
      </c>
      <c r="Z5" s="233"/>
      <c r="AA5" s="231">
        <f t="shared" si="14"/>
        <v>0</v>
      </c>
      <c r="AB5" s="231">
        <f t="shared" si="15"/>
        <v>0</v>
      </c>
      <c r="AC5" s="233"/>
      <c r="AD5" s="231">
        <f t="shared" si="16"/>
        <v>0</v>
      </c>
      <c r="AE5" s="231">
        <f t="shared" si="17"/>
        <v>0</v>
      </c>
      <c r="AF5" s="233"/>
      <c r="AG5" s="231">
        <f t="shared" si="18"/>
        <v>0</v>
      </c>
      <c r="AH5" s="231">
        <f t="shared" si="19"/>
        <v>0</v>
      </c>
      <c r="AI5" s="233"/>
      <c r="AJ5" s="231">
        <f t="shared" si="20"/>
        <v>0</v>
      </c>
      <c r="AK5" s="231">
        <f t="shared" si="21"/>
        <v>0</v>
      </c>
      <c r="AL5" s="233"/>
      <c r="AM5" s="231">
        <f t="shared" si="22"/>
        <v>0</v>
      </c>
      <c r="AN5" s="231">
        <f t="shared" si="23"/>
        <v>0</v>
      </c>
      <c r="AO5" s="233"/>
      <c r="AP5" s="231">
        <f t="shared" si="24"/>
        <v>0</v>
      </c>
      <c r="AQ5" s="231">
        <f t="shared" si="25"/>
        <v>0</v>
      </c>
      <c r="AR5" s="233"/>
      <c r="AS5" s="231">
        <f t="shared" si="26"/>
        <v>0</v>
      </c>
      <c r="AT5" s="231">
        <f t="shared" si="27"/>
        <v>0</v>
      </c>
      <c r="AU5" s="233"/>
      <c r="AV5" s="231">
        <f t="shared" si="28"/>
        <v>0</v>
      </c>
      <c r="AW5" s="231">
        <f t="shared" si="29"/>
        <v>0</v>
      </c>
      <c r="AX5" s="233"/>
      <c r="AY5" s="231">
        <f t="shared" si="30"/>
        <v>0</v>
      </c>
      <c r="AZ5" s="231">
        <f t="shared" si="31"/>
        <v>0</v>
      </c>
      <c r="BA5" s="233"/>
      <c r="BB5" s="231">
        <f t="shared" si="32"/>
        <v>0</v>
      </c>
      <c r="BC5" s="231">
        <f t="shared" si="33"/>
        <v>0</v>
      </c>
      <c r="BD5" s="219"/>
    </row>
    <row r="6" spans="2:68" s="146" customFormat="1" ht="18.75" customHeight="1">
      <c r="B6" s="226">
        <f t="shared" si="34"/>
        <v>12</v>
      </c>
      <c r="C6" s="227" t="s">
        <v>48</v>
      </c>
      <c r="D6" s="228">
        <f t="shared" si="35"/>
        <v>12.9</v>
      </c>
      <c r="E6" s="233"/>
      <c r="F6" s="231">
        <f t="shared" si="0"/>
        <v>0</v>
      </c>
      <c r="G6" s="231">
        <f t="shared" si="1"/>
        <v>0</v>
      </c>
      <c r="H6" s="233"/>
      <c r="I6" s="231">
        <f t="shared" si="2"/>
        <v>0</v>
      </c>
      <c r="J6" s="231">
        <f t="shared" si="3"/>
        <v>0</v>
      </c>
      <c r="K6" s="233"/>
      <c r="L6" s="231">
        <f t="shared" si="4"/>
        <v>0</v>
      </c>
      <c r="M6" s="231">
        <f t="shared" si="5"/>
        <v>0</v>
      </c>
      <c r="N6" s="233"/>
      <c r="O6" s="231">
        <f t="shared" si="6"/>
        <v>0</v>
      </c>
      <c r="P6" s="231">
        <f t="shared" si="7"/>
        <v>0</v>
      </c>
      <c r="Q6" s="233"/>
      <c r="R6" s="231">
        <f t="shared" si="8"/>
        <v>0</v>
      </c>
      <c r="S6" s="231">
        <f t="shared" si="9"/>
        <v>0</v>
      </c>
      <c r="T6" s="233"/>
      <c r="U6" s="231">
        <f t="shared" si="10"/>
        <v>0</v>
      </c>
      <c r="V6" s="231">
        <f t="shared" si="11"/>
        <v>0</v>
      </c>
      <c r="W6" s="233"/>
      <c r="X6" s="231">
        <f t="shared" si="12"/>
        <v>0</v>
      </c>
      <c r="Y6" s="231">
        <f t="shared" si="13"/>
        <v>0</v>
      </c>
      <c r="Z6" s="233"/>
      <c r="AA6" s="231">
        <f t="shared" si="14"/>
        <v>0</v>
      </c>
      <c r="AB6" s="231">
        <f t="shared" si="15"/>
        <v>0</v>
      </c>
      <c r="AC6" s="233"/>
      <c r="AD6" s="231">
        <f t="shared" si="16"/>
        <v>0</v>
      </c>
      <c r="AE6" s="231">
        <f t="shared" si="17"/>
        <v>0</v>
      </c>
      <c r="AF6" s="233"/>
      <c r="AG6" s="231">
        <f t="shared" si="18"/>
        <v>0</v>
      </c>
      <c r="AH6" s="231">
        <f t="shared" si="19"/>
        <v>0</v>
      </c>
      <c r="AI6" s="233"/>
      <c r="AJ6" s="231">
        <f t="shared" si="20"/>
        <v>0</v>
      </c>
      <c r="AK6" s="231">
        <f t="shared" si="21"/>
        <v>0</v>
      </c>
      <c r="AL6" s="233"/>
      <c r="AM6" s="231">
        <f t="shared" si="22"/>
        <v>0</v>
      </c>
      <c r="AN6" s="231">
        <f t="shared" si="23"/>
        <v>0</v>
      </c>
      <c r="AO6" s="233"/>
      <c r="AP6" s="231">
        <f t="shared" si="24"/>
        <v>0</v>
      </c>
      <c r="AQ6" s="231">
        <f t="shared" si="25"/>
        <v>0</v>
      </c>
      <c r="AR6" s="233"/>
      <c r="AS6" s="231">
        <f t="shared" si="26"/>
        <v>0</v>
      </c>
      <c r="AT6" s="231">
        <f t="shared" si="27"/>
        <v>0</v>
      </c>
      <c r="AU6" s="233"/>
      <c r="AV6" s="231">
        <f t="shared" si="28"/>
        <v>0</v>
      </c>
      <c r="AW6" s="231">
        <f t="shared" si="29"/>
        <v>0</v>
      </c>
      <c r="AX6" s="233"/>
      <c r="AY6" s="231">
        <f t="shared" si="30"/>
        <v>0</v>
      </c>
      <c r="AZ6" s="231">
        <f t="shared" si="31"/>
        <v>0</v>
      </c>
      <c r="BA6" s="233"/>
      <c r="BB6" s="231">
        <f t="shared" si="32"/>
        <v>0</v>
      </c>
      <c r="BC6" s="231">
        <f t="shared" si="33"/>
        <v>0</v>
      </c>
      <c r="BD6" s="219"/>
    </row>
    <row r="7" spans="2:68" s="146" customFormat="1" ht="18.75" customHeight="1">
      <c r="B7" s="226">
        <f t="shared" si="34"/>
        <v>13</v>
      </c>
      <c r="C7" s="227" t="s">
        <v>48</v>
      </c>
      <c r="D7" s="228">
        <f t="shared" si="35"/>
        <v>13.9</v>
      </c>
      <c r="E7" s="233"/>
      <c r="F7" s="231">
        <f t="shared" si="0"/>
        <v>0</v>
      </c>
      <c r="G7" s="231">
        <f t="shared" si="1"/>
        <v>0</v>
      </c>
      <c r="H7" s="233"/>
      <c r="I7" s="231">
        <f t="shared" si="2"/>
        <v>0</v>
      </c>
      <c r="J7" s="231">
        <f t="shared" si="3"/>
        <v>0</v>
      </c>
      <c r="K7" s="233"/>
      <c r="L7" s="231">
        <f t="shared" si="4"/>
        <v>0</v>
      </c>
      <c r="M7" s="231">
        <f t="shared" si="5"/>
        <v>0</v>
      </c>
      <c r="N7" s="233"/>
      <c r="O7" s="231">
        <f t="shared" si="6"/>
        <v>0</v>
      </c>
      <c r="P7" s="231">
        <f t="shared" si="7"/>
        <v>0</v>
      </c>
      <c r="Q7" s="233"/>
      <c r="R7" s="231">
        <f t="shared" si="8"/>
        <v>0</v>
      </c>
      <c r="S7" s="231">
        <f t="shared" si="9"/>
        <v>0</v>
      </c>
      <c r="T7" s="233"/>
      <c r="U7" s="231">
        <f t="shared" si="10"/>
        <v>0</v>
      </c>
      <c r="V7" s="231">
        <f t="shared" si="11"/>
        <v>0</v>
      </c>
      <c r="W7" s="233"/>
      <c r="X7" s="231">
        <f t="shared" si="12"/>
        <v>0</v>
      </c>
      <c r="Y7" s="231">
        <f t="shared" si="13"/>
        <v>0</v>
      </c>
      <c r="Z7" s="233"/>
      <c r="AA7" s="231">
        <f t="shared" si="14"/>
        <v>0</v>
      </c>
      <c r="AB7" s="231">
        <f t="shared" si="15"/>
        <v>0</v>
      </c>
      <c r="AC7" s="233"/>
      <c r="AD7" s="231">
        <f t="shared" si="16"/>
        <v>0</v>
      </c>
      <c r="AE7" s="231">
        <f t="shared" si="17"/>
        <v>0</v>
      </c>
      <c r="AF7" s="233"/>
      <c r="AG7" s="231">
        <f t="shared" si="18"/>
        <v>0</v>
      </c>
      <c r="AH7" s="231">
        <f t="shared" si="19"/>
        <v>0</v>
      </c>
      <c r="AI7" s="233"/>
      <c r="AJ7" s="231">
        <f t="shared" si="20"/>
        <v>0</v>
      </c>
      <c r="AK7" s="231">
        <f t="shared" si="21"/>
        <v>0</v>
      </c>
      <c r="AL7" s="233"/>
      <c r="AM7" s="231">
        <f t="shared" si="22"/>
        <v>0</v>
      </c>
      <c r="AN7" s="231">
        <f t="shared" si="23"/>
        <v>0</v>
      </c>
      <c r="AO7" s="233"/>
      <c r="AP7" s="231">
        <f t="shared" si="24"/>
        <v>0</v>
      </c>
      <c r="AQ7" s="231">
        <f t="shared" si="25"/>
        <v>0</v>
      </c>
      <c r="AR7" s="233"/>
      <c r="AS7" s="231">
        <f t="shared" si="26"/>
        <v>0</v>
      </c>
      <c r="AT7" s="231">
        <f t="shared" si="27"/>
        <v>0</v>
      </c>
      <c r="AU7" s="233"/>
      <c r="AV7" s="231">
        <f t="shared" si="28"/>
        <v>0</v>
      </c>
      <c r="AW7" s="231">
        <f t="shared" si="29"/>
        <v>0</v>
      </c>
      <c r="AX7" s="233"/>
      <c r="AY7" s="231">
        <f t="shared" si="30"/>
        <v>0</v>
      </c>
      <c r="AZ7" s="231">
        <f t="shared" si="31"/>
        <v>0</v>
      </c>
      <c r="BA7" s="233"/>
      <c r="BB7" s="231">
        <f t="shared" si="32"/>
        <v>0</v>
      </c>
      <c r="BC7" s="231">
        <f t="shared" si="33"/>
        <v>0</v>
      </c>
      <c r="BD7" s="219"/>
    </row>
    <row r="8" spans="2:68" s="146" customFormat="1" ht="18.75" customHeight="1">
      <c r="B8" s="226">
        <f t="shared" si="34"/>
        <v>14</v>
      </c>
      <c r="C8" s="227" t="s">
        <v>48</v>
      </c>
      <c r="D8" s="228">
        <f t="shared" si="35"/>
        <v>14.9</v>
      </c>
      <c r="E8" s="233"/>
      <c r="F8" s="231">
        <f t="shared" si="0"/>
        <v>0</v>
      </c>
      <c r="G8" s="231">
        <f t="shared" si="1"/>
        <v>0</v>
      </c>
      <c r="H8" s="233"/>
      <c r="I8" s="231">
        <f t="shared" si="2"/>
        <v>0</v>
      </c>
      <c r="J8" s="231">
        <f t="shared" si="3"/>
        <v>0</v>
      </c>
      <c r="K8" s="233"/>
      <c r="L8" s="231">
        <f t="shared" si="4"/>
        <v>0</v>
      </c>
      <c r="M8" s="231">
        <f t="shared" si="5"/>
        <v>0</v>
      </c>
      <c r="N8" s="233"/>
      <c r="O8" s="231">
        <f t="shared" si="6"/>
        <v>0</v>
      </c>
      <c r="P8" s="231">
        <f t="shared" si="7"/>
        <v>0</v>
      </c>
      <c r="Q8" s="233"/>
      <c r="R8" s="231">
        <f t="shared" si="8"/>
        <v>0</v>
      </c>
      <c r="S8" s="231">
        <f t="shared" si="9"/>
        <v>0</v>
      </c>
      <c r="T8" s="233"/>
      <c r="U8" s="231">
        <f t="shared" si="10"/>
        <v>0</v>
      </c>
      <c r="V8" s="231">
        <f t="shared" si="11"/>
        <v>0</v>
      </c>
      <c r="W8" s="233"/>
      <c r="X8" s="231">
        <f t="shared" si="12"/>
        <v>0</v>
      </c>
      <c r="Y8" s="231">
        <f t="shared" si="13"/>
        <v>0</v>
      </c>
      <c r="Z8" s="233"/>
      <c r="AA8" s="231">
        <f t="shared" si="14"/>
        <v>0</v>
      </c>
      <c r="AB8" s="231">
        <f t="shared" si="15"/>
        <v>0</v>
      </c>
      <c r="AC8" s="233"/>
      <c r="AD8" s="231">
        <f t="shared" si="16"/>
        <v>0</v>
      </c>
      <c r="AE8" s="231">
        <f t="shared" si="17"/>
        <v>0</v>
      </c>
      <c r="AF8" s="233"/>
      <c r="AG8" s="231">
        <f t="shared" si="18"/>
        <v>0</v>
      </c>
      <c r="AH8" s="231">
        <f t="shared" si="19"/>
        <v>0</v>
      </c>
      <c r="AI8" s="233"/>
      <c r="AJ8" s="231">
        <f t="shared" si="20"/>
        <v>0</v>
      </c>
      <c r="AK8" s="231">
        <f t="shared" si="21"/>
        <v>0</v>
      </c>
      <c r="AL8" s="233"/>
      <c r="AM8" s="231">
        <f t="shared" si="22"/>
        <v>0</v>
      </c>
      <c r="AN8" s="231">
        <f t="shared" si="23"/>
        <v>0</v>
      </c>
      <c r="AO8" s="233"/>
      <c r="AP8" s="231">
        <f t="shared" si="24"/>
        <v>0</v>
      </c>
      <c r="AQ8" s="231">
        <f t="shared" si="25"/>
        <v>0</v>
      </c>
      <c r="AR8" s="233"/>
      <c r="AS8" s="231">
        <f t="shared" si="26"/>
        <v>0</v>
      </c>
      <c r="AT8" s="231">
        <f t="shared" si="27"/>
        <v>0</v>
      </c>
      <c r="AU8" s="233"/>
      <c r="AV8" s="231">
        <f t="shared" si="28"/>
        <v>0</v>
      </c>
      <c r="AW8" s="231">
        <f t="shared" si="29"/>
        <v>0</v>
      </c>
      <c r="AX8" s="233"/>
      <c r="AY8" s="231">
        <f t="shared" si="30"/>
        <v>0</v>
      </c>
      <c r="AZ8" s="231">
        <f t="shared" si="31"/>
        <v>0</v>
      </c>
      <c r="BA8" s="233">
        <v>3</v>
      </c>
      <c r="BB8" s="231">
        <f t="shared" si="32"/>
        <v>43.5</v>
      </c>
      <c r="BC8" s="231">
        <f t="shared" si="33"/>
        <v>70.42537134662804</v>
      </c>
      <c r="BD8" s="219"/>
    </row>
    <row r="9" spans="2:68" s="146" customFormat="1" ht="18.75" customHeight="1">
      <c r="B9" s="226">
        <f t="shared" si="34"/>
        <v>15</v>
      </c>
      <c r="C9" s="227" t="s">
        <v>48</v>
      </c>
      <c r="D9" s="228">
        <f t="shared" si="35"/>
        <v>15.9</v>
      </c>
      <c r="E9" s="233"/>
      <c r="F9" s="231">
        <f t="shared" si="0"/>
        <v>0</v>
      </c>
      <c r="G9" s="231">
        <f t="shared" si="1"/>
        <v>0</v>
      </c>
      <c r="H9" s="233"/>
      <c r="I9" s="231">
        <f t="shared" si="2"/>
        <v>0</v>
      </c>
      <c r="J9" s="231">
        <f t="shared" si="3"/>
        <v>0</v>
      </c>
      <c r="K9" s="233"/>
      <c r="L9" s="231">
        <f t="shared" si="4"/>
        <v>0</v>
      </c>
      <c r="M9" s="231">
        <f t="shared" si="5"/>
        <v>0</v>
      </c>
      <c r="N9" s="233"/>
      <c r="O9" s="231">
        <f t="shared" si="6"/>
        <v>0</v>
      </c>
      <c r="P9" s="231">
        <f t="shared" si="7"/>
        <v>0</v>
      </c>
      <c r="Q9" s="233"/>
      <c r="R9" s="231">
        <f t="shared" si="8"/>
        <v>0</v>
      </c>
      <c r="S9" s="231">
        <f t="shared" si="9"/>
        <v>0</v>
      </c>
      <c r="T9" s="233"/>
      <c r="U9" s="231">
        <f t="shared" si="10"/>
        <v>0</v>
      </c>
      <c r="V9" s="231">
        <f t="shared" si="11"/>
        <v>0</v>
      </c>
      <c r="W9" s="233"/>
      <c r="X9" s="231">
        <f t="shared" si="12"/>
        <v>0</v>
      </c>
      <c r="Y9" s="231">
        <f t="shared" si="13"/>
        <v>0</v>
      </c>
      <c r="Z9" s="233"/>
      <c r="AA9" s="231">
        <f t="shared" si="14"/>
        <v>0</v>
      </c>
      <c r="AB9" s="231">
        <f t="shared" si="15"/>
        <v>0</v>
      </c>
      <c r="AC9" s="233"/>
      <c r="AD9" s="231">
        <f t="shared" si="16"/>
        <v>0</v>
      </c>
      <c r="AE9" s="231">
        <f t="shared" si="17"/>
        <v>0</v>
      </c>
      <c r="AF9" s="233"/>
      <c r="AG9" s="231">
        <f t="shared" si="18"/>
        <v>0</v>
      </c>
      <c r="AH9" s="231">
        <f t="shared" si="19"/>
        <v>0</v>
      </c>
      <c r="AI9" s="233"/>
      <c r="AJ9" s="231">
        <f t="shared" si="20"/>
        <v>0</v>
      </c>
      <c r="AK9" s="231">
        <f t="shared" si="21"/>
        <v>0</v>
      </c>
      <c r="AL9" s="233"/>
      <c r="AM9" s="231">
        <f t="shared" si="22"/>
        <v>0</v>
      </c>
      <c r="AN9" s="231">
        <f t="shared" si="23"/>
        <v>0</v>
      </c>
      <c r="AO9" s="233"/>
      <c r="AP9" s="231">
        <f t="shared" si="24"/>
        <v>0</v>
      </c>
      <c r="AQ9" s="231">
        <f t="shared" si="25"/>
        <v>0</v>
      </c>
      <c r="AR9" s="233"/>
      <c r="AS9" s="231">
        <f t="shared" si="26"/>
        <v>0</v>
      </c>
      <c r="AT9" s="231">
        <f t="shared" si="27"/>
        <v>0</v>
      </c>
      <c r="AU9" s="233"/>
      <c r="AV9" s="231">
        <f t="shared" si="28"/>
        <v>0</v>
      </c>
      <c r="AW9" s="231">
        <f t="shared" si="29"/>
        <v>0</v>
      </c>
      <c r="AX9" s="233">
        <v>1</v>
      </c>
      <c r="AY9" s="231">
        <f t="shared" si="30"/>
        <v>15.5</v>
      </c>
      <c r="AZ9" s="231">
        <f t="shared" si="31"/>
        <v>29.434038335988404</v>
      </c>
      <c r="BA9" s="233">
        <v>5</v>
      </c>
      <c r="BB9" s="231">
        <f t="shared" si="32"/>
        <v>77.5</v>
      </c>
      <c r="BC9" s="231">
        <f t="shared" si="33"/>
        <v>147.17019167994204</v>
      </c>
      <c r="BD9" s="219"/>
    </row>
    <row r="10" spans="2:68" s="146" customFormat="1" ht="18.75" customHeight="1">
      <c r="B10" s="226">
        <f t="shared" si="34"/>
        <v>16</v>
      </c>
      <c r="C10" s="227" t="s">
        <v>48</v>
      </c>
      <c r="D10" s="228">
        <f t="shared" si="35"/>
        <v>16.899999999999999</v>
      </c>
      <c r="E10" s="233"/>
      <c r="F10" s="231">
        <f t="shared" si="0"/>
        <v>0</v>
      </c>
      <c r="G10" s="231">
        <f t="shared" si="1"/>
        <v>0</v>
      </c>
      <c r="H10" s="233"/>
      <c r="I10" s="231">
        <f t="shared" si="2"/>
        <v>0</v>
      </c>
      <c r="J10" s="231">
        <f t="shared" si="3"/>
        <v>0</v>
      </c>
      <c r="K10" s="233"/>
      <c r="L10" s="231">
        <f t="shared" si="4"/>
        <v>0</v>
      </c>
      <c r="M10" s="231">
        <f t="shared" si="5"/>
        <v>0</v>
      </c>
      <c r="N10" s="233"/>
      <c r="O10" s="231">
        <f t="shared" si="6"/>
        <v>0</v>
      </c>
      <c r="P10" s="231">
        <f t="shared" si="7"/>
        <v>0</v>
      </c>
      <c r="Q10" s="233"/>
      <c r="R10" s="231">
        <f t="shared" si="8"/>
        <v>0</v>
      </c>
      <c r="S10" s="231">
        <f t="shared" si="9"/>
        <v>0</v>
      </c>
      <c r="T10" s="233"/>
      <c r="U10" s="231">
        <f t="shared" si="10"/>
        <v>0</v>
      </c>
      <c r="V10" s="231">
        <f t="shared" si="11"/>
        <v>0</v>
      </c>
      <c r="W10" s="233"/>
      <c r="X10" s="231">
        <f t="shared" si="12"/>
        <v>0</v>
      </c>
      <c r="Y10" s="231">
        <f t="shared" si="13"/>
        <v>0</v>
      </c>
      <c r="Z10" s="233"/>
      <c r="AA10" s="231">
        <f t="shared" si="14"/>
        <v>0</v>
      </c>
      <c r="AB10" s="231">
        <f t="shared" si="15"/>
        <v>0</v>
      </c>
      <c r="AC10" s="233"/>
      <c r="AD10" s="231">
        <f t="shared" si="16"/>
        <v>0</v>
      </c>
      <c r="AE10" s="231">
        <f t="shared" si="17"/>
        <v>0</v>
      </c>
      <c r="AF10" s="233"/>
      <c r="AG10" s="231">
        <f t="shared" si="18"/>
        <v>0</v>
      </c>
      <c r="AH10" s="231">
        <f t="shared" si="19"/>
        <v>0</v>
      </c>
      <c r="AI10" s="233"/>
      <c r="AJ10" s="231">
        <f t="shared" si="20"/>
        <v>0</v>
      </c>
      <c r="AK10" s="231">
        <f t="shared" si="21"/>
        <v>0</v>
      </c>
      <c r="AL10" s="233"/>
      <c r="AM10" s="231">
        <f t="shared" si="22"/>
        <v>0</v>
      </c>
      <c r="AN10" s="231">
        <f t="shared" si="23"/>
        <v>0</v>
      </c>
      <c r="AO10" s="233"/>
      <c r="AP10" s="231">
        <f t="shared" si="24"/>
        <v>0</v>
      </c>
      <c r="AQ10" s="231">
        <f t="shared" si="25"/>
        <v>0</v>
      </c>
      <c r="AR10" s="233"/>
      <c r="AS10" s="231">
        <f t="shared" si="26"/>
        <v>0</v>
      </c>
      <c r="AT10" s="231">
        <f t="shared" si="27"/>
        <v>0</v>
      </c>
      <c r="AU10" s="233"/>
      <c r="AV10" s="231">
        <f t="shared" si="28"/>
        <v>0</v>
      </c>
      <c r="AW10" s="231">
        <f t="shared" si="29"/>
        <v>0</v>
      </c>
      <c r="AX10" s="233">
        <v>1</v>
      </c>
      <c r="AY10" s="231">
        <f t="shared" si="30"/>
        <v>16.5</v>
      </c>
      <c r="AZ10" s="231">
        <f t="shared" si="31"/>
        <v>36.387109235035744</v>
      </c>
      <c r="BA10" s="233">
        <v>11</v>
      </c>
      <c r="BB10" s="231">
        <f t="shared" si="32"/>
        <v>181.5</v>
      </c>
      <c r="BC10" s="231">
        <f t="shared" si="33"/>
        <v>400.25820158539318</v>
      </c>
      <c r="BD10" s="219"/>
    </row>
    <row r="11" spans="2:68" s="146" customFormat="1" ht="18.75" customHeight="1">
      <c r="B11" s="226">
        <f t="shared" si="34"/>
        <v>17</v>
      </c>
      <c r="C11" s="227" t="s">
        <v>48</v>
      </c>
      <c r="D11" s="228">
        <f t="shared" si="35"/>
        <v>17.899999999999999</v>
      </c>
      <c r="E11" s="233"/>
      <c r="F11" s="231">
        <f t="shared" si="0"/>
        <v>0</v>
      </c>
      <c r="G11" s="231">
        <f t="shared" si="1"/>
        <v>0</v>
      </c>
      <c r="H11" s="233"/>
      <c r="I11" s="231">
        <f t="shared" si="2"/>
        <v>0</v>
      </c>
      <c r="J11" s="231">
        <f t="shared" si="3"/>
        <v>0</v>
      </c>
      <c r="K11" s="233"/>
      <c r="L11" s="231">
        <f t="shared" si="4"/>
        <v>0</v>
      </c>
      <c r="M11" s="231">
        <f t="shared" si="5"/>
        <v>0</v>
      </c>
      <c r="N11" s="233"/>
      <c r="O11" s="231">
        <f t="shared" si="6"/>
        <v>0</v>
      </c>
      <c r="P11" s="231">
        <f t="shared" si="7"/>
        <v>0</v>
      </c>
      <c r="Q11" s="233"/>
      <c r="R11" s="231">
        <f t="shared" si="8"/>
        <v>0</v>
      </c>
      <c r="S11" s="231">
        <f t="shared" si="9"/>
        <v>0</v>
      </c>
      <c r="T11" s="233"/>
      <c r="U11" s="231">
        <f t="shared" si="10"/>
        <v>0</v>
      </c>
      <c r="V11" s="231">
        <f t="shared" si="11"/>
        <v>0</v>
      </c>
      <c r="W11" s="233"/>
      <c r="X11" s="231">
        <f t="shared" si="12"/>
        <v>0</v>
      </c>
      <c r="Y11" s="231">
        <f t="shared" si="13"/>
        <v>0</v>
      </c>
      <c r="Z11" s="233"/>
      <c r="AA11" s="231">
        <f t="shared" si="14"/>
        <v>0</v>
      </c>
      <c r="AB11" s="231">
        <f t="shared" si="15"/>
        <v>0</v>
      </c>
      <c r="AC11" s="233"/>
      <c r="AD11" s="231">
        <f t="shared" si="16"/>
        <v>0</v>
      </c>
      <c r="AE11" s="231">
        <f t="shared" si="17"/>
        <v>0</v>
      </c>
      <c r="AF11" s="233"/>
      <c r="AG11" s="231">
        <f t="shared" si="18"/>
        <v>0</v>
      </c>
      <c r="AH11" s="231">
        <f t="shared" si="19"/>
        <v>0</v>
      </c>
      <c r="AI11" s="233"/>
      <c r="AJ11" s="231">
        <f t="shared" si="20"/>
        <v>0</v>
      </c>
      <c r="AK11" s="231">
        <f t="shared" si="21"/>
        <v>0</v>
      </c>
      <c r="AL11" s="233"/>
      <c r="AM11" s="231">
        <f t="shared" si="22"/>
        <v>0</v>
      </c>
      <c r="AN11" s="231">
        <f t="shared" si="23"/>
        <v>0</v>
      </c>
      <c r="AO11" s="233"/>
      <c r="AP11" s="231">
        <f t="shared" si="24"/>
        <v>0</v>
      </c>
      <c r="AQ11" s="231">
        <f t="shared" si="25"/>
        <v>0</v>
      </c>
      <c r="AR11" s="233"/>
      <c r="AS11" s="231">
        <f t="shared" si="26"/>
        <v>0</v>
      </c>
      <c r="AT11" s="231">
        <f t="shared" si="27"/>
        <v>0</v>
      </c>
      <c r="AU11" s="233"/>
      <c r="AV11" s="231">
        <f t="shared" si="28"/>
        <v>0</v>
      </c>
      <c r="AW11" s="231">
        <f t="shared" si="29"/>
        <v>0</v>
      </c>
      <c r="AX11" s="233">
        <v>3</v>
      </c>
      <c r="AY11" s="231">
        <f t="shared" si="30"/>
        <v>52.5</v>
      </c>
      <c r="AZ11" s="231">
        <f t="shared" si="31"/>
        <v>133.27410546281416</v>
      </c>
      <c r="BA11" s="233">
        <v>17</v>
      </c>
      <c r="BB11" s="231">
        <f t="shared" si="32"/>
        <v>297.5</v>
      </c>
      <c r="BC11" s="231">
        <f t="shared" si="33"/>
        <v>755.21993095594689</v>
      </c>
      <c r="BD11" s="219"/>
    </row>
    <row r="12" spans="2:68" s="146" customFormat="1" ht="18.75" customHeight="1">
      <c r="B12" s="226">
        <f t="shared" si="34"/>
        <v>18</v>
      </c>
      <c r="C12" s="227" t="s">
        <v>48</v>
      </c>
      <c r="D12" s="228">
        <f t="shared" si="35"/>
        <v>18.899999999999999</v>
      </c>
      <c r="E12" s="233"/>
      <c r="F12" s="231">
        <f t="shared" si="0"/>
        <v>0</v>
      </c>
      <c r="G12" s="231">
        <f t="shared" si="1"/>
        <v>0</v>
      </c>
      <c r="H12" s="233"/>
      <c r="I12" s="231">
        <f t="shared" si="2"/>
        <v>0</v>
      </c>
      <c r="J12" s="231">
        <f t="shared" si="3"/>
        <v>0</v>
      </c>
      <c r="K12" s="233"/>
      <c r="L12" s="231">
        <f t="shared" si="4"/>
        <v>0</v>
      </c>
      <c r="M12" s="231">
        <f t="shared" si="5"/>
        <v>0</v>
      </c>
      <c r="N12" s="233"/>
      <c r="O12" s="231">
        <f t="shared" si="6"/>
        <v>0</v>
      </c>
      <c r="P12" s="231">
        <f t="shared" si="7"/>
        <v>0</v>
      </c>
      <c r="Q12" s="233"/>
      <c r="R12" s="231">
        <f t="shared" si="8"/>
        <v>0</v>
      </c>
      <c r="S12" s="231">
        <f t="shared" si="9"/>
        <v>0</v>
      </c>
      <c r="T12" s="233"/>
      <c r="U12" s="231">
        <f t="shared" si="10"/>
        <v>0</v>
      </c>
      <c r="V12" s="231">
        <f t="shared" si="11"/>
        <v>0</v>
      </c>
      <c r="W12" s="233"/>
      <c r="X12" s="231">
        <f t="shared" si="12"/>
        <v>0</v>
      </c>
      <c r="Y12" s="231">
        <f t="shared" si="13"/>
        <v>0</v>
      </c>
      <c r="Z12" s="233"/>
      <c r="AA12" s="231">
        <f t="shared" si="14"/>
        <v>0</v>
      </c>
      <c r="AB12" s="231">
        <f t="shared" si="15"/>
        <v>0</v>
      </c>
      <c r="AC12" s="233"/>
      <c r="AD12" s="231">
        <f t="shared" si="16"/>
        <v>0</v>
      </c>
      <c r="AE12" s="231">
        <f t="shared" si="17"/>
        <v>0</v>
      </c>
      <c r="AF12" s="233"/>
      <c r="AG12" s="231">
        <f t="shared" si="18"/>
        <v>0</v>
      </c>
      <c r="AH12" s="231">
        <f t="shared" si="19"/>
        <v>0</v>
      </c>
      <c r="AI12" s="233"/>
      <c r="AJ12" s="231">
        <f t="shared" si="20"/>
        <v>0</v>
      </c>
      <c r="AK12" s="231">
        <f t="shared" si="21"/>
        <v>0</v>
      </c>
      <c r="AL12" s="233"/>
      <c r="AM12" s="231">
        <f t="shared" si="22"/>
        <v>0</v>
      </c>
      <c r="AN12" s="231">
        <f t="shared" si="23"/>
        <v>0</v>
      </c>
      <c r="AO12" s="233"/>
      <c r="AP12" s="231">
        <f t="shared" si="24"/>
        <v>0</v>
      </c>
      <c r="AQ12" s="231">
        <f t="shared" si="25"/>
        <v>0</v>
      </c>
      <c r="AR12" s="233"/>
      <c r="AS12" s="231">
        <f t="shared" si="26"/>
        <v>0</v>
      </c>
      <c r="AT12" s="231">
        <f t="shared" si="27"/>
        <v>0</v>
      </c>
      <c r="AU12" s="233">
        <v>5</v>
      </c>
      <c r="AV12" s="231">
        <f t="shared" si="28"/>
        <v>92.5</v>
      </c>
      <c r="AW12" s="231">
        <f t="shared" si="29"/>
        <v>268.19677673044077</v>
      </c>
      <c r="AX12" s="233">
        <v>8</v>
      </c>
      <c r="AY12" s="231">
        <f t="shared" si="30"/>
        <v>148</v>
      </c>
      <c r="AZ12" s="231">
        <f t="shared" si="31"/>
        <v>429.11484276870527</v>
      </c>
      <c r="BA12" s="233">
        <v>13</v>
      </c>
      <c r="BB12" s="231">
        <f t="shared" si="32"/>
        <v>240.5</v>
      </c>
      <c r="BC12" s="231">
        <f t="shared" si="33"/>
        <v>697.3116194991461</v>
      </c>
      <c r="BD12" s="219"/>
    </row>
    <row r="13" spans="2:68" s="146" customFormat="1" ht="18.75" customHeight="1">
      <c r="B13" s="226">
        <f t="shared" si="34"/>
        <v>19</v>
      </c>
      <c r="C13" s="227" t="s">
        <v>48</v>
      </c>
      <c r="D13" s="228">
        <f t="shared" si="35"/>
        <v>19.899999999999999</v>
      </c>
      <c r="E13" s="233"/>
      <c r="F13" s="231">
        <f t="shared" si="0"/>
        <v>0</v>
      </c>
      <c r="G13" s="231">
        <f t="shared" si="1"/>
        <v>0</v>
      </c>
      <c r="H13" s="233"/>
      <c r="I13" s="231">
        <f t="shared" si="2"/>
        <v>0</v>
      </c>
      <c r="J13" s="231">
        <f t="shared" si="3"/>
        <v>0</v>
      </c>
      <c r="K13" s="233"/>
      <c r="L13" s="231">
        <f t="shared" si="4"/>
        <v>0</v>
      </c>
      <c r="M13" s="231">
        <f t="shared" si="5"/>
        <v>0</v>
      </c>
      <c r="N13" s="233"/>
      <c r="O13" s="231">
        <f t="shared" si="6"/>
        <v>0</v>
      </c>
      <c r="P13" s="231">
        <f t="shared" si="7"/>
        <v>0</v>
      </c>
      <c r="Q13" s="233"/>
      <c r="R13" s="231">
        <f t="shared" si="8"/>
        <v>0</v>
      </c>
      <c r="S13" s="231">
        <f t="shared" si="9"/>
        <v>0</v>
      </c>
      <c r="T13" s="233"/>
      <c r="U13" s="231">
        <f t="shared" si="10"/>
        <v>0</v>
      </c>
      <c r="V13" s="231">
        <f t="shared" si="11"/>
        <v>0</v>
      </c>
      <c r="W13" s="233"/>
      <c r="X13" s="231">
        <f t="shared" si="12"/>
        <v>0</v>
      </c>
      <c r="Y13" s="231">
        <f t="shared" si="13"/>
        <v>0</v>
      </c>
      <c r="Z13" s="233"/>
      <c r="AA13" s="231">
        <f t="shared" si="14"/>
        <v>0</v>
      </c>
      <c r="AB13" s="231">
        <f t="shared" si="15"/>
        <v>0</v>
      </c>
      <c r="AC13" s="233"/>
      <c r="AD13" s="231">
        <f t="shared" si="16"/>
        <v>0</v>
      </c>
      <c r="AE13" s="231">
        <f t="shared" si="17"/>
        <v>0</v>
      </c>
      <c r="AF13" s="233"/>
      <c r="AG13" s="231">
        <f t="shared" si="18"/>
        <v>0</v>
      </c>
      <c r="AH13" s="231">
        <f t="shared" si="19"/>
        <v>0</v>
      </c>
      <c r="AI13" s="233"/>
      <c r="AJ13" s="231">
        <f t="shared" si="20"/>
        <v>0</v>
      </c>
      <c r="AK13" s="231">
        <f t="shared" si="21"/>
        <v>0</v>
      </c>
      <c r="AL13" s="233"/>
      <c r="AM13" s="231">
        <f t="shared" si="22"/>
        <v>0</v>
      </c>
      <c r="AN13" s="231">
        <f t="shared" si="23"/>
        <v>0</v>
      </c>
      <c r="AO13" s="233"/>
      <c r="AP13" s="231">
        <f t="shared" si="24"/>
        <v>0</v>
      </c>
      <c r="AQ13" s="231">
        <f t="shared" si="25"/>
        <v>0</v>
      </c>
      <c r="AR13" s="233">
        <v>3</v>
      </c>
      <c r="AS13" s="231">
        <f t="shared" si="26"/>
        <v>58.5</v>
      </c>
      <c r="AT13" s="231">
        <f t="shared" si="27"/>
        <v>192.37711927297846</v>
      </c>
      <c r="AU13" s="233">
        <v>17</v>
      </c>
      <c r="AV13" s="231">
        <f t="shared" si="28"/>
        <v>331.5</v>
      </c>
      <c r="AW13" s="231">
        <f t="shared" si="29"/>
        <v>1090.1370092135446</v>
      </c>
      <c r="AX13" s="233">
        <v>13</v>
      </c>
      <c r="AY13" s="231">
        <f t="shared" si="30"/>
        <v>253.5</v>
      </c>
      <c r="AZ13" s="231">
        <f t="shared" si="31"/>
        <v>833.63418351624</v>
      </c>
      <c r="BA13" s="233">
        <v>1</v>
      </c>
      <c r="BB13" s="231">
        <f t="shared" si="32"/>
        <v>19.5</v>
      </c>
      <c r="BC13" s="231">
        <f t="shared" si="33"/>
        <v>64.125706424326154</v>
      </c>
      <c r="BD13" s="219"/>
    </row>
    <row r="14" spans="2:68" s="146" customFormat="1" ht="18.75" customHeight="1">
      <c r="B14" s="226">
        <f t="shared" si="34"/>
        <v>20</v>
      </c>
      <c r="C14" s="227" t="s">
        <v>48</v>
      </c>
      <c r="D14" s="228">
        <f t="shared" si="35"/>
        <v>20.9</v>
      </c>
      <c r="E14" s="233"/>
      <c r="F14" s="231">
        <f t="shared" si="0"/>
        <v>0</v>
      </c>
      <c r="G14" s="231">
        <f t="shared" si="1"/>
        <v>0</v>
      </c>
      <c r="H14" s="233"/>
      <c r="I14" s="231">
        <f t="shared" si="2"/>
        <v>0</v>
      </c>
      <c r="J14" s="231">
        <f t="shared" si="3"/>
        <v>0</v>
      </c>
      <c r="K14" s="233"/>
      <c r="L14" s="231">
        <f t="shared" si="4"/>
        <v>0</v>
      </c>
      <c r="M14" s="231">
        <f t="shared" si="5"/>
        <v>0</v>
      </c>
      <c r="N14" s="233"/>
      <c r="O14" s="231">
        <f t="shared" si="6"/>
        <v>0</v>
      </c>
      <c r="P14" s="231">
        <f t="shared" si="7"/>
        <v>0</v>
      </c>
      <c r="Q14" s="233"/>
      <c r="R14" s="231">
        <f t="shared" si="8"/>
        <v>0</v>
      </c>
      <c r="S14" s="231">
        <f t="shared" si="9"/>
        <v>0</v>
      </c>
      <c r="T14" s="233"/>
      <c r="U14" s="231">
        <f t="shared" si="10"/>
        <v>0</v>
      </c>
      <c r="V14" s="231">
        <f t="shared" si="11"/>
        <v>0</v>
      </c>
      <c r="W14" s="233"/>
      <c r="X14" s="231">
        <f t="shared" si="12"/>
        <v>0</v>
      </c>
      <c r="Y14" s="231">
        <f t="shared" si="13"/>
        <v>0</v>
      </c>
      <c r="Z14" s="233"/>
      <c r="AA14" s="231">
        <f t="shared" si="14"/>
        <v>0</v>
      </c>
      <c r="AB14" s="231">
        <f t="shared" si="15"/>
        <v>0</v>
      </c>
      <c r="AC14" s="233"/>
      <c r="AD14" s="231">
        <f t="shared" si="16"/>
        <v>0</v>
      </c>
      <c r="AE14" s="231">
        <f t="shared" si="17"/>
        <v>0</v>
      </c>
      <c r="AF14" s="233"/>
      <c r="AG14" s="231">
        <f t="shared" si="18"/>
        <v>0</v>
      </c>
      <c r="AH14" s="231">
        <f t="shared" si="19"/>
        <v>0</v>
      </c>
      <c r="AI14" s="233"/>
      <c r="AJ14" s="231">
        <f t="shared" si="20"/>
        <v>0</v>
      </c>
      <c r="AK14" s="231">
        <f t="shared" si="21"/>
        <v>0</v>
      </c>
      <c r="AL14" s="233"/>
      <c r="AM14" s="231">
        <f t="shared" si="22"/>
        <v>0</v>
      </c>
      <c r="AN14" s="231">
        <f t="shared" si="23"/>
        <v>0</v>
      </c>
      <c r="AO14" s="233">
        <v>2</v>
      </c>
      <c r="AP14" s="231">
        <f t="shared" si="24"/>
        <v>41</v>
      </c>
      <c r="AQ14" s="231">
        <f t="shared" si="25"/>
        <v>151.96083845403294</v>
      </c>
      <c r="AR14" s="233">
        <v>16</v>
      </c>
      <c r="AS14" s="231">
        <f t="shared" si="26"/>
        <v>328</v>
      </c>
      <c r="AT14" s="231">
        <f t="shared" si="27"/>
        <v>1215.6867076322635</v>
      </c>
      <c r="AU14" s="233">
        <v>8</v>
      </c>
      <c r="AV14" s="231">
        <f t="shared" si="28"/>
        <v>164</v>
      </c>
      <c r="AW14" s="231">
        <f t="shared" si="29"/>
        <v>607.84335381613175</v>
      </c>
      <c r="AX14" s="233">
        <v>3</v>
      </c>
      <c r="AY14" s="231">
        <f t="shared" si="30"/>
        <v>61.5</v>
      </c>
      <c r="AZ14" s="231">
        <f t="shared" si="31"/>
        <v>227.94125768104942</v>
      </c>
      <c r="BA14" s="233"/>
      <c r="BB14" s="231">
        <f t="shared" si="32"/>
        <v>0</v>
      </c>
      <c r="BC14" s="231">
        <f t="shared" si="33"/>
        <v>0</v>
      </c>
      <c r="BD14" s="219"/>
    </row>
    <row r="15" spans="2:68" s="146" customFormat="1" ht="18.75" customHeight="1">
      <c r="B15" s="226">
        <f t="shared" si="34"/>
        <v>21</v>
      </c>
      <c r="C15" s="227" t="s">
        <v>48</v>
      </c>
      <c r="D15" s="228">
        <f t="shared" si="35"/>
        <v>21.9</v>
      </c>
      <c r="E15" s="233"/>
      <c r="F15" s="231">
        <f t="shared" si="0"/>
        <v>0</v>
      </c>
      <c r="G15" s="231">
        <f t="shared" si="1"/>
        <v>0</v>
      </c>
      <c r="H15" s="233"/>
      <c r="I15" s="231">
        <f t="shared" si="2"/>
        <v>0</v>
      </c>
      <c r="J15" s="231">
        <f t="shared" si="3"/>
        <v>0</v>
      </c>
      <c r="K15" s="233"/>
      <c r="L15" s="231">
        <f t="shared" si="4"/>
        <v>0</v>
      </c>
      <c r="M15" s="231">
        <f t="shared" si="5"/>
        <v>0</v>
      </c>
      <c r="N15" s="233"/>
      <c r="O15" s="231">
        <f t="shared" si="6"/>
        <v>0</v>
      </c>
      <c r="P15" s="231">
        <f t="shared" si="7"/>
        <v>0</v>
      </c>
      <c r="Q15" s="233"/>
      <c r="R15" s="231">
        <f t="shared" si="8"/>
        <v>0</v>
      </c>
      <c r="S15" s="231">
        <f t="shared" si="9"/>
        <v>0</v>
      </c>
      <c r="T15" s="233"/>
      <c r="U15" s="231">
        <f t="shared" si="10"/>
        <v>0</v>
      </c>
      <c r="V15" s="231">
        <f t="shared" si="11"/>
        <v>0</v>
      </c>
      <c r="W15" s="233"/>
      <c r="X15" s="231">
        <f t="shared" si="12"/>
        <v>0</v>
      </c>
      <c r="Y15" s="231">
        <f t="shared" si="13"/>
        <v>0</v>
      </c>
      <c r="Z15" s="233"/>
      <c r="AA15" s="231">
        <f t="shared" si="14"/>
        <v>0</v>
      </c>
      <c r="AB15" s="231">
        <f t="shared" si="15"/>
        <v>0</v>
      </c>
      <c r="AC15" s="233"/>
      <c r="AD15" s="231">
        <f t="shared" si="16"/>
        <v>0</v>
      </c>
      <c r="AE15" s="231">
        <f t="shared" si="17"/>
        <v>0</v>
      </c>
      <c r="AF15" s="233"/>
      <c r="AG15" s="231">
        <f t="shared" si="18"/>
        <v>0</v>
      </c>
      <c r="AH15" s="231">
        <f t="shared" si="19"/>
        <v>0</v>
      </c>
      <c r="AI15" s="233"/>
      <c r="AJ15" s="231">
        <f t="shared" si="20"/>
        <v>0</v>
      </c>
      <c r="AK15" s="231">
        <f t="shared" si="21"/>
        <v>0</v>
      </c>
      <c r="AL15" s="233">
        <v>4</v>
      </c>
      <c r="AM15" s="231">
        <f t="shared" si="22"/>
        <v>86</v>
      </c>
      <c r="AN15" s="231">
        <f t="shared" si="23"/>
        <v>357.20848603883616</v>
      </c>
      <c r="AO15" s="233">
        <v>14</v>
      </c>
      <c r="AP15" s="231">
        <f t="shared" si="24"/>
        <v>301</v>
      </c>
      <c r="AQ15" s="231">
        <f t="shared" si="25"/>
        <v>1250.2297011359265</v>
      </c>
      <c r="AR15" s="233">
        <v>9</v>
      </c>
      <c r="AS15" s="231">
        <f t="shared" si="26"/>
        <v>193.5</v>
      </c>
      <c r="AT15" s="231">
        <f t="shared" si="27"/>
        <v>803.71909358738139</v>
      </c>
      <c r="AU15" s="233"/>
      <c r="AV15" s="231">
        <f t="shared" si="28"/>
        <v>0</v>
      </c>
      <c r="AW15" s="231">
        <f t="shared" si="29"/>
        <v>0</v>
      </c>
      <c r="AX15" s="233">
        <v>1</v>
      </c>
      <c r="AY15" s="231">
        <f t="shared" si="30"/>
        <v>21.5</v>
      </c>
      <c r="AZ15" s="231">
        <f t="shared" si="31"/>
        <v>89.302121509709039</v>
      </c>
      <c r="BA15" s="233"/>
      <c r="BB15" s="231">
        <f t="shared" si="32"/>
        <v>0</v>
      </c>
      <c r="BC15" s="231">
        <f t="shared" si="33"/>
        <v>0</v>
      </c>
      <c r="BD15" s="219"/>
    </row>
    <row r="16" spans="2:68" s="146" customFormat="1" ht="18.75" customHeight="1">
      <c r="B16" s="226">
        <f t="shared" si="34"/>
        <v>22</v>
      </c>
      <c r="C16" s="227" t="s">
        <v>48</v>
      </c>
      <c r="D16" s="228">
        <f t="shared" si="35"/>
        <v>22.9</v>
      </c>
      <c r="E16" s="233"/>
      <c r="F16" s="231">
        <f t="shared" si="0"/>
        <v>0</v>
      </c>
      <c r="G16" s="231">
        <f t="shared" si="1"/>
        <v>0</v>
      </c>
      <c r="H16" s="233"/>
      <c r="I16" s="231">
        <f t="shared" si="2"/>
        <v>0</v>
      </c>
      <c r="J16" s="231">
        <f t="shared" si="3"/>
        <v>0</v>
      </c>
      <c r="K16" s="233"/>
      <c r="L16" s="231">
        <f t="shared" si="4"/>
        <v>0</v>
      </c>
      <c r="M16" s="231">
        <f t="shared" si="5"/>
        <v>0</v>
      </c>
      <c r="N16" s="233"/>
      <c r="O16" s="231">
        <f t="shared" si="6"/>
        <v>0</v>
      </c>
      <c r="P16" s="231">
        <f t="shared" si="7"/>
        <v>0</v>
      </c>
      <c r="Q16" s="233"/>
      <c r="R16" s="231">
        <f t="shared" si="8"/>
        <v>0</v>
      </c>
      <c r="S16" s="231">
        <f t="shared" si="9"/>
        <v>0</v>
      </c>
      <c r="T16" s="233"/>
      <c r="U16" s="231">
        <f t="shared" si="10"/>
        <v>0</v>
      </c>
      <c r="V16" s="231">
        <f t="shared" si="11"/>
        <v>0</v>
      </c>
      <c r="W16" s="234"/>
      <c r="X16" s="231">
        <f t="shared" si="12"/>
        <v>0</v>
      </c>
      <c r="Y16" s="231">
        <f t="shared" si="13"/>
        <v>0</v>
      </c>
      <c r="Z16" s="233"/>
      <c r="AA16" s="231">
        <f t="shared" si="14"/>
        <v>0</v>
      </c>
      <c r="AB16" s="231">
        <f t="shared" si="15"/>
        <v>0</v>
      </c>
      <c r="AC16" s="233"/>
      <c r="AD16" s="231">
        <f t="shared" si="16"/>
        <v>0</v>
      </c>
      <c r="AE16" s="231">
        <f t="shared" si="17"/>
        <v>0</v>
      </c>
      <c r="AF16" s="233"/>
      <c r="AG16" s="231">
        <f t="shared" si="18"/>
        <v>0</v>
      </c>
      <c r="AH16" s="231">
        <f t="shared" si="19"/>
        <v>0</v>
      </c>
      <c r="AI16" s="233"/>
      <c r="AJ16" s="231">
        <f t="shared" si="20"/>
        <v>0</v>
      </c>
      <c r="AK16" s="231">
        <f t="shared" si="21"/>
        <v>0</v>
      </c>
      <c r="AL16" s="233">
        <v>12</v>
      </c>
      <c r="AM16" s="231">
        <f t="shared" si="22"/>
        <v>270</v>
      </c>
      <c r="AN16" s="231">
        <f t="shared" si="23"/>
        <v>1250.296148614146</v>
      </c>
      <c r="AO16" s="233">
        <v>11</v>
      </c>
      <c r="AP16" s="231">
        <f t="shared" si="24"/>
        <v>247.5</v>
      </c>
      <c r="AQ16" s="231">
        <f t="shared" si="25"/>
        <v>1146.1048028963005</v>
      </c>
      <c r="AR16" s="233">
        <v>2</v>
      </c>
      <c r="AS16" s="231">
        <f t="shared" si="26"/>
        <v>45</v>
      </c>
      <c r="AT16" s="231">
        <f t="shared" si="27"/>
        <v>208.38269143569099</v>
      </c>
      <c r="AU16" s="233"/>
      <c r="AV16" s="231">
        <f t="shared" si="28"/>
        <v>0</v>
      </c>
      <c r="AW16" s="231">
        <f t="shared" si="29"/>
        <v>0</v>
      </c>
      <c r="AX16" s="233"/>
      <c r="AY16" s="231">
        <f t="shared" si="30"/>
        <v>0</v>
      </c>
      <c r="AZ16" s="231">
        <f t="shared" si="31"/>
        <v>0</v>
      </c>
      <c r="BA16" s="233"/>
      <c r="BB16" s="231">
        <f t="shared" si="32"/>
        <v>0</v>
      </c>
      <c r="BC16" s="231">
        <f t="shared" si="33"/>
        <v>0</v>
      </c>
      <c r="BD16" s="219"/>
    </row>
    <row r="17" spans="2:56" s="146" customFormat="1" ht="18.75" customHeight="1">
      <c r="B17" s="226">
        <f t="shared" si="34"/>
        <v>23</v>
      </c>
      <c r="C17" s="227" t="s">
        <v>48</v>
      </c>
      <c r="D17" s="228">
        <f t="shared" si="35"/>
        <v>23.9</v>
      </c>
      <c r="E17" s="233"/>
      <c r="F17" s="231">
        <f t="shared" si="0"/>
        <v>0</v>
      </c>
      <c r="G17" s="231">
        <f t="shared" si="1"/>
        <v>0</v>
      </c>
      <c r="H17" s="233"/>
      <c r="I17" s="231">
        <f t="shared" si="2"/>
        <v>0</v>
      </c>
      <c r="J17" s="231">
        <f t="shared" si="3"/>
        <v>0</v>
      </c>
      <c r="K17" s="233"/>
      <c r="L17" s="231">
        <f t="shared" si="4"/>
        <v>0</v>
      </c>
      <c r="M17" s="231">
        <f t="shared" si="5"/>
        <v>0</v>
      </c>
      <c r="N17" s="233"/>
      <c r="O17" s="231">
        <f t="shared" si="6"/>
        <v>0</v>
      </c>
      <c r="P17" s="231">
        <f t="shared" si="7"/>
        <v>0</v>
      </c>
      <c r="Q17" s="233"/>
      <c r="R17" s="231">
        <f t="shared" si="8"/>
        <v>0</v>
      </c>
      <c r="S17" s="231">
        <f t="shared" si="9"/>
        <v>0</v>
      </c>
      <c r="T17" s="233"/>
      <c r="U17" s="231">
        <f t="shared" si="10"/>
        <v>0</v>
      </c>
      <c r="V17" s="231">
        <f t="shared" si="11"/>
        <v>0</v>
      </c>
      <c r="W17" s="234"/>
      <c r="X17" s="231">
        <f t="shared" si="12"/>
        <v>0</v>
      </c>
      <c r="Y17" s="231">
        <f t="shared" si="13"/>
        <v>0</v>
      </c>
      <c r="Z17" s="233"/>
      <c r="AA17" s="231">
        <f t="shared" si="14"/>
        <v>0</v>
      </c>
      <c r="AB17" s="231">
        <f t="shared" si="15"/>
        <v>0</v>
      </c>
      <c r="AC17" s="233"/>
      <c r="AD17" s="231">
        <f t="shared" si="16"/>
        <v>0</v>
      </c>
      <c r="AE17" s="231">
        <f t="shared" si="17"/>
        <v>0</v>
      </c>
      <c r="AF17" s="233">
        <v>1</v>
      </c>
      <c r="AG17" s="231">
        <f t="shared" si="18"/>
        <v>23.5</v>
      </c>
      <c r="AH17" s="231">
        <f t="shared" si="19"/>
        <v>120.75047454777253</v>
      </c>
      <c r="AI17" s="233"/>
      <c r="AJ17" s="231">
        <f t="shared" si="20"/>
        <v>0</v>
      </c>
      <c r="AK17" s="231">
        <f t="shared" si="21"/>
        <v>0</v>
      </c>
      <c r="AL17" s="233">
        <v>13</v>
      </c>
      <c r="AM17" s="231">
        <f t="shared" si="22"/>
        <v>305.5</v>
      </c>
      <c r="AN17" s="231">
        <f t="shared" si="23"/>
        <v>1569.7561691210428</v>
      </c>
      <c r="AO17" s="233">
        <v>3</v>
      </c>
      <c r="AP17" s="231">
        <f t="shared" si="24"/>
        <v>70.5</v>
      </c>
      <c r="AQ17" s="231">
        <f t="shared" si="25"/>
        <v>362.25142364331759</v>
      </c>
      <c r="AR17" s="233"/>
      <c r="AS17" s="231">
        <f t="shared" si="26"/>
        <v>0</v>
      </c>
      <c r="AT17" s="231">
        <f t="shared" si="27"/>
        <v>0</v>
      </c>
      <c r="AU17" s="233"/>
      <c r="AV17" s="231">
        <f t="shared" si="28"/>
        <v>0</v>
      </c>
      <c r="AW17" s="231">
        <f t="shared" si="29"/>
        <v>0</v>
      </c>
      <c r="AX17" s="233"/>
      <c r="AY17" s="231">
        <f t="shared" si="30"/>
        <v>0</v>
      </c>
      <c r="AZ17" s="231">
        <f t="shared" si="31"/>
        <v>0</v>
      </c>
      <c r="BA17" s="233"/>
      <c r="BB17" s="231">
        <f t="shared" si="32"/>
        <v>0</v>
      </c>
      <c r="BC17" s="231">
        <f t="shared" si="33"/>
        <v>0</v>
      </c>
      <c r="BD17" s="219"/>
    </row>
    <row r="18" spans="2:56" s="146" customFormat="1" ht="18.75" customHeight="1">
      <c r="B18" s="226">
        <f t="shared" si="34"/>
        <v>24</v>
      </c>
      <c r="C18" s="227" t="s">
        <v>48</v>
      </c>
      <c r="D18" s="228">
        <f t="shared" si="35"/>
        <v>24.9</v>
      </c>
      <c r="E18" s="233"/>
      <c r="F18" s="231">
        <f t="shared" si="0"/>
        <v>0</v>
      </c>
      <c r="G18" s="231">
        <f t="shared" si="1"/>
        <v>0</v>
      </c>
      <c r="H18" s="233"/>
      <c r="I18" s="231">
        <f t="shared" si="2"/>
        <v>0</v>
      </c>
      <c r="J18" s="231">
        <f t="shared" si="3"/>
        <v>0</v>
      </c>
      <c r="K18" s="233"/>
      <c r="L18" s="231">
        <f t="shared" si="4"/>
        <v>0</v>
      </c>
      <c r="M18" s="231">
        <f t="shared" si="5"/>
        <v>0</v>
      </c>
      <c r="N18" s="233"/>
      <c r="O18" s="231">
        <f t="shared" si="6"/>
        <v>0</v>
      </c>
      <c r="P18" s="231">
        <f t="shared" si="7"/>
        <v>0</v>
      </c>
      <c r="Q18" s="233"/>
      <c r="R18" s="231">
        <f t="shared" si="8"/>
        <v>0</v>
      </c>
      <c r="S18" s="231">
        <f t="shared" si="9"/>
        <v>0</v>
      </c>
      <c r="T18" s="233"/>
      <c r="U18" s="231">
        <f t="shared" si="10"/>
        <v>0</v>
      </c>
      <c r="V18" s="231">
        <f t="shared" si="11"/>
        <v>0</v>
      </c>
      <c r="W18" s="234"/>
      <c r="X18" s="231">
        <f t="shared" si="12"/>
        <v>0</v>
      </c>
      <c r="Y18" s="231">
        <f t="shared" si="13"/>
        <v>0</v>
      </c>
      <c r="Z18" s="233">
        <v>1</v>
      </c>
      <c r="AA18" s="231">
        <f t="shared" si="14"/>
        <v>24.5</v>
      </c>
      <c r="AB18" s="231">
        <f t="shared" si="15"/>
        <v>139.08369044060746</v>
      </c>
      <c r="AC18" s="233">
        <v>1</v>
      </c>
      <c r="AD18" s="231">
        <f t="shared" si="16"/>
        <v>24.5</v>
      </c>
      <c r="AE18" s="231">
        <f t="shared" si="17"/>
        <v>139.08369044060746</v>
      </c>
      <c r="AF18" s="233">
        <v>6</v>
      </c>
      <c r="AG18" s="231">
        <f t="shared" si="18"/>
        <v>147</v>
      </c>
      <c r="AH18" s="231">
        <f t="shared" si="19"/>
        <v>834.50214264364467</v>
      </c>
      <c r="AI18" s="233">
        <v>11</v>
      </c>
      <c r="AJ18" s="231">
        <f t="shared" si="20"/>
        <v>269.5</v>
      </c>
      <c r="AK18" s="231">
        <f t="shared" si="21"/>
        <v>1529.920594846682</v>
      </c>
      <c r="AL18" s="233">
        <v>1</v>
      </c>
      <c r="AM18" s="231">
        <f t="shared" si="22"/>
        <v>24.5</v>
      </c>
      <c r="AN18" s="231">
        <f t="shared" si="23"/>
        <v>139.08369044060746</v>
      </c>
      <c r="AO18" s="233"/>
      <c r="AP18" s="231">
        <f t="shared" si="24"/>
        <v>0</v>
      </c>
      <c r="AQ18" s="231">
        <f t="shared" si="25"/>
        <v>0</v>
      </c>
      <c r="AR18" s="233"/>
      <c r="AS18" s="231">
        <f t="shared" si="26"/>
        <v>0</v>
      </c>
      <c r="AT18" s="231">
        <f t="shared" si="27"/>
        <v>0</v>
      </c>
      <c r="AU18" s="233"/>
      <c r="AV18" s="231">
        <f t="shared" si="28"/>
        <v>0</v>
      </c>
      <c r="AW18" s="231">
        <f t="shared" si="29"/>
        <v>0</v>
      </c>
      <c r="AX18" s="233"/>
      <c r="AY18" s="231">
        <f t="shared" si="30"/>
        <v>0</v>
      </c>
      <c r="AZ18" s="231">
        <f t="shared" si="31"/>
        <v>0</v>
      </c>
      <c r="BA18" s="233"/>
      <c r="BB18" s="231">
        <f t="shared" si="32"/>
        <v>0</v>
      </c>
      <c r="BC18" s="231">
        <f t="shared" si="33"/>
        <v>0</v>
      </c>
      <c r="BD18" s="219"/>
    </row>
    <row r="19" spans="2:56" s="146" customFormat="1" ht="18.75" customHeight="1">
      <c r="B19" s="226">
        <f t="shared" si="34"/>
        <v>25</v>
      </c>
      <c r="C19" s="227" t="s">
        <v>48</v>
      </c>
      <c r="D19" s="228">
        <f t="shared" si="35"/>
        <v>25.9</v>
      </c>
      <c r="E19" s="233"/>
      <c r="F19" s="231">
        <f t="shared" si="0"/>
        <v>0</v>
      </c>
      <c r="G19" s="231">
        <f t="shared" si="1"/>
        <v>0</v>
      </c>
      <c r="H19" s="233"/>
      <c r="I19" s="231">
        <f t="shared" si="2"/>
        <v>0</v>
      </c>
      <c r="J19" s="231">
        <f t="shared" si="3"/>
        <v>0</v>
      </c>
      <c r="K19" s="233"/>
      <c r="L19" s="231">
        <f t="shared" si="4"/>
        <v>0</v>
      </c>
      <c r="M19" s="231">
        <f t="shared" si="5"/>
        <v>0</v>
      </c>
      <c r="N19" s="233"/>
      <c r="O19" s="231">
        <f t="shared" si="6"/>
        <v>0</v>
      </c>
      <c r="P19" s="231">
        <f t="shared" si="7"/>
        <v>0</v>
      </c>
      <c r="Q19" s="233"/>
      <c r="R19" s="231">
        <f t="shared" si="8"/>
        <v>0</v>
      </c>
      <c r="S19" s="231">
        <f t="shared" si="9"/>
        <v>0</v>
      </c>
      <c r="T19" s="233"/>
      <c r="U19" s="231">
        <f t="shared" si="10"/>
        <v>0</v>
      </c>
      <c r="V19" s="231">
        <f t="shared" si="11"/>
        <v>0</v>
      </c>
      <c r="W19" s="234"/>
      <c r="X19" s="231">
        <f t="shared" si="12"/>
        <v>0</v>
      </c>
      <c r="Y19" s="231">
        <f t="shared" si="13"/>
        <v>0</v>
      </c>
      <c r="Z19" s="233">
        <v>2</v>
      </c>
      <c r="AA19" s="231">
        <f t="shared" si="14"/>
        <v>51</v>
      </c>
      <c r="AB19" s="231">
        <f t="shared" si="15"/>
        <v>318.5938571353305</v>
      </c>
      <c r="AC19" s="233">
        <v>6</v>
      </c>
      <c r="AD19" s="231">
        <f t="shared" si="16"/>
        <v>153</v>
      </c>
      <c r="AE19" s="231">
        <f t="shared" si="17"/>
        <v>955.78157140599149</v>
      </c>
      <c r="AF19" s="233">
        <v>12</v>
      </c>
      <c r="AG19" s="231">
        <f t="shared" si="18"/>
        <v>306</v>
      </c>
      <c r="AH19" s="231">
        <f t="shared" si="19"/>
        <v>1911.563142811983</v>
      </c>
      <c r="AI19" s="233">
        <v>9</v>
      </c>
      <c r="AJ19" s="231">
        <f t="shared" si="20"/>
        <v>229.5</v>
      </c>
      <c r="AK19" s="231">
        <f t="shared" si="21"/>
        <v>1433.6723571089872</v>
      </c>
      <c r="AL19" s="233"/>
      <c r="AM19" s="231">
        <f t="shared" si="22"/>
        <v>0</v>
      </c>
      <c r="AN19" s="231">
        <f t="shared" si="23"/>
        <v>0</v>
      </c>
      <c r="AO19" s="233"/>
      <c r="AP19" s="231">
        <f t="shared" si="24"/>
        <v>0</v>
      </c>
      <c r="AQ19" s="231">
        <f t="shared" si="25"/>
        <v>0</v>
      </c>
      <c r="AR19" s="233"/>
      <c r="AS19" s="231">
        <f t="shared" si="26"/>
        <v>0</v>
      </c>
      <c r="AT19" s="231">
        <f t="shared" si="27"/>
        <v>0</v>
      </c>
      <c r="AU19" s="233"/>
      <c r="AV19" s="231">
        <f t="shared" si="28"/>
        <v>0</v>
      </c>
      <c r="AW19" s="231">
        <f t="shared" si="29"/>
        <v>0</v>
      </c>
      <c r="AX19" s="233"/>
      <c r="AY19" s="231">
        <f t="shared" si="30"/>
        <v>0</v>
      </c>
      <c r="AZ19" s="231">
        <f t="shared" si="31"/>
        <v>0</v>
      </c>
      <c r="BA19" s="233"/>
      <c r="BB19" s="231">
        <f t="shared" si="32"/>
        <v>0</v>
      </c>
      <c r="BC19" s="231">
        <f t="shared" si="33"/>
        <v>0</v>
      </c>
      <c r="BD19" s="219"/>
    </row>
    <row r="20" spans="2:56" s="146" customFormat="1" ht="18.75" customHeight="1">
      <c r="B20" s="226">
        <f t="shared" si="34"/>
        <v>26</v>
      </c>
      <c r="C20" s="227" t="s">
        <v>48</v>
      </c>
      <c r="D20" s="228">
        <f t="shared" si="35"/>
        <v>26.9</v>
      </c>
      <c r="E20" s="233"/>
      <c r="F20" s="231">
        <f t="shared" si="0"/>
        <v>0</v>
      </c>
      <c r="G20" s="231">
        <f t="shared" si="1"/>
        <v>0</v>
      </c>
      <c r="H20" s="233"/>
      <c r="I20" s="231">
        <f t="shared" si="2"/>
        <v>0</v>
      </c>
      <c r="J20" s="231">
        <f t="shared" si="3"/>
        <v>0</v>
      </c>
      <c r="K20" s="233"/>
      <c r="L20" s="231">
        <f t="shared" si="4"/>
        <v>0</v>
      </c>
      <c r="M20" s="231">
        <f t="shared" si="5"/>
        <v>0</v>
      </c>
      <c r="N20" s="233"/>
      <c r="O20" s="231">
        <f t="shared" si="6"/>
        <v>0</v>
      </c>
      <c r="P20" s="231">
        <f t="shared" si="7"/>
        <v>0</v>
      </c>
      <c r="Q20" s="233"/>
      <c r="R20" s="231">
        <f t="shared" si="8"/>
        <v>0</v>
      </c>
      <c r="S20" s="231">
        <f t="shared" si="9"/>
        <v>0</v>
      </c>
      <c r="T20" s="233"/>
      <c r="U20" s="231">
        <f t="shared" si="10"/>
        <v>0</v>
      </c>
      <c r="V20" s="231">
        <f t="shared" si="11"/>
        <v>0</v>
      </c>
      <c r="W20" s="234"/>
      <c r="X20" s="231">
        <f t="shared" si="12"/>
        <v>0</v>
      </c>
      <c r="Y20" s="231">
        <f t="shared" si="13"/>
        <v>0</v>
      </c>
      <c r="Z20" s="233">
        <v>13</v>
      </c>
      <c r="AA20" s="231">
        <f t="shared" si="14"/>
        <v>344.5</v>
      </c>
      <c r="AB20" s="231">
        <f t="shared" si="15"/>
        <v>2359.4718281143005</v>
      </c>
      <c r="AC20" s="233">
        <v>13</v>
      </c>
      <c r="AD20" s="231">
        <f t="shared" si="16"/>
        <v>344.5</v>
      </c>
      <c r="AE20" s="231">
        <f t="shared" si="17"/>
        <v>2359.4718281143005</v>
      </c>
      <c r="AF20" s="233">
        <v>1</v>
      </c>
      <c r="AG20" s="231">
        <f t="shared" si="18"/>
        <v>26.5</v>
      </c>
      <c r="AH20" s="231">
        <f t="shared" si="19"/>
        <v>181.49783293186928</v>
      </c>
      <c r="AI20" s="233"/>
      <c r="AJ20" s="231">
        <f t="shared" si="20"/>
        <v>0</v>
      </c>
      <c r="AK20" s="231">
        <f t="shared" si="21"/>
        <v>0</v>
      </c>
      <c r="AL20" s="233"/>
      <c r="AM20" s="231">
        <f t="shared" si="22"/>
        <v>0</v>
      </c>
      <c r="AN20" s="231">
        <f t="shared" si="23"/>
        <v>0</v>
      </c>
      <c r="AO20" s="233"/>
      <c r="AP20" s="231">
        <f t="shared" si="24"/>
        <v>0</v>
      </c>
      <c r="AQ20" s="231">
        <f t="shared" si="25"/>
        <v>0</v>
      </c>
      <c r="AR20" s="233"/>
      <c r="AS20" s="231">
        <f t="shared" si="26"/>
        <v>0</v>
      </c>
      <c r="AT20" s="231">
        <f t="shared" si="27"/>
        <v>0</v>
      </c>
      <c r="AU20" s="233"/>
      <c r="AV20" s="231">
        <f t="shared" si="28"/>
        <v>0</v>
      </c>
      <c r="AW20" s="231">
        <f t="shared" si="29"/>
        <v>0</v>
      </c>
      <c r="AX20" s="233"/>
      <c r="AY20" s="231">
        <f t="shared" si="30"/>
        <v>0</v>
      </c>
      <c r="AZ20" s="231">
        <f t="shared" si="31"/>
        <v>0</v>
      </c>
      <c r="BA20" s="233"/>
      <c r="BB20" s="231">
        <f t="shared" si="32"/>
        <v>0</v>
      </c>
      <c r="BC20" s="231">
        <f t="shared" si="33"/>
        <v>0</v>
      </c>
      <c r="BD20" s="219"/>
    </row>
    <row r="21" spans="2:56" s="146" customFormat="1" ht="18.75" customHeight="1">
      <c r="B21" s="226">
        <f t="shared" si="34"/>
        <v>27</v>
      </c>
      <c r="C21" s="227" t="s">
        <v>48</v>
      </c>
      <c r="D21" s="228">
        <f t="shared" si="35"/>
        <v>27.9</v>
      </c>
      <c r="E21" s="233"/>
      <c r="F21" s="231">
        <f t="shared" si="0"/>
        <v>0</v>
      </c>
      <c r="G21" s="231">
        <f t="shared" si="1"/>
        <v>0</v>
      </c>
      <c r="H21" s="233"/>
      <c r="I21" s="231">
        <f t="shared" si="2"/>
        <v>0</v>
      </c>
      <c r="J21" s="231">
        <f t="shared" si="3"/>
        <v>0</v>
      </c>
      <c r="K21" s="233"/>
      <c r="L21" s="231">
        <f t="shared" si="4"/>
        <v>0</v>
      </c>
      <c r="M21" s="231">
        <f t="shared" si="5"/>
        <v>0</v>
      </c>
      <c r="N21" s="233"/>
      <c r="O21" s="231">
        <f t="shared" si="6"/>
        <v>0</v>
      </c>
      <c r="P21" s="231">
        <f t="shared" si="7"/>
        <v>0</v>
      </c>
      <c r="Q21" s="233"/>
      <c r="R21" s="231">
        <f t="shared" si="8"/>
        <v>0</v>
      </c>
      <c r="S21" s="231">
        <f t="shared" si="9"/>
        <v>0</v>
      </c>
      <c r="T21" s="233"/>
      <c r="U21" s="231">
        <f t="shared" si="10"/>
        <v>0</v>
      </c>
      <c r="V21" s="231">
        <f t="shared" si="11"/>
        <v>0</v>
      </c>
      <c r="W21" s="234">
        <v>13</v>
      </c>
      <c r="X21" s="231">
        <f t="shared" si="12"/>
        <v>357.5</v>
      </c>
      <c r="Y21" s="231">
        <f t="shared" si="13"/>
        <v>2675.3442984226176</v>
      </c>
      <c r="Z21" s="233">
        <v>14</v>
      </c>
      <c r="AA21" s="231">
        <f t="shared" si="14"/>
        <v>385</v>
      </c>
      <c r="AB21" s="231">
        <f t="shared" si="15"/>
        <v>2881.1400136858961</v>
      </c>
      <c r="AC21" s="233"/>
      <c r="AD21" s="231">
        <f t="shared" si="16"/>
        <v>0</v>
      </c>
      <c r="AE21" s="231">
        <f t="shared" si="17"/>
        <v>0</v>
      </c>
      <c r="AF21" s="233"/>
      <c r="AG21" s="231">
        <f t="shared" si="18"/>
        <v>0</v>
      </c>
      <c r="AH21" s="231">
        <f t="shared" si="19"/>
        <v>0</v>
      </c>
      <c r="AI21" s="233"/>
      <c r="AJ21" s="231">
        <f t="shared" si="20"/>
        <v>0</v>
      </c>
      <c r="AK21" s="231">
        <f t="shared" si="21"/>
        <v>0</v>
      </c>
      <c r="AL21" s="233"/>
      <c r="AM21" s="231">
        <f t="shared" si="22"/>
        <v>0</v>
      </c>
      <c r="AN21" s="231">
        <f t="shared" si="23"/>
        <v>0</v>
      </c>
      <c r="AO21" s="233"/>
      <c r="AP21" s="231">
        <f t="shared" si="24"/>
        <v>0</v>
      </c>
      <c r="AQ21" s="231">
        <f t="shared" si="25"/>
        <v>0</v>
      </c>
      <c r="AR21" s="229"/>
      <c r="AS21" s="231">
        <f t="shared" si="26"/>
        <v>0</v>
      </c>
      <c r="AT21" s="231">
        <f t="shared" si="27"/>
        <v>0</v>
      </c>
      <c r="AU21" s="229"/>
      <c r="AV21" s="231">
        <f t="shared" si="28"/>
        <v>0</v>
      </c>
      <c r="AW21" s="231">
        <f t="shared" si="29"/>
        <v>0</v>
      </c>
      <c r="AX21" s="229"/>
      <c r="AY21" s="231">
        <f t="shared" si="30"/>
        <v>0</v>
      </c>
      <c r="AZ21" s="231">
        <f t="shared" si="31"/>
        <v>0</v>
      </c>
      <c r="BA21" s="232"/>
      <c r="BB21" s="231">
        <f t="shared" si="32"/>
        <v>0</v>
      </c>
      <c r="BC21" s="231">
        <f t="shared" si="33"/>
        <v>0</v>
      </c>
      <c r="BD21" s="219"/>
    </row>
    <row r="22" spans="2:56" s="146" customFormat="1" ht="18.75" customHeight="1">
      <c r="B22" s="226">
        <f t="shared" si="34"/>
        <v>28</v>
      </c>
      <c r="C22" s="227" t="s">
        <v>48</v>
      </c>
      <c r="D22" s="228">
        <f t="shared" si="35"/>
        <v>28.9</v>
      </c>
      <c r="E22" s="233"/>
      <c r="F22" s="231">
        <f t="shared" si="0"/>
        <v>0</v>
      </c>
      <c r="G22" s="231">
        <f t="shared" si="1"/>
        <v>0</v>
      </c>
      <c r="H22" s="233"/>
      <c r="I22" s="231">
        <f t="shared" si="2"/>
        <v>0</v>
      </c>
      <c r="J22" s="231">
        <f t="shared" si="3"/>
        <v>0</v>
      </c>
      <c r="K22" s="233"/>
      <c r="L22" s="231">
        <f t="shared" si="4"/>
        <v>0</v>
      </c>
      <c r="M22" s="231">
        <f t="shared" si="5"/>
        <v>0</v>
      </c>
      <c r="N22" s="233"/>
      <c r="O22" s="231">
        <f t="shared" si="6"/>
        <v>0</v>
      </c>
      <c r="P22" s="231">
        <f t="shared" si="7"/>
        <v>0</v>
      </c>
      <c r="Q22" s="233">
        <v>2</v>
      </c>
      <c r="R22" s="231">
        <f t="shared" si="8"/>
        <v>57</v>
      </c>
      <c r="S22" s="231">
        <f t="shared" si="9"/>
        <v>464.60303286225763</v>
      </c>
      <c r="T22" s="233">
        <v>6</v>
      </c>
      <c r="U22" s="231">
        <f t="shared" si="10"/>
        <v>171</v>
      </c>
      <c r="V22" s="231">
        <f t="shared" si="11"/>
        <v>1393.809098586773</v>
      </c>
      <c r="W22" s="234">
        <v>10</v>
      </c>
      <c r="X22" s="231">
        <f t="shared" si="12"/>
        <v>285</v>
      </c>
      <c r="Y22" s="231">
        <f t="shared" si="13"/>
        <v>2323.0151643112881</v>
      </c>
      <c r="Z22" s="233"/>
      <c r="AA22" s="231">
        <f t="shared" si="14"/>
        <v>0</v>
      </c>
      <c r="AB22" s="231">
        <f t="shared" si="15"/>
        <v>0</v>
      </c>
      <c r="AC22" s="233"/>
      <c r="AD22" s="231">
        <f t="shared" si="16"/>
        <v>0</v>
      </c>
      <c r="AE22" s="231">
        <f t="shared" si="17"/>
        <v>0</v>
      </c>
      <c r="AF22" s="233"/>
      <c r="AG22" s="231">
        <f t="shared" si="18"/>
        <v>0</v>
      </c>
      <c r="AH22" s="231">
        <f t="shared" si="19"/>
        <v>0</v>
      </c>
      <c r="AI22" s="233"/>
      <c r="AJ22" s="231">
        <f t="shared" si="20"/>
        <v>0</v>
      </c>
      <c r="AK22" s="231">
        <f t="shared" si="21"/>
        <v>0</v>
      </c>
      <c r="AL22" s="233"/>
      <c r="AM22" s="231">
        <f t="shared" si="22"/>
        <v>0</v>
      </c>
      <c r="AN22" s="231">
        <f t="shared" si="23"/>
        <v>0</v>
      </c>
      <c r="AO22" s="235"/>
      <c r="AP22" s="231">
        <f t="shared" si="24"/>
        <v>0</v>
      </c>
      <c r="AQ22" s="231">
        <f t="shared" si="25"/>
        <v>0</v>
      </c>
      <c r="AR22" s="235"/>
      <c r="AS22" s="231">
        <f t="shared" si="26"/>
        <v>0</v>
      </c>
      <c r="AT22" s="231">
        <f t="shared" si="27"/>
        <v>0</v>
      </c>
      <c r="AU22" s="235"/>
      <c r="AV22" s="231">
        <f t="shared" si="28"/>
        <v>0</v>
      </c>
      <c r="AW22" s="231">
        <f t="shared" si="29"/>
        <v>0</v>
      </c>
      <c r="AX22" s="235"/>
      <c r="AY22" s="231">
        <f t="shared" si="30"/>
        <v>0</v>
      </c>
      <c r="AZ22" s="231">
        <f t="shared" si="31"/>
        <v>0</v>
      </c>
      <c r="BA22" s="233"/>
      <c r="BB22" s="231">
        <f t="shared" si="32"/>
        <v>0</v>
      </c>
      <c r="BC22" s="231">
        <f t="shared" si="33"/>
        <v>0</v>
      </c>
      <c r="BD22" s="219"/>
    </row>
    <row r="23" spans="2:56" s="146" customFormat="1" ht="18.75" customHeight="1">
      <c r="B23" s="226">
        <f t="shared" si="34"/>
        <v>29</v>
      </c>
      <c r="C23" s="227" t="s">
        <v>48</v>
      </c>
      <c r="D23" s="228">
        <f t="shared" si="35"/>
        <v>29.9</v>
      </c>
      <c r="E23" s="233"/>
      <c r="F23" s="231">
        <f t="shared" si="0"/>
        <v>0</v>
      </c>
      <c r="G23" s="231">
        <f t="shared" si="1"/>
        <v>0</v>
      </c>
      <c r="H23" s="233"/>
      <c r="I23" s="231">
        <f t="shared" si="2"/>
        <v>0</v>
      </c>
      <c r="J23" s="231">
        <f t="shared" si="3"/>
        <v>0</v>
      </c>
      <c r="K23" s="233"/>
      <c r="L23" s="231">
        <f t="shared" si="4"/>
        <v>0</v>
      </c>
      <c r="M23" s="231">
        <f t="shared" si="5"/>
        <v>0</v>
      </c>
      <c r="N23" s="233">
        <v>1</v>
      </c>
      <c r="O23" s="231">
        <f t="shared" si="6"/>
        <v>29.5</v>
      </c>
      <c r="P23" s="231">
        <f t="shared" si="7"/>
        <v>261.12777013156335</v>
      </c>
      <c r="Q23" s="233">
        <v>9</v>
      </c>
      <c r="R23" s="231">
        <f t="shared" si="8"/>
        <v>265.5</v>
      </c>
      <c r="S23" s="231">
        <f t="shared" si="9"/>
        <v>2350.1499311840703</v>
      </c>
      <c r="T23" s="233">
        <v>11</v>
      </c>
      <c r="U23" s="231">
        <f t="shared" si="10"/>
        <v>324.5</v>
      </c>
      <c r="V23" s="231">
        <f t="shared" si="11"/>
        <v>2872.4054714471968</v>
      </c>
      <c r="W23" s="234">
        <v>1</v>
      </c>
      <c r="X23" s="231">
        <f t="shared" si="12"/>
        <v>29.5</v>
      </c>
      <c r="Y23" s="231">
        <f t="shared" si="13"/>
        <v>261.12777013156335</v>
      </c>
      <c r="Z23" s="233"/>
      <c r="AA23" s="231">
        <f t="shared" si="14"/>
        <v>0</v>
      </c>
      <c r="AB23" s="231">
        <f t="shared" si="15"/>
        <v>0</v>
      </c>
      <c r="AC23" s="233"/>
      <c r="AD23" s="231">
        <f t="shared" si="16"/>
        <v>0</v>
      </c>
      <c r="AE23" s="231">
        <f t="shared" si="17"/>
        <v>0</v>
      </c>
      <c r="AF23" s="233"/>
      <c r="AG23" s="231">
        <f t="shared" si="18"/>
        <v>0</v>
      </c>
      <c r="AH23" s="231">
        <f t="shared" si="19"/>
        <v>0</v>
      </c>
      <c r="AI23" s="233"/>
      <c r="AJ23" s="231">
        <f t="shared" si="20"/>
        <v>0</v>
      </c>
      <c r="AK23" s="231">
        <f t="shared" si="21"/>
        <v>0</v>
      </c>
      <c r="AL23" s="233"/>
      <c r="AM23" s="231">
        <f t="shared" si="22"/>
        <v>0</v>
      </c>
      <c r="AN23" s="231">
        <f t="shared" si="23"/>
        <v>0</v>
      </c>
      <c r="AO23" s="235"/>
      <c r="AP23" s="231">
        <f t="shared" si="24"/>
        <v>0</v>
      </c>
      <c r="AQ23" s="231">
        <f t="shared" si="25"/>
        <v>0</v>
      </c>
      <c r="AR23" s="235"/>
      <c r="AS23" s="231">
        <f t="shared" si="26"/>
        <v>0</v>
      </c>
      <c r="AT23" s="231">
        <f t="shared" si="27"/>
        <v>0</v>
      </c>
      <c r="AU23" s="235"/>
      <c r="AV23" s="231">
        <f t="shared" si="28"/>
        <v>0</v>
      </c>
      <c r="AW23" s="231">
        <f t="shared" si="29"/>
        <v>0</v>
      </c>
      <c r="AX23" s="235"/>
      <c r="AY23" s="231">
        <f t="shared" si="30"/>
        <v>0</v>
      </c>
      <c r="AZ23" s="231">
        <f t="shared" si="31"/>
        <v>0</v>
      </c>
      <c r="BA23" s="233"/>
      <c r="BB23" s="231">
        <f t="shared" si="32"/>
        <v>0</v>
      </c>
      <c r="BC23" s="231">
        <f t="shared" si="33"/>
        <v>0</v>
      </c>
      <c r="BD23" s="219"/>
    </row>
    <row r="24" spans="2:56" s="146" customFormat="1" ht="18.75" customHeight="1">
      <c r="B24" s="226">
        <f t="shared" si="34"/>
        <v>30</v>
      </c>
      <c r="C24" s="227" t="s">
        <v>48</v>
      </c>
      <c r="D24" s="228">
        <f t="shared" si="35"/>
        <v>30.9</v>
      </c>
      <c r="E24" s="233"/>
      <c r="F24" s="231">
        <f t="shared" si="0"/>
        <v>0</v>
      </c>
      <c r="G24" s="231">
        <f t="shared" si="1"/>
        <v>0</v>
      </c>
      <c r="H24" s="233"/>
      <c r="I24" s="231">
        <f t="shared" si="2"/>
        <v>0</v>
      </c>
      <c r="J24" s="231">
        <f t="shared" si="3"/>
        <v>0</v>
      </c>
      <c r="K24" s="233">
        <v>1</v>
      </c>
      <c r="L24" s="231">
        <f t="shared" si="4"/>
        <v>30.5</v>
      </c>
      <c r="M24" s="231">
        <f t="shared" si="5"/>
        <v>292.38856864098472</v>
      </c>
      <c r="N24" s="233">
        <v>13</v>
      </c>
      <c r="O24" s="231">
        <f t="shared" si="6"/>
        <v>396.5</v>
      </c>
      <c r="P24" s="231">
        <f t="shared" si="7"/>
        <v>3801.0513923328012</v>
      </c>
      <c r="Q24" s="233">
        <v>7</v>
      </c>
      <c r="R24" s="231">
        <f t="shared" si="8"/>
        <v>213.5</v>
      </c>
      <c r="S24" s="231">
        <f t="shared" si="9"/>
        <v>2046.7199804868931</v>
      </c>
      <c r="T24" s="233">
        <v>3</v>
      </c>
      <c r="U24" s="231">
        <f t="shared" si="10"/>
        <v>91.5</v>
      </c>
      <c r="V24" s="231">
        <f t="shared" si="11"/>
        <v>877.1657059229542</v>
      </c>
      <c r="W24" s="234"/>
      <c r="X24" s="231">
        <f t="shared" si="12"/>
        <v>0</v>
      </c>
      <c r="Y24" s="231">
        <f t="shared" si="13"/>
        <v>0</v>
      </c>
      <c r="Z24" s="233"/>
      <c r="AA24" s="231">
        <f t="shared" si="14"/>
        <v>0</v>
      </c>
      <c r="AB24" s="231">
        <f t="shared" si="15"/>
        <v>0</v>
      </c>
      <c r="AC24" s="233"/>
      <c r="AD24" s="231">
        <f t="shared" si="16"/>
        <v>0</v>
      </c>
      <c r="AE24" s="231">
        <f t="shared" si="17"/>
        <v>0</v>
      </c>
      <c r="AF24" s="233"/>
      <c r="AG24" s="231">
        <f t="shared" si="18"/>
        <v>0</v>
      </c>
      <c r="AH24" s="231">
        <f t="shared" si="19"/>
        <v>0</v>
      </c>
      <c r="AI24" s="233"/>
      <c r="AJ24" s="231">
        <f t="shared" si="20"/>
        <v>0</v>
      </c>
      <c r="AK24" s="231">
        <f t="shared" si="21"/>
        <v>0</v>
      </c>
      <c r="AL24" s="235"/>
      <c r="AM24" s="231">
        <f t="shared" si="22"/>
        <v>0</v>
      </c>
      <c r="AN24" s="231">
        <f t="shared" si="23"/>
        <v>0</v>
      </c>
      <c r="AO24" s="235"/>
      <c r="AP24" s="231">
        <f t="shared" si="24"/>
        <v>0</v>
      </c>
      <c r="AQ24" s="231">
        <f t="shared" si="25"/>
        <v>0</v>
      </c>
      <c r="AR24" s="235"/>
      <c r="AS24" s="231">
        <f t="shared" si="26"/>
        <v>0</v>
      </c>
      <c r="AT24" s="231">
        <f t="shared" si="27"/>
        <v>0</v>
      </c>
      <c r="AU24" s="235"/>
      <c r="AV24" s="231">
        <f t="shared" si="28"/>
        <v>0</v>
      </c>
      <c r="AW24" s="231">
        <f t="shared" si="29"/>
        <v>0</v>
      </c>
      <c r="AX24" s="235"/>
      <c r="AY24" s="231">
        <f t="shared" si="30"/>
        <v>0</v>
      </c>
      <c r="AZ24" s="231">
        <f t="shared" si="31"/>
        <v>0</v>
      </c>
      <c r="BA24" s="233"/>
      <c r="BB24" s="231">
        <f t="shared" si="32"/>
        <v>0</v>
      </c>
      <c r="BC24" s="231">
        <f t="shared" si="33"/>
        <v>0</v>
      </c>
      <c r="BD24" s="219"/>
    </row>
    <row r="25" spans="2:56" s="146" customFormat="1" ht="18.75" customHeight="1">
      <c r="B25" s="226">
        <f t="shared" si="34"/>
        <v>31</v>
      </c>
      <c r="C25" s="227" t="s">
        <v>48</v>
      </c>
      <c r="D25" s="228">
        <f t="shared" si="35"/>
        <v>31.9</v>
      </c>
      <c r="E25" s="233"/>
      <c r="F25" s="231">
        <f t="shared" si="0"/>
        <v>0</v>
      </c>
      <c r="G25" s="231">
        <f t="shared" si="1"/>
        <v>0</v>
      </c>
      <c r="H25" s="233"/>
      <c r="I25" s="231">
        <f t="shared" si="2"/>
        <v>0</v>
      </c>
      <c r="J25" s="231">
        <f t="shared" si="3"/>
        <v>0</v>
      </c>
      <c r="K25" s="233">
        <v>7</v>
      </c>
      <c r="L25" s="231">
        <f t="shared" si="4"/>
        <v>220.5</v>
      </c>
      <c r="M25" s="231">
        <f t="shared" si="5"/>
        <v>2283.396713156284</v>
      </c>
      <c r="N25" s="233">
        <v>8</v>
      </c>
      <c r="O25" s="231">
        <f t="shared" si="6"/>
        <v>252</v>
      </c>
      <c r="P25" s="231">
        <f t="shared" si="7"/>
        <v>2609.5962436071818</v>
      </c>
      <c r="Q25" s="233"/>
      <c r="R25" s="231">
        <f t="shared" si="8"/>
        <v>0</v>
      </c>
      <c r="S25" s="231">
        <f t="shared" si="9"/>
        <v>0</v>
      </c>
      <c r="T25" s="233"/>
      <c r="U25" s="231">
        <f t="shared" si="10"/>
        <v>0</v>
      </c>
      <c r="V25" s="231">
        <f t="shared" si="11"/>
        <v>0</v>
      </c>
      <c r="W25" s="234"/>
      <c r="X25" s="231">
        <f t="shared" si="12"/>
        <v>0</v>
      </c>
      <c r="Y25" s="231">
        <f t="shared" si="13"/>
        <v>0</v>
      </c>
      <c r="Z25" s="233"/>
      <c r="AA25" s="231">
        <f t="shared" si="14"/>
        <v>0</v>
      </c>
      <c r="AB25" s="231">
        <f t="shared" si="15"/>
        <v>0</v>
      </c>
      <c r="AC25" s="233"/>
      <c r="AD25" s="231">
        <f t="shared" si="16"/>
        <v>0</v>
      </c>
      <c r="AE25" s="231">
        <f t="shared" si="17"/>
        <v>0</v>
      </c>
      <c r="AF25" s="233"/>
      <c r="AG25" s="231">
        <f t="shared" si="18"/>
        <v>0</v>
      </c>
      <c r="AH25" s="231">
        <f t="shared" si="19"/>
        <v>0</v>
      </c>
      <c r="AI25" s="233"/>
      <c r="AJ25" s="231">
        <f t="shared" si="20"/>
        <v>0</v>
      </c>
      <c r="AK25" s="231">
        <f t="shared" si="21"/>
        <v>0</v>
      </c>
      <c r="AL25" s="235"/>
      <c r="AM25" s="231">
        <f t="shared" si="22"/>
        <v>0</v>
      </c>
      <c r="AN25" s="231">
        <f t="shared" si="23"/>
        <v>0</v>
      </c>
      <c r="AO25" s="235"/>
      <c r="AP25" s="231">
        <f t="shared" si="24"/>
        <v>0</v>
      </c>
      <c r="AQ25" s="231">
        <f t="shared" si="25"/>
        <v>0</v>
      </c>
      <c r="AR25" s="235"/>
      <c r="AS25" s="231">
        <f t="shared" si="26"/>
        <v>0</v>
      </c>
      <c r="AT25" s="231">
        <f t="shared" si="27"/>
        <v>0</v>
      </c>
      <c r="AU25" s="235"/>
      <c r="AV25" s="231">
        <f t="shared" si="28"/>
        <v>0</v>
      </c>
      <c r="AW25" s="231">
        <f t="shared" si="29"/>
        <v>0</v>
      </c>
      <c r="AX25" s="235"/>
      <c r="AY25" s="231">
        <f t="shared" si="30"/>
        <v>0</v>
      </c>
      <c r="AZ25" s="231">
        <f t="shared" si="31"/>
        <v>0</v>
      </c>
      <c r="BA25" s="233"/>
      <c r="BB25" s="231">
        <f t="shared" si="32"/>
        <v>0</v>
      </c>
      <c r="BC25" s="231">
        <f t="shared" si="33"/>
        <v>0</v>
      </c>
      <c r="BD25" s="219"/>
    </row>
    <row r="26" spans="2:56" s="146" customFormat="1" ht="18.75" customHeight="1">
      <c r="B26" s="226">
        <f t="shared" si="34"/>
        <v>32</v>
      </c>
      <c r="C26" s="227" t="s">
        <v>48</v>
      </c>
      <c r="D26" s="228">
        <f t="shared" si="35"/>
        <v>32.9</v>
      </c>
      <c r="E26" s="233"/>
      <c r="F26" s="231">
        <f t="shared" si="0"/>
        <v>0</v>
      </c>
      <c r="G26" s="231">
        <f t="shared" si="1"/>
        <v>0</v>
      </c>
      <c r="H26" s="233">
        <v>11</v>
      </c>
      <c r="I26" s="231">
        <f t="shared" si="2"/>
        <v>357.5</v>
      </c>
      <c r="J26" s="231">
        <f t="shared" si="3"/>
        <v>3989.4554658427201</v>
      </c>
      <c r="K26" s="233">
        <v>13</v>
      </c>
      <c r="L26" s="231">
        <f t="shared" si="4"/>
        <v>422.5</v>
      </c>
      <c r="M26" s="231">
        <f t="shared" si="5"/>
        <v>4714.8110050868509</v>
      </c>
      <c r="N26" s="233"/>
      <c r="O26" s="231">
        <f t="shared" si="6"/>
        <v>0</v>
      </c>
      <c r="P26" s="231">
        <f t="shared" si="7"/>
        <v>0</v>
      </c>
      <c r="Q26" s="233"/>
      <c r="R26" s="231">
        <f t="shared" si="8"/>
        <v>0</v>
      </c>
      <c r="S26" s="231">
        <f t="shared" si="9"/>
        <v>0</v>
      </c>
      <c r="T26" s="233"/>
      <c r="U26" s="231">
        <f t="shared" si="10"/>
        <v>0</v>
      </c>
      <c r="V26" s="231">
        <f t="shared" si="11"/>
        <v>0</v>
      </c>
      <c r="W26" s="234"/>
      <c r="X26" s="236">
        <f t="shared" si="12"/>
        <v>0</v>
      </c>
      <c r="Y26" s="236">
        <f t="shared" si="13"/>
        <v>0</v>
      </c>
      <c r="Z26" s="233"/>
      <c r="AA26" s="236">
        <f t="shared" si="14"/>
        <v>0</v>
      </c>
      <c r="AB26" s="236">
        <f t="shared" si="15"/>
        <v>0</v>
      </c>
      <c r="AC26" s="237"/>
      <c r="AD26" s="236">
        <f t="shared" si="16"/>
        <v>0</v>
      </c>
      <c r="AE26" s="236">
        <f t="shared" si="17"/>
        <v>0</v>
      </c>
      <c r="AF26" s="233"/>
      <c r="AG26" s="236">
        <f t="shared" si="18"/>
        <v>0</v>
      </c>
      <c r="AH26" s="236">
        <f t="shared" si="19"/>
        <v>0</v>
      </c>
      <c r="AI26" s="236"/>
      <c r="AJ26" s="236">
        <f t="shared" si="20"/>
        <v>0</v>
      </c>
      <c r="AK26" s="236">
        <f t="shared" si="21"/>
        <v>0</v>
      </c>
      <c r="AL26" s="237"/>
      <c r="AM26" s="236">
        <f t="shared" si="22"/>
        <v>0</v>
      </c>
      <c r="AN26" s="236">
        <f t="shared" si="23"/>
        <v>0</v>
      </c>
      <c r="AO26" s="237"/>
      <c r="AP26" s="236">
        <f t="shared" si="24"/>
        <v>0</v>
      </c>
      <c r="AQ26" s="236">
        <f t="shared" si="25"/>
        <v>0</v>
      </c>
      <c r="AR26" s="237"/>
      <c r="AS26" s="236">
        <f t="shared" si="26"/>
        <v>0</v>
      </c>
      <c r="AT26" s="236">
        <f t="shared" si="27"/>
        <v>0</v>
      </c>
      <c r="AU26" s="237"/>
      <c r="AV26" s="236">
        <f t="shared" si="28"/>
        <v>0</v>
      </c>
      <c r="AW26" s="236">
        <f t="shared" si="29"/>
        <v>0</v>
      </c>
      <c r="AX26" s="235"/>
      <c r="AY26" s="236">
        <f t="shared" si="30"/>
        <v>0</v>
      </c>
      <c r="AZ26" s="236">
        <f t="shared" si="31"/>
        <v>0</v>
      </c>
      <c r="BA26" s="233"/>
      <c r="BB26" s="236">
        <f t="shared" si="32"/>
        <v>0</v>
      </c>
      <c r="BC26" s="236">
        <f t="shared" si="33"/>
        <v>0</v>
      </c>
      <c r="BD26" s="219"/>
    </row>
    <row r="27" spans="2:56" s="146" customFormat="1" ht="18.75" customHeight="1">
      <c r="B27" s="226">
        <f t="shared" si="34"/>
        <v>33</v>
      </c>
      <c r="C27" s="227" t="s">
        <v>48</v>
      </c>
      <c r="D27" s="228">
        <f t="shared" si="35"/>
        <v>33.9</v>
      </c>
      <c r="E27" s="233">
        <v>2</v>
      </c>
      <c r="F27" s="231">
        <f t="shared" si="0"/>
        <v>67</v>
      </c>
      <c r="G27" s="231">
        <f t="shared" si="1"/>
        <v>803.88373342904617</v>
      </c>
      <c r="H27" s="233">
        <v>8</v>
      </c>
      <c r="I27" s="231">
        <f t="shared" si="2"/>
        <v>268</v>
      </c>
      <c r="J27" s="231">
        <f t="shared" si="3"/>
        <v>3215.5349337161847</v>
      </c>
      <c r="K27" s="233">
        <v>3</v>
      </c>
      <c r="L27" s="231">
        <f t="shared" si="4"/>
        <v>100.5</v>
      </c>
      <c r="M27" s="231">
        <f t="shared" si="5"/>
        <v>1205.8256001435693</v>
      </c>
      <c r="N27" s="233"/>
      <c r="O27" s="231">
        <f t="shared" si="6"/>
        <v>0</v>
      </c>
      <c r="P27" s="231">
        <f t="shared" si="7"/>
        <v>0</v>
      </c>
      <c r="Q27" s="233"/>
      <c r="R27" s="231">
        <f t="shared" si="8"/>
        <v>0</v>
      </c>
      <c r="S27" s="231">
        <f t="shared" si="9"/>
        <v>0</v>
      </c>
      <c r="T27" s="233"/>
      <c r="U27" s="231">
        <f t="shared" si="10"/>
        <v>0</v>
      </c>
      <c r="V27" s="231">
        <f t="shared" si="11"/>
        <v>0</v>
      </c>
      <c r="W27" s="234"/>
      <c r="X27" s="231">
        <f t="shared" si="12"/>
        <v>0</v>
      </c>
      <c r="Y27" s="231">
        <f t="shared" si="13"/>
        <v>0</v>
      </c>
      <c r="Z27" s="233"/>
      <c r="AA27" s="231">
        <f t="shared" si="14"/>
        <v>0</v>
      </c>
      <c r="AB27" s="231">
        <f t="shared" si="15"/>
        <v>0</v>
      </c>
      <c r="AC27" s="235"/>
      <c r="AD27" s="231">
        <f t="shared" si="16"/>
        <v>0</v>
      </c>
      <c r="AE27" s="231">
        <f t="shared" si="17"/>
        <v>0</v>
      </c>
      <c r="AF27" s="235"/>
      <c r="AG27" s="231">
        <f t="shared" si="18"/>
        <v>0</v>
      </c>
      <c r="AH27" s="231">
        <f t="shared" si="19"/>
        <v>0</v>
      </c>
      <c r="AI27" s="238"/>
      <c r="AJ27" s="231">
        <f t="shared" si="20"/>
        <v>0</v>
      </c>
      <c r="AK27" s="231">
        <f t="shared" si="21"/>
        <v>0</v>
      </c>
      <c r="AL27" s="235"/>
      <c r="AM27" s="231">
        <f t="shared" si="22"/>
        <v>0</v>
      </c>
      <c r="AN27" s="231">
        <f t="shared" si="23"/>
        <v>0</v>
      </c>
      <c r="AO27" s="235"/>
      <c r="AP27" s="231">
        <f t="shared" si="24"/>
        <v>0</v>
      </c>
      <c r="AQ27" s="231">
        <f t="shared" si="25"/>
        <v>0</v>
      </c>
      <c r="AR27" s="235"/>
      <c r="AS27" s="231">
        <f t="shared" si="26"/>
        <v>0</v>
      </c>
      <c r="AT27" s="231">
        <f t="shared" si="27"/>
        <v>0</v>
      </c>
      <c r="AU27" s="235"/>
      <c r="AV27" s="231">
        <f t="shared" si="28"/>
        <v>0</v>
      </c>
      <c r="AW27" s="231">
        <f t="shared" si="29"/>
        <v>0</v>
      </c>
      <c r="AX27" s="235"/>
      <c r="AY27" s="231">
        <f t="shared" si="30"/>
        <v>0</v>
      </c>
      <c r="AZ27" s="231">
        <f t="shared" si="31"/>
        <v>0</v>
      </c>
      <c r="BA27" s="233"/>
      <c r="BB27" s="231">
        <f t="shared" si="32"/>
        <v>0</v>
      </c>
      <c r="BC27" s="231">
        <f t="shared" si="33"/>
        <v>0</v>
      </c>
      <c r="BD27" s="219"/>
    </row>
    <row r="28" spans="2:56" s="146" customFormat="1" ht="18.75" customHeight="1">
      <c r="B28" s="226">
        <f t="shared" si="34"/>
        <v>34</v>
      </c>
      <c r="C28" s="227" t="s">
        <v>48</v>
      </c>
      <c r="D28" s="228">
        <f t="shared" si="35"/>
        <v>34.9</v>
      </c>
      <c r="E28" s="233">
        <v>6</v>
      </c>
      <c r="F28" s="231">
        <f t="shared" si="0"/>
        <v>207</v>
      </c>
      <c r="G28" s="231">
        <f t="shared" si="1"/>
        <v>2664.6710469964451</v>
      </c>
      <c r="H28" s="233">
        <v>1</v>
      </c>
      <c r="I28" s="231">
        <f t="shared" si="2"/>
        <v>34.5</v>
      </c>
      <c r="J28" s="231">
        <f t="shared" si="3"/>
        <v>444.11184116607416</v>
      </c>
      <c r="K28" s="233"/>
      <c r="L28" s="231">
        <f t="shared" si="4"/>
        <v>0</v>
      </c>
      <c r="M28" s="231">
        <f t="shared" si="5"/>
        <v>0</v>
      </c>
      <c r="N28" s="233"/>
      <c r="O28" s="231">
        <f t="shared" si="6"/>
        <v>0</v>
      </c>
      <c r="P28" s="231">
        <f t="shared" si="7"/>
        <v>0</v>
      </c>
      <c r="Q28" s="233"/>
      <c r="R28" s="231">
        <f t="shared" si="8"/>
        <v>0</v>
      </c>
      <c r="S28" s="231">
        <f t="shared" si="9"/>
        <v>0</v>
      </c>
      <c r="T28" s="233"/>
      <c r="U28" s="231">
        <f t="shared" si="10"/>
        <v>0</v>
      </c>
      <c r="V28" s="231">
        <f t="shared" si="11"/>
        <v>0</v>
      </c>
      <c r="W28" s="234"/>
      <c r="X28" s="231">
        <f t="shared" si="12"/>
        <v>0</v>
      </c>
      <c r="Y28" s="231">
        <f t="shared" si="13"/>
        <v>0</v>
      </c>
      <c r="Z28" s="235"/>
      <c r="AA28" s="231">
        <f t="shared" si="14"/>
        <v>0</v>
      </c>
      <c r="AB28" s="231">
        <f t="shared" si="15"/>
        <v>0</v>
      </c>
      <c r="AC28" s="235"/>
      <c r="AD28" s="231">
        <f t="shared" si="16"/>
        <v>0</v>
      </c>
      <c r="AE28" s="231">
        <f t="shared" si="17"/>
        <v>0</v>
      </c>
      <c r="AF28" s="235"/>
      <c r="AG28" s="231">
        <f t="shared" si="18"/>
        <v>0</v>
      </c>
      <c r="AH28" s="231">
        <f t="shared" si="19"/>
        <v>0</v>
      </c>
      <c r="AI28" s="238"/>
      <c r="AJ28" s="231">
        <f t="shared" si="20"/>
        <v>0</v>
      </c>
      <c r="AK28" s="231">
        <f t="shared" si="21"/>
        <v>0</v>
      </c>
      <c r="AL28" s="235"/>
      <c r="AM28" s="231">
        <f t="shared" si="22"/>
        <v>0</v>
      </c>
      <c r="AN28" s="231">
        <f t="shared" si="23"/>
        <v>0</v>
      </c>
      <c r="AO28" s="235"/>
      <c r="AP28" s="231">
        <f t="shared" si="24"/>
        <v>0</v>
      </c>
      <c r="AQ28" s="231">
        <f t="shared" si="25"/>
        <v>0</v>
      </c>
      <c r="AR28" s="235"/>
      <c r="AS28" s="231">
        <f t="shared" si="26"/>
        <v>0</v>
      </c>
      <c r="AT28" s="231">
        <f t="shared" si="27"/>
        <v>0</v>
      </c>
      <c r="AU28" s="235"/>
      <c r="AV28" s="231">
        <f t="shared" si="28"/>
        <v>0</v>
      </c>
      <c r="AW28" s="231">
        <f t="shared" si="29"/>
        <v>0</v>
      </c>
      <c r="AX28" s="235"/>
      <c r="AY28" s="231">
        <f t="shared" si="30"/>
        <v>0</v>
      </c>
      <c r="AZ28" s="231">
        <f t="shared" si="31"/>
        <v>0</v>
      </c>
      <c r="BA28" s="233"/>
      <c r="BB28" s="231">
        <f t="shared" si="32"/>
        <v>0</v>
      </c>
      <c r="BC28" s="231">
        <f t="shared" si="33"/>
        <v>0</v>
      </c>
      <c r="BD28" s="219"/>
    </row>
    <row r="29" spans="2:56" s="146" customFormat="1" ht="18.75" customHeight="1">
      <c r="B29" s="226">
        <f t="shared" si="34"/>
        <v>35</v>
      </c>
      <c r="C29" s="227" t="s">
        <v>48</v>
      </c>
      <c r="D29" s="228">
        <f t="shared" si="35"/>
        <v>35.9</v>
      </c>
      <c r="E29" s="233">
        <v>2</v>
      </c>
      <c r="F29" s="231">
        <f t="shared" si="0"/>
        <v>71</v>
      </c>
      <c r="G29" s="231">
        <f t="shared" si="1"/>
        <v>978.61825001133423</v>
      </c>
      <c r="H29" s="233">
        <v>2</v>
      </c>
      <c r="I29" s="231">
        <f t="shared" si="2"/>
        <v>71</v>
      </c>
      <c r="J29" s="231">
        <f t="shared" si="3"/>
        <v>978.61825001133423</v>
      </c>
      <c r="K29" s="233"/>
      <c r="L29" s="231">
        <f t="shared" si="4"/>
        <v>0</v>
      </c>
      <c r="M29" s="231">
        <f t="shared" si="5"/>
        <v>0</v>
      </c>
      <c r="N29" s="233"/>
      <c r="O29" s="231">
        <f t="shared" si="6"/>
        <v>0</v>
      </c>
      <c r="P29" s="231">
        <f t="shared" si="7"/>
        <v>0</v>
      </c>
      <c r="Q29" s="233"/>
      <c r="R29" s="231">
        <f t="shared" si="8"/>
        <v>0</v>
      </c>
      <c r="S29" s="231">
        <f t="shared" si="9"/>
        <v>0</v>
      </c>
      <c r="T29" s="233"/>
      <c r="U29" s="231">
        <f t="shared" si="10"/>
        <v>0</v>
      </c>
      <c r="V29" s="231">
        <f t="shared" si="11"/>
        <v>0</v>
      </c>
      <c r="W29" s="234"/>
      <c r="X29" s="231">
        <f t="shared" si="12"/>
        <v>0</v>
      </c>
      <c r="Y29" s="231">
        <f t="shared" si="13"/>
        <v>0</v>
      </c>
      <c r="Z29" s="235"/>
      <c r="AA29" s="231">
        <f t="shared" si="14"/>
        <v>0</v>
      </c>
      <c r="AB29" s="231">
        <f t="shared" si="15"/>
        <v>0</v>
      </c>
      <c r="AC29" s="235"/>
      <c r="AD29" s="231">
        <f t="shared" si="16"/>
        <v>0</v>
      </c>
      <c r="AE29" s="231">
        <f t="shared" si="17"/>
        <v>0</v>
      </c>
      <c r="AF29" s="235"/>
      <c r="AG29" s="231">
        <f t="shared" si="18"/>
        <v>0</v>
      </c>
      <c r="AH29" s="231">
        <f t="shared" si="19"/>
        <v>0</v>
      </c>
      <c r="AI29" s="238"/>
      <c r="AJ29" s="231">
        <f t="shared" si="20"/>
        <v>0</v>
      </c>
      <c r="AK29" s="231">
        <f t="shared" si="21"/>
        <v>0</v>
      </c>
      <c r="AL29" s="235"/>
      <c r="AM29" s="231">
        <f t="shared" si="22"/>
        <v>0</v>
      </c>
      <c r="AN29" s="231">
        <f t="shared" si="23"/>
        <v>0</v>
      </c>
      <c r="AO29" s="235"/>
      <c r="AP29" s="231">
        <f t="shared" si="24"/>
        <v>0</v>
      </c>
      <c r="AQ29" s="231">
        <f t="shared" si="25"/>
        <v>0</v>
      </c>
      <c r="AR29" s="235"/>
      <c r="AS29" s="231">
        <f t="shared" si="26"/>
        <v>0</v>
      </c>
      <c r="AT29" s="231">
        <f t="shared" si="27"/>
        <v>0</v>
      </c>
      <c r="AU29" s="235"/>
      <c r="AV29" s="231">
        <f t="shared" si="28"/>
        <v>0</v>
      </c>
      <c r="AW29" s="231">
        <f t="shared" si="29"/>
        <v>0</v>
      </c>
      <c r="AX29" s="235"/>
      <c r="AY29" s="231">
        <f t="shared" si="30"/>
        <v>0</v>
      </c>
      <c r="AZ29" s="231">
        <f t="shared" si="31"/>
        <v>0</v>
      </c>
      <c r="BA29" s="233"/>
      <c r="BB29" s="231">
        <f t="shared" si="32"/>
        <v>0</v>
      </c>
      <c r="BC29" s="231">
        <f t="shared" si="33"/>
        <v>0</v>
      </c>
      <c r="BD29" s="219"/>
    </row>
    <row r="30" spans="2:56" s="146" customFormat="1" ht="18.75" customHeight="1">
      <c r="B30" s="226">
        <f t="shared" si="34"/>
        <v>36</v>
      </c>
      <c r="C30" s="227" t="s">
        <v>48</v>
      </c>
      <c r="D30" s="228">
        <f t="shared" si="35"/>
        <v>36.9</v>
      </c>
      <c r="E30" s="233">
        <v>1</v>
      </c>
      <c r="F30" s="231">
        <f t="shared" si="0"/>
        <v>36.5</v>
      </c>
      <c r="G30" s="231">
        <f t="shared" si="1"/>
        <v>537.65653780007119</v>
      </c>
      <c r="H30" s="233">
        <v>1</v>
      </c>
      <c r="I30" s="231">
        <f t="shared" si="2"/>
        <v>36.5</v>
      </c>
      <c r="J30" s="231">
        <f t="shared" si="3"/>
        <v>537.65653780007119</v>
      </c>
      <c r="K30" s="235"/>
      <c r="L30" s="231">
        <f t="shared" si="4"/>
        <v>0</v>
      </c>
      <c r="M30" s="231">
        <f t="shared" si="5"/>
        <v>0</v>
      </c>
      <c r="N30" s="235"/>
      <c r="O30" s="231">
        <f t="shared" si="6"/>
        <v>0</v>
      </c>
      <c r="P30" s="231">
        <f t="shared" si="7"/>
        <v>0</v>
      </c>
      <c r="Q30" s="233"/>
      <c r="R30" s="231">
        <f t="shared" si="8"/>
        <v>0</v>
      </c>
      <c r="S30" s="231">
        <f t="shared" si="9"/>
        <v>0</v>
      </c>
      <c r="T30" s="233"/>
      <c r="U30" s="231">
        <f t="shared" si="10"/>
        <v>0</v>
      </c>
      <c r="V30" s="231">
        <f t="shared" si="11"/>
        <v>0</v>
      </c>
      <c r="W30" s="234"/>
      <c r="X30" s="231">
        <f t="shared" si="12"/>
        <v>0</v>
      </c>
      <c r="Y30" s="231">
        <f t="shared" si="13"/>
        <v>0</v>
      </c>
      <c r="Z30" s="235"/>
      <c r="AA30" s="231">
        <f t="shared" si="14"/>
        <v>0</v>
      </c>
      <c r="AB30" s="231">
        <f t="shared" si="15"/>
        <v>0</v>
      </c>
      <c r="AC30" s="235"/>
      <c r="AD30" s="231">
        <f t="shared" si="16"/>
        <v>0</v>
      </c>
      <c r="AE30" s="231">
        <f t="shared" si="17"/>
        <v>0</v>
      </c>
      <c r="AF30" s="235"/>
      <c r="AG30" s="231">
        <f t="shared" si="18"/>
        <v>0</v>
      </c>
      <c r="AH30" s="231">
        <f t="shared" si="19"/>
        <v>0</v>
      </c>
      <c r="AI30" s="238"/>
      <c r="AJ30" s="231">
        <f t="shared" si="20"/>
        <v>0</v>
      </c>
      <c r="AK30" s="231">
        <f t="shared" si="21"/>
        <v>0</v>
      </c>
      <c r="AL30" s="235"/>
      <c r="AM30" s="231">
        <f t="shared" si="22"/>
        <v>0</v>
      </c>
      <c r="AN30" s="231">
        <f t="shared" si="23"/>
        <v>0</v>
      </c>
      <c r="AO30" s="235"/>
      <c r="AP30" s="231">
        <f t="shared" si="24"/>
        <v>0</v>
      </c>
      <c r="AQ30" s="231">
        <f t="shared" si="25"/>
        <v>0</v>
      </c>
      <c r="AR30" s="235"/>
      <c r="AS30" s="231">
        <f t="shared" si="26"/>
        <v>0</v>
      </c>
      <c r="AT30" s="231">
        <f t="shared" si="27"/>
        <v>0</v>
      </c>
      <c r="AU30" s="235"/>
      <c r="AV30" s="231">
        <f t="shared" si="28"/>
        <v>0</v>
      </c>
      <c r="AW30" s="231">
        <f t="shared" si="29"/>
        <v>0</v>
      </c>
      <c r="AX30" s="235"/>
      <c r="AY30" s="231">
        <f t="shared" si="30"/>
        <v>0</v>
      </c>
      <c r="AZ30" s="231">
        <f t="shared" si="31"/>
        <v>0</v>
      </c>
      <c r="BA30" s="233"/>
      <c r="BB30" s="231">
        <f t="shared" si="32"/>
        <v>0</v>
      </c>
      <c r="BC30" s="231">
        <f t="shared" si="33"/>
        <v>0</v>
      </c>
      <c r="BD30" s="219"/>
    </row>
    <row r="31" spans="2:56" s="146" customFormat="1" ht="18.75" customHeight="1">
      <c r="B31" s="226">
        <f t="shared" si="34"/>
        <v>37</v>
      </c>
      <c r="C31" s="227" t="s">
        <v>48</v>
      </c>
      <c r="D31" s="228">
        <f t="shared" si="35"/>
        <v>37.9</v>
      </c>
      <c r="E31" s="233">
        <v>3</v>
      </c>
      <c r="F31" s="231">
        <f t="shared" si="0"/>
        <v>112.5</v>
      </c>
      <c r="G31" s="231">
        <f t="shared" si="1"/>
        <v>1767.8347882278399</v>
      </c>
      <c r="H31" s="238">
        <v>1</v>
      </c>
      <c r="I31" s="231">
        <f t="shared" si="2"/>
        <v>37.5</v>
      </c>
      <c r="J31" s="231">
        <f t="shared" si="3"/>
        <v>589.27826274261326</v>
      </c>
      <c r="K31" s="235"/>
      <c r="L31" s="231">
        <f t="shared" si="4"/>
        <v>0</v>
      </c>
      <c r="M31" s="231">
        <f t="shared" si="5"/>
        <v>0</v>
      </c>
      <c r="N31" s="235"/>
      <c r="O31" s="231">
        <f t="shared" si="6"/>
        <v>0</v>
      </c>
      <c r="P31" s="231">
        <f t="shared" si="7"/>
        <v>0</v>
      </c>
      <c r="Q31" s="233"/>
      <c r="R31" s="231">
        <f t="shared" si="8"/>
        <v>0</v>
      </c>
      <c r="S31" s="231">
        <f t="shared" si="9"/>
        <v>0</v>
      </c>
      <c r="T31" s="233"/>
      <c r="U31" s="231">
        <f t="shared" si="10"/>
        <v>0</v>
      </c>
      <c r="V31" s="231">
        <f t="shared" si="11"/>
        <v>0</v>
      </c>
      <c r="W31" s="234"/>
      <c r="X31" s="231">
        <f t="shared" si="12"/>
        <v>0</v>
      </c>
      <c r="Y31" s="231">
        <f t="shared" si="13"/>
        <v>0</v>
      </c>
      <c r="Z31" s="235"/>
      <c r="AA31" s="231">
        <f t="shared" si="14"/>
        <v>0</v>
      </c>
      <c r="AB31" s="231">
        <f t="shared" si="15"/>
        <v>0</v>
      </c>
      <c r="AC31" s="235"/>
      <c r="AD31" s="231">
        <f t="shared" si="16"/>
        <v>0</v>
      </c>
      <c r="AE31" s="231">
        <f t="shared" si="17"/>
        <v>0</v>
      </c>
      <c r="AF31" s="235"/>
      <c r="AG31" s="231">
        <f t="shared" si="18"/>
        <v>0</v>
      </c>
      <c r="AH31" s="231">
        <f t="shared" si="19"/>
        <v>0</v>
      </c>
      <c r="AI31" s="235"/>
      <c r="AJ31" s="231">
        <f t="shared" si="20"/>
        <v>0</v>
      </c>
      <c r="AK31" s="231">
        <f t="shared" si="21"/>
        <v>0</v>
      </c>
      <c r="AL31" s="235"/>
      <c r="AM31" s="231">
        <f t="shared" si="22"/>
        <v>0</v>
      </c>
      <c r="AN31" s="231">
        <f t="shared" si="23"/>
        <v>0</v>
      </c>
      <c r="AO31" s="235"/>
      <c r="AP31" s="231">
        <f t="shared" si="24"/>
        <v>0</v>
      </c>
      <c r="AQ31" s="231">
        <f t="shared" si="25"/>
        <v>0</v>
      </c>
      <c r="AR31" s="235"/>
      <c r="AS31" s="231">
        <f t="shared" si="26"/>
        <v>0</v>
      </c>
      <c r="AT31" s="231">
        <f t="shared" si="27"/>
        <v>0</v>
      </c>
      <c r="AU31" s="235"/>
      <c r="AV31" s="231">
        <f t="shared" si="28"/>
        <v>0</v>
      </c>
      <c r="AW31" s="231">
        <f t="shared" si="29"/>
        <v>0</v>
      </c>
      <c r="AX31" s="235"/>
      <c r="AY31" s="231">
        <f t="shared" si="30"/>
        <v>0</v>
      </c>
      <c r="AZ31" s="231">
        <f t="shared" si="31"/>
        <v>0</v>
      </c>
      <c r="BA31" s="233"/>
      <c r="BB31" s="231">
        <f t="shared" si="32"/>
        <v>0</v>
      </c>
      <c r="BC31" s="231">
        <f t="shared" si="33"/>
        <v>0</v>
      </c>
      <c r="BD31" s="219"/>
    </row>
    <row r="32" spans="2:56" s="146" customFormat="1" ht="18.75" customHeight="1">
      <c r="B32" s="226">
        <f t="shared" si="34"/>
        <v>38</v>
      </c>
      <c r="C32" s="227" t="s">
        <v>48</v>
      </c>
      <c r="D32" s="228">
        <f t="shared" si="35"/>
        <v>38.9</v>
      </c>
      <c r="E32" s="233">
        <v>1</v>
      </c>
      <c r="F32" s="231">
        <f t="shared" si="0"/>
        <v>38.5</v>
      </c>
      <c r="G32" s="231">
        <f t="shared" si="1"/>
        <v>644.29982380187437</v>
      </c>
      <c r="H32" s="235"/>
      <c r="I32" s="231">
        <f t="shared" si="2"/>
        <v>0</v>
      </c>
      <c r="J32" s="231">
        <f t="shared" si="3"/>
        <v>0</v>
      </c>
      <c r="K32" s="235"/>
      <c r="L32" s="231">
        <f t="shared" si="4"/>
        <v>0</v>
      </c>
      <c r="M32" s="231">
        <f t="shared" si="5"/>
        <v>0</v>
      </c>
      <c r="N32" s="235"/>
      <c r="O32" s="231">
        <f t="shared" si="6"/>
        <v>0</v>
      </c>
      <c r="P32" s="231">
        <f t="shared" si="7"/>
        <v>0</v>
      </c>
      <c r="Q32" s="235"/>
      <c r="R32" s="231">
        <f t="shared" si="8"/>
        <v>0</v>
      </c>
      <c r="S32" s="231">
        <f t="shared" si="9"/>
        <v>0</v>
      </c>
      <c r="T32" s="233"/>
      <c r="U32" s="231">
        <f t="shared" si="10"/>
        <v>0</v>
      </c>
      <c r="V32" s="231">
        <f t="shared" si="11"/>
        <v>0</v>
      </c>
      <c r="W32" s="234"/>
      <c r="X32" s="231">
        <f t="shared" si="12"/>
        <v>0</v>
      </c>
      <c r="Y32" s="231">
        <f t="shared" si="13"/>
        <v>0</v>
      </c>
      <c r="Z32" s="235"/>
      <c r="AA32" s="231">
        <f t="shared" si="14"/>
        <v>0</v>
      </c>
      <c r="AB32" s="231">
        <f t="shared" si="15"/>
        <v>0</v>
      </c>
      <c r="AC32" s="235"/>
      <c r="AD32" s="231">
        <f t="shared" si="16"/>
        <v>0</v>
      </c>
      <c r="AE32" s="231">
        <f t="shared" si="17"/>
        <v>0</v>
      </c>
      <c r="AF32" s="235"/>
      <c r="AG32" s="231">
        <f t="shared" si="18"/>
        <v>0</v>
      </c>
      <c r="AH32" s="231">
        <f t="shared" si="19"/>
        <v>0</v>
      </c>
      <c r="AI32" s="235"/>
      <c r="AJ32" s="231">
        <f t="shared" si="20"/>
        <v>0</v>
      </c>
      <c r="AK32" s="231">
        <f t="shared" si="21"/>
        <v>0</v>
      </c>
      <c r="AL32" s="235"/>
      <c r="AM32" s="231">
        <f t="shared" si="22"/>
        <v>0</v>
      </c>
      <c r="AN32" s="231">
        <f t="shared" si="23"/>
        <v>0</v>
      </c>
      <c r="AO32" s="235"/>
      <c r="AP32" s="231">
        <f t="shared" si="24"/>
        <v>0</v>
      </c>
      <c r="AQ32" s="231">
        <f t="shared" si="25"/>
        <v>0</v>
      </c>
      <c r="AR32" s="235"/>
      <c r="AS32" s="231">
        <f t="shared" si="26"/>
        <v>0</v>
      </c>
      <c r="AT32" s="231">
        <f t="shared" si="27"/>
        <v>0</v>
      </c>
      <c r="AU32" s="235"/>
      <c r="AV32" s="231">
        <f t="shared" si="28"/>
        <v>0</v>
      </c>
      <c r="AW32" s="231">
        <f t="shared" si="29"/>
        <v>0</v>
      </c>
      <c r="AX32" s="235"/>
      <c r="AY32" s="231">
        <f t="shared" si="30"/>
        <v>0</v>
      </c>
      <c r="AZ32" s="231">
        <f t="shared" si="31"/>
        <v>0</v>
      </c>
      <c r="BA32" s="233"/>
      <c r="BB32" s="231">
        <f t="shared" si="32"/>
        <v>0</v>
      </c>
      <c r="BC32" s="231">
        <f t="shared" si="33"/>
        <v>0</v>
      </c>
      <c r="BD32" s="219"/>
    </row>
    <row r="33" spans="2:56" s="146" customFormat="1" ht="18.75" customHeight="1">
      <c r="B33" s="226">
        <f t="shared" si="34"/>
        <v>39</v>
      </c>
      <c r="C33" s="227" t="s">
        <v>48</v>
      </c>
      <c r="D33" s="228">
        <f t="shared" si="35"/>
        <v>39.9</v>
      </c>
      <c r="E33" s="235"/>
      <c r="F33" s="231">
        <f t="shared" si="0"/>
        <v>0</v>
      </c>
      <c r="G33" s="231">
        <f t="shared" si="1"/>
        <v>0</v>
      </c>
      <c r="H33" s="235"/>
      <c r="I33" s="231">
        <f t="shared" si="2"/>
        <v>0</v>
      </c>
      <c r="J33" s="231">
        <f t="shared" si="3"/>
        <v>0</v>
      </c>
      <c r="K33" s="235"/>
      <c r="L33" s="231">
        <f t="shared" si="4"/>
        <v>0</v>
      </c>
      <c r="M33" s="231">
        <f t="shared" si="5"/>
        <v>0</v>
      </c>
      <c r="N33" s="235"/>
      <c r="O33" s="231">
        <f t="shared" si="6"/>
        <v>0</v>
      </c>
      <c r="P33" s="231">
        <f t="shared" si="7"/>
        <v>0</v>
      </c>
      <c r="Q33" s="235"/>
      <c r="R33" s="231">
        <f t="shared" si="8"/>
        <v>0</v>
      </c>
      <c r="S33" s="231">
        <f t="shared" si="9"/>
        <v>0</v>
      </c>
      <c r="T33" s="233"/>
      <c r="U33" s="231">
        <f t="shared" si="10"/>
        <v>0</v>
      </c>
      <c r="V33" s="231">
        <f t="shared" si="11"/>
        <v>0</v>
      </c>
      <c r="W33" s="235"/>
      <c r="X33" s="231">
        <f t="shared" si="12"/>
        <v>0</v>
      </c>
      <c r="Y33" s="231">
        <f t="shared" si="13"/>
        <v>0</v>
      </c>
      <c r="Z33" s="235"/>
      <c r="AA33" s="231">
        <f t="shared" si="14"/>
        <v>0</v>
      </c>
      <c r="AB33" s="231">
        <f t="shared" si="15"/>
        <v>0</v>
      </c>
      <c r="AC33" s="235"/>
      <c r="AD33" s="231">
        <f t="shared" si="16"/>
        <v>0</v>
      </c>
      <c r="AE33" s="231">
        <f t="shared" si="17"/>
        <v>0</v>
      </c>
      <c r="AF33" s="235"/>
      <c r="AG33" s="231">
        <f t="shared" si="18"/>
        <v>0</v>
      </c>
      <c r="AH33" s="231">
        <f t="shared" si="19"/>
        <v>0</v>
      </c>
      <c r="AI33" s="235"/>
      <c r="AJ33" s="231">
        <f t="shared" si="20"/>
        <v>0</v>
      </c>
      <c r="AK33" s="231">
        <f t="shared" si="21"/>
        <v>0</v>
      </c>
      <c r="AL33" s="235"/>
      <c r="AM33" s="231">
        <f t="shared" si="22"/>
        <v>0</v>
      </c>
      <c r="AN33" s="231">
        <f t="shared" si="23"/>
        <v>0</v>
      </c>
      <c r="AO33" s="235"/>
      <c r="AP33" s="231">
        <f t="shared" si="24"/>
        <v>0</v>
      </c>
      <c r="AQ33" s="231">
        <f t="shared" si="25"/>
        <v>0</v>
      </c>
      <c r="AR33" s="235"/>
      <c r="AS33" s="231">
        <f t="shared" si="26"/>
        <v>0</v>
      </c>
      <c r="AT33" s="231">
        <f t="shared" si="27"/>
        <v>0</v>
      </c>
      <c r="AU33" s="235"/>
      <c r="AV33" s="231">
        <f t="shared" si="28"/>
        <v>0</v>
      </c>
      <c r="AW33" s="231">
        <f t="shared" si="29"/>
        <v>0</v>
      </c>
      <c r="AX33" s="235"/>
      <c r="AY33" s="231">
        <f t="shared" si="30"/>
        <v>0</v>
      </c>
      <c r="AZ33" s="231">
        <f t="shared" si="31"/>
        <v>0</v>
      </c>
      <c r="BA33" s="233"/>
      <c r="BB33" s="231">
        <f t="shared" si="32"/>
        <v>0</v>
      </c>
      <c r="BC33" s="231">
        <f t="shared" si="33"/>
        <v>0</v>
      </c>
      <c r="BD33" s="219"/>
    </row>
    <row r="34" spans="2:56" s="146" customFormat="1" ht="18.75" customHeight="1">
      <c r="B34" s="226">
        <f t="shared" si="34"/>
        <v>40</v>
      </c>
      <c r="C34" s="227" t="s">
        <v>48</v>
      </c>
      <c r="D34" s="228">
        <f t="shared" si="35"/>
        <v>40.9</v>
      </c>
      <c r="E34" s="235"/>
      <c r="F34" s="231">
        <f t="shared" si="0"/>
        <v>0</v>
      </c>
      <c r="G34" s="231">
        <f t="shared" si="1"/>
        <v>0</v>
      </c>
      <c r="H34" s="235"/>
      <c r="I34" s="231">
        <f t="shared" si="2"/>
        <v>0</v>
      </c>
      <c r="J34" s="231">
        <f t="shared" si="3"/>
        <v>0</v>
      </c>
      <c r="K34" s="235"/>
      <c r="L34" s="231">
        <f t="shared" si="4"/>
        <v>0</v>
      </c>
      <c r="M34" s="231">
        <f t="shared" si="5"/>
        <v>0</v>
      </c>
      <c r="N34" s="235"/>
      <c r="O34" s="231">
        <f t="shared" si="6"/>
        <v>0</v>
      </c>
      <c r="P34" s="231">
        <f t="shared" si="7"/>
        <v>0</v>
      </c>
      <c r="Q34" s="235"/>
      <c r="R34" s="231">
        <f t="shared" si="8"/>
        <v>0</v>
      </c>
      <c r="S34" s="231">
        <f t="shared" si="9"/>
        <v>0</v>
      </c>
      <c r="T34" s="235"/>
      <c r="U34" s="231">
        <f t="shared" si="10"/>
        <v>0</v>
      </c>
      <c r="V34" s="231">
        <f t="shared" si="11"/>
        <v>0</v>
      </c>
      <c r="W34" s="235"/>
      <c r="X34" s="231">
        <f t="shared" si="12"/>
        <v>0</v>
      </c>
      <c r="Y34" s="231">
        <f t="shared" si="13"/>
        <v>0</v>
      </c>
      <c r="Z34" s="235"/>
      <c r="AA34" s="231">
        <f t="shared" si="14"/>
        <v>0</v>
      </c>
      <c r="AB34" s="231">
        <f t="shared" si="15"/>
        <v>0</v>
      </c>
      <c r="AC34" s="235"/>
      <c r="AD34" s="231">
        <f t="shared" si="16"/>
        <v>0</v>
      </c>
      <c r="AE34" s="231">
        <f t="shared" si="17"/>
        <v>0</v>
      </c>
      <c r="AF34" s="235"/>
      <c r="AG34" s="231">
        <f t="shared" si="18"/>
        <v>0</v>
      </c>
      <c r="AH34" s="231">
        <f t="shared" si="19"/>
        <v>0</v>
      </c>
      <c r="AI34" s="235"/>
      <c r="AJ34" s="231">
        <f t="shared" si="20"/>
        <v>0</v>
      </c>
      <c r="AK34" s="231">
        <f t="shared" si="21"/>
        <v>0</v>
      </c>
      <c r="AL34" s="235"/>
      <c r="AM34" s="231">
        <f t="shared" si="22"/>
        <v>0</v>
      </c>
      <c r="AN34" s="231">
        <f t="shared" si="23"/>
        <v>0</v>
      </c>
      <c r="AO34" s="235"/>
      <c r="AP34" s="231">
        <f t="shared" si="24"/>
        <v>0</v>
      </c>
      <c r="AQ34" s="231">
        <f t="shared" si="25"/>
        <v>0</v>
      </c>
      <c r="AR34" s="235"/>
      <c r="AS34" s="231">
        <f t="shared" si="26"/>
        <v>0</v>
      </c>
      <c r="AT34" s="231">
        <f t="shared" si="27"/>
        <v>0</v>
      </c>
      <c r="AU34" s="235"/>
      <c r="AV34" s="231">
        <f t="shared" si="28"/>
        <v>0</v>
      </c>
      <c r="AW34" s="231">
        <f t="shared" si="29"/>
        <v>0</v>
      </c>
      <c r="AX34" s="235"/>
      <c r="AY34" s="231">
        <f t="shared" si="30"/>
        <v>0</v>
      </c>
      <c r="AZ34" s="231">
        <f t="shared" si="31"/>
        <v>0</v>
      </c>
      <c r="BA34" s="233"/>
      <c r="BB34" s="231">
        <f t="shared" si="32"/>
        <v>0</v>
      </c>
      <c r="BC34" s="231">
        <f t="shared" si="33"/>
        <v>0</v>
      </c>
      <c r="BD34" s="219"/>
    </row>
    <row r="35" spans="2:56" s="146" customFormat="1" ht="18.75" customHeight="1">
      <c r="B35" s="226">
        <f t="shared" si="34"/>
        <v>41</v>
      </c>
      <c r="C35" s="227" t="s">
        <v>48</v>
      </c>
      <c r="D35" s="228">
        <f t="shared" si="35"/>
        <v>41.9</v>
      </c>
      <c r="E35" s="235"/>
      <c r="F35" s="231">
        <f t="shared" si="0"/>
        <v>0</v>
      </c>
      <c r="G35" s="231">
        <f t="shared" si="1"/>
        <v>0</v>
      </c>
      <c r="H35" s="235"/>
      <c r="I35" s="231">
        <f t="shared" si="2"/>
        <v>0</v>
      </c>
      <c r="J35" s="231">
        <f t="shared" si="3"/>
        <v>0</v>
      </c>
      <c r="K35" s="235"/>
      <c r="L35" s="231">
        <f t="shared" si="4"/>
        <v>0</v>
      </c>
      <c r="M35" s="231">
        <f t="shared" si="5"/>
        <v>0</v>
      </c>
      <c r="N35" s="235"/>
      <c r="O35" s="231">
        <f t="shared" si="6"/>
        <v>0</v>
      </c>
      <c r="P35" s="231">
        <f t="shared" si="7"/>
        <v>0</v>
      </c>
      <c r="Q35" s="235"/>
      <c r="R35" s="231">
        <f t="shared" si="8"/>
        <v>0</v>
      </c>
      <c r="S35" s="231">
        <f t="shared" si="9"/>
        <v>0</v>
      </c>
      <c r="T35" s="235"/>
      <c r="U35" s="231">
        <f t="shared" si="10"/>
        <v>0</v>
      </c>
      <c r="V35" s="231">
        <f t="shared" si="11"/>
        <v>0</v>
      </c>
      <c r="W35" s="235"/>
      <c r="X35" s="231">
        <f t="shared" si="12"/>
        <v>0</v>
      </c>
      <c r="Y35" s="231">
        <f t="shared" si="13"/>
        <v>0</v>
      </c>
      <c r="Z35" s="235"/>
      <c r="AA35" s="231">
        <f t="shared" si="14"/>
        <v>0</v>
      </c>
      <c r="AB35" s="231">
        <f t="shared" si="15"/>
        <v>0</v>
      </c>
      <c r="AC35" s="235"/>
      <c r="AD35" s="231">
        <f t="shared" si="16"/>
        <v>0</v>
      </c>
      <c r="AE35" s="231">
        <f t="shared" si="17"/>
        <v>0</v>
      </c>
      <c r="AF35" s="235"/>
      <c r="AG35" s="231">
        <f t="shared" si="18"/>
        <v>0</v>
      </c>
      <c r="AH35" s="231">
        <f t="shared" si="19"/>
        <v>0</v>
      </c>
      <c r="AI35" s="235"/>
      <c r="AJ35" s="231">
        <f t="shared" si="20"/>
        <v>0</v>
      </c>
      <c r="AK35" s="231">
        <f t="shared" si="21"/>
        <v>0</v>
      </c>
      <c r="AL35" s="235"/>
      <c r="AM35" s="231">
        <f t="shared" si="22"/>
        <v>0</v>
      </c>
      <c r="AN35" s="231">
        <f t="shared" si="23"/>
        <v>0</v>
      </c>
      <c r="AO35" s="235"/>
      <c r="AP35" s="231">
        <f t="shared" si="24"/>
        <v>0</v>
      </c>
      <c r="AQ35" s="231">
        <f t="shared" si="25"/>
        <v>0</v>
      </c>
      <c r="AR35" s="235"/>
      <c r="AS35" s="231">
        <f t="shared" si="26"/>
        <v>0</v>
      </c>
      <c r="AT35" s="231">
        <f t="shared" si="27"/>
        <v>0</v>
      </c>
      <c r="AU35" s="235"/>
      <c r="AV35" s="231">
        <f t="shared" si="28"/>
        <v>0</v>
      </c>
      <c r="AW35" s="231">
        <f t="shared" si="29"/>
        <v>0</v>
      </c>
      <c r="AX35" s="235"/>
      <c r="AY35" s="231">
        <f t="shared" si="30"/>
        <v>0</v>
      </c>
      <c r="AZ35" s="231">
        <f t="shared" si="31"/>
        <v>0</v>
      </c>
      <c r="BA35" s="233"/>
      <c r="BB35" s="231">
        <f t="shared" si="32"/>
        <v>0</v>
      </c>
      <c r="BC35" s="231">
        <f t="shared" si="33"/>
        <v>0</v>
      </c>
      <c r="BD35" s="219"/>
    </row>
    <row r="36" spans="2:56" s="146" customFormat="1" ht="18.75" customHeight="1">
      <c r="B36" s="226">
        <f t="shared" si="34"/>
        <v>42</v>
      </c>
      <c r="C36" s="227" t="s">
        <v>48</v>
      </c>
      <c r="D36" s="228">
        <f t="shared" si="35"/>
        <v>42.9</v>
      </c>
      <c r="E36" s="235"/>
      <c r="F36" s="231">
        <f t="shared" si="0"/>
        <v>0</v>
      </c>
      <c r="G36" s="231">
        <f t="shared" si="1"/>
        <v>0</v>
      </c>
      <c r="H36" s="235"/>
      <c r="I36" s="231">
        <f t="shared" si="2"/>
        <v>0</v>
      </c>
      <c r="J36" s="231">
        <f t="shared" si="3"/>
        <v>0</v>
      </c>
      <c r="K36" s="235"/>
      <c r="L36" s="231">
        <f t="shared" si="4"/>
        <v>0</v>
      </c>
      <c r="M36" s="231">
        <f t="shared" si="5"/>
        <v>0</v>
      </c>
      <c r="N36" s="235"/>
      <c r="O36" s="231">
        <f t="shared" si="6"/>
        <v>0</v>
      </c>
      <c r="P36" s="231">
        <f t="shared" si="7"/>
        <v>0</v>
      </c>
      <c r="Q36" s="235"/>
      <c r="R36" s="231">
        <f t="shared" si="8"/>
        <v>0</v>
      </c>
      <c r="S36" s="231">
        <f t="shared" si="9"/>
        <v>0</v>
      </c>
      <c r="T36" s="235"/>
      <c r="U36" s="231">
        <f t="shared" si="10"/>
        <v>0</v>
      </c>
      <c r="V36" s="231">
        <f t="shared" si="11"/>
        <v>0</v>
      </c>
      <c r="W36" s="235"/>
      <c r="X36" s="231">
        <f t="shared" si="12"/>
        <v>0</v>
      </c>
      <c r="Y36" s="231">
        <f t="shared" si="13"/>
        <v>0</v>
      </c>
      <c r="Z36" s="235"/>
      <c r="AA36" s="231">
        <f t="shared" si="14"/>
        <v>0</v>
      </c>
      <c r="AB36" s="231">
        <f t="shared" si="15"/>
        <v>0</v>
      </c>
      <c r="AC36" s="235"/>
      <c r="AD36" s="231">
        <f t="shared" si="16"/>
        <v>0</v>
      </c>
      <c r="AE36" s="231">
        <f t="shared" si="17"/>
        <v>0</v>
      </c>
      <c r="AF36" s="235"/>
      <c r="AG36" s="231">
        <f t="shared" si="18"/>
        <v>0</v>
      </c>
      <c r="AH36" s="231">
        <f t="shared" si="19"/>
        <v>0</v>
      </c>
      <c r="AI36" s="235"/>
      <c r="AJ36" s="231">
        <f t="shared" si="20"/>
        <v>0</v>
      </c>
      <c r="AK36" s="231">
        <f t="shared" si="21"/>
        <v>0</v>
      </c>
      <c r="AL36" s="235"/>
      <c r="AM36" s="231">
        <f t="shared" si="22"/>
        <v>0</v>
      </c>
      <c r="AN36" s="231">
        <f t="shared" si="23"/>
        <v>0</v>
      </c>
      <c r="AO36" s="235"/>
      <c r="AP36" s="231">
        <f t="shared" si="24"/>
        <v>0</v>
      </c>
      <c r="AQ36" s="231">
        <f t="shared" si="25"/>
        <v>0</v>
      </c>
      <c r="AR36" s="235"/>
      <c r="AS36" s="231">
        <f t="shared" si="26"/>
        <v>0</v>
      </c>
      <c r="AT36" s="231">
        <f t="shared" si="27"/>
        <v>0</v>
      </c>
      <c r="AU36" s="235"/>
      <c r="AV36" s="231">
        <f t="shared" si="28"/>
        <v>0</v>
      </c>
      <c r="AW36" s="231">
        <f t="shared" si="29"/>
        <v>0</v>
      </c>
      <c r="AX36" s="235"/>
      <c r="AY36" s="231">
        <f t="shared" si="30"/>
        <v>0</v>
      </c>
      <c r="AZ36" s="231">
        <f t="shared" si="31"/>
        <v>0</v>
      </c>
      <c r="BA36" s="233"/>
      <c r="BB36" s="231">
        <f t="shared" si="32"/>
        <v>0</v>
      </c>
      <c r="BC36" s="231">
        <f t="shared" si="33"/>
        <v>0</v>
      </c>
      <c r="BD36" s="219"/>
    </row>
    <row r="37" spans="2:56" s="146" customFormat="1" ht="18.75" customHeight="1">
      <c r="B37" s="226">
        <f t="shared" si="34"/>
        <v>43</v>
      </c>
      <c r="C37" s="227" t="s">
        <v>48</v>
      </c>
      <c r="D37" s="228">
        <f t="shared" si="35"/>
        <v>43.9</v>
      </c>
      <c r="E37" s="235"/>
      <c r="F37" s="231">
        <f t="shared" si="0"/>
        <v>0</v>
      </c>
      <c r="G37" s="231">
        <f t="shared" si="1"/>
        <v>0</v>
      </c>
      <c r="H37" s="235"/>
      <c r="I37" s="231">
        <f t="shared" si="2"/>
        <v>0</v>
      </c>
      <c r="J37" s="231">
        <f t="shared" si="3"/>
        <v>0</v>
      </c>
      <c r="K37" s="235"/>
      <c r="L37" s="231">
        <f t="shared" si="4"/>
        <v>0</v>
      </c>
      <c r="M37" s="231">
        <f t="shared" si="5"/>
        <v>0</v>
      </c>
      <c r="N37" s="235"/>
      <c r="O37" s="231">
        <f t="shared" si="6"/>
        <v>0</v>
      </c>
      <c r="P37" s="231">
        <f t="shared" si="7"/>
        <v>0</v>
      </c>
      <c r="Q37" s="235"/>
      <c r="R37" s="231">
        <f t="shared" si="8"/>
        <v>0</v>
      </c>
      <c r="S37" s="231">
        <f t="shared" si="9"/>
        <v>0</v>
      </c>
      <c r="T37" s="235"/>
      <c r="U37" s="231">
        <f t="shared" si="10"/>
        <v>0</v>
      </c>
      <c r="V37" s="231">
        <f t="shared" si="11"/>
        <v>0</v>
      </c>
      <c r="W37" s="235"/>
      <c r="X37" s="231">
        <f t="shared" si="12"/>
        <v>0</v>
      </c>
      <c r="Y37" s="231">
        <f t="shared" si="13"/>
        <v>0</v>
      </c>
      <c r="Z37" s="235"/>
      <c r="AA37" s="231">
        <f t="shared" si="14"/>
        <v>0</v>
      </c>
      <c r="AB37" s="231">
        <f t="shared" si="15"/>
        <v>0</v>
      </c>
      <c r="AC37" s="235"/>
      <c r="AD37" s="231">
        <f t="shared" si="16"/>
        <v>0</v>
      </c>
      <c r="AE37" s="231">
        <f t="shared" si="17"/>
        <v>0</v>
      </c>
      <c r="AF37" s="235"/>
      <c r="AG37" s="231">
        <f t="shared" si="18"/>
        <v>0</v>
      </c>
      <c r="AH37" s="231">
        <f t="shared" si="19"/>
        <v>0</v>
      </c>
      <c r="AI37" s="235"/>
      <c r="AJ37" s="231">
        <f t="shared" si="20"/>
        <v>0</v>
      </c>
      <c r="AK37" s="231">
        <f t="shared" si="21"/>
        <v>0</v>
      </c>
      <c r="AL37" s="235"/>
      <c r="AM37" s="231">
        <f t="shared" si="22"/>
        <v>0</v>
      </c>
      <c r="AN37" s="231">
        <f t="shared" si="23"/>
        <v>0</v>
      </c>
      <c r="AO37" s="235"/>
      <c r="AP37" s="231">
        <f t="shared" si="24"/>
        <v>0</v>
      </c>
      <c r="AQ37" s="231">
        <f t="shared" si="25"/>
        <v>0</v>
      </c>
      <c r="AR37" s="235"/>
      <c r="AS37" s="231">
        <f t="shared" si="26"/>
        <v>0</v>
      </c>
      <c r="AT37" s="231">
        <f t="shared" si="27"/>
        <v>0</v>
      </c>
      <c r="AU37" s="235"/>
      <c r="AV37" s="231">
        <f t="shared" si="28"/>
        <v>0</v>
      </c>
      <c r="AW37" s="231">
        <f t="shared" si="29"/>
        <v>0</v>
      </c>
      <c r="AX37" s="235"/>
      <c r="AY37" s="231">
        <f t="shared" si="30"/>
        <v>0</v>
      </c>
      <c r="AZ37" s="231">
        <f t="shared" si="31"/>
        <v>0</v>
      </c>
      <c r="BA37" s="233"/>
      <c r="BB37" s="231">
        <f t="shared" si="32"/>
        <v>0</v>
      </c>
      <c r="BC37" s="231">
        <f t="shared" si="33"/>
        <v>0</v>
      </c>
      <c r="BD37" s="219"/>
    </row>
    <row r="38" spans="2:56" s="146" customFormat="1" ht="18.75" customHeight="1">
      <c r="B38" s="226">
        <f t="shared" si="34"/>
        <v>44</v>
      </c>
      <c r="C38" s="227" t="s">
        <v>48</v>
      </c>
      <c r="D38" s="228">
        <f t="shared" si="35"/>
        <v>44.9</v>
      </c>
      <c r="E38" s="235"/>
      <c r="F38" s="231">
        <f t="shared" si="0"/>
        <v>0</v>
      </c>
      <c r="G38" s="231">
        <f t="shared" si="1"/>
        <v>0</v>
      </c>
      <c r="H38" s="235"/>
      <c r="I38" s="231">
        <f t="shared" si="2"/>
        <v>0</v>
      </c>
      <c r="J38" s="231">
        <f t="shared" si="3"/>
        <v>0</v>
      </c>
      <c r="K38" s="235"/>
      <c r="L38" s="231">
        <f t="shared" si="4"/>
        <v>0</v>
      </c>
      <c r="M38" s="231">
        <f t="shared" si="5"/>
        <v>0</v>
      </c>
      <c r="N38" s="235"/>
      <c r="O38" s="231">
        <f t="shared" si="6"/>
        <v>0</v>
      </c>
      <c r="P38" s="231">
        <f t="shared" si="7"/>
        <v>0</v>
      </c>
      <c r="Q38" s="235"/>
      <c r="R38" s="231">
        <f t="shared" si="8"/>
        <v>0</v>
      </c>
      <c r="S38" s="231">
        <f t="shared" si="9"/>
        <v>0</v>
      </c>
      <c r="T38" s="235"/>
      <c r="U38" s="231">
        <f t="shared" si="10"/>
        <v>0</v>
      </c>
      <c r="V38" s="231">
        <f t="shared" si="11"/>
        <v>0</v>
      </c>
      <c r="W38" s="235"/>
      <c r="X38" s="231">
        <f t="shared" si="12"/>
        <v>0</v>
      </c>
      <c r="Y38" s="231">
        <f t="shared" si="13"/>
        <v>0</v>
      </c>
      <c r="Z38" s="235"/>
      <c r="AA38" s="231">
        <f t="shared" si="14"/>
        <v>0</v>
      </c>
      <c r="AB38" s="231">
        <f t="shared" si="15"/>
        <v>0</v>
      </c>
      <c r="AC38" s="235"/>
      <c r="AD38" s="231">
        <f t="shared" si="16"/>
        <v>0</v>
      </c>
      <c r="AE38" s="231">
        <f t="shared" si="17"/>
        <v>0</v>
      </c>
      <c r="AF38" s="235"/>
      <c r="AG38" s="231">
        <f t="shared" si="18"/>
        <v>0</v>
      </c>
      <c r="AH38" s="231">
        <f t="shared" si="19"/>
        <v>0</v>
      </c>
      <c r="AI38" s="235"/>
      <c r="AJ38" s="231">
        <f t="shared" si="20"/>
        <v>0</v>
      </c>
      <c r="AK38" s="231">
        <f t="shared" si="21"/>
        <v>0</v>
      </c>
      <c r="AL38" s="235"/>
      <c r="AM38" s="231">
        <f t="shared" si="22"/>
        <v>0</v>
      </c>
      <c r="AN38" s="231">
        <f t="shared" si="23"/>
        <v>0</v>
      </c>
      <c r="AO38" s="235"/>
      <c r="AP38" s="231">
        <f t="shared" si="24"/>
        <v>0</v>
      </c>
      <c r="AQ38" s="231">
        <f t="shared" si="25"/>
        <v>0</v>
      </c>
      <c r="AR38" s="235"/>
      <c r="AS38" s="231">
        <f t="shared" si="26"/>
        <v>0</v>
      </c>
      <c r="AT38" s="231">
        <f t="shared" si="27"/>
        <v>0</v>
      </c>
      <c r="AU38" s="235"/>
      <c r="AV38" s="231">
        <f t="shared" si="28"/>
        <v>0</v>
      </c>
      <c r="AW38" s="231">
        <f t="shared" si="29"/>
        <v>0</v>
      </c>
      <c r="AX38" s="235"/>
      <c r="AY38" s="231">
        <f t="shared" si="30"/>
        <v>0</v>
      </c>
      <c r="AZ38" s="231">
        <f t="shared" si="31"/>
        <v>0</v>
      </c>
      <c r="BA38" s="233"/>
      <c r="BB38" s="231">
        <f t="shared" si="32"/>
        <v>0</v>
      </c>
      <c r="BC38" s="231">
        <f t="shared" si="33"/>
        <v>0</v>
      </c>
      <c r="BD38" s="219"/>
    </row>
    <row r="39" spans="2:56" s="146" customFormat="1" ht="18.75" customHeight="1">
      <c r="B39" s="226">
        <f t="shared" si="34"/>
        <v>45</v>
      </c>
      <c r="C39" s="227" t="s">
        <v>48</v>
      </c>
      <c r="D39" s="228">
        <f t="shared" si="35"/>
        <v>45.9</v>
      </c>
      <c r="E39" s="235"/>
      <c r="F39" s="231">
        <f t="shared" si="0"/>
        <v>0</v>
      </c>
      <c r="G39" s="231">
        <f t="shared" si="1"/>
        <v>0</v>
      </c>
      <c r="H39" s="235"/>
      <c r="I39" s="231">
        <f t="shared" si="2"/>
        <v>0</v>
      </c>
      <c r="J39" s="231">
        <f t="shared" si="3"/>
        <v>0</v>
      </c>
      <c r="K39" s="235"/>
      <c r="L39" s="231">
        <f t="shared" si="4"/>
        <v>0</v>
      </c>
      <c r="M39" s="231">
        <f t="shared" si="5"/>
        <v>0</v>
      </c>
      <c r="N39" s="235"/>
      <c r="O39" s="231">
        <f t="shared" si="6"/>
        <v>0</v>
      </c>
      <c r="P39" s="231">
        <f t="shared" si="7"/>
        <v>0</v>
      </c>
      <c r="Q39" s="235"/>
      <c r="R39" s="231">
        <f t="shared" si="8"/>
        <v>0</v>
      </c>
      <c r="S39" s="231">
        <f t="shared" si="9"/>
        <v>0</v>
      </c>
      <c r="T39" s="235"/>
      <c r="U39" s="231">
        <f t="shared" si="10"/>
        <v>0</v>
      </c>
      <c r="V39" s="231">
        <f t="shared" si="11"/>
        <v>0</v>
      </c>
      <c r="W39" s="235"/>
      <c r="X39" s="231">
        <f t="shared" si="12"/>
        <v>0</v>
      </c>
      <c r="Y39" s="231">
        <f t="shared" si="13"/>
        <v>0</v>
      </c>
      <c r="Z39" s="235"/>
      <c r="AA39" s="231">
        <f t="shared" si="14"/>
        <v>0</v>
      </c>
      <c r="AB39" s="231">
        <f t="shared" si="15"/>
        <v>0</v>
      </c>
      <c r="AC39" s="235"/>
      <c r="AD39" s="231">
        <f t="shared" si="16"/>
        <v>0</v>
      </c>
      <c r="AE39" s="231">
        <f t="shared" si="17"/>
        <v>0</v>
      </c>
      <c r="AF39" s="235"/>
      <c r="AG39" s="231">
        <f t="shared" si="18"/>
        <v>0</v>
      </c>
      <c r="AH39" s="231">
        <f t="shared" si="19"/>
        <v>0</v>
      </c>
      <c r="AI39" s="235"/>
      <c r="AJ39" s="231">
        <f t="shared" si="20"/>
        <v>0</v>
      </c>
      <c r="AK39" s="231">
        <f t="shared" si="21"/>
        <v>0</v>
      </c>
      <c r="AL39" s="235"/>
      <c r="AM39" s="231">
        <f t="shared" si="22"/>
        <v>0</v>
      </c>
      <c r="AN39" s="231">
        <f t="shared" si="23"/>
        <v>0</v>
      </c>
      <c r="AO39" s="235"/>
      <c r="AP39" s="231">
        <f t="shared" si="24"/>
        <v>0</v>
      </c>
      <c r="AQ39" s="231">
        <f t="shared" si="25"/>
        <v>0</v>
      </c>
      <c r="AR39" s="235"/>
      <c r="AS39" s="231">
        <f t="shared" si="26"/>
        <v>0</v>
      </c>
      <c r="AT39" s="231">
        <f t="shared" si="27"/>
        <v>0</v>
      </c>
      <c r="AU39" s="235"/>
      <c r="AV39" s="231">
        <f t="shared" si="28"/>
        <v>0</v>
      </c>
      <c r="AW39" s="231">
        <f t="shared" si="29"/>
        <v>0</v>
      </c>
      <c r="AX39" s="235"/>
      <c r="AY39" s="231">
        <f t="shared" si="30"/>
        <v>0</v>
      </c>
      <c r="AZ39" s="231">
        <f t="shared" si="31"/>
        <v>0</v>
      </c>
      <c r="BA39" s="233"/>
      <c r="BB39" s="231">
        <f t="shared" si="32"/>
        <v>0</v>
      </c>
      <c r="BC39" s="231">
        <f t="shared" si="33"/>
        <v>0</v>
      </c>
      <c r="BD39" s="219"/>
    </row>
    <row r="40" spans="2:56" s="146" customFormat="1" ht="18.75" customHeight="1">
      <c r="B40" s="226">
        <f t="shared" si="34"/>
        <v>46</v>
      </c>
      <c r="C40" s="227" t="s">
        <v>48</v>
      </c>
      <c r="D40" s="228">
        <f t="shared" si="35"/>
        <v>46.9</v>
      </c>
      <c r="E40" s="235"/>
      <c r="F40" s="231">
        <f t="shared" si="0"/>
        <v>0</v>
      </c>
      <c r="G40" s="231">
        <f t="shared" si="1"/>
        <v>0</v>
      </c>
      <c r="H40" s="235"/>
      <c r="I40" s="231">
        <f t="shared" si="2"/>
        <v>0</v>
      </c>
      <c r="J40" s="231">
        <f t="shared" si="3"/>
        <v>0</v>
      </c>
      <c r="K40" s="235"/>
      <c r="L40" s="231">
        <f t="shared" si="4"/>
        <v>0</v>
      </c>
      <c r="M40" s="231">
        <f t="shared" si="5"/>
        <v>0</v>
      </c>
      <c r="N40" s="235"/>
      <c r="O40" s="231">
        <f t="shared" si="6"/>
        <v>0</v>
      </c>
      <c r="P40" s="231">
        <f t="shared" si="7"/>
        <v>0</v>
      </c>
      <c r="Q40" s="235"/>
      <c r="R40" s="231">
        <f t="shared" si="8"/>
        <v>0</v>
      </c>
      <c r="S40" s="231">
        <f t="shared" si="9"/>
        <v>0</v>
      </c>
      <c r="T40" s="235"/>
      <c r="U40" s="231">
        <f t="shared" si="10"/>
        <v>0</v>
      </c>
      <c r="V40" s="231">
        <f t="shared" si="11"/>
        <v>0</v>
      </c>
      <c r="W40" s="235"/>
      <c r="X40" s="231">
        <f t="shared" si="12"/>
        <v>0</v>
      </c>
      <c r="Y40" s="231">
        <f t="shared" si="13"/>
        <v>0</v>
      </c>
      <c r="Z40" s="235"/>
      <c r="AA40" s="231">
        <f t="shared" si="14"/>
        <v>0</v>
      </c>
      <c r="AB40" s="231">
        <f t="shared" si="15"/>
        <v>0</v>
      </c>
      <c r="AC40" s="235"/>
      <c r="AD40" s="231">
        <f t="shared" si="16"/>
        <v>0</v>
      </c>
      <c r="AE40" s="231">
        <f t="shared" si="17"/>
        <v>0</v>
      </c>
      <c r="AF40" s="235"/>
      <c r="AG40" s="231">
        <f t="shared" si="18"/>
        <v>0</v>
      </c>
      <c r="AH40" s="231">
        <f t="shared" si="19"/>
        <v>0</v>
      </c>
      <c r="AI40" s="235"/>
      <c r="AJ40" s="231">
        <f t="shared" si="20"/>
        <v>0</v>
      </c>
      <c r="AK40" s="231">
        <f t="shared" si="21"/>
        <v>0</v>
      </c>
      <c r="AL40" s="235"/>
      <c r="AM40" s="231">
        <f t="shared" si="22"/>
        <v>0</v>
      </c>
      <c r="AN40" s="231">
        <f t="shared" si="23"/>
        <v>0</v>
      </c>
      <c r="AO40" s="235"/>
      <c r="AP40" s="231">
        <f t="shared" si="24"/>
        <v>0</v>
      </c>
      <c r="AQ40" s="231">
        <f t="shared" si="25"/>
        <v>0</v>
      </c>
      <c r="AR40" s="235"/>
      <c r="AS40" s="231">
        <f t="shared" si="26"/>
        <v>0</v>
      </c>
      <c r="AT40" s="231">
        <f t="shared" si="27"/>
        <v>0</v>
      </c>
      <c r="AU40" s="235"/>
      <c r="AV40" s="231">
        <f t="shared" si="28"/>
        <v>0</v>
      </c>
      <c r="AW40" s="231">
        <f t="shared" si="29"/>
        <v>0</v>
      </c>
      <c r="AX40" s="235"/>
      <c r="AY40" s="231">
        <f t="shared" si="30"/>
        <v>0</v>
      </c>
      <c r="AZ40" s="231">
        <f t="shared" si="31"/>
        <v>0</v>
      </c>
      <c r="BA40" s="233"/>
      <c r="BB40" s="231">
        <f t="shared" si="32"/>
        <v>0</v>
      </c>
      <c r="BC40" s="231">
        <f t="shared" si="33"/>
        <v>0</v>
      </c>
      <c r="BD40" s="219"/>
    </row>
    <row r="41" spans="2:56" s="146" customFormat="1" ht="18.75" customHeight="1">
      <c r="B41" s="226">
        <f t="shared" si="34"/>
        <v>47</v>
      </c>
      <c r="C41" s="227" t="s">
        <v>48</v>
      </c>
      <c r="D41" s="228">
        <f t="shared" si="35"/>
        <v>47.9</v>
      </c>
      <c r="E41" s="235"/>
      <c r="F41" s="231">
        <f t="shared" si="0"/>
        <v>0</v>
      </c>
      <c r="G41" s="231">
        <f t="shared" si="1"/>
        <v>0</v>
      </c>
      <c r="H41" s="235"/>
      <c r="I41" s="231">
        <f t="shared" si="2"/>
        <v>0</v>
      </c>
      <c r="J41" s="231">
        <f t="shared" si="3"/>
        <v>0</v>
      </c>
      <c r="K41" s="235"/>
      <c r="L41" s="231">
        <f t="shared" si="4"/>
        <v>0</v>
      </c>
      <c r="M41" s="231">
        <f t="shared" si="5"/>
        <v>0</v>
      </c>
      <c r="N41" s="235"/>
      <c r="O41" s="231">
        <f t="shared" si="6"/>
        <v>0</v>
      </c>
      <c r="P41" s="231">
        <f t="shared" si="7"/>
        <v>0</v>
      </c>
      <c r="Q41" s="235"/>
      <c r="R41" s="231">
        <f t="shared" si="8"/>
        <v>0</v>
      </c>
      <c r="S41" s="231">
        <f t="shared" si="9"/>
        <v>0</v>
      </c>
      <c r="T41" s="235"/>
      <c r="U41" s="231">
        <f t="shared" si="10"/>
        <v>0</v>
      </c>
      <c r="V41" s="231">
        <f t="shared" si="11"/>
        <v>0</v>
      </c>
      <c r="W41" s="235"/>
      <c r="X41" s="231">
        <f t="shared" si="12"/>
        <v>0</v>
      </c>
      <c r="Y41" s="231">
        <f t="shared" si="13"/>
        <v>0</v>
      </c>
      <c r="Z41" s="235"/>
      <c r="AA41" s="231">
        <f t="shared" si="14"/>
        <v>0</v>
      </c>
      <c r="AB41" s="231">
        <f t="shared" si="15"/>
        <v>0</v>
      </c>
      <c r="AC41" s="235"/>
      <c r="AD41" s="231">
        <f t="shared" si="16"/>
        <v>0</v>
      </c>
      <c r="AE41" s="231">
        <f t="shared" si="17"/>
        <v>0</v>
      </c>
      <c r="AF41" s="235"/>
      <c r="AG41" s="231">
        <f t="shared" si="18"/>
        <v>0</v>
      </c>
      <c r="AH41" s="231">
        <f t="shared" si="19"/>
        <v>0</v>
      </c>
      <c r="AI41" s="235"/>
      <c r="AJ41" s="231">
        <f t="shared" si="20"/>
        <v>0</v>
      </c>
      <c r="AK41" s="231">
        <f t="shared" si="21"/>
        <v>0</v>
      </c>
      <c r="AL41" s="235"/>
      <c r="AM41" s="231">
        <f t="shared" si="22"/>
        <v>0</v>
      </c>
      <c r="AN41" s="231">
        <f t="shared" si="23"/>
        <v>0</v>
      </c>
      <c r="AO41" s="235"/>
      <c r="AP41" s="231">
        <f t="shared" si="24"/>
        <v>0</v>
      </c>
      <c r="AQ41" s="231">
        <f t="shared" si="25"/>
        <v>0</v>
      </c>
      <c r="AR41" s="235"/>
      <c r="AS41" s="231">
        <f t="shared" si="26"/>
        <v>0</v>
      </c>
      <c r="AT41" s="231">
        <f t="shared" si="27"/>
        <v>0</v>
      </c>
      <c r="AU41" s="235"/>
      <c r="AV41" s="231">
        <f t="shared" si="28"/>
        <v>0</v>
      </c>
      <c r="AW41" s="231">
        <f t="shared" si="29"/>
        <v>0</v>
      </c>
      <c r="AX41" s="235"/>
      <c r="AY41" s="231">
        <f t="shared" si="30"/>
        <v>0</v>
      </c>
      <c r="AZ41" s="231">
        <f t="shared" si="31"/>
        <v>0</v>
      </c>
      <c r="BA41" s="233"/>
      <c r="BB41" s="231">
        <f t="shared" si="32"/>
        <v>0</v>
      </c>
      <c r="BC41" s="231">
        <f t="shared" si="33"/>
        <v>0</v>
      </c>
      <c r="BD41" s="219"/>
    </row>
    <row r="42" spans="2:56" s="146" customFormat="1" ht="18.75" customHeight="1">
      <c r="B42" s="239">
        <f t="shared" si="34"/>
        <v>48</v>
      </c>
      <c r="C42" s="216" t="s">
        <v>48</v>
      </c>
      <c r="D42" s="240">
        <f t="shared" si="35"/>
        <v>48.9</v>
      </c>
      <c r="E42" s="222"/>
      <c r="F42" s="241">
        <f t="shared" si="0"/>
        <v>0</v>
      </c>
      <c r="G42" s="242">
        <f t="shared" si="1"/>
        <v>0</v>
      </c>
      <c r="H42" s="222"/>
      <c r="I42" s="241">
        <f t="shared" si="2"/>
        <v>0</v>
      </c>
      <c r="J42" s="242">
        <f t="shared" si="3"/>
        <v>0</v>
      </c>
      <c r="K42" s="222"/>
      <c r="L42" s="241">
        <f t="shared" si="4"/>
        <v>0</v>
      </c>
      <c r="M42" s="242">
        <f t="shared" si="5"/>
        <v>0</v>
      </c>
      <c r="N42" s="222"/>
      <c r="O42" s="241">
        <f t="shared" si="6"/>
        <v>0</v>
      </c>
      <c r="P42" s="242">
        <f t="shared" si="7"/>
        <v>0</v>
      </c>
      <c r="Q42" s="222"/>
      <c r="R42" s="241">
        <f t="shared" si="8"/>
        <v>0</v>
      </c>
      <c r="S42" s="242">
        <f t="shared" si="9"/>
        <v>0</v>
      </c>
      <c r="T42" s="222"/>
      <c r="U42" s="241">
        <f t="shared" si="10"/>
        <v>0</v>
      </c>
      <c r="V42" s="242">
        <f t="shared" si="11"/>
        <v>0</v>
      </c>
      <c r="W42" s="222"/>
      <c r="X42" s="241">
        <f t="shared" si="12"/>
        <v>0</v>
      </c>
      <c r="Y42" s="242">
        <f t="shared" si="13"/>
        <v>0</v>
      </c>
      <c r="Z42" s="222"/>
      <c r="AA42" s="241">
        <f t="shared" si="14"/>
        <v>0</v>
      </c>
      <c r="AB42" s="242">
        <f t="shared" si="15"/>
        <v>0</v>
      </c>
      <c r="AC42" s="222"/>
      <c r="AD42" s="241">
        <f t="shared" si="16"/>
        <v>0</v>
      </c>
      <c r="AE42" s="242">
        <f t="shared" si="17"/>
        <v>0</v>
      </c>
      <c r="AF42" s="222"/>
      <c r="AG42" s="241">
        <f t="shared" si="18"/>
        <v>0</v>
      </c>
      <c r="AH42" s="242">
        <f t="shared" si="19"/>
        <v>0</v>
      </c>
      <c r="AI42" s="222"/>
      <c r="AJ42" s="241">
        <f t="shared" si="20"/>
        <v>0</v>
      </c>
      <c r="AK42" s="242">
        <f t="shared" si="21"/>
        <v>0</v>
      </c>
      <c r="AL42" s="222"/>
      <c r="AM42" s="241">
        <f t="shared" si="22"/>
        <v>0</v>
      </c>
      <c r="AN42" s="242">
        <f t="shared" si="23"/>
        <v>0</v>
      </c>
      <c r="AO42" s="222"/>
      <c r="AP42" s="241">
        <f t="shared" si="24"/>
        <v>0</v>
      </c>
      <c r="AQ42" s="242">
        <f t="shared" si="25"/>
        <v>0</v>
      </c>
      <c r="AR42" s="222"/>
      <c r="AS42" s="241">
        <f t="shared" si="26"/>
        <v>0</v>
      </c>
      <c r="AT42" s="242">
        <f t="shared" si="27"/>
        <v>0</v>
      </c>
      <c r="AU42" s="222"/>
      <c r="AV42" s="241">
        <f t="shared" si="28"/>
        <v>0</v>
      </c>
      <c r="AW42" s="242">
        <f t="shared" si="29"/>
        <v>0</v>
      </c>
      <c r="AX42" s="222"/>
      <c r="AY42" s="241">
        <f t="shared" si="30"/>
        <v>0</v>
      </c>
      <c r="AZ42" s="242">
        <f t="shared" si="31"/>
        <v>0</v>
      </c>
      <c r="BA42" s="243"/>
      <c r="BB42" s="241">
        <f t="shared" si="32"/>
        <v>0</v>
      </c>
      <c r="BC42" s="242">
        <f t="shared" si="33"/>
        <v>0</v>
      </c>
      <c r="BD42" s="219"/>
    </row>
    <row r="43" spans="2:56" s="146" customFormat="1" ht="18.75" customHeight="1">
      <c r="B43" s="244" t="s">
        <v>49</v>
      </c>
      <c r="C43" s="245"/>
      <c r="D43" s="245"/>
      <c r="E43" s="229">
        <f t="shared" ref="E43:BC43" si="36">SUM(E4:E42)</f>
        <v>15</v>
      </c>
      <c r="F43" s="229">
        <f t="shared" si="36"/>
        <v>532.5</v>
      </c>
      <c r="G43" s="246">
        <f t="shared" si="36"/>
        <v>7396.964180266611</v>
      </c>
      <c r="H43" s="246">
        <f t="shared" si="36"/>
        <v>24</v>
      </c>
      <c r="I43" s="226">
        <f t="shared" si="36"/>
        <v>805</v>
      </c>
      <c r="J43" s="246">
        <f t="shared" si="36"/>
        <v>9754.6552912789975</v>
      </c>
      <c r="K43" s="229">
        <f t="shared" si="36"/>
        <v>24</v>
      </c>
      <c r="L43" s="229">
        <f t="shared" si="36"/>
        <v>774</v>
      </c>
      <c r="M43" s="246">
        <f t="shared" si="36"/>
        <v>8496.4218870276891</v>
      </c>
      <c r="N43" s="229">
        <f t="shared" si="36"/>
        <v>22</v>
      </c>
      <c r="O43" s="229">
        <f t="shared" si="36"/>
        <v>678</v>
      </c>
      <c r="P43" s="246">
        <f t="shared" si="36"/>
        <v>6671.775406071547</v>
      </c>
      <c r="Q43" s="229">
        <f t="shared" si="36"/>
        <v>18</v>
      </c>
      <c r="R43" s="229">
        <f t="shared" si="36"/>
        <v>536</v>
      </c>
      <c r="S43" s="246">
        <f t="shared" si="36"/>
        <v>4861.4729445332214</v>
      </c>
      <c r="T43" s="229">
        <f t="shared" si="36"/>
        <v>20</v>
      </c>
      <c r="U43" s="229">
        <f t="shared" si="36"/>
        <v>587</v>
      </c>
      <c r="V43" s="246">
        <f t="shared" si="36"/>
        <v>5143.3802759569244</v>
      </c>
      <c r="W43" s="229">
        <f t="shared" si="36"/>
        <v>24</v>
      </c>
      <c r="X43" s="229">
        <f t="shared" si="36"/>
        <v>672</v>
      </c>
      <c r="Y43" s="246">
        <f t="shared" si="36"/>
        <v>5259.4872328654692</v>
      </c>
      <c r="Z43" s="229">
        <f t="shared" si="36"/>
        <v>30</v>
      </c>
      <c r="AA43" s="246">
        <f t="shared" si="36"/>
        <v>805</v>
      </c>
      <c r="AB43" s="246">
        <f t="shared" si="36"/>
        <v>5698.2893893761338</v>
      </c>
      <c r="AC43" s="229">
        <f t="shared" si="36"/>
        <v>20</v>
      </c>
      <c r="AD43" s="246">
        <f t="shared" si="36"/>
        <v>522</v>
      </c>
      <c r="AE43" s="246">
        <f t="shared" si="36"/>
        <v>3454.3370899608994</v>
      </c>
      <c r="AF43" s="229">
        <f t="shared" si="36"/>
        <v>20</v>
      </c>
      <c r="AG43" s="246">
        <f t="shared" si="36"/>
        <v>503</v>
      </c>
      <c r="AH43" s="246">
        <f t="shared" si="36"/>
        <v>3048.3135929352693</v>
      </c>
      <c r="AI43" s="229">
        <f t="shared" si="36"/>
        <v>20</v>
      </c>
      <c r="AJ43" s="229">
        <f t="shared" si="36"/>
        <v>499</v>
      </c>
      <c r="AK43" s="246">
        <f t="shared" si="36"/>
        <v>2963.5929519556694</v>
      </c>
      <c r="AL43" s="229">
        <f t="shared" si="36"/>
        <v>30</v>
      </c>
      <c r="AM43" s="229">
        <f t="shared" si="36"/>
        <v>686</v>
      </c>
      <c r="AN43" s="246">
        <f t="shared" si="36"/>
        <v>3316.344494214632</v>
      </c>
      <c r="AO43" s="229">
        <f t="shared" si="36"/>
        <v>30</v>
      </c>
      <c r="AP43" s="229">
        <f t="shared" si="36"/>
        <v>660</v>
      </c>
      <c r="AQ43" s="246">
        <f t="shared" si="36"/>
        <v>2910.5467661295775</v>
      </c>
      <c r="AR43" s="229">
        <f t="shared" si="36"/>
        <v>30</v>
      </c>
      <c r="AS43" s="229">
        <f t="shared" si="36"/>
        <v>625</v>
      </c>
      <c r="AT43" s="246">
        <f t="shared" si="36"/>
        <v>2420.1656119283143</v>
      </c>
      <c r="AU43" s="229">
        <f t="shared" si="36"/>
        <v>30</v>
      </c>
      <c r="AV43" s="229">
        <f t="shared" si="36"/>
        <v>588</v>
      </c>
      <c r="AW43" s="246">
        <f t="shared" si="36"/>
        <v>1966.1771397601169</v>
      </c>
      <c r="AX43" s="229">
        <f t="shared" si="36"/>
        <v>30</v>
      </c>
      <c r="AY43" s="229">
        <f t="shared" si="36"/>
        <v>569</v>
      </c>
      <c r="AZ43" s="246">
        <f t="shared" si="36"/>
        <v>1779.0876585095421</v>
      </c>
      <c r="BA43" s="247">
        <f t="shared" si="36"/>
        <v>50</v>
      </c>
      <c r="BB43" s="229">
        <f t="shared" si="36"/>
        <v>860</v>
      </c>
      <c r="BC43" s="246">
        <f t="shared" si="36"/>
        <v>2134.5110214913821</v>
      </c>
      <c r="BD43" s="219"/>
    </row>
    <row r="44" spans="2:56" s="146" customFormat="1" ht="18.75" customHeight="1">
      <c r="B44" s="244" t="s">
        <v>232</v>
      </c>
      <c r="C44" s="245"/>
      <c r="D44" s="245"/>
      <c r="E44" s="226">
        <f>F43/E43</f>
        <v>35.5</v>
      </c>
      <c r="F44" s="226"/>
      <c r="G44" s="226"/>
      <c r="H44" s="226">
        <f>I43/H43</f>
        <v>33.541666666666664</v>
      </c>
      <c r="I44" s="226"/>
      <c r="J44" s="226"/>
      <c r="K44" s="226">
        <f>L43/K43</f>
        <v>32.25</v>
      </c>
      <c r="L44" s="226"/>
      <c r="M44" s="226"/>
      <c r="N44" s="226">
        <f>O43/N43</f>
        <v>30.818181818181817</v>
      </c>
      <c r="O44" s="226"/>
      <c r="P44" s="226"/>
      <c r="Q44" s="226">
        <f>R43/Q43</f>
        <v>29.777777777777779</v>
      </c>
      <c r="R44" s="226"/>
      <c r="S44" s="226"/>
      <c r="T44" s="226">
        <f>U43/T43</f>
        <v>29.35</v>
      </c>
      <c r="U44" s="226"/>
      <c r="V44" s="226"/>
      <c r="W44" s="226">
        <f>X43/W43</f>
        <v>28</v>
      </c>
      <c r="X44" s="226"/>
      <c r="Y44" s="226"/>
      <c r="Z44" s="226">
        <f>AA43/Z43</f>
        <v>26.833333333333332</v>
      </c>
      <c r="AA44" s="226"/>
      <c r="AB44" s="226"/>
      <c r="AC44" s="226">
        <f>AD43/AC43</f>
        <v>26.1</v>
      </c>
      <c r="AD44" s="226"/>
      <c r="AE44" s="226"/>
      <c r="AF44" s="226">
        <f>AG43/AF43</f>
        <v>25.15</v>
      </c>
      <c r="AG44" s="226"/>
      <c r="AH44" s="226"/>
      <c r="AI44" s="226">
        <f>AJ43/AI43</f>
        <v>24.95</v>
      </c>
      <c r="AJ44" s="226"/>
      <c r="AK44" s="226"/>
      <c r="AL44" s="226">
        <f>AM43/AL43</f>
        <v>22.866666666666667</v>
      </c>
      <c r="AM44" s="226"/>
      <c r="AN44" s="226"/>
      <c r="AO44" s="226">
        <f>AP43/AO43</f>
        <v>22</v>
      </c>
      <c r="AP44" s="226"/>
      <c r="AQ44" s="226"/>
      <c r="AR44" s="226">
        <f>AS43/AR43</f>
        <v>20.833333333333332</v>
      </c>
      <c r="AS44" s="226"/>
      <c r="AT44" s="226"/>
      <c r="AU44" s="226">
        <f>AV43/AU43</f>
        <v>19.600000000000001</v>
      </c>
      <c r="AV44" s="226"/>
      <c r="AW44" s="226"/>
      <c r="AX44" s="226">
        <f>AY43/AX43</f>
        <v>18.966666666666665</v>
      </c>
      <c r="AY44" s="226"/>
      <c r="AZ44" s="226"/>
      <c r="BA44" s="248">
        <f>BB43/BA43</f>
        <v>17.2</v>
      </c>
      <c r="BB44" s="226"/>
      <c r="BC44" s="226"/>
      <c r="BD44" s="249"/>
    </row>
    <row r="45" spans="2:56" s="146" customFormat="1" ht="18.75" customHeight="1">
      <c r="B45" s="244" t="s">
        <v>52</v>
      </c>
      <c r="C45" s="245"/>
      <c r="D45" s="245"/>
      <c r="E45" s="229">
        <v>61</v>
      </c>
      <c r="F45" s="229"/>
      <c r="G45" s="229"/>
      <c r="H45" s="229">
        <v>34</v>
      </c>
      <c r="I45" s="229"/>
      <c r="J45" s="229"/>
      <c r="K45" s="229">
        <v>24</v>
      </c>
      <c r="L45" s="229"/>
      <c r="M45" s="229"/>
      <c r="N45" s="229">
        <v>22</v>
      </c>
      <c r="O45" s="229"/>
      <c r="P45" s="229"/>
      <c r="Q45" s="229">
        <v>30</v>
      </c>
      <c r="R45" s="229"/>
      <c r="S45" s="229"/>
      <c r="T45" s="229">
        <v>12</v>
      </c>
      <c r="U45" s="229"/>
      <c r="V45" s="229"/>
      <c r="W45" s="229">
        <v>12</v>
      </c>
      <c r="X45" s="229"/>
      <c r="Y45" s="229"/>
      <c r="Z45" s="229">
        <v>15</v>
      </c>
      <c r="AA45" s="229"/>
      <c r="AB45" s="229"/>
      <c r="AC45" s="229">
        <v>19</v>
      </c>
      <c r="AD45" s="229"/>
      <c r="AE45" s="229"/>
      <c r="AF45" s="229">
        <v>23</v>
      </c>
      <c r="AG45" s="229"/>
      <c r="AH45" s="229"/>
      <c r="AI45" s="229">
        <v>38</v>
      </c>
      <c r="AJ45" s="229"/>
      <c r="AK45" s="229"/>
      <c r="AL45" s="229">
        <v>8</v>
      </c>
      <c r="AM45" s="229"/>
      <c r="AN45" s="229"/>
      <c r="AO45" s="229">
        <v>7</v>
      </c>
      <c r="AP45" s="229"/>
      <c r="AQ45" s="229"/>
      <c r="AR45" s="229">
        <v>4</v>
      </c>
      <c r="AS45" s="229"/>
      <c r="AT45" s="229"/>
      <c r="AU45" s="229">
        <v>4</v>
      </c>
      <c r="AV45" s="229"/>
      <c r="AW45" s="229"/>
      <c r="AX45" s="229">
        <v>3</v>
      </c>
      <c r="AY45" s="229"/>
      <c r="AZ45" s="229"/>
      <c r="BA45" s="232">
        <v>3</v>
      </c>
      <c r="BB45" s="229"/>
      <c r="BC45" s="229"/>
      <c r="BD45" s="219"/>
    </row>
    <row r="46" spans="2:56" s="146" customFormat="1" ht="18.75" customHeight="1">
      <c r="B46" s="244" t="s">
        <v>53</v>
      </c>
      <c r="C46" s="245"/>
      <c r="D46" s="245"/>
      <c r="E46" s="250">
        <v>15</v>
      </c>
      <c r="F46" s="250"/>
      <c r="G46" s="250"/>
      <c r="H46" s="250">
        <v>20</v>
      </c>
      <c r="I46" s="250"/>
      <c r="J46" s="250"/>
      <c r="K46" s="250">
        <v>24</v>
      </c>
      <c r="L46" s="250"/>
      <c r="M46" s="250"/>
      <c r="N46" s="250">
        <v>32</v>
      </c>
      <c r="O46" s="250"/>
      <c r="P46" s="250"/>
      <c r="Q46" s="250">
        <v>36</v>
      </c>
      <c r="R46" s="250"/>
      <c r="S46" s="250"/>
      <c r="T46" s="250">
        <v>40</v>
      </c>
      <c r="U46" s="250"/>
      <c r="V46" s="250"/>
      <c r="W46" s="250">
        <v>48</v>
      </c>
      <c r="X46" s="250"/>
      <c r="Y46" s="250"/>
      <c r="Z46" s="250">
        <v>60</v>
      </c>
      <c r="AA46" s="250"/>
      <c r="AB46" s="250"/>
      <c r="AC46" s="250">
        <v>80</v>
      </c>
      <c r="AD46" s="250"/>
      <c r="AE46" s="250"/>
      <c r="AF46" s="250">
        <v>100</v>
      </c>
      <c r="AG46" s="250"/>
      <c r="AH46" s="250"/>
      <c r="AI46" s="250">
        <v>120</v>
      </c>
      <c r="AJ46" s="250"/>
      <c r="AK46" s="250"/>
      <c r="AL46" s="251">
        <f>AL48*1000/AL51</f>
        <v>218.26771653543307</v>
      </c>
      <c r="AM46" s="252"/>
      <c r="AN46" s="252"/>
      <c r="AO46" s="251">
        <f>AO48*1000/AO51</f>
        <v>205.63636363636363</v>
      </c>
      <c r="AP46" s="252"/>
      <c r="AQ46" s="252"/>
      <c r="AR46" s="251">
        <f>AR48*1000/AR51</f>
        <v>265.16129032258067</v>
      </c>
      <c r="AS46" s="252"/>
      <c r="AT46" s="252"/>
      <c r="AU46" s="251">
        <f>AU48*1000/AU51</f>
        <v>279.36507936507934</v>
      </c>
      <c r="AV46" s="252"/>
      <c r="AW46" s="252"/>
      <c r="AX46" s="251">
        <f>AX48*1000/AX51</f>
        <v>338.65546218487401</v>
      </c>
      <c r="AY46" s="252"/>
      <c r="AZ46" s="252"/>
      <c r="BA46" s="253">
        <f>BA48*1000/BA51</f>
        <v>607.14285714285711</v>
      </c>
      <c r="BB46" s="250"/>
      <c r="BC46" s="250"/>
      <c r="BD46" s="254"/>
    </row>
    <row r="47" spans="2:56" s="146" customFormat="1" ht="18.75" customHeight="1">
      <c r="B47" s="244" t="s">
        <v>233</v>
      </c>
      <c r="C47" s="245"/>
      <c r="D47" s="245"/>
      <c r="E47" s="226">
        <f>2.17+2.22+1.795</f>
        <v>6.1850000000000005</v>
      </c>
      <c r="F47" s="226"/>
      <c r="G47" s="226"/>
      <c r="H47" s="226">
        <f>2.255+2.75+2.255+1.015</f>
        <v>8.2750000000000004</v>
      </c>
      <c r="I47" s="226"/>
      <c r="J47" s="226"/>
      <c r="K47" s="226">
        <f>3.635+3.64</f>
        <v>7.2750000000000004</v>
      </c>
      <c r="L47" s="226"/>
      <c r="M47" s="226"/>
      <c r="N47" s="226">
        <f>3.095+2.9</f>
        <v>5.9950000000000001</v>
      </c>
      <c r="O47" s="226"/>
      <c r="P47" s="226"/>
      <c r="Q47" s="226">
        <v>4.6950000000000003</v>
      </c>
      <c r="R47" s="226"/>
      <c r="S47" s="226"/>
      <c r="T47" s="226">
        <v>4.8550000000000004</v>
      </c>
      <c r="U47" s="226"/>
      <c r="V47" s="226"/>
      <c r="W47" s="226">
        <v>4.76</v>
      </c>
      <c r="X47" s="226"/>
      <c r="Y47" s="226"/>
      <c r="Z47" s="226">
        <v>5.4950000000000001</v>
      </c>
      <c r="AA47" s="226"/>
      <c r="AB47" s="226"/>
      <c r="AC47" s="226">
        <v>3.3849999999999998</v>
      </c>
      <c r="AD47" s="226"/>
      <c r="AE47" s="226"/>
      <c r="AF47" s="226">
        <v>2.9</v>
      </c>
      <c r="AG47" s="226"/>
      <c r="AH47" s="226"/>
      <c r="AI47" s="226">
        <v>2.7850000000000001</v>
      </c>
      <c r="AJ47" s="226"/>
      <c r="AK47" s="226"/>
      <c r="AL47" s="226">
        <v>3.1749999999999998</v>
      </c>
      <c r="AM47" s="226"/>
      <c r="AN47" s="226"/>
      <c r="AO47" s="226">
        <v>2.75</v>
      </c>
      <c r="AP47" s="226"/>
      <c r="AQ47" s="226"/>
      <c r="AR47" s="226">
        <v>2.3250000000000002</v>
      </c>
      <c r="AS47" s="226"/>
      <c r="AT47" s="226"/>
      <c r="AU47" s="226">
        <v>1.89</v>
      </c>
      <c r="AV47" s="226"/>
      <c r="AW47" s="226"/>
      <c r="AX47" s="226">
        <v>1.7849999999999999</v>
      </c>
      <c r="AY47" s="226"/>
      <c r="AZ47" s="226"/>
      <c r="BA47" s="248">
        <v>2.1</v>
      </c>
      <c r="BB47" s="226"/>
      <c r="BC47" s="226"/>
      <c r="BD47" s="249"/>
    </row>
    <row r="48" spans="2:56" s="146" customFormat="1" ht="18.75" customHeight="1">
      <c r="B48" s="244" t="s">
        <v>234</v>
      </c>
      <c r="C48" s="245"/>
      <c r="D48" s="245"/>
      <c r="E48" s="226">
        <f>+E47</f>
        <v>6.1850000000000005</v>
      </c>
      <c r="F48" s="229"/>
      <c r="G48" s="229"/>
      <c r="H48" s="226">
        <f>+(H51*20)/1000</f>
        <v>6.8958333333333339</v>
      </c>
      <c r="I48" s="229"/>
      <c r="J48" s="229"/>
      <c r="K48" s="226">
        <f>+K47</f>
        <v>7.2750000000000004</v>
      </c>
      <c r="L48" s="226"/>
      <c r="M48" s="226"/>
      <c r="N48" s="226">
        <f>+(N51*32)/1000</f>
        <v>8.7200000000000006</v>
      </c>
      <c r="O48" s="226"/>
      <c r="P48" s="226"/>
      <c r="Q48" s="226">
        <f>+(Q51*36)/1000</f>
        <v>9.39</v>
      </c>
      <c r="R48" s="226"/>
      <c r="S48" s="226"/>
      <c r="T48" s="226">
        <f>+(T51*40)/1000</f>
        <v>9.7100000000000009</v>
      </c>
      <c r="U48" s="226"/>
      <c r="V48" s="226"/>
      <c r="W48" s="226">
        <f>+(W51*48)/1000</f>
        <v>9.52</v>
      </c>
      <c r="X48" s="226"/>
      <c r="Y48" s="226"/>
      <c r="Z48" s="226">
        <f>Z46*Z51/1000</f>
        <v>10.99</v>
      </c>
      <c r="AA48" s="229"/>
      <c r="AB48" s="229"/>
      <c r="AC48" s="226">
        <f>AC46*AC51/1000</f>
        <v>13.54</v>
      </c>
      <c r="AD48" s="229"/>
      <c r="AE48" s="229"/>
      <c r="AF48" s="226">
        <f>AF46*AF51/1000</f>
        <v>14.5</v>
      </c>
      <c r="AG48" s="229"/>
      <c r="AH48" s="229"/>
      <c r="AI48" s="226">
        <f>AI46*AI51/1000</f>
        <v>16.71</v>
      </c>
      <c r="AJ48" s="229"/>
      <c r="AK48" s="229"/>
      <c r="AL48" s="226">
        <f>AL49-2.7</f>
        <v>23.1</v>
      </c>
      <c r="AM48" s="226"/>
      <c r="AN48" s="226"/>
      <c r="AO48" s="226">
        <f>AO49-2.7</f>
        <v>18.850000000000001</v>
      </c>
      <c r="AP48" s="226"/>
      <c r="AQ48" s="226"/>
      <c r="AR48" s="226">
        <f>AR49-2.7</f>
        <v>20.55</v>
      </c>
      <c r="AS48" s="226"/>
      <c r="AT48" s="226"/>
      <c r="AU48" s="226">
        <f>AU49-2.7</f>
        <v>17.600000000000001</v>
      </c>
      <c r="AV48" s="226"/>
      <c r="AW48" s="226"/>
      <c r="AX48" s="226">
        <f>AX49-2.7</f>
        <v>20.150000000000002</v>
      </c>
      <c r="AY48" s="226"/>
      <c r="AZ48" s="226"/>
      <c r="BA48" s="255">
        <f>BA49-3.8</f>
        <v>25.5</v>
      </c>
      <c r="BB48" s="226"/>
      <c r="BC48" s="226"/>
      <c r="BD48" s="219"/>
    </row>
    <row r="49" spans="2:68" s="146" customFormat="1" ht="18.75" customHeight="1">
      <c r="B49" s="256" t="s">
        <v>235</v>
      </c>
      <c r="C49" s="257"/>
      <c r="D49" s="257"/>
      <c r="E49" s="258">
        <f>+E48+5</f>
        <v>11.185</v>
      </c>
      <c r="F49" s="258"/>
      <c r="G49" s="258"/>
      <c r="H49" s="258">
        <f>+H48+5</f>
        <v>11.895833333333334</v>
      </c>
      <c r="I49" s="258"/>
      <c r="J49" s="258"/>
      <c r="K49" s="258">
        <f>+K48+5</f>
        <v>12.275</v>
      </c>
      <c r="L49" s="258"/>
      <c r="M49" s="258"/>
      <c r="N49" s="258">
        <f>+N48+5</f>
        <v>13.72</v>
      </c>
      <c r="O49" s="258"/>
      <c r="P49" s="258"/>
      <c r="Q49" s="258">
        <f>+Q48+5</f>
        <v>14.39</v>
      </c>
      <c r="R49" s="258"/>
      <c r="S49" s="258"/>
      <c r="T49" s="258">
        <f>+T48+13</f>
        <v>22.71</v>
      </c>
      <c r="U49" s="258"/>
      <c r="V49" s="258"/>
      <c r="W49" s="258">
        <f>+W48+13</f>
        <v>22.52</v>
      </c>
      <c r="X49" s="258"/>
      <c r="Y49" s="258"/>
      <c r="Z49" s="258">
        <f>Z48+13</f>
        <v>23.990000000000002</v>
      </c>
      <c r="AA49" s="258"/>
      <c r="AB49" s="258"/>
      <c r="AC49" s="258">
        <f>AC48+13</f>
        <v>26.54</v>
      </c>
      <c r="AD49" s="258"/>
      <c r="AE49" s="258"/>
      <c r="AF49" s="258">
        <f>AF48+13</f>
        <v>27.5</v>
      </c>
      <c r="AG49" s="258"/>
      <c r="AH49" s="258"/>
      <c r="AI49" s="258">
        <f>AI48+13</f>
        <v>29.71</v>
      </c>
      <c r="AJ49" s="258"/>
      <c r="AK49" s="258"/>
      <c r="AL49" s="258">
        <v>25.8</v>
      </c>
      <c r="AM49" s="258"/>
      <c r="AN49" s="258"/>
      <c r="AO49" s="258">
        <v>21.55</v>
      </c>
      <c r="AP49" s="258"/>
      <c r="AQ49" s="258"/>
      <c r="AR49" s="258">
        <v>23.25</v>
      </c>
      <c r="AS49" s="258"/>
      <c r="AT49" s="258"/>
      <c r="AU49" s="258">
        <v>20.3</v>
      </c>
      <c r="AV49" s="258"/>
      <c r="AW49" s="258"/>
      <c r="AX49" s="258">
        <v>22.85</v>
      </c>
      <c r="AY49" s="258"/>
      <c r="AZ49" s="258"/>
      <c r="BA49" s="255">
        <v>29.3</v>
      </c>
      <c r="BB49" s="258"/>
      <c r="BC49" s="258"/>
      <c r="BD49" s="249"/>
    </row>
    <row r="50" spans="2:68" s="146" customFormat="1" ht="18.75" customHeight="1">
      <c r="B50" s="259" t="s">
        <v>236</v>
      </c>
      <c r="C50" s="257"/>
      <c r="D50" s="257"/>
      <c r="E50" s="260" t="s">
        <v>58</v>
      </c>
      <c r="F50" s="260"/>
      <c r="G50" s="260"/>
      <c r="H50" s="260" t="s">
        <v>58</v>
      </c>
      <c r="I50" s="260"/>
      <c r="J50" s="260"/>
      <c r="K50" s="260" t="s">
        <v>58</v>
      </c>
      <c r="L50" s="260"/>
      <c r="M50" s="260"/>
      <c r="N50" s="260" t="s">
        <v>58</v>
      </c>
      <c r="O50" s="260"/>
      <c r="P50" s="260"/>
      <c r="Q50" s="260" t="s">
        <v>58</v>
      </c>
      <c r="R50" s="260"/>
      <c r="S50" s="260"/>
      <c r="T50" s="260" t="s">
        <v>237</v>
      </c>
      <c r="U50" s="260"/>
      <c r="V50" s="260"/>
      <c r="W50" s="260" t="s">
        <v>237</v>
      </c>
      <c r="X50" s="260"/>
      <c r="Y50" s="260"/>
      <c r="Z50" s="260" t="s">
        <v>237</v>
      </c>
      <c r="AA50" s="260"/>
      <c r="AB50" s="260"/>
      <c r="AC50" s="260" t="s">
        <v>237</v>
      </c>
      <c r="AD50" s="260"/>
      <c r="AE50" s="260"/>
      <c r="AF50" s="260" t="s">
        <v>237</v>
      </c>
      <c r="AG50" s="260"/>
      <c r="AH50" s="260"/>
      <c r="AI50" s="260" t="s">
        <v>237</v>
      </c>
      <c r="AJ50" s="260"/>
      <c r="AK50" s="260"/>
      <c r="AL50" s="260" t="s">
        <v>238</v>
      </c>
      <c r="AM50" s="260"/>
      <c r="AN50" s="260"/>
      <c r="AO50" s="260" t="s">
        <v>238</v>
      </c>
      <c r="AP50" s="260"/>
      <c r="AQ50" s="260"/>
      <c r="AR50" s="260" t="s">
        <v>238</v>
      </c>
      <c r="AS50" s="260"/>
      <c r="AT50" s="260"/>
      <c r="AU50" s="260" t="s">
        <v>238</v>
      </c>
      <c r="AV50" s="260"/>
      <c r="AW50" s="260"/>
      <c r="AX50" s="260" t="s">
        <v>238</v>
      </c>
      <c r="AY50" s="260"/>
      <c r="AZ50" s="260"/>
      <c r="BA50" s="261" t="s">
        <v>237</v>
      </c>
      <c r="BB50" s="260"/>
      <c r="BC50" s="260"/>
      <c r="BD50" s="249"/>
    </row>
    <row r="51" spans="2:68" s="146" customFormat="1" ht="18.75" customHeight="1">
      <c r="B51" s="262" t="s">
        <v>60</v>
      </c>
      <c r="C51" s="217"/>
      <c r="D51" s="217"/>
      <c r="E51" s="263">
        <f>+(E47*1000)/E43</f>
        <v>412.33333333333337</v>
      </c>
      <c r="F51" s="222"/>
      <c r="G51" s="222"/>
      <c r="H51" s="263">
        <f>+(H47*1000)/H43</f>
        <v>344.79166666666669</v>
      </c>
      <c r="I51" s="222"/>
      <c r="J51" s="222"/>
      <c r="K51" s="263">
        <f>+(K47*1000)/K43</f>
        <v>303.125</v>
      </c>
      <c r="L51" s="222"/>
      <c r="M51" s="222"/>
      <c r="N51" s="263">
        <f>+(N47*1000)/N43</f>
        <v>272.5</v>
      </c>
      <c r="O51" s="222"/>
      <c r="P51" s="222"/>
      <c r="Q51" s="263">
        <f>+(Q47*1000)/Q43</f>
        <v>260.83333333333331</v>
      </c>
      <c r="R51" s="222"/>
      <c r="S51" s="222"/>
      <c r="T51" s="263">
        <f>+(T47*1000)/T43</f>
        <v>242.75</v>
      </c>
      <c r="U51" s="222"/>
      <c r="V51" s="222"/>
      <c r="W51" s="263">
        <f>+(W47*1000)/W43</f>
        <v>198.33333333333334</v>
      </c>
      <c r="X51" s="222"/>
      <c r="Y51" s="222"/>
      <c r="Z51" s="263">
        <f>+Z47*1000/Z43</f>
        <v>183.16666666666666</v>
      </c>
      <c r="AA51" s="222"/>
      <c r="AB51" s="222"/>
      <c r="AC51" s="263">
        <f>+AC47*1000/AC43</f>
        <v>169.25</v>
      </c>
      <c r="AD51" s="222"/>
      <c r="AE51" s="222"/>
      <c r="AF51" s="263">
        <f>+AF47*1000/AF43</f>
        <v>145</v>
      </c>
      <c r="AG51" s="222"/>
      <c r="AH51" s="222"/>
      <c r="AI51" s="263">
        <f>+AI47*1000/AI43</f>
        <v>139.25</v>
      </c>
      <c r="AJ51" s="222"/>
      <c r="AK51" s="222"/>
      <c r="AL51" s="263">
        <f>+AL47*1000/AL43</f>
        <v>105.83333333333333</v>
      </c>
      <c r="AM51" s="222"/>
      <c r="AN51" s="222"/>
      <c r="AO51" s="263">
        <f>+AO47*1000/AO43</f>
        <v>91.666666666666671</v>
      </c>
      <c r="AP51" s="222"/>
      <c r="AQ51" s="222"/>
      <c r="AR51" s="263">
        <f>+AR47*1000/AR43</f>
        <v>77.5</v>
      </c>
      <c r="AS51" s="222"/>
      <c r="AT51" s="222"/>
      <c r="AU51" s="263">
        <f>+AU47*1000/AU43</f>
        <v>63</v>
      </c>
      <c r="AV51" s="222"/>
      <c r="AW51" s="222"/>
      <c r="AX51" s="263">
        <f>+AX47*1000/AX43</f>
        <v>59.5</v>
      </c>
      <c r="AY51" s="222"/>
      <c r="AZ51" s="222"/>
      <c r="BA51" s="264">
        <f>+BA47*1000/BA43</f>
        <v>42</v>
      </c>
      <c r="BB51" s="222"/>
      <c r="BC51" s="222"/>
      <c r="BD51" s="219"/>
    </row>
    <row r="52" spans="2:68" s="146" customFormat="1" ht="18.75" customHeight="1">
      <c r="B52" s="146" t="s">
        <v>240</v>
      </c>
      <c r="H52" s="213"/>
      <c r="L52" s="222"/>
      <c r="R52" s="214"/>
      <c r="S52" s="214"/>
      <c r="BE52" s="215"/>
      <c r="BF52" s="215"/>
      <c r="BG52" s="215"/>
      <c r="BH52" s="215"/>
      <c r="BI52" s="215"/>
      <c r="BJ52" s="215"/>
      <c r="BK52" s="215"/>
      <c r="BL52" s="215"/>
      <c r="BM52" s="215"/>
      <c r="BN52" s="215"/>
      <c r="BO52" s="215"/>
      <c r="BP52" s="215"/>
    </row>
    <row r="53" spans="2:68" ht="18.75" customHeight="1">
      <c r="L53" s="146"/>
    </row>
    <row r="54" spans="2:68">
      <c r="B54" s="268"/>
      <c r="H54" s="269"/>
      <c r="K54" s="269"/>
      <c r="N54" s="269"/>
      <c r="Q54" s="269"/>
      <c r="R54"/>
      <c r="S54"/>
      <c r="T54" s="269"/>
      <c r="W54" s="269"/>
      <c r="Z54" s="269"/>
      <c r="AC54" s="269"/>
      <c r="AF54" s="269"/>
      <c r="AI54" s="269"/>
      <c r="AL54" s="269"/>
      <c r="AO54" s="269"/>
      <c r="AR54" s="269"/>
      <c r="AU54" s="269"/>
      <c r="AX54" s="269"/>
      <c r="BA54" s="269"/>
    </row>
  </sheetData>
  <mergeCells count="1">
    <mergeCell ref="B3:D3"/>
  </mergeCells>
  <phoneticPr fontId="4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303"/>
  <sheetViews>
    <sheetView workbookViewId="0">
      <selection activeCell="B71" sqref="B71:K120"/>
    </sheetView>
  </sheetViews>
  <sheetFormatPr defaultRowHeight="13.5"/>
  <cols>
    <col min="3" max="3" width="8.625" customWidth="1"/>
    <col min="4" max="4" width="7.75" customWidth="1"/>
    <col min="6" max="6" width="9" customWidth="1"/>
    <col min="7" max="7" width="6.625" customWidth="1"/>
    <col min="9" max="9" width="10.5" bestFit="1" customWidth="1"/>
    <col min="11" max="11" width="9.75" customWidth="1"/>
    <col min="12" max="12" width="10" customWidth="1"/>
  </cols>
  <sheetData>
    <row r="1" spans="2:11" s="165" customFormat="1">
      <c r="B1"/>
      <c r="C1"/>
      <c r="D1"/>
      <c r="E1"/>
      <c r="F1"/>
      <c r="G1"/>
      <c r="H1"/>
      <c r="I1"/>
      <c r="J1"/>
      <c r="K1"/>
    </row>
    <row r="2" spans="2:11" s="165" customFormat="1">
      <c r="B2" s="166" t="s">
        <v>150</v>
      </c>
      <c r="C2" s="167"/>
      <c r="F2" s="168"/>
      <c r="H2" s="169"/>
      <c r="I2" s="169"/>
      <c r="J2" s="169"/>
      <c r="K2" s="168"/>
    </row>
    <row r="3" spans="2:11" s="165" customFormat="1">
      <c r="C3" s="167"/>
      <c r="F3" s="166" t="s">
        <v>151</v>
      </c>
      <c r="G3" s="170" t="s">
        <v>152</v>
      </c>
      <c r="H3" s="170" t="s">
        <v>153</v>
      </c>
      <c r="I3" s="170" t="s">
        <v>154</v>
      </c>
      <c r="K3" s="168"/>
    </row>
    <row r="4" spans="2:11" s="165" customFormat="1">
      <c r="B4" s="165" t="s">
        <v>195</v>
      </c>
      <c r="C4" s="88" t="s">
        <v>196</v>
      </c>
      <c r="D4" s="171"/>
      <c r="E4" s="171"/>
      <c r="F4" s="168"/>
      <c r="G4" s="172" t="s">
        <v>157</v>
      </c>
      <c r="H4" s="172" t="s">
        <v>158</v>
      </c>
      <c r="I4" s="172" t="s">
        <v>158</v>
      </c>
      <c r="K4" s="168"/>
    </row>
    <row r="5" spans="2:11" s="165" customFormat="1" ht="14.25">
      <c r="B5" s="165" t="s">
        <v>159</v>
      </c>
      <c r="C5" s="88" t="s">
        <v>197</v>
      </c>
      <c r="D5" s="173"/>
      <c r="E5" s="171"/>
      <c r="F5" s="168"/>
      <c r="G5" s="172" t="s">
        <v>161</v>
      </c>
      <c r="H5" s="172" t="s">
        <v>162</v>
      </c>
      <c r="I5" s="172" t="s">
        <v>162</v>
      </c>
      <c r="K5" s="168"/>
    </row>
    <row r="6" spans="2:11" s="165" customFormat="1" ht="14.25">
      <c r="B6" s="165" t="s">
        <v>163</v>
      </c>
      <c r="C6" s="88">
        <v>8905</v>
      </c>
      <c r="D6" s="173"/>
      <c r="E6" s="171"/>
      <c r="F6" s="168"/>
      <c r="G6" s="170" t="s">
        <v>164</v>
      </c>
      <c r="H6" s="172" t="s">
        <v>165</v>
      </c>
      <c r="I6" s="172" t="s">
        <v>165</v>
      </c>
      <c r="K6" s="174"/>
    </row>
    <row r="7" spans="2:11" s="165" customFormat="1" ht="14.25">
      <c r="C7" s="167"/>
      <c r="D7" s="173"/>
      <c r="E7" s="171"/>
      <c r="F7" s="168"/>
      <c r="G7" s="168"/>
      <c r="H7" s="172" t="s">
        <v>166</v>
      </c>
      <c r="I7" s="172" t="s">
        <v>166</v>
      </c>
      <c r="K7" s="175"/>
    </row>
    <row r="8" spans="2:11" s="165" customFormat="1" ht="14.25">
      <c r="C8" s="167"/>
      <c r="D8" s="173"/>
      <c r="E8" s="171"/>
      <c r="F8" s="168"/>
      <c r="G8" s="168"/>
      <c r="H8" s="170" t="s">
        <v>167</v>
      </c>
      <c r="I8" s="170" t="s">
        <v>168</v>
      </c>
      <c r="K8" s="176"/>
    </row>
    <row r="9" spans="2:11" s="165" customFormat="1">
      <c r="B9" s="177"/>
      <c r="C9"/>
      <c r="F9" s="168"/>
      <c r="G9" s="168"/>
      <c r="H9" s="168"/>
      <c r="I9" s="178"/>
      <c r="J9" s="178"/>
      <c r="K9" s="176"/>
    </row>
    <row r="10" spans="2:11" s="165" customFormat="1">
      <c r="B10" s="179" t="s">
        <v>169</v>
      </c>
      <c r="C10" s="180" t="s">
        <v>170</v>
      </c>
      <c r="D10" s="180" t="s">
        <v>171</v>
      </c>
      <c r="E10" s="180" t="s">
        <v>172</v>
      </c>
      <c r="F10" s="180" t="s">
        <v>173</v>
      </c>
      <c r="G10" s="180" t="s">
        <v>174</v>
      </c>
      <c r="H10" s="180" t="s">
        <v>175</v>
      </c>
      <c r="I10" s="180" t="s">
        <v>176</v>
      </c>
      <c r="J10" s="180" t="s">
        <v>177</v>
      </c>
      <c r="K10" s="180" t="s">
        <v>178</v>
      </c>
    </row>
    <row r="11" spans="2:11" s="165" customFormat="1">
      <c r="B11" s="167">
        <v>1</v>
      </c>
      <c r="C11" s="168" t="s">
        <v>194</v>
      </c>
      <c r="D11" s="168">
        <v>286</v>
      </c>
      <c r="E11" s="168">
        <v>243</v>
      </c>
      <c r="F11" s="181">
        <v>216.3</v>
      </c>
      <c r="G11" s="181">
        <v>2</v>
      </c>
      <c r="H11" s="168">
        <v>7.4</v>
      </c>
      <c r="I11" s="168">
        <v>2</v>
      </c>
      <c r="J11" s="168">
        <v>2.4</v>
      </c>
      <c r="K11" s="195" t="s">
        <v>198</v>
      </c>
    </row>
    <row r="12" spans="2:11" s="165" customFormat="1">
      <c r="B12" s="88">
        <v>2</v>
      </c>
      <c r="C12" s="168" t="s">
        <v>194</v>
      </c>
      <c r="D12">
        <v>296</v>
      </c>
      <c r="E12">
        <v>252</v>
      </c>
      <c r="F12" s="181">
        <v>250.3</v>
      </c>
      <c r="G12" s="181">
        <v>2</v>
      </c>
      <c r="H12" s="168">
        <v>10.1</v>
      </c>
      <c r="I12" s="168">
        <v>2</v>
      </c>
      <c r="J12" s="168">
        <v>0.9</v>
      </c>
      <c r="K12" s="195" t="s">
        <v>199</v>
      </c>
    </row>
    <row r="13" spans="2:11" s="165" customFormat="1">
      <c r="B13" s="88">
        <v>3</v>
      </c>
      <c r="C13" s="168" t="s">
        <v>194</v>
      </c>
      <c r="D13">
        <v>294</v>
      </c>
      <c r="E13">
        <v>246</v>
      </c>
      <c r="F13" s="181">
        <v>217.2</v>
      </c>
      <c r="G13" s="181">
        <v>2</v>
      </c>
      <c r="H13" s="168">
        <v>5.5</v>
      </c>
      <c r="I13" s="168">
        <v>2</v>
      </c>
      <c r="J13" s="168">
        <v>0</v>
      </c>
      <c r="K13" s="195"/>
    </row>
    <row r="14" spans="2:11" s="165" customFormat="1">
      <c r="B14" s="167">
        <v>4</v>
      </c>
      <c r="C14" s="168" t="s">
        <v>194</v>
      </c>
      <c r="D14">
        <v>286</v>
      </c>
      <c r="E14">
        <v>242</v>
      </c>
      <c r="F14" s="181">
        <v>196.5</v>
      </c>
      <c r="G14" s="181">
        <v>2</v>
      </c>
      <c r="H14" s="168">
        <v>6.4</v>
      </c>
      <c r="I14" s="168">
        <v>2</v>
      </c>
      <c r="J14" s="168">
        <v>0</v>
      </c>
      <c r="K14" s="195"/>
    </row>
    <row r="15" spans="2:11" s="165" customFormat="1">
      <c r="B15" s="88">
        <v>5</v>
      </c>
      <c r="C15" s="168" t="s">
        <v>194</v>
      </c>
      <c r="D15">
        <v>284</v>
      </c>
      <c r="E15">
        <v>238</v>
      </c>
      <c r="F15" s="181">
        <v>208.4</v>
      </c>
      <c r="G15" s="181">
        <v>2</v>
      </c>
      <c r="H15" s="168">
        <v>10.4</v>
      </c>
      <c r="I15" s="168">
        <v>2</v>
      </c>
      <c r="J15" s="168">
        <v>0</v>
      </c>
      <c r="K15" s="98"/>
    </row>
    <row r="16" spans="2:11" s="165" customFormat="1">
      <c r="B16" s="88">
        <v>6</v>
      </c>
      <c r="C16" s="168" t="s">
        <v>194</v>
      </c>
      <c r="D16">
        <v>300</v>
      </c>
      <c r="E16">
        <v>254</v>
      </c>
      <c r="F16" s="181">
        <v>245.4</v>
      </c>
      <c r="G16" s="181">
        <v>2</v>
      </c>
      <c r="H16" s="168">
        <v>18.3</v>
      </c>
      <c r="I16" s="168">
        <v>2</v>
      </c>
      <c r="J16" s="168">
        <v>0</v>
      </c>
      <c r="K16" s="98"/>
    </row>
    <row r="17" spans="2:11" s="165" customFormat="1">
      <c r="B17" s="167">
        <v>7</v>
      </c>
      <c r="C17" s="168" t="s">
        <v>194</v>
      </c>
      <c r="D17">
        <v>283</v>
      </c>
      <c r="E17">
        <v>238</v>
      </c>
      <c r="F17" s="181">
        <v>227</v>
      </c>
      <c r="G17" s="181">
        <v>2</v>
      </c>
      <c r="H17" s="168">
        <v>9.9</v>
      </c>
      <c r="I17" s="168">
        <v>2</v>
      </c>
      <c r="J17" s="168">
        <v>0</v>
      </c>
      <c r="K17" s="98"/>
    </row>
    <row r="18" spans="2:11">
      <c r="B18" s="88">
        <v>8</v>
      </c>
      <c r="C18" s="168" t="s">
        <v>194</v>
      </c>
      <c r="D18">
        <v>302</v>
      </c>
      <c r="E18">
        <v>255</v>
      </c>
      <c r="F18" s="181">
        <v>238.2</v>
      </c>
      <c r="G18" s="181">
        <v>2</v>
      </c>
      <c r="H18" s="168">
        <v>13.8</v>
      </c>
      <c r="I18" s="168">
        <v>2</v>
      </c>
      <c r="J18" s="168">
        <v>0</v>
      </c>
      <c r="K18" s="98"/>
    </row>
    <row r="19" spans="2:11">
      <c r="B19" s="88">
        <v>9</v>
      </c>
      <c r="C19" s="168" t="s">
        <v>194</v>
      </c>
      <c r="D19">
        <v>279</v>
      </c>
      <c r="E19">
        <v>237</v>
      </c>
      <c r="F19" s="181">
        <v>239.3</v>
      </c>
      <c r="G19" s="181">
        <v>2</v>
      </c>
      <c r="H19" s="168">
        <v>13.5</v>
      </c>
      <c r="I19" s="168">
        <v>2</v>
      </c>
      <c r="J19" s="168">
        <v>0</v>
      </c>
      <c r="K19" s="98"/>
    </row>
    <row r="20" spans="2:11">
      <c r="B20" s="167">
        <v>10</v>
      </c>
      <c r="C20" s="168" t="s">
        <v>194</v>
      </c>
      <c r="D20">
        <v>299</v>
      </c>
      <c r="E20">
        <v>252</v>
      </c>
      <c r="F20" s="181">
        <v>246</v>
      </c>
      <c r="G20" s="181">
        <v>2</v>
      </c>
      <c r="H20" s="168">
        <v>9.1999999999999993</v>
      </c>
      <c r="I20" s="168">
        <v>2</v>
      </c>
      <c r="J20" s="168">
        <v>0</v>
      </c>
      <c r="K20" s="98"/>
    </row>
    <row r="21" spans="2:11">
      <c r="B21" s="88">
        <v>11</v>
      </c>
      <c r="C21" s="168" t="s">
        <v>194</v>
      </c>
      <c r="D21">
        <v>293</v>
      </c>
      <c r="E21">
        <v>248</v>
      </c>
      <c r="F21" s="181">
        <v>225</v>
      </c>
      <c r="G21" s="181">
        <v>2</v>
      </c>
      <c r="H21" s="168">
        <v>5.6</v>
      </c>
      <c r="I21" s="168">
        <v>2</v>
      </c>
      <c r="J21" s="168">
        <v>1.2</v>
      </c>
      <c r="K21" s="98" t="s">
        <v>200</v>
      </c>
    </row>
    <row r="22" spans="2:11">
      <c r="B22" s="88">
        <v>12</v>
      </c>
      <c r="C22" s="168" t="s">
        <v>194</v>
      </c>
      <c r="D22">
        <v>288</v>
      </c>
      <c r="E22">
        <v>242</v>
      </c>
      <c r="F22" s="181">
        <v>197</v>
      </c>
      <c r="G22" s="181">
        <v>2</v>
      </c>
      <c r="H22" s="168">
        <v>7.7</v>
      </c>
      <c r="I22" s="168">
        <v>2</v>
      </c>
      <c r="J22" s="168">
        <v>0</v>
      </c>
      <c r="K22" s="98"/>
    </row>
    <row r="23" spans="2:11">
      <c r="B23" s="167">
        <v>13</v>
      </c>
      <c r="C23" s="168" t="s">
        <v>194</v>
      </c>
      <c r="D23">
        <v>291</v>
      </c>
      <c r="E23">
        <v>246</v>
      </c>
      <c r="F23" s="181">
        <v>226.2</v>
      </c>
      <c r="G23" s="181">
        <v>2</v>
      </c>
      <c r="H23" s="168">
        <v>16.100000000000001</v>
      </c>
      <c r="I23" s="168">
        <v>2</v>
      </c>
      <c r="J23" s="168">
        <v>0.8</v>
      </c>
      <c r="K23" s="98" t="s">
        <v>200</v>
      </c>
    </row>
    <row r="24" spans="2:11">
      <c r="B24" s="88">
        <v>14</v>
      </c>
      <c r="C24" s="168" t="s">
        <v>194</v>
      </c>
      <c r="D24">
        <v>295</v>
      </c>
      <c r="E24">
        <v>251</v>
      </c>
      <c r="F24" s="181">
        <v>232.2</v>
      </c>
      <c r="G24" s="181">
        <v>2</v>
      </c>
      <c r="H24" s="168">
        <v>8.1</v>
      </c>
      <c r="I24" s="168">
        <v>2</v>
      </c>
      <c r="J24" s="168">
        <v>0</v>
      </c>
      <c r="K24" s="98"/>
    </row>
    <row r="25" spans="2:11">
      <c r="B25" s="88">
        <v>15</v>
      </c>
      <c r="C25" s="168" t="s">
        <v>194</v>
      </c>
      <c r="D25">
        <v>305</v>
      </c>
      <c r="E25">
        <v>255</v>
      </c>
      <c r="F25" s="181">
        <v>248.3</v>
      </c>
      <c r="G25" s="181">
        <v>2</v>
      </c>
      <c r="H25" s="168">
        <v>16.3</v>
      </c>
      <c r="I25" s="168">
        <v>2</v>
      </c>
      <c r="J25" s="168">
        <v>0</v>
      </c>
      <c r="K25" s="98"/>
    </row>
    <row r="26" spans="2:11">
      <c r="B26" s="167">
        <v>16</v>
      </c>
      <c r="C26" s="168" t="s">
        <v>194</v>
      </c>
      <c r="D26">
        <v>287</v>
      </c>
      <c r="E26">
        <v>245</v>
      </c>
      <c r="F26" s="181">
        <v>210.6</v>
      </c>
      <c r="G26" s="181">
        <v>2</v>
      </c>
      <c r="H26" s="168">
        <v>3.4</v>
      </c>
      <c r="I26" s="168">
        <v>1</v>
      </c>
      <c r="J26" s="168">
        <v>0</v>
      </c>
      <c r="K26" s="98"/>
    </row>
    <row r="27" spans="2:11">
      <c r="B27" s="88">
        <v>17</v>
      </c>
      <c r="C27" s="168" t="s">
        <v>194</v>
      </c>
      <c r="D27">
        <v>293</v>
      </c>
      <c r="E27">
        <v>245</v>
      </c>
      <c r="F27" s="181">
        <v>203.5</v>
      </c>
      <c r="G27" s="181">
        <v>2</v>
      </c>
      <c r="H27" s="168">
        <v>8.1</v>
      </c>
      <c r="I27" s="168">
        <v>2</v>
      </c>
      <c r="J27" s="168">
        <v>0</v>
      </c>
      <c r="K27" s="98"/>
    </row>
    <row r="28" spans="2:11">
      <c r="B28" s="88">
        <v>18</v>
      </c>
      <c r="C28" s="168" t="s">
        <v>194</v>
      </c>
      <c r="D28">
        <v>293</v>
      </c>
      <c r="E28">
        <v>248</v>
      </c>
      <c r="F28" s="181">
        <v>219.9</v>
      </c>
      <c r="G28" s="181">
        <v>2</v>
      </c>
      <c r="H28" s="168">
        <v>20</v>
      </c>
      <c r="I28" s="168">
        <v>2</v>
      </c>
      <c r="J28" s="168">
        <v>0</v>
      </c>
      <c r="K28" s="98"/>
    </row>
    <row r="29" spans="2:11">
      <c r="B29" s="167">
        <v>19</v>
      </c>
      <c r="C29" s="168" t="s">
        <v>194</v>
      </c>
      <c r="D29">
        <v>304</v>
      </c>
      <c r="E29">
        <v>257</v>
      </c>
      <c r="F29" s="181">
        <v>240.6</v>
      </c>
      <c r="G29" s="181">
        <v>2</v>
      </c>
      <c r="H29" s="168">
        <v>7.6</v>
      </c>
      <c r="I29" s="168">
        <v>2</v>
      </c>
      <c r="J29" s="168">
        <v>0</v>
      </c>
      <c r="K29" s="98"/>
    </row>
    <row r="30" spans="2:11">
      <c r="B30" s="183">
        <v>20</v>
      </c>
      <c r="C30" s="168" t="s">
        <v>194</v>
      </c>
      <c r="D30" s="96">
        <v>310</v>
      </c>
      <c r="E30" s="96">
        <v>236</v>
      </c>
      <c r="F30" s="181">
        <v>269.8</v>
      </c>
      <c r="G30" s="181">
        <v>2</v>
      </c>
      <c r="H30" s="184">
        <v>26.6</v>
      </c>
      <c r="I30" s="168">
        <v>2</v>
      </c>
      <c r="J30" s="168">
        <v>1.5</v>
      </c>
      <c r="K30" s="196" t="s">
        <v>200</v>
      </c>
    </row>
    <row r="31" spans="2:11">
      <c r="B31" s="183">
        <v>21</v>
      </c>
      <c r="C31" s="168" t="s">
        <v>194</v>
      </c>
      <c r="D31" s="185">
        <v>293</v>
      </c>
      <c r="E31" s="185">
        <v>250</v>
      </c>
      <c r="F31" s="181">
        <v>238.2</v>
      </c>
      <c r="G31" s="181">
        <v>2</v>
      </c>
      <c r="H31" s="184">
        <v>18.8</v>
      </c>
      <c r="I31" s="168">
        <v>2</v>
      </c>
      <c r="J31" s="168">
        <v>0</v>
      </c>
      <c r="K31" s="196"/>
    </row>
    <row r="32" spans="2:11">
      <c r="B32" s="183">
        <v>22</v>
      </c>
      <c r="C32" s="168" t="s">
        <v>194</v>
      </c>
      <c r="D32" s="185">
        <v>286</v>
      </c>
      <c r="E32" s="185">
        <v>241</v>
      </c>
      <c r="F32" s="181">
        <v>232.6</v>
      </c>
      <c r="G32" s="181">
        <v>2</v>
      </c>
      <c r="H32" s="184">
        <v>23.6</v>
      </c>
      <c r="I32" s="168">
        <v>2</v>
      </c>
      <c r="J32" s="168">
        <v>0</v>
      </c>
      <c r="K32" s="196"/>
    </row>
    <row r="33" spans="2:13">
      <c r="B33" s="183">
        <v>23</v>
      </c>
      <c r="C33" s="168" t="s">
        <v>194</v>
      </c>
      <c r="D33" s="185">
        <v>287</v>
      </c>
      <c r="E33" s="185">
        <v>243</v>
      </c>
      <c r="F33" s="181">
        <v>209.5</v>
      </c>
      <c r="G33" s="181">
        <v>2</v>
      </c>
      <c r="H33" s="184">
        <v>12.4</v>
      </c>
      <c r="I33" s="168">
        <v>2</v>
      </c>
      <c r="J33" s="168">
        <v>0</v>
      </c>
      <c r="K33" s="195"/>
    </row>
    <row r="34" spans="2:13">
      <c r="B34" s="183">
        <v>24</v>
      </c>
      <c r="C34" s="168" t="s">
        <v>194</v>
      </c>
      <c r="D34" s="185">
        <v>301</v>
      </c>
      <c r="E34" s="185">
        <v>258</v>
      </c>
      <c r="F34" s="181">
        <v>262.39999999999998</v>
      </c>
      <c r="G34" s="181">
        <v>2</v>
      </c>
      <c r="H34" s="184">
        <v>16.600000000000001</v>
      </c>
      <c r="I34" s="168">
        <v>2</v>
      </c>
      <c r="J34" s="168">
        <v>0</v>
      </c>
      <c r="K34" s="196"/>
    </row>
    <row r="35" spans="2:13">
      <c r="B35" s="183">
        <v>25</v>
      </c>
      <c r="C35" s="168" t="s">
        <v>194</v>
      </c>
      <c r="D35" s="185">
        <v>289</v>
      </c>
      <c r="E35" s="185">
        <v>245</v>
      </c>
      <c r="F35" s="181">
        <v>215.6</v>
      </c>
      <c r="G35" s="181">
        <v>2</v>
      </c>
      <c r="H35" s="184">
        <v>13.1</v>
      </c>
      <c r="I35" s="168">
        <v>2</v>
      </c>
      <c r="J35" s="168">
        <v>0</v>
      </c>
      <c r="K35" s="196"/>
    </row>
    <row r="36" spans="2:13">
      <c r="B36" s="183">
        <v>26</v>
      </c>
      <c r="C36" s="168" t="s">
        <v>194</v>
      </c>
      <c r="D36" s="185">
        <v>297</v>
      </c>
      <c r="E36" s="185">
        <v>252</v>
      </c>
      <c r="F36" s="181">
        <v>238.5</v>
      </c>
      <c r="G36" s="181">
        <v>2</v>
      </c>
      <c r="H36" s="184">
        <v>12.2</v>
      </c>
      <c r="I36" s="168">
        <v>2</v>
      </c>
      <c r="J36" s="168">
        <v>0</v>
      </c>
      <c r="K36" s="196"/>
    </row>
    <row r="37" spans="2:13">
      <c r="B37" s="183">
        <v>27</v>
      </c>
      <c r="C37" s="168" t="s">
        <v>194</v>
      </c>
      <c r="D37" s="185">
        <v>296</v>
      </c>
      <c r="E37" s="185">
        <v>253</v>
      </c>
      <c r="F37" s="181">
        <v>215.5</v>
      </c>
      <c r="G37" s="181">
        <v>2</v>
      </c>
      <c r="H37" s="184">
        <v>14.5</v>
      </c>
      <c r="I37" s="168">
        <v>2</v>
      </c>
      <c r="J37" s="168">
        <v>0</v>
      </c>
      <c r="K37" s="196"/>
    </row>
    <row r="38" spans="2:13">
      <c r="B38" s="183">
        <v>28</v>
      </c>
      <c r="C38" s="168" t="s">
        <v>194</v>
      </c>
      <c r="D38" s="185">
        <v>288</v>
      </c>
      <c r="E38" s="185">
        <v>245</v>
      </c>
      <c r="F38" s="181">
        <v>221.3</v>
      </c>
      <c r="G38" s="181">
        <v>2</v>
      </c>
      <c r="H38" s="184">
        <v>17.600000000000001</v>
      </c>
      <c r="I38" s="168">
        <v>2</v>
      </c>
      <c r="J38" s="168">
        <v>0</v>
      </c>
      <c r="K38" s="196"/>
    </row>
    <row r="39" spans="2:13">
      <c r="B39" s="183">
        <v>29</v>
      </c>
      <c r="C39" s="168" t="s">
        <v>194</v>
      </c>
      <c r="D39" s="185">
        <v>291</v>
      </c>
      <c r="E39" s="185">
        <v>247</v>
      </c>
      <c r="F39" s="181">
        <v>227.5</v>
      </c>
      <c r="G39" s="181">
        <v>2</v>
      </c>
      <c r="H39" s="184">
        <v>16.899999999999999</v>
      </c>
      <c r="I39" s="168">
        <v>2</v>
      </c>
      <c r="J39" s="168">
        <v>0</v>
      </c>
      <c r="K39" s="196"/>
    </row>
    <row r="40" spans="2:13">
      <c r="B40" s="183">
        <v>30</v>
      </c>
      <c r="C40" s="168" t="s">
        <v>194</v>
      </c>
      <c r="D40" s="185">
        <v>296</v>
      </c>
      <c r="E40" s="185">
        <v>250</v>
      </c>
      <c r="F40" s="181">
        <v>232.8</v>
      </c>
      <c r="G40" s="181">
        <v>2</v>
      </c>
      <c r="H40" s="184">
        <v>8</v>
      </c>
      <c r="I40" s="184">
        <v>2</v>
      </c>
      <c r="J40" s="184">
        <v>1.2</v>
      </c>
      <c r="K40" s="196" t="s">
        <v>188</v>
      </c>
      <c r="L40" s="186"/>
      <c r="M40" s="187"/>
    </row>
    <row r="41" spans="2:13">
      <c r="B41" s="210">
        <v>31</v>
      </c>
      <c r="C41" s="201" t="s">
        <v>201</v>
      </c>
      <c r="D41" s="211">
        <v>267</v>
      </c>
      <c r="E41" s="211">
        <v>227</v>
      </c>
      <c r="F41" s="211">
        <v>150.4</v>
      </c>
      <c r="G41" s="202">
        <v>1</v>
      </c>
      <c r="H41" s="202">
        <v>2.5</v>
      </c>
      <c r="I41" s="202">
        <v>2</v>
      </c>
      <c r="J41" s="202">
        <v>0</v>
      </c>
      <c r="K41" s="188"/>
    </row>
    <row r="42" spans="2:13">
      <c r="B42" s="189">
        <v>32</v>
      </c>
      <c r="C42" s="184" t="s">
        <v>201</v>
      </c>
      <c r="D42" s="185">
        <v>270</v>
      </c>
      <c r="E42" s="185">
        <v>227</v>
      </c>
      <c r="F42" s="185">
        <v>151.5</v>
      </c>
      <c r="G42" s="204">
        <v>1</v>
      </c>
      <c r="H42" s="204">
        <v>2.1</v>
      </c>
      <c r="I42" s="204">
        <v>2</v>
      </c>
      <c r="J42" s="204">
        <v>0</v>
      </c>
      <c r="K42" s="96"/>
    </row>
    <row r="43" spans="2:13">
      <c r="B43" s="183">
        <v>33</v>
      </c>
      <c r="C43" s="184" t="s">
        <v>201</v>
      </c>
      <c r="D43" s="185">
        <v>259</v>
      </c>
      <c r="E43" s="185">
        <v>218</v>
      </c>
      <c r="F43" s="185">
        <v>143</v>
      </c>
      <c r="G43" s="204">
        <v>1</v>
      </c>
      <c r="H43" s="204">
        <v>2.5</v>
      </c>
      <c r="I43" s="204">
        <v>2</v>
      </c>
      <c r="J43" s="204">
        <v>0</v>
      </c>
      <c r="K43" s="96"/>
    </row>
    <row r="44" spans="2:13">
      <c r="B44" s="183">
        <v>34</v>
      </c>
      <c r="C44" s="184" t="s">
        <v>201</v>
      </c>
      <c r="D44" s="185">
        <v>247</v>
      </c>
      <c r="E44" s="185">
        <v>207</v>
      </c>
      <c r="F44" s="185">
        <v>126.5</v>
      </c>
      <c r="G44" s="204">
        <v>1</v>
      </c>
      <c r="H44" s="204">
        <v>2.5</v>
      </c>
      <c r="I44" s="204">
        <v>2</v>
      </c>
      <c r="J44" s="204">
        <v>0</v>
      </c>
      <c r="K44" s="96"/>
    </row>
    <row r="45" spans="2:13">
      <c r="B45" s="189">
        <v>35</v>
      </c>
      <c r="C45" s="184" t="s">
        <v>201</v>
      </c>
      <c r="D45" s="185">
        <v>263</v>
      </c>
      <c r="E45" s="185">
        <v>222</v>
      </c>
      <c r="F45" s="185">
        <v>149.4</v>
      </c>
      <c r="G45" s="204">
        <v>1</v>
      </c>
      <c r="H45" s="204">
        <v>2.2000000000000002</v>
      </c>
      <c r="I45" s="204">
        <v>2</v>
      </c>
      <c r="J45" s="204">
        <v>0</v>
      </c>
      <c r="K45" s="96"/>
    </row>
    <row r="46" spans="2:13">
      <c r="B46" s="183">
        <v>36</v>
      </c>
      <c r="C46" s="184" t="s">
        <v>201</v>
      </c>
      <c r="D46" s="185">
        <v>265</v>
      </c>
      <c r="E46" s="185">
        <v>222</v>
      </c>
      <c r="F46" s="185">
        <v>164.1</v>
      </c>
      <c r="G46" s="204">
        <v>1</v>
      </c>
      <c r="H46" s="204">
        <v>3.1</v>
      </c>
      <c r="I46" s="204">
        <v>2</v>
      </c>
      <c r="J46" s="204">
        <v>0</v>
      </c>
      <c r="K46" s="96"/>
    </row>
    <row r="47" spans="2:13">
      <c r="B47" s="183">
        <v>37</v>
      </c>
      <c r="C47" s="184" t="s">
        <v>201</v>
      </c>
      <c r="D47" s="185">
        <v>259</v>
      </c>
      <c r="E47" s="185">
        <v>217</v>
      </c>
      <c r="F47" s="185">
        <v>153.1</v>
      </c>
      <c r="G47" s="204">
        <v>1</v>
      </c>
      <c r="H47" s="204">
        <v>1.5</v>
      </c>
      <c r="I47" s="204">
        <v>2</v>
      </c>
      <c r="J47" s="204">
        <v>0</v>
      </c>
      <c r="K47" s="96"/>
    </row>
    <row r="48" spans="2:13">
      <c r="B48" s="189">
        <v>38</v>
      </c>
      <c r="C48" s="184" t="s">
        <v>201</v>
      </c>
      <c r="D48" s="185">
        <v>252</v>
      </c>
      <c r="E48" s="185">
        <v>213</v>
      </c>
      <c r="F48" s="185">
        <v>144.5</v>
      </c>
      <c r="G48" s="204">
        <v>1</v>
      </c>
      <c r="H48" s="204">
        <v>4</v>
      </c>
      <c r="I48" s="204">
        <v>2</v>
      </c>
      <c r="J48" s="204">
        <v>0</v>
      </c>
      <c r="K48" s="96"/>
    </row>
    <row r="49" spans="2:13">
      <c r="B49" s="183">
        <v>39</v>
      </c>
      <c r="C49" s="184" t="s">
        <v>201</v>
      </c>
      <c r="D49" s="185">
        <v>276</v>
      </c>
      <c r="E49" s="185">
        <v>233</v>
      </c>
      <c r="F49" s="185">
        <v>174.9</v>
      </c>
      <c r="G49" s="204">
        <v>1</v>
      </c>
      <c r="H49" s="204">
        <v>2.1</v>
      </c>
      <c r="I49" s="204">
        <v>2</v>
      </c>
      <c r="J49" s="204">
        <v>1.8</v>
      </c>
      <c r="K49" s="96" t="s">
        <v>190</v>
      </c>
    </row>
    <row r="50" spans="2:13">
      <c r="B50" s="183">
        <v>40</v>
      </c>
      <c r="C50" s="184" t="s">
        <v>201</v>
      </c>
      <c r="D50" s="185">
        <v>266</v>
      </c>
      <c r="E50" s="185">
        <v>224</v>
      </c>
      <c r="F50" s="185">
        <v>163.4</v>
      </c>
      <c r="G50" s="204">
        <v>1</v>
      </c>
      <c r="H50" s="204">
        <v>4.2</v>
      </c>
      <c r="I50" s="204">
        <v>2</v>
      </c>
      <c r="J50" s="204">
        <v>0</v>
      </c>
      <c r="K50" s="96"/>
      <c r="L50" s="96"/>
      <c r="M50" s="96"/>
    </row>
    <row r="51" spans="2:13">
      <c r="B51" s="189">
        <v>41</v>
      </c>
      <c r="C51" s="184" t="s">
        <v>201</v>
      </c>
      <c r="D51" s="185">
        <v>262</v>
      </c>
      <c r="E51" s="185">
        <v>218</v>
      </c>
      <c r="F51" s="185">
        <v>141.6</v>
      </c>
      <c r="G51" s="204">
        <v>1</v>
      </c>
      <c r="H51" s="204">
        <v>2.2000000000000002</v>
      </c>
      <c r="I51" s="204">
        <v>2</v>
      </c>
      <c r="J51" s="204">
        <v>0</v>
      </c>
      <c r="K51" s="96"/>
      <c r="L51" s="96"/>
      <c r="M51" s="96"/>
    </row>
    <row r="52" spans="2:13">
      <c r="B52" s="183">
        <v>42</v>
      </c>
      <c r="C52" s="184" t="s">
        <v>201</v>
      </c>
      <c r="D52" s="185">
        <v>267</v>
      </c>
      <c r="E52" s="185">
        <v>224</v>
      </c>
      <c r="F52" s="185">
        <v>147.6</v>
      </c>
      <c r="G52" s="204">
        <v>1</v>
      </c>
      <c r="H52" s="204">
        <v>2.9</v>
      </c>
      <c r="I52" s="204">
        <v>2</v>
      </c>
      <c r="J52" s="204">
        <v>0</v>
      </c>
      <c r="K52" s="96"/>
    </row>
    <row r="53" spans="2:13">
      <c r="B53" s="189">
        <v>43</v>
      </c>
      <c r="C53" s="184" t="s">
        <v>201</v>
      </c>
      <c r="D53" s="185">
        <v>267</v>
      </c>
      <c r="E53" s="185">
        <v>232</v>
      </c>
      <c r="F53" s="185">
        <v>172.3</v>
      </c>
      <c r="G53" s="204">
        <v>1</v>
      </c>
      <c r="H53" s="204">
        <v>3.8</v>
      </c>
      <c r="I53" s="204">
        <v>2</v>
      </c>
      <c r="J53" s="204">
        <v>0</v>
      </c>
      <c r="K53" s="96"/>
    </row>
    <row r="54" spans="2:13">
      <c r="B54" s="183">
        <v>44</v>
      </c>
      <c r="C54" s="184" t="s">
        <v>201</v>
      </c>
      <c r="D54" s="185">
        <v>254</v>
      </c>
      <c r="E54" s="185">
        <v>214</v>
      </c>
      <c r="F54" s="185">
        <v>129.5</v>
      </c>
      <c r="G54" s="204">
        <v>1</v>
      </c>
      <c r="H54" s="204">
        <v>2.4</v>
      </c>
      <c r="I54" s="204">
        <v>2</v>
      </c>
      <c r="J54" s="204">
        <v>0</v>
      </c>
      <c r="K54" s="96"/>
    </row>
    <row r="55" spans="2:13">
      <c r="B55" s="189">
        <v>45</v>
      </c>
      <c r="C55" s="184" t="s">
        <v>201</v>
      </c>
      <c r="D55" s="185">
        <v>256</v>
      </c>
      <c r="E55" s="185">
        <v>214</v>
      </c>
      <c r="F55" s="185">
        <v>140.6</v>
      </c>
      <c r="G55" s="204">
        <v>1</v>
      </c>
      <c r="H55" s="204">
        <v>2</v>
      </c>
      <c r="I55" s="204">
        <v>2</v>
      </c>
      <c r="J55" s="204">
        <v>0.7</v>
      </c>
      <c r="K55" s="96" t="s">
        <v>202</v>
      </c>
    </row>
    <row r="56" spans="2:13">
      <c r="B56" s="183">
        <v>46</v>
      </c>
      <c r="C56" s="184" t="s">
        <v>201</v>
      </c>
      <c r="D56" s="185">
        <v>263</v>
      </c>
      <c r="E56" s="185">
        <v>222</v>
      </c>
      <c r="F56" s="185">
        <v>159.69999999999999</v>
      </c>
      <c r="G56" s="204">
        <v>1</v>
      </c>
      <c r="H56" s="204">
        <v>2.2999999999999998</v>
      </c>
      <c r="I56" s="204">
        <v>2</v>
      </c>
      <c r="J56" s="204">
        <v>0.6</v>
      </c>
      <c r="K56" s="96" t="s">
        <v>203</v>
      </c>
    </row>
    <row r="57" spans="2:13">
      <c r="B57" s="189">
        <v>47</v>
      </c>
      <c r="C57" s="184" t="s">
        <v>204</v>
      </c>
      <c r="D57" s="185">
        <v>258</v>
      </c>
      <c r="E57" s="185">
        <v>218</v>
      </c>
      <c r="F57" s="185">
        <v>144</v>
      </c>
      <c r="G57" s="204">
        <v>1</v>
      </c>
      <c r="H57" s="204">
        <v>4.5999999999999996</v>
      </c>
      <c r="I57" s="204">
        <v>2</v>
      </c>
      <c r="J57" s="204">
        <v>0.6</v>
      </c>
      <c r="K57" s="96" t="s">
        <v>205</v>
      </c>
    </row>
    <row r="58" spans="2:13">
      <c r="B58" s="183">
        <v>48</v>
      </c>
      <c r="C58" s="184" t="s">
        <v>204</v>
      </c>
      <c r="D58" s="185">
        <v>265</v>
      </c>
      <c r="E58" s="185">
        <v>224</v>
      </c>
      <c r="F58" s="185">
        <v>155.19999999999999</v>
      </c>
      <c r="G58" s="204">
        <v>1</v>
      </c>
      <c r="H58" s="204">
        <v>2.2999999999999998</v>
      </c>
      <c r="I58" s="204">
        <v>2</v>
      </c>
      <c r="J58" s="204">
        <v>0.5</v>
      </c>
      <c r="K58" s="185" t="s">
        <v>206</v>
      </c>
    </row>
    <row r="59" spans="2:13">
      <c r="B59" s="189">
        <v>49</v>
      </c>
      <c r="C59" s="184" t="s">
        <v>204</v>
      </c>
      <c r="D59" s="185">
        <v>259</v>
      </c>
      <c r="E59" s="185">
        <v>217</v>
      </c>
      <c r="F59" s="185">
        <v>143.5</v>
      </c>
      <c r="G59" s="204">
        <v>1</v>
      </c>
      <c r="H59" s="204">
        <v>2.2000000000000002</v>
      </c>
      <c r="I59" s="204">
        <v>2</v>
      </c>
      <c r="J59" s="204">
        <v>0</v>
      </c>
      <c r="K59" s="96"/>
    </row>
    <row r="60" spans="2:13">
      <c r="B60" s="183">
        <v>50</v>
      </c>
      <c r="C60" s="184" t="s">
        <v>204</v>
      </c>
      <c r="D60" s="185">
        <v>253</v>
      </c>
      <c r="E60" s="185">
        <v>213</v>
      </c>
      <c r="F60" s="185">
        <v>140</v>
      </c>
      <c r="G60" s="204">
        <v>1</v>
      </c>
      <c r="H60" s="204">
        <v>2.1</v>
      </c>
      <c r="I60" s="204">
        <v>2</v>
      </c>
      <c r="J60" s="204">
        <v>1.4</v>
      </c>
      <c r="K60" s="96" t="s">
        <v>206</v>
      </c>
    </row>
    <row r="61" spans="2:13">
      <c r="B61" s="189">
        <v>51</v>
      </c>
      <c r="C61" s="184" t="s">
        <v>204</v>
      </c>
      <c r="D61" s="185">
        <v>265</v>
      </c>
      <c r="E61" s="185">
        <v>224</v>
      </c>
      <c r="F61" s="185">
        <v>155</v>
      </c>
      <c r="G61" s="204">
        <v>1</v>
      </c>
      <c r="H61" s="204">
        <v>2.2000000000000002</v>
      </c>
      <c r="I61" s="204">
        <v>2</v>
      </c>
      <c r="J61" s="204">
        <v>0</v>
      </c>
      <c r="K61" s="96"/>
    </row>
    <row r="62" spans="2:13">
      <c r="B62" s="183">
        <v>52</v>
      </c>
      <c r="C62" s="184" t="s">
        <v>204</v>
      </c>
      <c r="D62" s="185">
        <v>257</v>
      </c>
      <c r="E62" s="185">
        <v>214</v>
      </c>
      <c r="F62" s="185">
        <v>125.1</v>
      </c>
      <c r="G62" s="204">
        <v>1</v>
      </c>
      <c r="H62" s="204">
        <v>1.5</v>
      </c>
      <c r="I62" s="204">
        <v>2</v>
      </c>
      <c r="J62" s="204">
        <v>0</v>
      </c>
      <c r="K62" s="96"/>
    </row>
    <row r="63" spans="2:13">
      <c r="B63" s="189">
        <v>53</v>
      </c>
      <c r="C63" s="184" t="s">
        <v>204</v>
      </c>
      <c r="D63" s="185">
        <v>261</v>
      </c>
      <c r="E63" s="185">
        <v>219</v>
      </c>
      <c r="F63" s="185">
        <v>147.69999999999999</v>
      </c>
      <c r="G63" s="204">
        <v>1</v>
      </c>
      <c r="H63" s="204">
        <v>3.4</v>
      </c>
      <c r="I63" s="204">
        <v>2</v>
      </c>
      <c r="J63" s="204">
        <v>0</v>
      </c>
      <c r="K63" s="96"/>
    </row>
    <row r="64" spans="2:13">
      <c r="B64" s="183">
        <v>54</v>
      </c>
      <c r="C64" s="184" t="s">
        <v>204</v>
      </c>
      <c r="D64" s="185">
        <v>262</v>
      </c>
      <c r="E64" s="185">
        <v>219</v>
      </c>
      <c r="F64" s="185">
        <v>156.1</v>
      </c>
      <c r="G64" s="204">
        <v>1</v>
      </c>
      <c r="H64" s="204">
        <v>3.1</v>
      </c>
      <c r="I64" s="204">
        <v>2</v>
      </c>
      <c r="J64" s="204">
        <v>0</v>
      </c>
      <c r="K64" s="96"/>
    </row>
    <row r="65" spans="2:13">
      <c r="B65" s="189">
        <v>55</v>
      </c>
      <c r="C65" s="184" t="s">
        <v>204</v>
      </c>
      <c r="D65" s="185">
        <v>255</v>
      </c>
      <c r="E65" s="185">
        <v>213</v>
      </c>
      <c r="F65" s="185">
        <v>142.6</v>
      </c>
      <c r="G65" s="204">
        <v>1</v>
      </c>
      <c r="H65" s="204">
        <v>2</v>
      </c>
      <c r="I65" s="204">
        <v>2</v>
      </c>
      <c r="J65" s="204">
        <v>4.0999999999999996</v>
      </c>
      <c r="K65" s="96" t="s">
        <v>188</v>
      </c>
    </row>
    <row r="66" spans="2:13">
      <c r="B66" s="189">
        <v>56</v>
      </c>
      <c r="C66" s="184" t="s">
        <v>201</v>
      </c>
      <c r="D66" s="185">
        <v>279</v>
      </c>
      <c r="E66" s="185">
        <v>234</v>
      </c>
      <c r="F66" s="185">
        <v>192</v>
      </c>
      <c r="G66" s="204">
        <v>1</v>
      </c>
      <c r="H66" s="204">
        <v>14.2</v>
      </c>
      <c r="I66" s="204">
        <v>2</v>
      </c>
      <c r="J66" s="204">
        <v>4.5</v>
      </c>
      <c r="K66" s="96" t="s">
        <v>188</v>
      </c>
    </row>
    <row r="67" spans="2:13">
      <c r="B67" s="189">
        <v>57</v>
      </c>
      <c r="C67" s="184" t="s">
        <v>201</v>
      </c>
      <c r="D67" s="185">
        <v>259</v>
      </c>
      <c r="E67" s="185">
        <v>218</v>
      </c>
      <c r="F67" s="185">
        <v>140.1</v>
      </c>
      <c r="G67" s="204">
        <v>1</v>
      </c>
      <c r="H67" s="204">
        <v>2.2000000000000002</v>
      </c>
      <c r="I67" s="204">
        <v>2</v>
      </c>
      <c r="J67" s="204">
        <v>0</v>
      </c>
      <c r="K67" s="96"/>
    </row>
    <row r="68" spans="2:13">
      <c r="B68" s="189">
        <v>58</v>
      </c>
      <c r="C68" s="184" t="s">
        <v>201</v>
      </c>
      <c r="D68" s="185">
        <v>266</v>
      </c>
      <c r="E68" s="185">
        <v>222</v>
      </c>
      <c r="F68" s="185">
        <v>173.4</v>
      </c>
      <c r="G68" s="204">
        <v>1</v>
      </c>
      <c r="H68" s="204">
        <v>4.0999999999999996</v>
      </c>
      <c r="I68" s="204">
        <v>2</v>
      </c>
      <c r="J68" s="204">
        <v>0.5</v>
      </c>
      <c r="K68" s="96" t="s">
        <v>202</v>
      </c>
    </row>
    <row r="69" spans="2:13">
      <c r="B69" s="189">
        <v>59</v>
      </c>
      <c r="C69" s="184" t="s">
        <v>201</v>
      </c>
      <c r="D69" s="185">
        <v>272</v>
      </c>
      <c r="E69" s="185">
        <v>228</v>
      </c>
      <c r="F69" s="185">
        <v>168.1</v>
      </c>
      <c r="G69" s="204">
        <v>1</v>
      </c>
      <c r="H69" s="204">
        <v>3</v>
      </c>
      <c r="I69" s="204">
        <v>2</v>
      </c>
      <c r="J69" s="204">
        <v>0.6</v>
      </c>
      <c r="K69" s="96" t="s">
        <v>202</v>
      </c>
    </row>
    <row r="70" spans="2:13">
      <c r="B70" s="206">
        <v>60</v>
      </c>
      <c r="C70" s="207" t="s">
        <v>201</v>
      </c>
      <c r="D70" s="208">
        <v>264</v>
      </c>
      <c r="E70" s="208">
        <v>222</v>
      </c>
      <c r="F70" s="208">
        <v>149.4</v>
      </c>
      <c r="G70" s="212">
        <v>1</v>
      </c>
      <c r="H70" s="212">
        <v>3</v>
      </c>
      <c r="I70" s="212">
        <v>2</v>
      </c>
      <c r="J70" s="212">
        <v>1.5</v>
      </c>
      <c r="K70" s="209" t="s">
        <v>202</v>
      </c>
      <c r="L70" s="186"/>
      <c r="M70" s="187"/>
    </row>
    <row r="71" spans="2:13">
      <c r="B71" s="88">
        <v>61</v>
      </c>
      <c r="C71" s="168" t="s">
        <v>207</v>
      </c>
      <c r="D71" s="185">
        <v>202</v>
      </c>
      <c r="E71" s="185">
        <v>184</v>
      </c>
      <c r="F71" s="185">
        <v>89.1</v>
      </c>
      <c r="G71" s="185">
        <v>1</v>
      </c>
      <c r="H71" s="185">
        <v>1</v>
      </c>
      <c r="I71" s="185">
        <v>2</v>
      </c>
      <c r="J71" s="185">
        <v>0</v>
      </c>
    </row>
    <row r="72" spans="2:13">
      <c r="B72" s="167">
        <v>62</v>
      </c>
      <c r="C72" s="168" t="s">
        <v>207</v>
      </c>
      <c r="D72" s="185">
        <v>225</v>
      </c>
      <c r="E72" s="185">
        <v>189</v>
      </c>
      <c r="F72" s="185">
        <v>88</v>
      </c>
      <c r="G72" s="185">
        <v>1</v>
      </c>
      <c r="H72" s="185">
        <v>1.3</v>
      </c>
      <c r="I72" s="185">
        <v>2</v>
      </c>
      <c r="J72" s="185">
        <v>0</v>
      </c>
    </row>
    <row r="73" spans="2:13">
      <c r="B73" s="88">
        <v>63</v>
      </c>
      <c r="C73" s="168" t="s">
        <v>207</v>
      </c>
      <c r="D73" s="185">
        <v>232</v>
      </c>
      <c r="E73" s="185">
        <v>194</v>
      </c>
      <c r="F73" s="185">
        <v>94.1</v>
      </c>
      <c r="G73" s="185">
        <v>1</v>
      </c>
      <c r="H73" s="185">
        <v>1.6</v>
      </c>
      <c r="I73" s="185">
        <v>2</v>
      </c>
      <c r="J73" s="185">
        <v>0</v>
      </c>
    </row>
    <row r="74" spans="2:13">
      <c r="B74" s="167">
        <v>64</v>
      </c>
      <c r="C74" s="168" t="s">
        <v>207</v>
      </c>
      <c r="D74" s="185">
        <v>235</v>
      </c>
      <c r="E74" s="185">
        <v>195</v>
      </c>
      <c r="F74" s="185">
        <v>105.4</v>
      </c>
      <c r="G74" s="185">
        <v>1</v>
      </c>
      <c r="H74" s="185">
        <v>1.1000000000000001</v>
      </c>
      <c r="I74" s="185">
        <v>2</v>
      </c>
      <c r="J74" s="185">
        <v>0</v>
      </c>
    </row>
    <row r="75" spans="2:13">
      <c r="B75" s="88">
        <v>65</v>
      </c>
      <c r="C75" s="168" t="s">
        <v>207</v>
      </c>
      <c r="D75" s="185">
        <v>225</v>
      </c>
      <c r="E75" s="185">
        <v>187</v>
      </c>
      <c r="F75" s="185">
        <v>94.6</v>
      </c>
      <c r="G75" s="185">
        <v>1</v>
      </c>
      <c r="H75" s="185">
        <v>1.5</v>
      </c>
      <c r="I75" s="185">
        <v>2</v>
      </c>
      <c r="J75" s="185">
        <v>3.1</v>
      </c>
      <c r="K75" t="s">
        <v>188</v>
      </c>
    </row>
    <row r="76" spans="2:13">
      <c r="B76" s="167">
        <v>66</v>
      </c>
      <c r="C76" s="168" t="s">
        <v>207</v>
      </c>
      <c r="D76" s="185">
        <v>234</v>
      </c>
      <c r="E76" s="185">
        <v>196</v>
      </c>
      <c r="F76" s="185">
        <v>102.3</v>
      </c>
      <c r="G76" s="185">
        <v>1</v>
      </c>
      <c r="H76" s="185">
        <v>1.2</v>
      </c>
      <c r="I76" s="185">
        <v>2</v>
      </c>
      <c r="J76" s="185">
        <v>0.2</v>
      </c>
      <c r="K76" t="s">
        <v>190</v>
      </c>
    </row>
    <row r="77" spans="2:13">
      <c r="B77" s="88">
        <v>67</v>
      </c>
      <c r="C77" s="168" t="s">
        <v>207</v>
      </c>
      <c r="D77" s="185">
        <v>230</v>
      </c>
      <c r="E77" s="185">
        <v>193</v>
      </c>
      <c r="F77" s="185">
        <v>98.4</v>
      </c>
      <c r="G77" s="185">
        <v>1</v>
      </c>
      <c r="H77" s="185">
        <v>1.6</v>
      </c>
      <c r="I77" s="185">
        <v>2</v>
      </c>
      <c r="J77" s="185">
        <v>2.2999999999999998</v>
      </c>
      <c r="K77" t="s">
        <v>188</v>
      </c>
    </row>
    <row r="78" spans="2:13">
      <c r="B78" s="167">
        <v>68</v>
      </c>
      <c r="C78" s="168" t="s">
        <v>207</v>
      </c>
      <c r="D78" s="185">
        <v>226</v>
      </c>
      <c r="E78" s="185">
        <v>188</v>
      </c>
      <c r="F78" s="185">
        <v>92.4</v>
      </c>
      <c r="G78" s="185">
        <v>1</v>
      </c>
      <c r="H78" s="185">
        <v>1.8</v>
      </c>
      <c r="I78" s="185">
        <v>2</v>
      </c>
      <c r="J78" s="185">
        <v>2.8</v>
      </c>
      <c r="K78" t="s">
        <v>188</v>
      </c>
    </row>
    <row r="79" spans="2:13">
      <c r="B79" s="88">
        <v>69</v>
      </c>
      <c r="C79" s="168" t="s">
        <v>207</v>
      </c>
      <c r="D79" s="185">
        <v>219</v>
      </c>
      <c r="E79" s="185">
        <v>184</v>
      </c>
      <c r="F79" s="185">
        <v>85.4</v>
      </c>
      <c r="G79" s="185">
        <v>1</v>
      </c>
      <c r="H79" s="185">
        <v>0.9</v>
      </c>
      <c r="I79" s="185">
        <v>2</v>
      </c>
      <c r="J79" s="185">
        <v>0.4</v>
      </c>
      <c r="K79" t="s">
        <v>208</v>
      </c>
    </row>
    <row r="80" spans="2:13">
      <c r="B80" s="167">
        <v>70</v>
      </c>
      <c r="C80" s="168" t="s">
        <v>207</v>
      </c>
      <c r="D80" s="185">
        <v>230</v>
      </c>
      <c r="E80" s="185">
        <v>191</v>
      </c>
      <c r="F80" s="185">
        <v>89.5</v>
      </c>
      <c r="G80" s="185">
        <v>2</v>
      </c>
      <c r="H80" s="185">
        <v>0.6</v>
      </c>
      <c r="I80" s="185">
        <v>1</v>
      </c>
      <c r="J80" s="185">
        <v>2.8</v>
      </c>
      <c r="K80" s="96" t="s">
        <v>188</v>
      </c>
      <c r="L80" s="186"/>
      <c r="M80" s="187"/>
    </row>
    <row r="81" spans="2:11">
      <c r="B81" s="167">
        <v>71</v>
      </c>
      <c r="C81" s="168" t="s">
        <v>207</v>
      </c>
      <c r="D81" s="185">
        <v>221</v>
      </c>
      <c r="E81" s="185">
        <v>186</v>
      </c>
      <c r="F81" s="185">
        <v>89.6</v>
      </c>
      <c r="G81" s="185">
        <v>1</v>
      </c>
      <c r="H81" s="185">
        <v>1.2</v>
      </c>
      <c r="I81" s="185">
        <v>2</v>
      </c>
      <c r="J81" s="185">
        <v>0.3</v>
      </c>
      <c r="K81" s="185" t="s">
        <v>190</v>
      </c>
    </row>
    <row r="82" spans="2:11">
      <c r="B82" s="88">
        <v>72</v>
      </c>
      <c r="C82" s="168" t="s">
        <v>207</v>
      </c>
      <c r="D82" s="185">
        <v>235</v>
      </c>
      <c r="E82" s="185">
        <v>197</v>
      </c>
      <c r="F82" s="185">
        <v>107.9</v>
      </c>
      <c r="G82" s="185">
        <v>1</v>
      </c>
      <c r="H82" s="185">
        <v>1.6</v>
      </c>
      <c r="I82" s="185">
        <v>2</v>
      </c>
      <c r="J82" s="185">
        <v>0</v>
      </c>
    </row>
    <row r="83" spans="2:11">
      <c r="B83" s="167">
        <v>73</v>
      </c>
      <c r="C83" s="168" t="s">
        <v>207</v>
      </c>
      <c r="D83" s="185">
        <v>237</v>
      </c>
      <c r="E83" s="185">
        <v>198</v>
      </c>
      <c r="F83" s="185">
        <v>105.6</v>
      </c>
      <c r="G83" s="185">
        <v>1</v>
      </c>
      <c r="H83" s="185">
        <v>1.1000000000000001</v>
      </c>
      <c r="I83" s="185">
        <v>2</v>
      </c>
      <c r="J83" s="185">
        <v>1.3</v>
      </c>
      <c r="K83" t="s">
        <v>209</v>
      </c>
    </row>
    <row r="84" spans="2:11">
      <c r="B84" s="88">
        <v>74</v>
      </c>
      <c r="C84" s="168" t="s">
        <v>207</v>
      </c>
      <c r="D84" s="185">
        <v>235</v>
      </c>
      <c r="E84" s="185">
        <v>199</v>
      </c>
      <c r="F84" s="185">
        <v>99.4</v>
      </c>
      <c r="G84" s="185">
        <v>1</v>
      </c>
      <c r="H84" s="185">
        <v>1.2</v>
      </c>
      <c r="I84" s="185">
        <v>2</v>
      </c>
      <c r="J84" s="185">
        <v>0.9</v>
      </c>
      <c r="K84" t="s">
        <v>190</v>
      </c>
    </row>
    <row r="85" spans="2:11">
      <c r="B85" s="167">
        <v>75</v>
      </c>
      <c r="C85" s="168" t="s">
        <v>207</v>
      </c>
      <c r="D85" s="185">
        <v>219</v>
      </c>
      <c r="E85" s="185">
        <v>183</v>
      </c>
      <c r="F85" s="185">
        <v>91.6</v>
      </c>
      <c r="G85" s="185">
        <v>1</v>
      </c>
      <c r="H85" s="185">
        <v>0.9</v>
      </c>
      <c r="I85" s="185">
        <v>2</v>
      </c>
      <c r="J85" s="185">
        <v>1.8</v>
      </c>
      <c r="K85" t="s">
        <v>208</v>
      </c>
    </row>
    <row r="86" spans="2:11">
      <c r="B86" s="88">
        <v>76</v>
      </c>
      <c r="C86" s="168" t="s">
        <v>207</v>
      </c>
      <c r="D86" s="185">
        <v>227</v>
      </c>
      <c r="E86" s="185">
        <v>191</v>
      </c>
      <c r="F86" s="185">
        <v>78.8</v>
      </c>
      <c r="G86" s="185">
        <v>1</v>
      </c>
      <c r="H86" s="185">
        <v>1.1000000000000001</v>
      </c>
      <c r="I86" s="185">
        <v>2</v>
      </c>
      <c r="J86" s="185">
        <v>0</v>
      </c>
    </row>
    <row r="87" spans="2:11">
      <c r="B87" s="167">
        <v>77</v>
      </c>
      <c r="C87" s="168" t="s">
        <v>207</v>
      </c>
      <c r="D87" s="185">
        <v>224</v>
      </c>
      <c r="E87" s="185">
        <v>188</v>
      </c>
      <c r="F87" s="185">
        <v>89.2</v>
      </c>
      <c r="G87" s="185">
        <v>2</v>
      </c>
      <c r="H87" s="185">
        <v>0.6</v>
      </c>
      <c r="I87" s="185">
        <v>1</v>
      </c>
      <c r="J87" s="185">
        <v>2.5</v>
      </c>
      <c r="K87" t="s">
        <v>190</v>
      </c>
    </row>
    <row r="88" spans="2:11">
      <c r="B88" s="88">
        <v>78</v>
      </c>
      <c r="C88" s="168" t="s">
        <v>207</v>
      </c>
      <c r="D88" s="185">
        <v>215</v>
      </c>
      <c r="E88" s="185">
        <v>178</v>
      </c>
      <c r="F88" s="185">
        <v>76.400000000000006</v>
      </c>
      <c r="G88" s="185">
        <v>1</v>
      </c>
      <c r="H88" s="185">
        <v>1.2</v>
      </c>
      <c r="I88" s="185">
        <v>2</v>
      </c>
      <c r="J88" s="185">
        <v>0.5</v>
      </c>
      <c r="K88" t="s">
        <v>208</v>
      </c>
    </row>
    <row r="89" spans="2:11">
      <c r="B89" s="167">
        <v>79</v>
      </c>
      <c r="C89" s="168" t="s">
        <v>207</v>
      </c>
      <c r="D89" s="185">
        <v>226</v>
      </c>
      <c r="E89" s="185">
        <v>191</v>
      </c>
      <c r="F89" s="185">
        <v>97.8</v>
      </c>
      <c r="G89" s="185">
        <v>1</v>
      </c>
      <c r="H89" s="185">
        <v>1.6</v>
      </c>
      <c r="I89" s="185">
        <v>2</v>
      </c>
      <c r="J89" s="185">
        <v>2</v>
      </c>
      <c r="K89" t="s">
        <v>208</v>
      </c>
    </row>
    <row r="90" spans="2:11">
      <c r="B90" s="88">
        <v>80</v>
      </c>
      <c r="C90" s="168" t="s">
        <v>207</v>
      </c>
      <c r="D90" s="185">
        <v>227</v>
      </c>
      <c r="E90" s="185">
        <v>192</v>
      </c>
      <c r="F90" s="185">
        <v>94.7</v>
      </c>
      <c r="G90" s="185">
        <v>1</v>
      </c>
      <c r="H90" s="185">
        <v>1.3</v>
      </c>
      <c r="I90" s="185">
        <v>2</v>
      </c>
      <c r="J90" s="185">
        <v>1.1000000000000001</v>
      </c>
      <c r="K90" t="s">
        <v>181</v>
      </c>
    </row>
    <row r="91" spans="2:11">
      <c r="B91" s="189">
        <v>81</v>
      </c>
      <c r="C91" s="168" t="s">
        <v>207</v>
      </c>
      <c r="D91" s="185">
        <v>224</v>
      </c>
      <c r="E91" s="185">
        <v>187</v>
      </c>
      <c r="F91" s="185">
        <v>88.1</v>
      </c>
      <c r="G91" s="185">
        <v>1</v>
      </c>
      <c r="H91" s="185">
        <v>1.4</v>
      </c>
      <c r="I91" s="185">
        <v>2</v>
      </c>
      <c r="J91" s="185">
        <v>1</v>
      </c>
      <c r="K91" s="96" t="s">
        <v>190</v>
      </c>
    </row>
    <row r="92" spans="2:11">
      <c r="B92" s="88">
        <v>82</v>
      </c>
      <c r="C92" s="168" t="s">
        <v>207</v>
      </c>
      <c r="D92" s="185">
        <v>230</v>
      </c>
      <c r="E92" s="185">
        <v>194</v>
      </c>
      <c r="F92" s="185">
        <v>87.5</v>
      </c>
      <c r="G92" s="185">
        <v>2</v>
      </c>
      <c r="H92" s="185">
        <v>0.6</v>
      </c>
      <c r="I92" s="185">
        <v>1</v>
      </c>
      <c r="J92" s="185">
        <v>0</v>
      </c>
    </row>
    <row r="93" spans="2:11">
      <c r="B93" s="167">
        <v>83</v>
      </c>
      <c r="C93" s="168" t="s">
        <v>207</v>
      </c>
      <c r="D93" s="185">
        <v>240</v>
      </c>
      <c r="E93" s="185">
        <v>199</v>
      </c>
      <c r="F93" s="185">
        <v>102.9</v>
      </c>
      <c r="G93" s="185">
        <v>2</v>
      </c>
      <c r="H93" s="185">
        <v>0.4</v>
      </c>
      <c r="I93" s="185">
        <v>1</v>
      </c>
      <c r="J93" s="185">
        <v>0.3</v>
      </c>
      <c r="K93" t="s">
        <v>208</v>
      </c>
    </row>
    <row r="94" spans="2:11">
      <c r="B94" s="88">
        <v>84</v>
      </c>
      <c r="C94" s="168" t="s">
        <v>207</v>
      </c>
      <c r="D94" s="185">
        <v>229</v>
      </c>
      <c r="E94" s="185">
        <v>192</v>
      </c>
      <c r="F94" s="185">
        <v>90</v>
      </c>
      <c r="G94" s="185">
        <v>1</v>
      </c>
      <c r="H94" s="185">
        <v>1.1000000000000001</v>
      </c>
      <c r="I94" s="185">
        <v>2</v>
      </c>
      <c r="J94" s="185">
        <v>1.9</v>
      </c>
      <c r="K94" t="s">
        <v>188</v>
      </c>
    </row>
    <row r="95" spans="2:11">
      <c r="B95" s="167">
        <v>85</v>
      </c>
      <c r="C95" s="168" t="s">
        <v>207</v>
      </c>
      <c r="D95" s="185">
        <v>232</v>
      </c>
      <c r="E95" s="185">
        <v>194</v>
      </c>
      <c r="F95" s="185">
        <v>101.6</v>
      </c>
      <c r="G95" s="185">
        <v>1</v>
      </c>
      <c r="H95" s="185">
        <v>1.5</v>
      </c>
      <c r="I95" s="185">
        <v>2</v>
      </c>
      <c r="J95" s="185">
        <v>2.7</v>
      </c>
      <c r="K95" t="s">
        <v>208</v>
      </c>
    </row>
    <row r="96" spans="2:11">
      <c r="B96" s="88">
        <v>86</v>
      </c>
      <c r="C96" s="168" t="s">
        <v>207</v>
      </c>
      <c r="D96" s="185">
        <v>235</v>
      </c>
      <c r="E96" s="185">
        <v>198</v>
      </c>
      <c r="F96" s="185">
        <v>109.9</v>
      </c>
      <c r="G96" s="185">
        <v>1</v>
      </c>
      <c r="H96" s="185">
        <v>1.9</v>
      </c>
      <c r="I96" s="185">
        <v>2</v>
      </c>
      <c r="J96" s="185">
        <v>1.1000000000000001</v>
      </c>
      <c r="K96" t="s">
        <v>202</v>
      </c>
    </row>
    <row r="97" spans="2:11">
      <c r="B97" s="167">
        <v>87</v>
      </c>
      <c r="C97" s="168" t="s">
        <v>207</v>
      </c>
      <c r="D97" s="185">
        <v>231</v>
      </c>
      <c r="E97" s="185">
        <v>193</v>
      </c>
      <c r="F97" s="185">
        <v>86.8</v>
      </c>
      <c r="G97" s="185">
        <v>1</v>
      </c>
      <c r="H97" s="185">
        <v>1.5</v>
      </c>
      <c r="I97" s="185">
        <v>2</v>
      </c>
      <c r="J97" s="185">
        <v>0</v>
      </c>
    </row>
    <row r="98" spans="2:11">
      <c r="B98" s="88">
        <v>88</v>
      </c>
      <c r="C98" s="168" t="s">
        <v>207</v>
      </c>
      <c r="D98" s="185">
        <v>241</v>
      </c>
      <c r="E98" s="185">
        <v>202</v>
      </c>
      <c r="F98" s="185">
        <v>105.3</v>
      </c>
      <c r="G98" s="185">
        <v>1</v>
      </c>
      <c r="H98" s="185">
        <v>2.1</v>
      </c>
      <c r="I98" s="185">
        <v>2</v>
      </c>
      <c r="J98" s="185">
        <v>0.6</v>
      </c>
      <c r="K98" t="s">
        <v>190</v>
      </c>
    </row>
    <row r="99" spans="2:11">
      <c r="B99" s="189">
        <v>89</v>
      </c>
      <c r="C99" s="168" t="s">
        <v>207</v>
      </c>
      <c r="D99" s="185">
        <v>228</v>
      </c>
      <c r="E99" s="185">
        <v>192</v>
      </c>
      <c r="F99" s="185">
        <v>97.1</v>
      </c>
      <c r="G99" s="185">
        <v>1</v>
      </c>
      <c r="H99" s="185">
        <v>1.3</v>
      </c>
      <c r="I99" s="185">
        <v>2</v>
      </c>
      <c r="J99" s="185">
        <v>0</v>
      </c>
      <c r="K99" s="96"/>
    </row>
    <row r="100" spans="2:11">
      <c r="B100" s="190">
        <v>90</v>
      </c>
      <c r="C100" s="168" t="s">
        <v>207</v>
      </c>
      <c r="D100" s="185">
        <v>226</v>
      </c>
      <c r="E100" s="185">
        <v>191</v>
      </c>
      <c r="F100" s="185">
        <v>86.9</v>
      </c>
      <c r="G100" s="185">
        <v>1</v>
      </c>
      <c r="H100" s="185">
        <v>1.4</v>
      </c>
      <c r="I100" s="185">
        <v>2</v>
      </c>
      <c r="J100" s="185">
        <v>0.5</v>
      </c>
      <c r="K100" s="185" t="s">
        <v>190</v>
      </c>
    </row>
    <row r="101" spans="2:11">
      <c r="B101" s="167">
        <v>91</v>
      </c>
      <c r="C101" s="168" t="s">
        <v>207</v>
      </c>
      <c r="D101" s="185">
        <v>228</v>
      </c>
      <c r="E101" s="185">
        <v>192</v>
      </c>
      <c r="F101" s="185">
        <v>82.3</v>
      </c>
      <c r="G101" s="185">
        <v>2</v>
      </c>
      <c r="H101" s="185">
        <v>0.6</v>
      </c>
      <c r="I101" s="185">
        <v>1</v>
      </c>
      <c r="J101" s="185">
        <v>1.8</v>
      </c>
      <c r="K101" s="185" t="s">
        <v>208</v>
      </c>
    </row>
    <row r="102" spans="2:11">
      <c r="B102" s="167">
        <v>92</v>
      </c>
      <c r="C102" s="168" t="s">
        <v>207</v>
      </c>
      <c r="D102" s="185">
        <v>227</v>
      </c>
      <c r="E102" s="185">
        <v>192</v>
      </c>
      <c r="F102" s="185">
        <v>102.2</v>
      </c>
      <c r="G102" s="185">
        <v>1</v>
      </c>
      <c r="H102" s="185">
        <v>2.1</v>
      </c>
      <c r="I102" s="185">
        <v>2</v>
      </c>
      <c r="J102" s="185">
        <v>2.6</v>
      </c>
      <c r="K102" s="185" t="s">
        <v>188</v>
      </c>
    </row>
    <row r="103" spans="2:11">
      <c r="B103" s="167">
        <v>93</v>
      </c>
      <c r="C103" s="168" t="s">
        <v>207</v>
      </c>
      <c r="D103" s="185">
        <v>224</v>
      </c>
      <c r="E103" s="185">
        <v>187</v>
      </c>
      <c r="F103" s="185">
        <v>90.6</v>
      </c>
      <c r="G103" s="185">
        <v>1</v>
      </c>
      <c r="H103" s="185">
        <v>1.3</v>
      </c>
      <c r="I103" s="185">
        <v>2</v>
      </c>
      <c r="J103" s="185">
        <v>0</v>
      </c>
    </row>
    <row r="104" spans="2:11">
      <c r="B104" s="167">
        <v>94</v>
      </c>
      <c r="C104" s="168" t="s">
        <v>207</v>
      </c>
      <c r="D104" s="185">
        <v>231</v>
      </c>
      <c r="E104" s="185">
        <v>194</v>
      </c>
      <c r="F104" s="185">
        <v>83.8</v>
      </c>
      <c r="G104" s="185">
        <v>2</v>
      </c>
      <c r="H104" s="185">
        <v>0.6</v>
      </c>
      <c r="I104" s="185">
        <v>1</v>
      </c>
      <c r="J104" s="185">
        <v>0</v>
      </c>
    </row>
    <row r="105" spans="2:11">
      <c r="B105" s="167">
        <v>95</v>
      </c>
      <c r="C105" s="168" t="s">
        <v>207</v>
      </c>
      <c r="D105" s="185">
        <v>218</v>
      </c>
      <c r="E105" s="185">
        <v>181</v>
      </c>
      <c r="F105" s="185">
        <v>78.099999999999994</v>
      </c>
      <c r="G105" s="185">
        <v>1</v>
      </c>
      <c r="H105" s="185">
        <v>1.1000000000000001</v>
      </c>
      <c r="I105" s="185">
        <v>2</v>
      </c>
      <c r="J105" s="185">
        <v>0</v>
      </c>
    </row>
    <row r="106" spans="2:11">
      <c r="B106" s="167">
        <v>96</v>
      </c>
      <c r="C106" s="168" t="s">
        <v>207</v>
      </c>
      <c r="D106" s="185">
        <v>231</v>
      </c>
      <c r="E106" s="185">
        <v>193</v>
      </c>
      <c r="F106" s="185">
        <v>86.5</v>
      </c>
      <c r="G106" s="185">
        <v>2</v>
      </c>
      <c r="H106" s="185">
        <v>0.7</v>
      </c>
      <c r="I106" s="185">
        <v>1</v>
      </c>
      <c r="J106" s="185">
        <v>0</v>
      </c>
    </row>
    <row r="107" spans="2:11">
      <c r="B107" s="167">
        <v>97</v>
      </c>
      <c r="C107" s="168" t="s">
        <v>207</v>
      </c>
      <c r="D107" s="185">
        <v>218</v>
      </c>
      <c r="E107" s="185">
        <v>191</v>
      </c>
      <c r="F107" s="185">
        <v>78.3</v>
      </c>
      <c r="G107" s="185">
        <v>1</v>
      </c>
      <c r="H107" s="185">
        <v>0.8</v>
      </c>
      <c r="I107" s="185">
        <v>2</v>
      </c>
      <c r="J107" s="185">
        <v>0</v>
      </c>
    </row>
    <row r="108" spans="2:11">
      <c r="B108" s="167">
        <v>98</v>
      </c>
      <c r="C108" s="168" t="s">
        <v>207</v>
      </c>
      <c r="D108" s="185">
        <v>225</v>
      </c>
      <c r="E108" s="185">
        <v>188</v>
      </c>
      <c r="F108" s="185">
        <v>87.6</v>
      </c>
      <c r="G108" s="185">
        <v>1</v>
      </c>
      <c r="H108" s="185">
        <v>1.2</v>
      </c>
      <c r="I108" s="185">
        <v>2</v>
      </c>
      <c r="J108" s="185">
        <v>1.4</v>
      </c>
      <c r="K108" t="s">
        <v>190</v>
      </c>
    </row>
    <row r="109" spans="2:11">
      <c r="B109" s="167">
        <v>99</v>
      </c>
      <c r="C109" s="168" t="s">
        <v>207</v>
      </c>
      <c r="D109" s="185">
        <v>221</v>
      </c>
      <c r="E109" s="185">
        <v>185</v>
      </c>
      <c r="F109" s="185">
        <v>81.099999999999994</v>
      </c>
      <c r="G109" s="185">
        <v>1</v>
      </c>
      <c r="H109" s="185">
        <v>1.4</v>
      </c>
      <c r="I109" s="185">
        <v>2</v>
      </c>
      <c r="J109" s="185">
        <v>0.7</v>
      </c>
      <c r="K109" t="s">
        <v>208</v>
      </c>
    </row>
    <row r="110" spans="2:11">
      <c r="B110" s="167">
        <v>100</v>
      </c>
      <c r="C110" s="168" t="s">
        <v>207</v>
      </c>
      <c r="D110" s="185">
        <v>225</v>
      </c>
      <c r="E110" s="185">
        <v>187</v>
      </c>
      <c r="F110" s="185">
        <v>89.2</v>
      </c>
      <c r="G110" s="185">
        <v>1</v>
      </c>
      <c r="H110" s="185">
        <v>1.6</v>
      </c>
      <c r="I110" s="185">
        <v>2</v>
      </c>
      <c r="J110" s="185">
        <v>2</v>
      </c>
      <c r="K110" t="s">
        <v>202</v>
      </c>
    </row>
    <row r="111" spans="2:11">
      <c r="B111" s="167">
        <v>101</v>
      </c>
      <c r="C111" s="168" t="s">
        <v>207</v>
      </c>
      <c r="D111" s="185">
        <v>225</v>
      </c>
      <c r="E111" s="185">
        <v>188</v>
      </c>
      <c r="F111" s="185">
        <v>82.5</v>
      </c>
      <c r="G111" s="185">
        <v>2</v>
      </c>
      <c r="H111" s="185">
        <v>0.6</v>
      </c>
      <c r="I111" s="185">
        <v>1</v>
      </c>
      <c r="J111" s="185">
        <v>1.2</v>
      </c>
      <c r="K111" t="s">
        <v>202</v>
      </c>
    </row>
    <row r="112" spans="2:11">
      <c r="B112" s="167">
        <v>102</v>
      </c>
      <c r="C112" s="168" t="s">
        <v>207</v>
      </c>
      <c r="D112" s="185">
        <v>238</v>
      </c>
      <c r="E112" s="185">
        <v>201</v>
      </c>
      <c r="F112" s="185">
        <v>103.7</v>
      </c>
      <c r="G112" s="185">
        <v>1</v>
      </c>
      <c r="H112" s="185">
        <v>1.4</v>
      </c>
      <c r="I112" s="185">
        <v>2</v>
      </c>
      <c r="J112" s="185">
        <v>2.7</v>
      </c>
      <c r="K112" t="s">
        <v>188</v>
      </c>
    </row>
    <row r="113" spans="2:13">
      <c r="B113" s="167">
        <v>103</v>
      </c>
      <c r="C113" s="168" t="s">
        <v>207</v>
      </c>
      <c r="D113" s="185">
        <v>216</v>
      </c>
      <c r="E113" s="185">
        <v>179</v>
      </c>
      <c r="F113" s="185">
        <v>70.8</v>
      </c>
      <c r="G113" s="185">
        <v>1</v>
      </c>
      <c r="H113" s="185">
        <v>0.9</v>
      </c>
      <c r="I113" s="185">
        <v>2</v>
      </c>
      <c r="J113" s="185">
        <v>0.5</v>
      </c>
      <c r="K113" t="s">
        <v>190</v>
      </c>
    </row>
    <row r="114" spans="2:13">
      <c r="B114" s="167">
        <v>104</v>
      </c>
      <c r="C114" s="168" t="s">
        <v>207</v>
      </c>
      <c r="D114" s="185">
        <v>236</v>
      </c>
      <c r="E114" s="185">
        <v>196</v>
      </c>
      <c r="F114" s="185">
        <v>92.4</v>
      </c>
      <c r="G114" s="185">
        <v>1</v>
      </c>
      <c r="H114" s="185">
        <v>1.7</v>
      </c>
      <c r="I114" s="185">
        <v>2</v>
      </c>
      <c r="J114" s="185">
        <v>0</v>
      </c>
    </row>
    <row r="115" spans="2:13">
      <c r="B115" s="167">
        <v>105</v>
      </c>
      <c r="C115" s="168" t="s">
        <v>207</v>
      </c>
      <c r="D115" s="185">
        <v>228</v>
      </c>
      <c r="E115" s="185">
        <v>192</v>
      </c>
      <c r="F115" s="185">
        <v>83.1</v>
      </c>
      <c r="G115" s="185">
        <v>2</v>
      </c>
      <c r="H115" s="185">
        <v>0.6</v>
      </c>
      <c r="I115" s="185">
        <v>1</v>
      </c>
      <c r="J115" s="185">
        <v>0</v>
      </c>
    </row>
    <row r="116" spans="2:13">
      <c r="B116" s="167">
        <v>106</v>
      </c>
      <c r="C116" s="168" t="s">
        <v>207</v>
      </c>
      <c r="D116" s="185">
        <v>218</v>
      </c>
      <c r="E116" s="185">
        <v>183</v>
      </c>
      <c r="F116" s="185">
        <v>80.3</v>
      </c>
      <c r="G116" s="185">
        <v>1</v>
      </c>
      <c r="H116" s="185">
        <v>1</v>
      </c>
      <c r="I116" s="185">
        <v>2</v>
      </c>
      <c r="J116" s="185">
        <v>0.6</v>
      </c>
      <c r="K116" t="s">
        <v>202</v>
      </c>
    </row>
    <row r="117" spans="2:13">
      <c r="B117" s="167">
        <v>107</v>
      </c>
      <c r="C117" s="168" t="s">
        <v>207</v>
      </c>
      <c r="D117" s="185">
        <v>218</v>
      </c>
      <c r="E117" s="185">
        <v>183</v>
      </c>
      <c r="F117" s="185">
        <v>85.9</v>
      </c>
      <c r="G117" s="185">
        <v>1</v>
      </c>
      <c r="H117" s="185">
        <v>0.8</v>
      </c>
      <c r="I117" s="185">
        <v>2</v>
      </c>
      <c r="J117" s="185">
        <v>0</v>
      </c>
    </row>
    <row r="118" spans="2:13">
      <c r="B118" s="167">
        <v>108</v>
      </c>
      <c r="C118" s="168" t="s">
        <v>207</v>
      </c>
      <c r="D118" s="185">
        <v>232</v>
      </c>
      <c r="E118" s="185">
        <v>197</v>
      </c>
      <c r="F118" s="185">
        <v>107.1</v>
      </c>
      <c r="G118" s="185">
        <v>1</v>
      </c>
      <c r="H118" s="185">
        <v>1.9</v>
      </c>
      <c r="I118" s="185">
        <v>2</v>
      </c>
      <c r="J118" s="185">
        <v>3.2</v>
      </c>
      <c r="K118" t="s">
        <v>188</v>
      </c>
    </row>
    <row r="119" spans="2:13">
      <c r="B119" s="167">
        <v>109</v>
      </c>
      <c r="C119" s="168" t="s">
        <v>207</v>
      </c>
      <c r="D119" s="185">
        <v>233</v>
      </c>
      <c r="E119" s="185">
        <v>193</v>
      </c>
      <c r="F119" s="185">
        <v>95.9</v>
      </c>
      <c r="G119" s="185">
        <v>2</v>
      </c>
      <c r="H119" s="185">
        <v>0.9</v>
      </c>
      <c r="I119" s="185">
        <v>1</v>
      </c>
      <c r="J119" s="185">
        <v>0</v>
      </c>
    </row>
    <row r="120" spans="2:13">
      <c r="B120" s="167">
        <v>110</v>
      </c>
      <c r="C120" s="168" t="s">
        <v>207</v>
      </c>
      <c r="D120" s="185">
        <v>226</v>
      </c>
      <c r="E120" s="185">
        <v>188</v>
      </c>
      <c r="F120" s="185">
        <v>89.7</v>
      </c>
      <c r="G120" s="185">
        <v>1</v>
      </c>
      <c r="H120" s="185">
        <v>1.1000000000000001</v>
      </c>
      <c r="I120" s="185">
        <v>2</v>
      </c>
      <c r="J120" s="185">
        <v>0</v>
      </c>
    </row>
    <row r="121" spans="2:13">
      <c r="B121" s="167"/>
      <c r="C121" s="191"/>
    </row>
    <row r="122" spans="2:13">
      <c r="B122" s="167"/>
      <c r="C122" s="191"/>
    </row>
    <row r="123" spans="2:13">
      <c r="B123" s="167"/>
      <c r="C123" s="191"/>
    </row>
    <row r="124" spans="2:13">
      <c r="B124" s="167"/>
      <c r="C124" s="191"/>
    </row>
    <row r="125" spans="2:13">
      <c r="B125" s="167"/>
      <c r="C125" s="191"/>
    </row>
    <row r="126" spans="2:13">
      <c r="B126" s="167"/>
      <c r="C126" s="191"/>
    </row>
    <row r="127" spans="2:13">
      <c r="B127" s="167"/>
      <c r="C127" s="191"/>
      <c r="L127" s="96"/>
      <c r="M127" s="96"/>
    </row>
    <row r="128" spans="2:13">
      <c r="B128" s="167"/>
      <c r="C128" s="191"/>
      <c r="L128" s="96"/>
      <c r="M128" s="96"/>
    </row>
    <row r="129" spans="2:3">
      <c r="B129" s="167"/>
      <c r="C129" s="191"/>
    </row>
    <row r="130" spans="2:3">
      <c r="B130" s="167"/>
      <c r="C130" s="191"/>
    </row>
    <row r="131" spans="2:3">
      <c r="B131" s="167"/>
      <c r="C131" s="191"/>
    </row>
    <row r="132" spans="2:3">
      <c r="B132" s="167"/>
      <c r="C132" s="191"/>
    </row>
    <row r="133" spans="2:3">
      <c r="B133" s="167"/>
      <c r="C133" s="191"/>
    </row>
    <row r="134" spans="2:3">
      <c r="B134" s="167"/>
      <c r="C134" s="191"/>
    </row>
    <row r="135" spans="2:3">
      <c r="B135" s="167"/>
      <c r="C135" s="191"/>
    </row>
    <row r="136" spans="2:3">
      <c r="B136" s="167"/>
      <c r="C136" s="191"/>
    </row>
    <row r="137" spans="2:3">
      <c r="B137" s="167"/>
      <c r="C137" s="191"/>
    </row>
    <row r="138" spans="2:3">
      <c r="B138" s="167"/>
      <c r="C138" s="191"/>
    </row>
    <row r="139" spans="2:3">
      <c r="B139" s="167"/>
      <c r="C139" s="191"/>
    </row>
    <row r="140" spans="2:3">
      <c r="B140" s="167"/>
      <c r="C140" s="191"/>
    </row>
    <row r="141" spans="2:3">
      <c r="B141" s="167"/>
      <c r="C141" s="191"/>
    </row>
    <row r="142" spans="2:3">
      <c r="B142" s="167"/>
      <c r="C142" s="191"/>
    </row>
    <row r="143" spans="2:3">
      <c r="B143" s="167"/>
      <c r="C143" s="191"/>
    </row>
    <row r="144" spans="2:3">
      <c r="B144" s="167"/>
      <c r="C144" s="191"/>
    </row>
    <row r="145" spans="2:3">
      <c r="B145" s="167"/>
      <c r="C145" s="191"/>
    </row>
    <row r="146" spans="2:3">
      <c r="B146" s="167"/>
      <c r="C146" s="191"/>
    </row>
    <row r="147" spans="2:3">
      <c r="B147" s="167"/>
      <c r="C147" s="191"/>
    </row>
    <row r="148" spans="2:3">
      <c r="B148" s="167"/>
      <c r="C148" s="191"/>
    </row>
    <row r="149" spans="2:3">
      <c r="B149" s="167"/>
      <c r="C149" s="191"/>
    </row>
    <row r="150" spans="2:3">
      <c r="B150" s="167"/>
      <c r="C150" s="191"/>
    </row>
    <row r="151" spans="2:3">
      <c r="B151" s="167"/>
      <c r="C151" s="191"/>
    </row>
    <row r="152" spans="2:3">
      <c r="B152" s="167"/>
      <c r="C152" s="191"/>
    </row>
    <row r="153" spans="2:3">
      <c r="B153" s="167"/>
      <c r="C153" s="191"/>
    </row>
    <row r="154" spans="2:3">
      <c r="B154" s="167"/>
      <c r="C154" s="191"/>
    </row>
    <row r="155" spans="2:3">
      <c r="B155" s="167"/>
      <c r="C155" s="191"/>
    </row>
    <row r="156" spans="2:3">
      <c r="B156" s="167"/>
      <c r="C156" s="191"/>
    </row>
    <row r="157" spans="2:3">
      <c r="B157" s="167"/>
      <c r="C157" s="191"/>
    </row>
    <row r="158" spans="2:3">
      <c r="B158" s="167"/>
      <c r="C158" s="191"/>
    </row>
    <row r="159" spans="2:3">
      <c r="B159" s="167"/>
      <c r="C159" s="191"/>
    </row>
    <row r="160" spans="2:3">
      <c r="B160" s="167"/>
      <c r="C160" s="191"/>
    </row>
    <row r="161" spans="2:12">
      <c r="B161" s="167"/>
      <c r="C161" s="191"/>
    </row>
    <row r="162" spans="2:12">
      <c r="B162" s="167"/>
      <c r="C162" s="191"/>
    </row>
    <row r="163" spans="2:12">
      <c r="B163" s="167"/>
      <c r="C163" s="191"/>
    </row>
    <row r="164" spans="2:12">
      <c r="B164" s="167"/>
      <c r="C164" s="191"/>
    </row>
    <row r="165" spans="2:12">
      <c r="B165" s="167"/>
      <c r="C165" s="191"/>
    </row>
    <row r="166" spans="2:12">
      <c r="B166" s="167"/>
      <c r="C166" s="191"/>
      <c r="L166" s="86"/>
    </row>
    <row r="167" spans="2:12">
      <c r="B167" s="167"/>
      <c r="C167" s="191"/>
      <c r="L167" s="86"/>
    </row>
    <row r="168" spans="2:12">
      <c r="B168" s="167"/>
      <c r="C168" s="191"/>
      <c r="L168" s="86"/>
    </row>
    <row r="169" spans="2:12">
      <c r="B169" s="167"/>
      <c r="C169" s="191"/>
      <c r="L169" s="86"/>
    </row>
    <row r="170" spans="2:12">
      <c r="B170" s="167"/>
      <c r="C170" s="191"/>
    </row>
    <row r="171" spans="2:12">
      <c r="B171" s="167"/>
      <c r="C171" s="191"/>
    </row>
    <row r="172" spans="2:12">
      <c r="B172" s="167"/>
      <c r="C172" s="191"/>
    </row>
    <row r="173" spans="2:12">
      <c r="B173" s="167"/>
      <c r="C173" s="191"/>
    </row>
    <row r="174" spans="2:12">
      <c r="B174" s="167"/>
      <c r="C174" s="191"/>
      <c r="L174" s="86"/>
    </row>
    <row r="175" spans="2:12">
      <c r="B175" s="167"/>
      <c r="C175" s="191"/>
      <c r="L175" s="86"/>
    </row>
    <row r="176" spans="2:12">
      <c r="B176" s="167"/>
      <c r="C176" s="191"/>
      <c r="L176" s="86"/>
    </row>
    <row r="177" spans="2:13">
      <c r="B177" s="167"/>
      <c r="C177" s="191"/>
      <c r="L177" s="192"/>
      <c r="M177" s="96"/>
    </row>
    <row r="178" spans="2:13">
      <c r="B178" s="167"/>
      <c r="C178" s="191"/>
      <c r="L178" s="192"/>
      <c r="M178" s="96"/>
    </row>
    <row r="179" spans="2:13">
      <c r="B179" s="167"/>
      <c r="C179" s="191"/>
    </row>
    <row r="180" spans="2:13">
      <c r="B180" s="167"/>
      <c r="C180" s="191"/>
    </row>
    <row r="181" spans="2:13">
      <c r="B181" s="167"/>
      <c r="C181" s="191"/>
    </row>
    <row r="182" spans="2:13">
      <c r="B182" s="167"/>
      <c r="C182" s="191"/>
    </row>
    <row r="183" spans="2:13">
      <c r="B183" s="167"/>
      <c r="C183" s="191"/>
    </row>
    <row r="184" spans="2:13">
      <c r="B184" s="167"/>
      <c r="C184" s="191"/>
    </row>
    <row r="185" spans="2:13">
      <c r="B185" s="167"/>
      <c r="C185" s="191"/>
    </row>
    <row r="186" spans="2:13">
      <c r="B186" s="167"/>
      <c r="C186" s="191"/>
    </row>
    <row r="187" spans="2:13">
      <c r="B187" s="167"/>
      <c r="C187" s="191"/>
    </row>
    <row r="188" spans="2:13">
      <c r="B188" s="189"/>
      <c r="C188" s="193"/>
      <c r="D188" s="96"/>
      <c r="E188" s="96"/>
      <c r="F188" s="96"/>
      <c r="G188" s="96"/>
      <c r="H188" s="96"/>
      <c r="I188" s="96"/>
      <c r="J188" s="96"/>
      <c r="K188" s="96"/>
    </row>
    <row r="189" spans="2:13">
      <c r="B189" s="189"/>
      <c r="C189" s="193"/>
      <c r="D189" s="96"/>
      <c r="E189" s="96"/>
      <c r="F189" s="96"/>
      <c r="G189" s="96"/>
      <c r="H189" s="96"/>
      <c r="I189" s="96"/>
      <c r="J189" s="96"/>
      <c r="K189" s="96"/>
    </row>
    <row r="190" spans="2:13">
      <c r="B190" s="167"/>
      <c r="C190" s="191"/>
    </row>
    <row r="191" spans="2:13">
      <c r="B191" s="167"/>
      <c r="C191" s="191"/>
    </row>
    <row r="192" spans="2:13">
      <c r="B192" s="167"/>
      <c r="C192" s="191"/>
    </row>
    <row r="193" spans="2:3">
      <c r="B193" s="167"/>
      <c r="C193" s="191"/>
    </row>
    <row r="194" spans="2:3">
      <c r="B194" s="167"/>
      <c r="C194" s="191"/>
    </row>
    <row r="195" spans="2:3">
      <c r="B195" s="167"/>
      <c r="C195" s="191"/>
    </row>
    <row r="290" spans="12:13">
      <c r="L290" s="88"/>
      <c r="M290" s="88"/>
    </row>
    <row r="293" spans="12:13">
      <c r="M293" s="98"/>
    </row>
    <row r="302" spans="12:13">
      <c r="L302" s="88"/>
    </row>
    <row r="303" spans="12:13">
      <c r="L303" s="194"/>
      <c r="M303" s="194"/>
    </row>
  </sheetData>
  <phoneticPr fontId="4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Y75"/>
  <sheetViews>
    <sheetView workbookViewId="0">
      <pane xSplit="3" ySplit="3" topLeftCell="D28" activePane="bottomRight" state="frozen"/>
      <selection pane="topRight" activeCell="D1" sqref="D1"/>
      <selection pane="bottomLeft" activeCell="A4" sqref="A4"/>
      <selection pane="bottomRight" activeCell="D2" sqref="D2"/>
    </sheetView>
  </sheetViews>
  <sheetFormatPr defaultRowHeight="13.5"/>
  <cols>
    <col min="1" max="1" width="9" style="2"/>
    <col min="2" max="2" width="3.25" style="2" customWidth="1"/>
    <col min="3" max="3" width="5.5" style="2" customWidth="1"/>
    <col min="4" max="4" width="7.625" style="2" customWidth="1"/>
    <col min="5" max="8" width="9" style="2" hidden="1" customWidth="1"/>
    <col min="9" max="9" width="7.625" style="2" customWidth="1"/>
    <col min="10" max="13" width="9" style="2" hidden="1" customWidth="1"/>
    <col min="14" max="14" width="7.625" style="2" customWidth="1"/>
    <col min="15" max="18" width="9" style="2" hidden="1" customWidth="1"/>
    <col min="19" max="19" width="7.625" style="2" customWidth="1"/>
    <col min="20" max="23" width="9" style="2" hidden="1" customWidth="1"/>
    <col min="24" max="24" width="7.625" style="2" customWidth="1"/>
    <col min="25" max="28" width="9" style="2" hidden="1" customWidth="1"/>
    <col min="29" max="29" width="7.625" style="2" customWidth="1"/>
    <col min="30" max="33" width="9" style="2" hidden="1" customWidth="1"/>
    <col min="34" max="34" width="7.625" style="2" customWidth="1"/>
    <col min="35" max="38" width="9" style="2" hidden="1" customWidth="1"/>
    <col min="39" max="39" width="7.625" style="2" customWidth="1"/>
    <col min="40" max="43" width="9" style="2" hidden="1" customWidth="1"/>
    <col min="44" max="44" width="7.625" style="2" customWidth="1"/>
    <col min="45" max="48" width="9" style="2" hidden="1" customWidth="1"/>
    <col min="49" max="49" width="7.625" style="2" customWidth="1"/>
    <col min="50" max="53" width="9" style="2" hidden="1" customWidth="1"/>
    <col min="54" max="54" width="7.625" style="2" customWidth="1"/>
    <col min="55" max="58" width="9" style="2" hidden="1" customWidth="1"/>
    <col min="59" max="59" width="7.625" style="2" customWidth="1"/>
    <col min="60" max="63" width="9" style="2" hidden="1" customWidth="1"/>
    <col min="64" max="64" width="7.625" style="2" customWidth="1"/>
    <col min="65" max="68" width="9" style="2" hidden="1" customWidth="1"/>
    <col min="69" max="69" width="7.625" style="2" customWidth="1"/>
    <col min="70" max="73" width="9" style="2" hidden="1" customWidth="1"/>
    <col min="74" max="74" width="7.625" style="2" customWidth="1"/>
    <col min="75" max="78" width="9" style="2" hidden="1" customWidth="1"/>
    <col min="79" max="79" width="7.625" style="2" customWidth="1"/>
    <col min="80" max="83" width="9" style="2" hidden="1" customWidth="1"/>
    <col min="84" max="84" width="7.625" style="2" customWidth="1"/>
    <col min="85" max="88" width="9" style="2" hidden="1" customWidth="1"/>
    <col min="89" max="89" width="7.625" style="2" customWidth="1"/>
    <col min="90" max="93" width="9" style="2" hidden="1" customWidth="1"/>
    <col min="94" max="94" width="7.625" style="2" customWidth="1"/>
    <col min="95" max="98" width="9" style="2" hidden="1" customWidth="1"/>
    <col min="99" max="99" width="7.625" style="2" customWidth="1"/>
    <col min="100" max="103" width="9" style="2" hidden="1" customWidth="1"/>
    <col min="104" max="104" width="7.625" style="2" customWidth="1"/>
    <col min="105" max="108" width="9" style="2" hidden="1" customWidth="1"/>
    <col min="109" max="109" width="7.625" style="2" customWidth="1"/>
    <col min="110" max="113" width="9" style="2" hidden="1" customWidth="1"/>
    <col min="114" max="114" width="7.625" style="2" customWidth="1"/>
    <col min="115" max="118" width="9" style="2" hidden="1" customWidth="1"/>
    <col min="119" max="119" width="7.625" style="2" customWidth="1"/>
    <col min="120" max="123" width="9" style="2" hidden="1" customWidth="1"/>
    <col min="124" max="124" width="7.625" style="2" customWidth="1"/>
    <col min="125" max="128" width="9" style="2" hidden="1" customWidth="1"/>
    <col min="129" max="129" width="7.625" style="2" customWidth="1"/>
    <col min="130" max="133" width="9" style="2" hidden="1" customWidth="1"/>
    <col min="134" max="134" width="7.625" style="2" customWidth="1"/>
    <col min="135" max="138" width="9" style="2" hidden="1" customWidth="1"/>
    <col min="139" max="139" width="7.625" style="2" customWidth="1"/>
    <col min="140" max="143" width="9" style="2" hidden="1" customWidth="1"/>
    <col min="144" max="144" width="7.625" style="2" customWidth="1"/>
    <col min="145" max="148" width="9" style="2" hidden="1" customWidth="1"/>
    <col min="149" max="149" width="7.625" style="2" customWidth="1"/>
    <col min="150" max="153" width="9" style="2" hidden="1" customWidth="1"/>
    <col min="154" max="154" width="7.625" style="2" customWidth="1"/>
    <col min="155" max="158" width="9" style="2" hidden="1" customWidth="1"/>
    <col min="159" max="159" width="7.625" style="2" customWidth="1"/>
    <col min="160" max="163" width="9" style="2" hidden="1" customWidth="1"/>
    <col min="164" max="164" width="7.625" style="2" customWidth="1"/>
    <col min="165" max="168" width="9" style="2" hidden="1" customWidth="1"/>
    <col min="169" max="169" width="7.625" style="2" customWidth="1"/>
    <col min="170" max="173" width="9" style="2" hidden="1" customWidth="1"/>
    <col min="174" max="174" width="7.625" style="2" customWidth="1"/>
    <col min="175" max="178" width="9" style="2" hidden="1" customWidth="1"/>
    <col min="179" max="179" width="7.625" style="2" customWidth="1"/>
    <col min="180" max="183" width="9" style="2" hidden="1" customWidth="1"/>
    <col min="184" max="184" width="7.625" style="2" customWidth="1"/>
    <col min="185" max="188" width="9" style="2" hidden="1" customWidth="1"/>
    <col min="189" max="189" width="7.625" style="2" customWidth="1"/>
    <col min="190" max="193" width="9" style="2" hidden="1" customWidth="1"/>
    <col min="194" max="194" width="7.625" style="2" customWidth="1"/>
    <col min="195" max="198" width="9" style="2" hidden="1" customWidth="1"/>
    <col min="199" max="199" width="7.625" style="2" customWidth="1"/>
    <col min="200" max="203" width="9" style="2" hidden="1" customWidth="1"/>
    <col min="204" max="204" width="7.625" style="2" customWidth="1"/>
    <col min="205" max="208" width="9" style="2" hidden="1" customWidth="1"/>
    <col min="209" max="209" width="7.625" style="2" customWidth="1"/>
    <col min="210" max="213" width="9" style="2" hidden="1" customWidth="1"/>
    <col min="214" max="214" width="7.625" style="2" customWidth="1"/>
    <col min="215" max="218" width="9" style="2" hidden="1" customWidth="1"/>
    <col min="219" max="219" width="7.625" style="2" customWidth="1"/>
    <col min="220" max="223" width="9" style="2" hidden="1" customWidth="1"/>
    <col min="224" max="224" width="7.625" style="2" customWidth="1"/>
    <col min="225" max="228" width="9" style="2" hidden="1" customWidth="1"/>
    <col min="229" max="229" width="7.625" style="2" customWidth="1"/>
    <col min="230" max="233" width="9" style="2" hidden="1" customWidth="1"/>
    <col min="234" max="16384" width="9" style="4"/>
  </cols>
  <sheetData>
    <row r="1" spans="1:233">
      <c r="A1" s="1" t="s">
        <v>0</v>
      </c>
      <c r="S1" s="3" t="s">
        <v>1</v>
      </c>
      <c r="AH1" s="72"/>
      <c r="FH1" s="3"/>
    </row>
    <row r="2" spans="1:233">
      <c r="A2" s="5"/>
      <c r="B2" s="6"/>
      <c r="C2" s="6"/>
      <c r="D2" s="7" t="s">
        <v>65</v>
      </c>
      <c r="E2" s="6"/>
      <c r="F2" s="6"/>
      <c r="G2" s="6"/>
      <c r="H2" s="6"/>
      <c r="I2" s="7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  <c r="DU2" s="6"/>
      <c r="DV2" s="6"/>
      <c r="DW2" s="6"/>
      <c r="DX2" s="6"/>
      <c r="DY2" s="6"/>
      <c r="DZ2" s="6"/>
      <c r="EA2" s="6"/>
      <c r="EB2" s="6"/>
      <c r="EC2" s="6"/>
      <c r="ED2" s="6"/>
      <c r="EE2" s="6"/>
      <c r="EF2" s="6"/>
      <c r="EG2" s="6"/>
      <c r="EH2" s="6"/>
      <c r="EI2" s="6"/>
      <c r="EJ2" s="6"/>
      <c r="EK2" s="6"/>
      <c r="EL2" s="6"/>
      <c r="EM2" s="6"/>
      <c r="EN2" s="6"/>
      <c r="EO2" s="6"/>
      <c r="EP2" s="6"/>
      <c r="EQ2" s="6"/>
      <c r="ER2" s="6"/>
      <c r="ES2" s="7"/>
      <c r="ET2" s="6"/>
      <c r="EU2" s="6"/>
      <c r="EV2" s="6"/>
      <c r="EW2" s="6"/>
      <c r="EX2" s="7"/>
      <c r="EY2" s="6"/>
      <c r="EZ2" s="6"/>
      <c r="FA2" s="6"/>
      <c r="FB2" s="6"/>
      <c r="FC2" s="7"/>
      <c r="FD2" s="6"/>
      <c r="FE2" s="6"/>
      <c r="FF2" s="6"/>
      <c r="FG2" s="6"/>
      <c r="FH2" s="6"/>
      <c r="FI2" s="6"/>
      <c r="FJ2" s="6"/>
      <c r="FK2" s="6"/>
      <c r="FL2" s="6"/>
      <c r="FM2" s="6"/>
      <c r="FN2" s="6"/>
      <c r="FO2" s="6"/>
      <c r="FP2" s="6"/>
      <c r="FQ2" s="6"/>
      <c r="FR2" s="6"/>
      <c r="FS2" s="6"/>
      <c r="FT2" s="6"/>
      <c r="FU2" s="6"/>
      <c r="FV2" s="6"/>
      <c r="FW2" s="6"/>
      <c r="FX2" s="6"/>
      <c r="FY2" s="6"/>
      <c r="FZ2" s="6"/>
      <c r="GA2" s="6"/>
      <c r="GB2" s="6"/>
      <c r="GC2" s="6"/>
      <c r="GD2" s="6"/>
      <c r="GE2" s="6"/>
      <c r="GF2" s="6"/>
      <c r="GG2" s="6"/>
      <c r="GH2" s="6"/>
      <c r="GI2" s="6"/>
      <c r="GJ2" s="6"/>
      <c r="GK2" s="6"/>
      <c r="GL2" s="6"/>
      <c r="GM2" s="6"/>
      <c r="GN2" s="6"/>
      <c r="GO2" s="6"/>
      <c r="GP2" s="6"/>
      <c r="GQ2" s="6"/>
      <c r="GR2" s="6"/>
      <c r="GS2" s="6"/>
      <c r="GT2" s="6"/>
      <c r="GU2" s="6"/>
      <c r="GV2" s="6"/>
      <c r="GW2" s="6"/>
      <c r="GX2" s="6"/>
      <c r="GY2" s="6"/>
      <c r="GZ2" s="6"/>
      <c r="HA2" s="6"/>
      <c r="HB2" s="6"/>
      <c r="HC2" s="6"/>
      <c r="HD2" s="6"/>
      <c r="HE2" s="6"/>
      <c r="HF2" s="6"/>
      <c r="HG2" s="6"/>
      <c r="HH2" s="6"/>
      <c r="HI2" s="6"/>
      <c r="HJ2" s="6"/>
      <c r="HK2" s="6"/>
      <c r="HL2" s="6"/>
      <c r="HM2" s="6"/>
      <c r="HN2" s="6"/>
      <c r="HO2" s="6"/>
      <c r="HP2" s="6"/>
      <c r="HQ2" s="6"/>
      <c r="HR2" s="6"/>
      <c r="HS2" s="6"/>
      <c r="HT2" s="6"/>
      <c r="HU2" s="6"/>
      <c r="HV2" s="6"/>
      <c r="HW2" s="6"/>
      <c r="HX2" s="6"/>
      <c r="HY2" s="6"/>
    </row>
    <row r="3" spans="1:233" s="13" customFormat="1">
      <c r="A3" s="8" t="s">
        <v>2</v>
      </c>
      <c r="B3" s="9"/>
      <c r="C3" s="9"/>
      <c r="D3" s="10" t="s">
        <v>3</v>
      </c>
      <c r="E3" s="11"/>
      <c r="F3" s="11"/>
      <c r="G3" s="11"/>
      <c r="H3" s="11"/>
      <c r="I3" s="10" t="s">
        <v>4</v>
      </c>
      <c r="J3" s="11"/>
      <c r="K3" s="11"/>
      <c r="L3" s="11"/>
      <c r="M3" s="11"/>
      <c r="N3" s="73" t="s">
        <v>5</v>
      </c>
      <c r="O3" s="11"/>
      <c r="P3" s="11"/>
      <c r="Q3" s="11"/>
      <c r="R3" s="11"/>
      <c r="S3" s="10" t="s">
        <v>6</v>
      </c>
      <c r="T3" s="11"/>
      <c r="U3" s="11"/>
      <c r="V3" s="11"/>
      <c r="W3" s="11"/>
      <c r="X3" s="73" t="s">
        <v>7</v>
      </c>
      <c r="Y3" s="11"/>
      <c r="Z3" s="11"/>
      <c r="AA3" s="11"/>
      <c r="AB3" s="11"/>
      <c r="AC3" s="10" t="s">
        <v>8</v>
      </c>
      <c r="AD3" s="11"/>
      <c r="AE3" s="11"/>
      <c r="AF3" s="11"/>
      <c r="AG3" s="11"/>
      <c r="AH3" s="73" t="s">
        <v>9</v>
      </c>
      <c r="AI3" s="11"/>
      <c r="AJ3" s="11"/>
      <c r="AK3" s="11"/>
      <c r="AL3" s="11"/>
      <c r="AM3" s="10" t="s">
        <v>10</v>
      </c>
      <c r="AN3" s="11"/>
      <c r="AO3" s="11"/>
      <c r="AP3" s="11"/>
      <c r="AQ3" s="11"/>
      <c r="AR3" s="73" t="s">
        <v>11</v>
      </c>
      <c r="AS3" s="11"/>
      <c r="AT3" s="11"/>
      <c r="AU3" s="11"/>
      <c r="AV3" s="11"/>
      <c r="AW3" s="10" t="s">
        <v>12</v>
      </c>
      <c r="AX3" s="11"/>
      <c r="AY3" s="11"/>
      <c r="AZ3" s="11"/>
      <c r="BA3" s="11"/>
      <c r="BB3" s="10" t="s">
        <v>13</v>
      </c>
      <c r="BC3" s="11"/>
      <c r="BD3" s="11"/>
      <c r="BE3" s="11"/>
      <c r="BF3" s="11"/>
      <c r="BG3" s="10" t="s">
        <v>14</v>
      </c>
      <c r="BH3" s="11"/>
      <c r="BI3" s="11"/>
      <c r="BJ3" s="11"/>
      <c r="BK3" s="11"/>
      <c r="BL3" s="10" t="s">
        <v>15</v>
      </c>
      <c r="BM3" s="11"/>
      <c r="BN3" s="11"/>
      <c r="BO3" s="11"/>
      <c r="BP3" s="11"/>
      <c r="BQ3" s="10" t="s">
        <v>16</v>
      </c>
      <c r="BR3" s="11"/>
      <c r="BS3" s="11"/>
      <c r="BT3" s="11"/>
      <c r="BU3" s="11"/>
      <c r="BV3" s="10" t="s">
        <v>17</v>
      </c>
      <c r="BW3" s="11"/>
      <c r="BX3" s="11"/>
      <c r="BY3" s="11"/>
      <c r="BZ3" s="11"/>
      <c r="CA3" s="10" t="s">
        <v>18</v>
      </c>
      <c r="CB3" s="11"/>
      <c r="CC3" s="11"/>
      <c r="CD3" s="11"/>
      <c r="CE3" s="11"/>
      <c r="CF3" s="10" t="s">
        <v>19</v>
      </c>
      <c r="CG3" s="11"/>
      <c r="CH3" s="11"/>
      <c r="CI3" s="11"/>
      <c r="CJ3" s="11"/>
      <c r="CK3" s="10" t="s">
        <v>20</v>
      </c>
      <c r="CL3" s="11"/>
      <c r="CM3" s="11"/>
      <c r="CN3" s="11"/>
      <c r="CO3" s="11"/>
      <c r="CP3" s="10" t="s">
        <v>21</v>
      </c>
      <c r="CQ3" s="11"/>
      <c r="CR3" s="11"/>
      <c r="CS3" s="11"/>
      <c r="CT3" s="11"/>
      <c r="CU3" s="10" t="s">
        <v>22</v>
      </c>
      <c r="CV3" s="11"/>
      <c r="CW3" s="11"/>
      <c r="CX3" s="11"/>
      <c r="CY3" s="11"/>
      <c r="CZ3" s="73" t="s">
        <v>23</v>
      </c>
      <c r="DA3" s="11"/>
      <c r="DB3" s="11"/>
      <c r="DC3" s="11"/>
      <c r="DD3" s="11"/>
      <c r="DE3" s="12" t="s">
        <v>24</v>
      </c>
      <c r="DF3" s="11"/>
      <c r="DG3" s="11"/>
      <c r="DH3" s="11"/>
      <c r="DI3" s="11"/>
      <c r="DJ3" s="74" t="s">
        <v>25</v>
      </c>
      <c r="DK3" s="11"/>
      <c r="DL3" s="11"/>
      <c r="DM3" s="11"/>
      <c r="DN3" s="11"/>
      <c r="DO3" s="12" t="s">
        <v>26</v>
      </c>
      <c r="DP3" s="11"/>
      <c r="DQ3" s="11"/>
      <c r="DR3" s="11"/>
      <c r="DS3" s="11"/>
      <c r="DT3" s="73" t="s">
        <v>27</v>
      </c>
      <c r="DU3" s="11"/>
      <c r="DV3" s="11"/>
      <c r="DW3" s="11"/>
      <c r="DX3" s="11"/>
      <c r="DY3" s="10" t="s">
        <v>27</v>
      </c>
      <c r="DZ3" s="11"/>
      <c r="EA3" s="11"/>
      <c r="EB3" s="11"/>
      <c r="EC3" s="11"/>
      <c r="ED3" s="10" t="s">
        <v>28</v>
      </c>
      <c r="EE3" s="11"/>
      <c r="EF3" s="11"/>
      <c r="EG3" s="11"/>
      <c r="EH3" s="11"/>
      <c r="EI3" s="73" t="s">
        <v>29</v>
      </c>
      <c r="EJ3" s="11"/>
      <c r="EK3" s="11"/>
      <c r="EL3" s="11"/>
      <c r="EM3" s="11"/>
      <c r="EN3" s="10" t="s">
        <v>30</v>
      </c>
      <c r="EO3" s="11"/>
      <c r="EP3" s="11"/>
      <c r="EQ3" s="11"/>
      <c r="ER3" s="11"/>
      <c r="ES3" s="10" t="s">
        <v>31</v>
      </c>
      <c r="ET3" s="11"/>
      <c r="EU3" s="11"/>
      <c r="EV3" s="11"/>
      <c r="EW3" s="11"/>
      <c r="EX3" s="10" t="s">
        <v>32</v>
      </c>
      <c r="EY3" s="11"/>
      <c r="EZ3" s="11"/>
      <c r="FA3" s="11"/>
      <c r="FB3" s="11"/>
      <c r="FC3" s="10" t="s">
        <v>33</v>
      </c>
      <c r="FD3" s="11"/>
      <c r="FE3" s="11"/>
      <c r="FF3" s="11"/>
      <c r="FG3" s="11"/>
      <c r="FH3" s="10" t="s">
        <v>34</v>
      </c>
      <c r="FI3" s="11"/>
      <c r="FJ3" s="11"/>
      <c r="FK3" s="11"/>
      <c r="FL3" s="11"/>
      <c r="FM3" s="10" t="s">
        <v>35</v>
      </c>
      <c r="FN3" s="11"/>
      <c r="FO3" s="11"/>
      <c r="FP3" s="11"/>
      <c r="FQ3" s="11"/>
      <c r="FR3" s="10" t="s">
        <v>36</v>
      </c>
      <c r="FS3" s="11"/>
      <c r="FT3" s="11"/>
      <c r="FU3" s="11"/>
      <c r="FV3" s="11"/>
      <c r="FW3" s="10" t="s">
        <v>37</v>
      </c>
      <c r="FX3" s="11"/>
      <c r="FY3" s="11"/>
      <c r="FZ3" s="11"/>
      <c r="GA3" s="11"/>
      <c r="GB3" s="10" t="s">
        <v>38</v>
      </c>
      <c r="GC3" s="11"/>
      <c r="GD3" s="11"/>
      <c r="GE3" s="11"/>
      <c r="GF3" s="11"/>
      <c r="GG3" s="10" t="s">
        <v>39</v>
      </c>
      <c r="GH3" s="11"/>
      <c r="GI3" s="11"/>
      <c r="GJ3" s="11"/>
      <c r="GK3" s="11"/>
      <c r="GL3" s="10" t="s">
        <v>40</v>
      </c>
      <c r="GM3" s="11"/>
      <c r="GN3" s="11"/>
      <c r="GO3" s="11"/>
      <c r="GP3" s="11"/>
      <c r="GQ3" s="12" t="s">
        <v>41</v>
      </c>
      <c r="GR3" s="11"/>
      <c r="GS3" s="11"/>
      <c r="GT3" s="11"/>
      <c r="GU3" s="11"/>
      <c r="GV3" s="12" t="s">
        <v>42</v>
      </c>
      <c r="GW3" s="11"/>
      <c r="GX3" s="11"/>
      <c r="GY3" s="11"/>
      <c r="GZ3" s="11"/>
      <c r="HA3" s="12" t="s">
        <v>43</v>
      </c>
      <c r="HB3" s="11"/>
      <c r="HC3" s="11"/>
      <c r="HD3" s="11"/>
      <c r="HE3" s="11"/>
      <c r="HF3" s="12" t="s">
        <v>44</v>
      </c>
      <c r="HG3" s="11"/>
      <c r="HH3" s="11"/>
      <c r="HI3" s="11"/>
      <c r="HJ3" s="11"/>
      <c r="HK3" s="12" t="s">
        <v>45</v>
      </c>
      <c r="HL3" s="11"/>
      <c r="HM3" s="11"/>
      <c r="HN3" s="11"/>
      <c r="HO3" s="11"/>
      <c r="HP3" s="12" t="s">
        <v>46</v>
      </c>
      <c r="HQ3" s="11"/>
      <c r="HR3" s="11"/>
      <c r="HS3" s="11"/>
      <c r="HT3" s="11"/>
      <c r="HU3" s="12" t="s">
        <v>47</v>
      </c>
      <c r="HV3" s="11"/>
      <c r="HW3" s="11"/>
      <c r="HX3" s="11"/>
      <c r="HY3" s="11"/>
    </row>
    <row r="4" spans="1:233">
      <c r="A4" s="14">
        <v>8</v>
      </c>
      <c r="B4" s="15" t="s">
        <v>48</v>
      </c>
      <c r="C4" s="16">
        <v>8.9</v>
      </c>
      <c r="D4" s="17"/>
      <c r="E4" s="18"/>
      <c r="F4" s="18"/>
      <c r="G4" s="18"/>
      <c r="H4" s="18"/>
      <c r="I4" s="17"/>
      <c r="J4" s="18"/>
      <c r="K4" s="18"/>
      <c r="L4" s="18"/>
      <c r="M4" s="18"/>
      <c r="N4" s="17"/>
      <c r="O4" s="18"/>
      <c r="P4" s="18"/>
      <c r="Q4" s="18"/>
      <c r="R4" s="18"/>
      <c r="S4" s="17"/>
      <c r="T4" s="18"/>
      <c r="U4" s="18"/>
      <c r="V4" s="18"/>
      <c r="W4" s="18"/>
      <c r="X4" s="17"/>
      <c r="Y4" s="18"/>
      <c r="Z4" s="18"/>
      <c r="AA4" s="18"/>
      <c r="AB4" s="18"/>
      <c r="AC4" s="17"/>
      <c r="AD4" s="18"/>
      <c r="AE4" s="18"/>
      <c r="AF4" s="18"/>
      <c r="AG4" s="18"/>
      <c r="AH4" s="17"/>
      <c r="AI4" s="18"/>
      <c r="AJ4" s="18"/>
      <c r="AK4" s="18"/>
      <c r="AL4" s="18"/>
      <c r="AM4" s="17"/>
      <c r="AN4" s="18"/>
      <c r="AO4" s="18"/>
      <c r="AP4" s="18"/>
      <c r="AQ4" s="18"/>
      <c r="AR4" s="17"/>
      <c r="AS4" s="18"/>
      <c r="AT4" s="18"/>
      <c r="AU4" s="18"/>
      <c r="AV4" s="18"/>
      <c r="AW4" s="17"/>
      <c r="AX4" s="18"/>
      <c r="AY4" s="18"/>
      <c r="AZ4" s="18"/>
      <c r="BA4" s="18"/>
      <c r="BB4" s="17"/>
      <c r="BC4" s="18"/>
      <c r="BD4" s="18"/>
      <c r="BE4" s="18"/>
      <c r="BF4" s="18"/>
      <c r="BG4" s="17"/>
      <c r="BH4" s="18"/>
      <c r="BI4" s="18"/>
      <c r="BJ4" s="18"/>
      <c r="BK4" s="18"/>
      <c r="BL4" s="17"/>
      <c r="BM4" s="18"/>
      <c r="BN4" s="18"/>
      <c r="BO4" s="18"/>
      <c r="BP4" s="18"/>
      <c r="BQ4" s="19"/>
      <c r="BR4" s="18"/>
      <c r="BS4" s="18"/>
      <c r="BT4" s="18"/>
      <c r="BU4" s="18"/>
      <c r="BV4" s="19"/>
      <c r="BW4" s="18"/>
      <c r="BX4" s="18"/>
      <c r="BY4" s="18"/>
      <c r="BZ4" s="18"/>
      <c r="CA4" s="19"/>
      <c r="CB4" s="18"/>
      <c r="CC4" s="18"/>
      <c r="CD4" s="18"/>
      <c r="CE4" s="18"/>
      <c r="CF4" s="19"/>
      <c r="CG4" s="18"/>
      <c r="CH4" s="18"/>
      <c r="CI4" s="18"/>
      <c r="CJ4" s="18"/>
      <c r="CK4" s="17"/>
      <c r="CL4" s="18"/>
      <c r="CM4" s="18"/>
      <c r="CN4" s="18"/>
      <c r="CO4" s="18"/>
      <c r="CP4" s="17"/>
      <c r="CQ4" s="18"/>
      <c r="CR4" s="18"/>
      <c r="CS4" s="18"/>
      <c r="CT4" s="18"/>
      <c r="CU4" s="17"/>
      <c r="CV4" s="18"/>
      <c r="CW4" s="18"/>
      <c r="CX4" s="18"/>
      <c r="CY4" s="18"/>
      <c r="CZ4" s="17"/>
      <c r="DA4" s="18"/>
      <c r="DB4" s="18"/>
      <c r="DC4" s="18"/>
      <c r="DD4" s="18"/>
      <c r="DE4" s="20"/>
      <c r="DF4" s="18"/>
      <c r="DG4" s="18"/>
      <c r="DH4" s="18"/>
      <c r="DI4" s="18"/>
      <c r="DJ4" s="20"/>
      <c r="DK4" s="18"/>
      <c r="DL4" s="18"/>
      <c r="DM4" s="18"/>
      <c r="DN4" s="18"/>
      <c r="DO4" s="21"/>
      <c r="DP4" s="22">
        <f t="shared" ref="DP4:DP44" si="0">DO4*(+$A4+0.5)</f>
        <v>0</v>
      </c>
      <c r="DQ4" s="22">
        <f t="shared" ref="DQ4:DQ44" si="1">($A4+0.5)-DO$46</f>
        <v>-14.533333333333335</v>
      </c>
      <c r="DR4" s="22">
        <f t="shared" ref="DR4:DR44" si="2">DQ4^2</f>
        <v>211.21777777777783</v>
      </c>
      <c r="DS4" s="22">
        <f t="shared" ref="DS4:DS44" si="3">DR4*DO4</f>
        <v>0</v>
      </c>
      <c r="DT4" s="17"/>
      <c r="DU4" s="18"/>
      <c r="DV4" s="18"/>
      <c r="DW4" s="18"/>
      <c r="DX4" s="18"/>
      <c r="DY4" s="17"/>
      <c r="DZ4" s="18"/>
      <c r="EA4" s="18"/>
      <c r="EB4" s="18"/>
      <c r="EC4" s="18"/>
      <c r="ED4" s="17"/>
      <c r="EE4" s="18"/>
      <c r="EF4" s="18"/>
      <c r="EG4" s="18"/>
      <c r="EH4" s="18"/>
      <c r="EI4" s="17"/>
      <c r="EJ4" s="18"/>
      <c r="EK4" s="18"/>
      <c r="EL4" s="18"/>
      <c r="EM4" s="18"/>
      <c r="EN4" s="17"/>
      <c r="EO4" s="18"/>
      <c r="EP4" s="18"/>
      <c r="EQ4" s="18"/>
      <c r="ER4" s="18"/>
      <c r="ES4" s="17"/>
      <c r="ET4" s="18"/>
      <c r="EU4" s="18"/>
      <c r="EV4" s="18"/>
      <c r="EW4" s="18"/>
      <c r="EX4" s="17"/>
      <c r="EY4" s="18"/>
      <c r="EZ4" s="18"/>
      <c r="FA4" s="18"/>
      <c r="FB4" s="18"/>
      <c r="FC4" s="17"/>
      <c r="FD4" s="18"/>
      <c r="FE4" s="18"/>
      <c r="FF4" s="18"/>
      <c r="FG4" s="18"/>
      <c r="FH4" s="17"/>
      <c r="FI4" s="18"/>
      <c r="FJ4" s="18"/>
      <c r="FK4" s="18"/>
      <c r="FL4" s="18"/>
      <c r="FM4" s="17"/>
      <c r="FN4" s="18"/>
      <c r="FO4" s="18"/>
      <c r="FP4" s="18"/>
      <c r="FQ4" s="18"/>
      <c r="FR4" s="17"/>
      <c r="FS4" s="18"/>
      <c r="FT4" s="18"/>
      <c r="FU4" s="18"/>
      <c r="FV4" s="18"/>
      <c r="FW4" s="17"/>
      <c r="FX4" s="18"/>
      <c r="FY4" s="18"/>
      <c r="FZ4" s="18"/>
      <c r="GA4" s="18"/>
      <c r="GB4" s="17"/>
      <c r="GC4" s="18"/>
      <c r="GD4" s="18"/>
      <c r="GE4" s="18"/>
      <c r="GF4" s="18"/>
      <c r="GG4" s="17"/>
      <c r="GH4" s="18"/>
      <c r="GI4" s="18"/>
      <c r="GJ4" s="18"/>
      <c r="GK4" s="18"/>
      <c r="GL4" s="17"/>
      <c r="GM4" s="18"/>
      <c r="GN4" s="18"/>
      <c r="GO4" s="18"/>
      <c r="GP4" s="18"/>
      <c r="GQ4" s="20"/>
      <c r="GR4" s="18"/>
      <c r="GS4" s="18"/>
      <c r="GT4" s="18"/>
      <c r="GU4" s="18"/>
      <c r="GV4" s="20"/>
      <c r="GW4" s="18"/>
      <c r="GX4" s="18"/>
      <c r="GY4" s="18"/>
      <c r="GZ4" s="18"/>
      <c r="HA4" s="20"/>
      <c r="HB4" s="18"/>
      <c r="HC4" s="18"/>
      <c r="HD4" s="18"/>
      <c r="HE4" s="18"/>
      <c r="HF4" s="20"/>
      <c r="HG4" s="18"/>
      <c r="HH4" s="18"/>
      <c r="HI4" s="18"/>
      <c r="HJ4" s="18"/>
      <c r="HK4" s="20"/>
      <c r="HL4" s="18"/>
      <c r="HM4" s="18"/>
      <c r="HN4" s="18"/>
      <c r="HO4" s="18"/>
      <c r="HP4" s="20"/>
      <c r="HQ4" s="18"/>
      <c r="HR4" s="18"/>
      <c r="HS4" s="18"/>
      <c r="HT4" s="18"/>
      <c r="HU4" s="20"/>
      <c r="HV4" s="18"/>
      <c r="HW4" s="18"/>
      <c r="HX4" s="18"/>
      <c r="HY4" s="18"/>
    </row>
    <row r="5" spans="1:233">
      <c r="A5" s="14">
        <v>9</v>
      </c>
      <c r="B5" s="15" t="s">
        <v>48</v>
      </c>
      <c r="C5" s="16">
        <v>9.9</v>
      </c>
      <c r="D5" s="17"/>
      <c r="E5" s="18"/>
      <c r="F5" s="18"/>
      <c r="G5" s="18"/>
      <c r="H5" s="18"/>
      <c r="I5" s="17"/>
      <c r="J5" s="18"/>
      <c r="K5" s="18"/>
      <c r="L5" s="18"/>
      <c r="M5" s="18"/>
      <c r="N5" s="17"/>
      <c r="O5" s="18"/>
      <c r="P5" s="18"/>
      <c r="Q5" s="18"/>
      <c r="R5" s="18"/>
      <c r="S5" s="17"/>
      <c r="T5" s="18"/>
      <c r="U5" s="18"/>
      <c r="V5" s="18"/>
      <c r="W5" s="18"/>
      <c r="X5" s="17"/>
      <c r="Y5" s="18"/>
      <c r="Z5" s="18"/>
      <c r="AA5" s="18"/>
      <c r="AB5" s="18"/>
      <c r="AC5" s="17"/>
      <c r="AD5" s="18"/>
      <c r="AE5" s="18"/>
      <c r="AF5" s="18"/>
      <c r="AG5" s="18"/>
      <c r="AH5" s="17"/>
      <c r="AI5" s="18"/>
      <c r="AJ5" s="18"/>
      <c r="AK5" s="18"/>
      <c r="AL5" s="18"/>
      <c r="AM5" s="17"/>
      <c r="AN5" s="18"/>
      <c r="AO5" s="18"/>
      <c r="AP5" s="18"/>
      <c r="AQ5" s="18"/>
      <c r="AR5" s="17"/>
      <c r="AS5" s="18"/>
      <c r="AT5" s="18"/>
      <c r="AU5" s="18"/>
      <c r="AV5" s="18"/>
      <c r="AW5" s="17"/>
      <c r="AX5" s="18"/>
      <c r="AY5" s="18"/>
      <c r="AZ5" s="18"/>
      <c r="BA5" s="18"/>
      <c r="BB5" s="17"/>
      <c r="BC5" s="18"/>
      <c r="BD5" s="18"/>
      <c r="BE5" s="18"/>
      <c r="BF5" s="18"/>
      <c r="BG5" s="17"/>
      <c r="BH5" s="18"/>
      <c r="BI5" s="18"/>
      <c r="BJ5" s="18"/>
      <c r="BK5" s="18"/>
      <c r="BL5" s="17"/>
      <c r="BM5" s="18"/>
      <c r="BN5" s="18"/>
      <c r="BO5" s="18"/>
      <c r="BP5" s="18"/>
      <c r="BQ5" s="19"/>
      <c r="BR5" s="18"/>
      <c r="BS5" s="18"/>
      <c r="BT5" s="18"/>
      <c r="BU5" s="18"/>
      <c r="BV5" s="19"/>
      <c r="BW5" s="18"/>
      <c r="BX5" s="18"/>
      <c r="BY5" s="18"/>
      <c r="BZ5" s="18"/>
      <c r="CA5" s="19"/>
      <c r="CB5" s="18"/>
      <c r="CC5" s="18"/>
      <c r="CD5" s="18"/>
      <c r="CE5" s="18"/>
      <c r="CF5" s="19"/>
      <c r="CG5" s="18"/>
      <c r="CH5" s="18"/>
      <c r="CI5" s="18"/>
      <c r="CJ5" s="18"/>
      <c r="CK5" s="17"/>
      <c r="CL5" s="18"/>
      <c r="CM5" s="18"/>
      <c r="CN5" s="18"/>
      <c r="CO5" s="18"/>
      <c r="CP5" s="17"/>
      <c r="CQ5" s="18"/>
      <c r="CR5" s="18"/>
      <c r="CS5" s="18"/>
      <c r="CT5" s="18"/>
      <c r="CU5" s="17"/>
      <c r="CV5" s="18"/>
      <c r="CW5" s="18"/>
      <c r="CX5" s="18"/>
      <c r="CY5" s="18"/>
      <c r="CZ5" s="17"/>
      <c r="DA5" s="18"/>
      <c r="DB5" s="18"/>
      <c r="DC5" s="18"/>
      <c r="DD5" s="18"/>
      <c r="DE5" s="20"/>
      <c r="DF5" s="18"/>
      <c r="DG5" s="18"/>
      <c r="DH5" s="18"/>
      <c r="DI5" s="18"/>
      <c r="DJ5" s="20"/>
      <c r="DK5" s="18"/>
      <c r="DL5" s="18"/>
      <c r="DM5" s="18"/>
      <c r="DN5" s="18"/>
      <c r="DO5" s="21"/>
      <c r="DP5" s="22">
        <f t="shared" si="0"/>
        <v>0</v>
      </c>
      <c r="DQ5" s="22">
        <f t="shared" si="1"/>
        <v>-13.533333333333335</v>
      </c>
      <c r="DR5" s="22">
        <f t="shared" si="2"/>
        <v>183.15111111111116</v>
      </c>
      <c r="DS5" s="22">
        <f t="shared" si="3"/>
        <v>0</v>
      </c>
      <c r="DT5" s="17"/>
      <c r="DU5" s="18"/>
      <c r="DV5" s="18"/>
      <c r="DW5" s="18"/>
      <c r="DX5" s="18"/>
      <c r="DY5" s="17"/>
      <c r="DZ5" s="18"/>
      <c r="EA5" s="18"/>
      <c r="EB5" s="18"/>
      <c r="EC5" s="18"/>
      <c r="ED5" s="17"/>
      <c r="EE5" s="18"/>
      <c r="EF5" s="18"/>
      <c r="EG5" s="18"/>
      <c r="EH5" s="18"/>
      <c r="EI5" s="17"/>
      <c r="EJ5" s="18"/>
      <c r="EK5" s="18"/>
      <c r="EL5" s="18"/>
      <c r="EM5" s="18"/>
      <c r="EN5" s="17"/>
      <c r="EO5" s="18"/>
      <c r="EP5" s="18"/>
      <c r="EQ5" s="18"/>
      <c r="ER5" s="18"/>
      <c r="ES5" s="17"/>
      <c r="ET5" s="18"/>
      <c r="EU5" s="18"/>
      <c r="EV5" s="18"/>
      <c r="EW5" s="18"/>
      <c r="EX5" s="17"/>
      <c r="EY5" s="18"/>
      <c r="EZ5" s="18"/>
      <c r="FA5" s="18"/>
      <c r="FB5" s="18"/>
      <c r="FC5" s="17"/>
      <c r="FD5" s="18"/>
      <c r="FE5" s="18"/>
      <c r="FF5" s="18"/>
      <c r="FG5" s="18"/>
      <c r="FH5" s="17"/>
      <c r="FI5" s="18"/>
      <c r="FJ5" s="18"/>
      <c r="FK5" s="18"/>
      <c r="FL5" s="18"/>
      <c r="FM5" s="17"/>
      <c r="FN5" s="18"/>
      <c r="FO5" s="18"/>
      <c r="FP5" s="18"/>
      <c r="FQ5" s="18"/>
      <c r="FR5" s="17"/>
      <c r="FS5" s="18"/>
      <c r="FT5" s="18"/>
      <c r="FU5" s="18"/>
      <c r="FV5" s="18"/>
      <c r="FW5" s="17"/>
      <c r="FX5" s="18"/>
      <c r="FY5" s="18"/>
      <c r="FZ5" s="18"/>
      <c r="GA5" s="18"/>
      <c r="GB5" s="17"/>
      <c r="GC5" s="18"/>
      <c r="GD5" s="18"/>
      <c r="GE5" s="18"/>
      <c r="GF5" s="18"/>
      <c r="GG5" s="17"/>
      <c r="GH5" s="18"/>
      <c r="GI5" s="18"/>
      <c r="GJ5" s="18"/>
      <c r="GK5" s="18"/>
      <c r="GL5" s="17"/>
      <c r="GM5" s="18"/>
      <c r="GN5" s="18"/>
      <c r="GO5" s="18"/>
      <c r="GP5" s="18"/>
      <c r="GQ5" s="20"/>
      <c r="GR5" s="18"/>
      <c r="GS5" s="18"/>
      <c r="GT5" s="18"/>
      <c r="GU5" s="18"/>
      <c r="GV5" s="20"/>
      <c r="GW5" s="18"/>
      <c r="GX5" s="18"/>
      <c r="GY5" s="18"/>
      <c r="GZ5" s="18"/>
      <c r="HA5" s="20"/>
      <c r="HB5" s="18"/>
      <c r="HC5" s="18"/>
      <c r="HD5" s="18"/>
      <c r="HE5" s="18"/>
      <c r="HF5" s="20"/>
      <c r="HG5" s="18"/>
      <c r="HH5" s="18"/>
      <c r="HI5" s="18"/>
      <c r="HJ5" s="18"/>
      <c r="HK5" s="20"/>
      <c r="HL5" s="18"/>
      <c r="HM5" s="18"/>
      <c r="HN5" s="18"/>
      <c r="HO5" s="18"/>
      <c r="HP5" s="20"/>
      <c r="HQ5" s="18"/>
      <c r="HR5" s="18"/>
      <c r="HS5" s="18"/>
      <c r="HT5" s="18"/>
      <c r="HU5" s="20"/>
      <c r="HV5" s="18"/>
      <c r="HW5" s="18"/>
      <c r="HX5" s="18"/>
      <c r="HY5" s="18"/>
    </row>
    <row r="6" spans="1:233">
      <c r="A6" s="14">
        <v>10</v>
      </c>
      <c r="B6" s="15" t="s">
        <v>48</v>
      </c>
      <c r="C6" s="16">
        <v>10.9</v>
      </c>
      <c r="D6" s="22"/>
      <c r="E6" s="22">
        <f>D6*(+$A6+0.5)</f>
        <v>0</v>
      </c>
      <c r="F6" s="22">
        <f>($A6+0.5)-D$46</f>
        <v>-26.666666666666664</v>
      </c>
      <c r="G6" s="22">
        <f>F6^2</f>
        <v>711.11111111111097</v>
      </c>
      <c r="H6" s="22">
        <f>G6*D6</f>
        <v>0</v>
      </c>
      <c r="I6" s="22"/>
      <c r="J6" s="22">
        <f t="shared" ref="J6:J44" si="4">I6*(+$A6+0.5)</f>
        <v>0</v>
      </c>
      <c r="K6" s="22">
        <f t="shared" ref="K6:K44" si="5">($A6+0.5)-I$46</f>
        <v>-24.714285714285715</v>
      </c>
      <c r="L6" s="22">
        <f t="shared" ref="L6:L44" si="6">K6^2</f>
        <v>610.79591836734699</v>
      </c>
      <c r="M6" s="22">
        <f t="shared" ref="M6:M44" si="7">L6*I6</f>
        <v>0</v>
      </c>
      <c r="N6" s="22"/>
      <c r="O6" s="22">
        <f t="shared" ref="O6:O44" si="8">N6*(+$A6+0.5)</f>
        <v>0</v>
      </c>
      <c r="P6" s="22">
        <f t="shared" ref="P6:P44" si="9">($A6+0.5)-N$46</f>
        <v>-23.125</v>
      </c>
      <c r="Q6" s="22">
        <f t="shared" ref="Q6:Q44" si="10">P6^2</f>
        <v>534.765625</v>
      </c>
      <c r="R6" s="22">
        <f t="shared" ref="R6:R44" si="11">Q6*N6</f>
        <v>0</v>
      </c>
      <c r="S6" s="22"/>
      <c r="T6" s="22">
        <f t="shared" ref="T6:T44" si="12">S6*(+$A6+0.5)</f>
        <v>0</v>
      </c>
      <c r="U6" s="22">
        <f t="shared" ref="U6:U44" si="13">($A6+0.5)-S$46</f>
        <v>-22.222222222222221</v>
      </c>
      <c r="V6" s="22">
        <f t="shared" ref="V6:V44" si="14">U6^2</f>
        <v>493.82716049382714</v>
      </c>
      <c r="W6" s="22">
        <f t="shared" ref="W6:W44" si="15">V6*S6</f>
        <v>0</v>
      </c>
      <c r="X6" s="22"/>
      <c r="Y6" s="22">
        <f t="shared" ref="Y6:Y44" si="16">X6*(+$A6+0.5)</f>
        <v>0</v>
      </c>
      <c r="Z6" s="22">
        <f t="shared" ref="Z6:Z44" si="17">($A6+0.5)-X$46</f>
        <v>-20.7</v>
      </c>
      <c r="AA6" s="22">
        <f t="shared" ref="AA6:AA44" si="18">Z6^2</f>
        <v>428.48999999999995</v>
      </c>
      <c r="AB6" s="22">
        <f t="shared" ref="AB6:AB44" si="19">AA6*X6</f>
        <v>0</v>
      </c>
      <c r="AC6" s="22"/>
      <c r="AD6" s="22">
        <f t="shared" ref="AD6:AD44" si="20">AC6*(+$A6+0.5)</f>
        <v>0</v>
      </c>
      <c r="AE6" s="22">
        <f t="shared" ref="AE6:AE44" si="21">($A6+0.5)-AC$46</f>
        <v>-20.181818181818183</v>
      </c>
      <c r="AF6" s="22">
        <f t="shared" ref="AF6:AF44" si="22">AE6^2</f>
        <v>407.30578512396698</v>
      </c>
      <c r="AG6" s="22">
        <f t="shared" ref="AG6:AG44" si="23">AF6*AC6</f>
        <v>0</v>
      </c>
      <c r="AH6" s="22"/>
      <c r="AI6" s="22">
        <f t="shared" ref="AI6:AI44" si="24">AH6*(+$A6+0.5)</f>
        <v>0</v>
      </c>
      <c r="AJ6" s="22">
        <f t="shared" ref="AJ6:AJ44" si="25">($A6+0.5)-AH$46</f>
        <v>-19.166666666666668</v>
      </c>
      <c r="AK6" s="22">
        <f t="shared" ref="AK6:AK44" si="26">AJ6^2</f>
        <v>367.36111111111114</v>
      </c>
      <c r="AL6" s="22">
        <f t="shared" ref="AL6:AL44" si="27">AK6*AH6</f>
        <v>0</v>
      </c>
      <c r="AM6" s="22"/>
      <c r="AN6" s="22">
        <f t="shared" ref="AN6:AN44" si="28">AM6*(+$A6+0.5)</f>
        <v>0</v>
      </c>
      <c r="AO6" s="22">
        <f t="shared" ref="AO6:AO44" si="29">($A6+0.5)-AM$46</f>
        <v>-18.307692307692307</v>
      </c>
      <c r="AP6" s="22">
        <f t="shared" ref="AP6:AP44" si="30">AO6^2</f>
        <v>335.17159763313606</v>
      </c>
      <c r="AQ6" s="22">
        <f t="shared" ref="AQ6:AQ44" si="31">AP6*AM6</f>
        <v>0</v>
      </c>
      <c r="AR6" s="22"/>
      <c r="AS6" s="22">
        <f t="shared" ref="AS6:AS44" si="32">AR6*(+$A6+0.5)</f>
        <v>0</v>
      </c>
      <c r="AT6" s="22">
        <f t="shared" ref="AT6:AT44" si="33">($A6+0.5)-AR$46</f>
        <v>-17.357142857142858</v>
      </c>
      <c r="AU6" s="22">
        <f t="shared" ref="AU6:AU44" si="34">AT6^2</f>
        <v>301.2704081632653</v>
      </c>
      <c r="AV6" s="22">
        <f t="shared" ref="AV6:AV44" si="35">AU6*AR6</f>
        <v>0</v>
      </c>
      <c r="AW6" s="22"/>
      <c r="AX6" s="22">
        <f t="shared" ref="AX6:AX44" si="36">AW6*(+$A6+0.5)</f>
        <v>0</v>
      </c>
      <c r="AY6" s="22">
        <f t="shared" ref="AY6:AY44" si="37">($A6+0.5)-AW$46</f>
        <v>-18</v>
      </c>
      <c r="AZ6" s="22">
        <f t="shared" ref="AZ6:AZ44" si="38">AY6^2</f>
        <v>324</v>
      </c>
      <c r="BA6" s="22">
        <f t="shared" ref="BA6:BA44" si="39">AZ6*AW6</f>
        <v>0</v>
      </c>
      <c r="BB6" s="22"/>
      <c r="BC6" s="22">
        <f t="shared" ref="BC6:BC44" si="40">BB6*(+$A6+0.5)</f>
        <v>0</v>
      </c>
      <c r="BD6" s="22">
        <f t="shared" ref="BD6:BD44" si="41">($A6+0.5)-BB$46</f>
        <v>-16.625</v>
      </c>
      <c r="BE6" s="22">
        <f t="shared" ref="BE6:BE44" si="42">BD6^2</f>
        <v>276.390625</v>
      </c>
      <c r="BF6" s="22">
        <f t="shared" ref="BF6:BF44" si="43">BE6*BB6</f>
        <v>0</v>
      </c>
      <c r="BG6" s="22"/>
      <c r="BH6" s="22">
        <f t="shared" ref="BH6:BH44" si="44">BG6*(+$A6+0.5)</f>
        <v>0</v>
      </c>
      <c r="BI6" s="22">
        <f t="shared" ref="BI6:BI44" si="45">($A6+0.5)-BG$46</f>
        <v>-16.588235294117649</v>
      </c>
      <c r="BJ6" s="22">
        <f t="shared" ref="BJ6:BJ44" si="46">BI6^2</f>
        <v>275.16955017301041</v>
      </c>
      <c r="BK6" s="22">
        <f t="shared" ref="BK6:BK44" si="47">BJ6*BG6</f>
        <v>0</v>
      </c>
      <c r="BL6" s="22"/>
      <c r="BM6" s="22">
        <f t="shared" ref="BM6:BM44" si="48">BL6*(+$A6+0.5)</f>
        <v>0</v>
      </c>
      <c r="BN6" s="22">
        <f t="shared" ref="BN6:BN44" si="49">($A6+0.5)-BL$46</f>
        <v>-15</v>
      </c>
      <c r="BO6" s="22">
        <f t="shared" ref="BO6:BO44" si="50">BN6^2</f>
        <v>225</v>
      </c>
      <c r="BP6" s="22">
        <f t="shared" ref="BP6:BP44" si="51">BO6*BL6</f>
        <v>0</v>
      </c>
      <c r="BQ6" s="22"/>
      <c r="BR6" s="22">
        <f t="shared" ref="BR6:BR44" si="52">BQ6*(+$A6+0.5)</f>
        <v>0</v>
      </c>
      <c r="BS6" s="22">
        <f t="shared" ref="BS6:BS44" si="53">($A6+0.5)-BQ$46</f>
        <v>-15.526315789473685</v>
      </c>
      <c r="BT6" s="22">
        <f t="shared" ref="BT6:BT44" si="54">BS6^2</f>
        <v>241.06648199445985</v>
      </c>
      <c r="BU6" s="22">
        <f t="shared" ref="BU6:BU44" si="55">BT6*BQ6</f>
        <v>0</v>
      </c>
      <c r="BV6" s="22"/>
      <c r="BW6" s="22">
        <f t="shared" ref="BW6:BW44" si="56">BV6*(+$A6+0.5)</f>
        <v>0</v>
      </c>
      <c r="BX6" s="22">
        <f t="shared" ref="BX6:BX44" si="57">($A6+0.5)-BV$46</f>
        <v>-14.692307692307693</v>
      </c>
      <c r="BY6" s="22">
        <f t="shared" ref="BY6:BY44" si="58">BX6^2</f>
        <v>215.86390532544382</v>
      </c>
      <c r="BZ6" s="22">
        <f t="shared" ref="BZ6:BZ44" si="59">BY6*BV6</f>
        <v>0</v>
      </c>
      <c r="CA6" s="22"/>
      <c r="CB6" s="22">
        <f t="shared" ref="CB6:CB44" si="60">CA6*(+$A6+0.5)</f>
        <v>0</v>
      </c>
      <c r="CC6" s="22">
        <f t="shared" ref="CC6:CC44" si="61">($A6+0.5)-CA$46</f>
        <v>-14.428571428571427</v>
      </c>
      <c r="CD6" s="22">
        <f t="shared" ref="CD6:CD44" si="62">CC6^2</f>
        <v>208.18367346938771</v>
      </c>
      <c r="CE6" s="22">
        <f t="shared" ref="CE6:CE44" si="63">CD6*CA6</f>
        <v>0</v>
      </c>
      <c r="CF6" s="22"/>
      <c r="CG6" s="22">
        <f t="shared" ref="CG6:CG44" si="64">CF6*(+$A6+0.5)</f>
        <v>0</v>
      </c>
      <c r="CH6" s="22">
        <f t="shared" ref="CH6:CH44" si="65">($A6+0.5)-CF$46</f>
        <v>-14.833333333333332</v>
      </c>
      <c r="CI6" s="22">
        <f t="shared" ref="CI6:CI44" si="66">CH6^2</f>
        <v>220.02777777777774</v>
      </c>
      <c r="CJ6" s="22">
        <f t="shared" ref="CJ6:CJ44" si="67">CI6*CF6</f>
        <v>0</v>
      </c>
      <c r="CK6" s="22"/>
      <c r="CL6" s="22">
        <f t="shared" ref="CL6:CL44" si="68">CK6*(+$A6+0.5)</f>
        <v>0</v>
      </c>
      <c r="CM6" s="22">
        <f t="shared" ref="CM6:CM44" si="69">($A6+0.5)-CK$46</f>
        <v>-13.8</v>
      </c>
      <c r="CN6" s="22">
        <f t="shared" ref="CN6:CN44" si="70">CM6^2</f>
        <v>190.44000000000003</v>
      </c>
      <c r="CO6" s="22">
        <f t="shared" ref="CO6:CO44" si="71">CN6*CK6</f>
        <v>0</v>
      </c>
      <c r="CP6" s="22"/>
      <c r="CQ6" s="22">
        <f t="shared" ref="CQ6:CQ44" si="72">CP6*(+$A6+0.5)</f>
        <v>0</v>
      </c>
      <c r="CR6" s="22">
        <f t="shared" ref="CR6:CR44" si="73">($A6+0.5)-CP$46</f>
        <v>-15.714285714285715</v>
      </c>
      <c r="CS6" s="22">
        <f t="shared" ref="CS6:CS44" si="74">CR6^2</f>
        <v>246.93877551020412</v>
      </c>
      <c r="CT6" s="22">
        <f t="shared" ref="CT6:CT44" si="75">CS6*CP6</f>
        <v>0</v>
      </c>
      <c r="CU6" s="22"/>
      <c r="CV6" s="22">
        <f t="shared" ref="CV6:CV44" si="76">CU6*(+$A6+0.5)</f>
        <v>0</v>
      </c>
      <c r="CW6" s="22">
        <f t="shared" ref="CW6:CW44" si="77">($A6+0.5)-CU$46</f>
        <v>-14</v>
      </c>
      <c r="CX6" s="22">
        <f t="shared" ref="CX6:CX44" si="78">CW6^2</f>
        <v>196</v>
      </c>
      <c r="CY6" s="22">
        <f t="shared" ref="CY6:CY44" si="79">CX6*CU6</f>
        <v>0</v>
      </c>
      <c r="CZ6" s="22"/>
      <c r="DA6" s="22">
        <f t="shared" ref="DA6:DA44" si="80">CZ6*(+$A6+0.5)</f>
        <v>0</v>
      </c>
      <c r="DB6" s="22">
        <f t="shared" ref="DB6:DB44" si="81">($A6+0.5)-CZ$46</f>
        <v>-15</v>
      </c>
      <c r="DC6" s="22">
        <f t="shared" ref="DC6:DC44" si="82">DB6^2</f>
        <v>225</v>
      </c>
      <c r="DD6" s="22">
        <f t="shared" ref="DD6:DD44" si="83">DC6*CZ6</f>
        <v>0</v>
      </c>
      <c r="DE6" s="23"/>
      <c r="DF6" s="22">
        <f t="shared" ref="DF6:DF44" si="84">DE6*(+$A6+0.5)</f>
        <v>0</v>
      </c>
      <c r="DG6" s="22">
        <f t="shared" ref="DG6:DG44" si="85">($A6+0.5)-DE$46</f>
        <v>-13</v>
      </c>
      <c r="DH6" s="22">
        <f t="shared" ref="DH6:DH44" si="86">DG6^2</f>
        <v>169</v>
      </c>
      <c r="DI6" s="22">
        <f t="shared" ref="DI6:DI44" si="87">DH6*DE6</f>
        <v>0</v>
      </c>
      <c r="DJ6" s="23"/>
      <c r="DK6" s="22">
        <f t="shared" ref="DK6:DK44" si="88">DJ6*(+$A6+0.5)</f>
        <v>0</v>
      </c>
      <c r="DL6" s="22">
        <f t="shared" ref="DL6:DL44" si="89">($A6+0.5)-DJ$46</f>
        <v>-13</v>
      </c>
      <c r="DM6" s="22">
        <f t="shared" ref="DM6:DM44" si="90">DL6^2</f>
        <v>169</v>
      </c>
      <c r="DN6" s="22">
        <f t="shared" ref="DN6:DN44" si="91">DM6*DJ6</f>
        <v>0</v>
      </c>
      <c r="DO6" s="23"/>
      <c r="DP6" s="22">
        <f t="shared" si="0"/>
        <v>0</v>
      </c>
      <c r="DQ6" s="22">
        <f t="shared" si="1"/>
        <v>-12.533333333333335</v>
      </c>
      <c r="DR6" s="22">
        <f t="shared" si="2"/>
        <v>157.08444444444447</v>
      </c>
      <c r="DS6" s="22">
        <f t="shared" si="3"/>
        <v>0</v>
      </c>
      <c r="DT6" s="22"/>
      <c r="DU6" s="22">
        <f t="shared" ref="DU6:DU44" si="92">DT6*(+$A6+0.5)</f>
        <v>0</v>
      </c>
      <c r="DV6" s="22">
        <f t="shared" ref="DV6:DV44" si="93">($A6+0.5)-DT$46</f>
        <v>-13</v>
      </c>
      <c r="DW6" s="22">
        <f t="shared" ref="DW6:DW44" si="94">DV6^2</f>
        <v>169</v>
      </c>
      <c r="DX6" s="22">
        <f t="shared" ref="DX6:DX44" si="95">DW6*DT6</f>
        <v>0</v>
      </c>
      <c r="DY6" s="22"/>
      <c r="DZ6" s="22">
        <f t="shared" ref="DZ6:DZ44" si="96">DY6*(+$A6+0.5)</f>
        <v>0</v>
      </c>
      <c r="EA6" s="22">
        <f t="shared" ref="EA6:EA44" si="97">($A6+0.5)-DY$46</f>
        <v>-13.2</v>
      </c>
      <c r="EB6" s="22">
        <f t="shared" ref="EB6:EB44" si="98">EA6^2</f>
        <v>174.23999999999998</v>
      </c>
      <c r="EC6" s="22">
        <f t="shared" ref="EC6:EC44" si="99">EB6*DY6</f>
        <v>0</v>
      </c>
      <c r="ED6" s="22"/>
      <c r="EE6" s="22">
        <f t="shared" ref="EE6:EE44" si="100">ED6*(+$A6+0.5)</f>
        <v>0</v>
      </c>
      <c r="EF6" s="22">
        <f t="shared" ref="EF6:EF44" si="101">($A6+0.5)-ED$46</f>
        <v>-11.2</v>
      </c>
      <c r="EG6" s="22">
        <f t="shared" ref="EG6:EG44" si="102">EF6^2</f>
        <v>125.43999999999998</v>
      </c>
      <c r="EH6" s="22">
        <f t="shared" ref="EH6:EH44" si="103">EG6*ED6</f>
        <v>0</v>
      </c>
      <c r="EI6" s="22"/>
      <c r="EJ6" s="22">
        <f t="shared" ref="EJ6:EJ44" si="104">EI6*(+$A6+0.5)</f>
        <v>0</v>
      </c>
      <c r="EK6" s="22">
        <f t="shared" ref="EK6:EK44" si="105">($A6+0.5)-EI$46</f>
        <v>-10.8</v>
      </c>
      <c r="EL6" s="22">
        <f t="shared" ref="EL6:EL44" si="106">EK6^2</f>
        <v>116.64000000000001</v>
      </c>
      <c r="EM6" s="22">
        <f t="shared" ref="EM6:EM44" si="107">EL6*EI6</f>
        <v>0</v>
      </c>
      <c r="EN6" s="22"/>
      <c r="EO6" s="22">
        <f t="shared" ref="EO6:EO44" si="108">EN6*(+$A6+0.5)</f>
        <v>0</v>
      </c>
      <c r="EP6" s="22">
        <f t="shared" ref="EP6:EP44" si="109">($A6+0.5)-EN$46</f>
        <v>-9.1999999999999993</v>
      </c>
      <c r="EQ6" s="22">
        <f t="shared" ref="EQ6:EQ44" si="110">EP6^2</f>
        <v>84.639999999999986</v>
      </c>
      <c r="ER6" s="22">
        <f t="shared" ref="ER6:ER44" si="111">EQ6*EN6</f>
        <v>0</v>
      </c>
      <c r="ES6" s="22"/>
      <c r="ET6" s="22">
        <f t="shared" ref="ET6:ET44" si="112">ES6*(+$A6+0.5)</f>
        <v>0</v>
      </c>
      <c r="EU6" s="22">
        <f t="shared" ref="EU6:EU44" si="113">($A6+0.5)-ES$46</f>
        <v>-26.285714285714285</v>
      </c>
      <c r="EV6" s="22">
        <f t="shared" ref="EV6:EV44" si="114">EU6^2</f>
        <v>690.93877551020398</v>
      </c>
      <c r="EW6" s="22">
        <f t="shared" ref="EW6:EW44" si="115">EV6*ES6</f>
        <v>0</v>
      </c>
      <c r="EX6" s="22"/>
      <c r="EY6" s="22">
        <f t="shared" ref="EY6:EY44" si="116">EX6*(+$A6+0.5)</f>
        <v>0</v>
      </c>
      <c r="EZ6" s="22">
        <f t="shared" ref="EZ6:EZ44" si="117">($A6+0.5)-EX$46</f>
        <v>-24.875</v>
      </c>
      <c r="FA6" s="22">
        <f t="shared" ref="FA6:FA44" si="118">EZ6^2</f>
        <v>618.765625</v>
      </c>
      <c r="FB6" s="22">
        <f t="shared" ref="FB6:FB44" si="119">FA6*EX6</f>
        <v>0</v>
      </c>
      <c r="FC6" s="22"/>
      <c r="FD6" s="22">
        <f t="shared" ref="FD6:FD44" si="120">FC6*(+$A6+0.5)</f>
        <v>0</v>
      </c>
      <c r="FE6" s="22">
        <f t="shared" ref="FE6:FE44" si="121">($A6+0.5)-FC$46</f>
        <v>-25.333333333333336</v>
      </c>
      <c r="FF6" s="22">
        <f t="shared" ref="FF6:FF44" si="122">FE6^2</f>
        <v>641.77777777777794</v>
      </c>
      <c r="FG6" s="22">
        <f t="shared" ref="FG6:FG44" si="123">FF6*FC6</f>
        <v>0</v>
      </c>
      <c r="FH6" s="22"/>
      <c r="FI6" s="22">
        <f t="shared" ref="FI6:FI44" si="124">FH6*(+$A6+0.5)</f>
        <v>0</v>
      </c>
      <c r="FJ6" s="22">
        <f t="shared" ref="FJ6:FJ44" si="125">($A6+0.5)-FH$46</f>
        <v>-23.700000000000003</v>
      </c>
      <c r="FK6" s="22">
        <f t="shared" ref="FK6:FK44" si="126">FJ6^2</f>
        <v>561.69000000000017</v>
      </c>
      <c r="FL6" s="22">
        <f t="shared" ref="FL6:FL44" si="127">FK6*FH6</f>
        <v>0</v>
      </c>
      <c r="FM6" s="22"/>
      <c r="FN6" s="22">
        <f t="shared" ref="FN6:FN44" si="128">FM6*(+$A6+0.5)</f>
        <v>0</v>
      </c>
      <c r="FO6" s="22">
        <f t="shared" ref="FO6:FO44" si="129">($A6+0.5)-FM$46</f>
        <v>-22.272727272727273</v>
      </c>
      <c r="FP6" s="22">
        <f t="shared" ref="FP6:FP44" si="130">FO6^2</f>
        <v>496.07438016528931</v>
      </c>
      <c r="FQ6" s="22">
        <f t="shared" ref="FQ6:FQ44" si="131">FP6*FM6</f>
        <v>0</v>
      </c>
      <c r="FR6" s="22"/>
      <c r="FS6" s="22">
        <f t="shared" ref="FS6:FS44" si="132">FR6*(+$A6+0.5)</f>
        <v>0</v>
      </c>
      <c r="FT6" s="22">
        <f t="shared" ref="FT6:FT44" si="133">($A6+0.5)-FR$46</f>
        <v>-21.333333333333332</v>
      </c>
      <c r="FU6" s="22">
        <f t="shared" ref="FU6:FU44" si="134">FT6^2</f>
        <v>455.11111111111109</v>
      </c>
      <c r="FV6" s="22">
        <f t="shared" ref="FV6:FV44" si="135">FU6*FR6</f>
        <v>0</v>
      </c>
      <c r="FW6" s="22"/>
      <c r="FX6" s="22">
        <f t="shared" ref="FX6:FX44" si="136">FW6*(+$A6+0.5)</f>
        <v>0</v>
      </c>
      <c r="FY6" s="22">
        <f t="shared" ref="FY6:FY44" si="137">($A6+0.5)-FW$46</f>
        <v>-21.615384615384613</v>
      </c>
      <c r="FZ6" s="22">
        <f t="shared" ref="FZ6:FZ44" si="138">FY6^2</f>
        <v>467.22485207100584</v>
      </c>
      <c r="GA6" s="22">
        <f t="shared" ref="GA6:GA44" si="139">FZ6*FW6</f>
        <v>0</v>
      </c>
      <c r="GB6" s="22"/>
      <c r="GC6" s="22">
        <f t="shared" ref="GC6:GC44" si="140">GB6*(+$A6+0.5)</f>
        <v>0</v>
      </c>
      <c r="GD6" s="22">
        <f t="shared" ref="GD6:GD44" si="141">($A6+0.5)-GB$46</f>
        <v>-19.571428571428573</v>
      </c>
      <c r="GE6" s="22">
        <f t="shared" ref="GE6:GE44" si="142">GD6^2</f>
        <v>383.04081632653066</v>
      </c>
      <c r="GF6" s="22">
        <f t="shared" ref="GF6:GF44" si="143">GE6*GB6</f>
        <v>0</v>
      </c>
      <c r="GG6" s="22"/>
      <c r="GH6" s="22">
        <f t="shared" ref="GH6:GH44" si="144">GG6*(+$A6+0.5)</f>
        <v>0</v>
      </c>
      <c r="GI6" s="22">
        <f t="shared" ref="GI6:GI44" si="145">($A6+0.5)-GG$46</f>
        <v>-18.8</v>
      </c>
      <c r="GJ6" s="22">
        <f t="shared" ref="GJ6:GJ44" si="146">GI6^2</f>
        <v>353.44000000000005</v>
      </c>
      <c r="GK6" s="22">
        <f t="shared" ref="GK6:GK44" si="147">GJ6*GG6</f>
        <v>0</v>
      </c>
      <c r="GL6" s="22"/>
      <c r="GM6" s="22">
        <f t="shared" ref="GM6:GM44" si="148">GL6*(+$A6+0.5)</f>
        <v>0</v>
      </c>
      <c r="GN6" s="22">
        <f t="shared" ref="GN6:GN44" si="149">($A6+0.5)-GL$46</f>
        <v>-18.5</v>
      </c>
      <c r="GO6" s="22">
        <f t="shared" ref="GO6:GO44" si="150">GN6^2</f>
        <v>342.25</v>
      </c>
      <c r="GP6" s="22">
        <f t="shared" ref="GP6:GP44" si="151">GO6*GL6</f>
        <v>0</v>
      </c>
      <c r="GQ6" s="23"/>
      <c r="GR6" s="22">
        <f t="shared" ref="GR6:GR44" si="152">GQ6*(+$A6+0.5)</f>
        <v>0</v>
      </c>
      <c r="GS6" s="22">
        <f t="shared" ref="GS6:GS44" si="153">($A6+0.5)-GQ$46</f>
        <v>-17.647058823529413</v>
      </c>
      <c r="GT6" s="22">
        <f t="shared" ref="GT6:GT44" si="154">GS6^2</f>
        <v>311.41868512110733</v>
      </c>
      <c r="GU6" s="22">
        <f t="shared" ref="GU6:GU44" si="155">GT6*GQ6</f>
        <v>0</v>
      </c>
      <c r="GV6" s="23"/>
      <c r="GW6" s="22">
        <f t="shared" ref="GW6:GW44" si="156">GV6*(+$A6+0.5)</f>
        <v>0</v>
      </c>
      <c r="GX6" s="22">
        <f t="shared" ref="GX6:GX44" si="157">($A6+0.5)-GV$46</f>
        <v>-17.444444444444443</v>
      </c>
      <c r="GY6" s="22">
        <f t="shared" ref="GY6:GY44" si="158">GX6^2</f>
        <v>304.3086419753086</v>
      </c>
      <c r="GZ6" s="22">
        <f t="shared" ref="GZ6:GZ44" si="159">GY6*GV6</f>
        <v>0</v>
      </c>
      <c r="HA6" s="23"/>
      <c r="HB6" s="22">
        <f t="shared" ref="HB6:HB44" si="160">HA6*(+$A6+0.5)</f>
        <v>0</v>
      </c>
      <c r="HC6" s="22">
        <f t="shared" ref="HC6:HC44" si="161">($A6+0.5)-HA$46</f>
        <v>-17.263157894736842</v>
      </c>
      <c r="HD6" s="22">
        <f t="shared" ref="HD6:HD44" si="162">HC6^2</f>
        <v>298.016620498615</v>
      </c>
      <c r="HE6" s="22">
        <f t="shared" ref="HE6:HE44" si="163">HD6*HA6</f>
        <v>0</v>
      </c>
      <c r="HF6" s="23"/>
      <c r="HG6" s="22">
        <f t="shared" ref="HG6:HG44" si="164">HF6*(+$A6+0.5)</f>
        <v>0</v>
      </c>
      <c r="HH6" s="22">
        <f t="shared" ref="HH6:HH44" si="165">($A6+0.5)-HF$46</f>
        <v>-16.75</v>
      </c>
      <c r="HI6" s="22">
        <f t="shared" ref="HI6:HI44" si="166">HH6^2</f>
        <v>280.5625</v>
      </c>
      <c r="HJ6" s="22">
        <f t="shared" ref="HJ6:HJ44" si="167">HI6*HF6</f>
        <v>0</v>
      </c>
      <c r="HK6" s="23"/>
      <c r="HL6" s="22">
        <f t="shared" ref="HL6:HL44" si="168">HK6*(+$A6+0.5)</f>
        <v>0</v>
      </c>
      <c r="HM6" s="22">
        <f t="shared" ref="HM6:HM44" si="169">($A6+0.5)-HK$46</f>
        <v>-16.5</v>
      </c>
      <c r="HN6" s="22">
        <f t="shared" ref="HN6:HN44" si="170">HM6^2</f>
        <v>272.25</v>
      </c>
      <c r="HO6" s="22">
        <f t="shared" ref="HO6:HO44" si="171">HN6*HK6</f>
        <v>0</v>
      </c>
      <c r="HP6" s="23"/>
      <c r="HQ6" s="22">
        <f t="shared" ref="HQ6:HQ44" si="172">HP6*(+$A6+0.5)</f>
        <v>0</v>
      </c>
      <c r="HR6" s="22">
        <f t="shared" ref="HR6:HR44" si="173">($A6+0.5)-HP$46</f>
        <v>-16.375</v>
      </c>
      <c r="HS6" s="22">
        <f t="shared" ref="HS6:HS44" si="174">HR6^2</f>
        <v>268.140625</v>
      </c>
      <c r="HT6" s="22">
        <f t="shared" ref="HT6:HT44" si="175">HS6*HP6</f>
        <v>0</v>
      </c>
      <c r="HU6" s="23"/>
      <c r="HV6" s="22">
        <f t="shared" ref="HV6:HV44" si="176">HU6*(+$A6+0.5)</f>
        <v>0</v>
      </c>
      <c r="HW6" s="22">
        <f t="shared" ref="HW6:HW44" si="177">($A6+0.5)-HU$46</f>
        <v>-17.375</v>
      </c>
      <c r="HX6" s="22">
        <f t="shared" ref="HX6:HX44" si="178">HW6^2</f>
        <v>301.890625</v>
      </c>
      <c r="HY6" s="22">
        <f t="shared" ref="HY6:HY44" si="179">HX6*HU6</f>
        <v>0</v>
      </c>
    </row>
    <row r="7" spans="1:233">
      <c r="A7" s="14">
        <f t="shared" ref="A7:A44" si="180">A6+1</f>
        <v>11</v>
      </c>
      <c r="B7" s="15" t="s">
        <v>48</v>
      </c>
      <c r="C7" s="16">
        <f t="shared" ref="C7:C44" si="181">C6+1</f>
        <v>11.9</v>
      </c>
      <c r="D7" s="22"/>
      <c r="E7" s="22">
        <f t="shared" ref="E7:E44" si="182">D7*(+$A7+0.5)</f>
        <v>0</v>
      </c>
      <c r="F7" s="22">
        <f t="shared" ref="F7:F44" si="183">($A7+0.5)-D$46</f>
        <v>-25.666666666666664</v>
      </c>
      <c r="G7" s="22">
        <f t="shared" ref="G7:G44" si="184">F7^2</f>
        <v>658.7777777777776</v>
      </c>
      <c r="H7" s="22">
        <f t="shared" ref="H7:H44" si="185">G7*D7</f>
        <v>0</v>
      </c>
      <c r="I7" s="22"/>
      <c r="J7" s="22">
        <f t="shared" si="4"/>
        <v>0</v>
      </c>
      <c r="K7" s="22">
        <f t="shared" si="5"/>
        <v>-23.714285714285715</v>
      </c>
      <c r="L7" s="22">
        <f t="shared" si="6"/>
        <v>562.36734693877554</v>
      </c>
      <c r="M7" s="22">
        <f t="shared" si="7"/>
        <v>0</v>
      </c>
      <c r="N7" s="22"/>
      <c r="O7" s="22">
        <f t="shared" si="8"/>
        <v>0</v>
      </c>
      <c r="P7" s="22">
        <f t="shared" si="9"/>
        <v>-22.125</v>
      </c>
      <c r="Q7" s="22">
        <f t="shared" si="10"/>
        <v>489.515625</v>
      </c>
      <c r="R7" s="22">
        <f t="shared" si="11"/>
        <v>0</v>
      </c>
      <c r="S7" s="22"/>
      <c r="T7" s="22">
        <f t="shared" si="12"/>
        <v>0</v>
      </c>
      <c r="U7" s="22">
        <f t="shared" si="13"/>
        <v>-21.222222222222221</v>
      </c>
      <c r="V7" s="22">
        <f t="shared" si="14"/>
        <v>450.38271604938268</v>
      </c>
      <c r="W7" s="22">
        <f t="shared" si="15"/>
        <v>0</v>
      </c>
      <c r="X7" s="22"/>
      <c r="Y7" s="22">
        <f t="shared" si="16"/>
        <v>0</v>
      </c>
      <c r="Z7" s="22">
        <f t="shared" si="17"/>
        <v>-19.7</v>
      </c>
      <c r="AA7" s="22">
        <f t="shared" si="18"/>
        <v>388.09</v>
      </c>
      <c r="AB7" s="22">
        <f t="shared" si="19"/>
        <v>0</v>
      </c>
      <c r="AC7" s="22"/>
      <c r="AD7" s="22">
        <f t="shared" si="20"/>
        <v>0</v>
      </c>
      <c r="AE7" s="22">
        <f t="shared" si="21"/>
        <v>-19.181818181818183</v>
      </c>
      <c r="AF7" s="22">
        <f t="shared" si="22"/>
        <v>367.94214876033067</v>
      </c>
      <c r="AG7" s="22">
        <f t="shared" si="23"/>
        <v>0</v>
      </c>
      <c r="AH7" s="22"/>
      <c r="AI7" s="22">
        <f t="shared" si="24"/>
        <v>0</v>
      </c>
      <c r="AJ7" s="22">
        <f t="shared" si="25"/>
        <v>-18.166666666666668</v>
      </c>
      <c r="AK7" s="22">
        <f t="shared" si="26"/>
        <v>330.02777777777783</v>
      </c>
      <c r="AL7" s="22">
        <f t="shared" si="27"/>
        <v>0</v>
      </c>
      <c r="AM7" s="22"/>
      <c r="AN7" s="22">
        <f t="shared" si="28"/>
        <v>0</v>
      </c>
      <c r="AO7" s="22">
        <f t="shared" si="29"/>
        <v>-17.307692307692307</v>
      </c>
      <c r="AP7" s="22">
        <f t="shared" si="30"/>
        <v>299.55621301775142</v>
      </c>
      <c r="AQ7" s="22">
        <f t="shared" si="31"/>
        <v>0</v>
      </c>
      <c r="AR7" s="22"/>
      <c r="AS7" s="22">
        <f t="shared" si="32"/>
        <v>0</v>
      </c>
      <c r="AT7" s="22">
        <f t="shared" si="33"/>
        <v>-16.357142857142858</v>
      </c>
      <c r="AU7" s="22">
        <f t="shared" si="34"/>
        <v>267.55612244897964</v>
      </c>
      <c r="AV7" s="22">
        <f t="shared" si="35"/>
        <v>0</v>
      </c>
      <c r="AW7" s="22"/>
      <c r="AX7" s="22">
        <f t="shared" si="36"/>
        <v>0</v>
      </c>
      <c r="AY7" s="22">
        <f t="shared" si="37"/>
        <v>-17</v>
      </c>
      <c r="AZ7" s="22">
        <f t="shared" si="38"/>
        <v>289</v>
      </c>
      <c r="BA7" s="22">
        <f t="shared" si="39"/>
        <v>0</v>
      </c>
      <c r="BB7" s="22"/>
      <c r="BC7" s="22">
        <f t="shared" si="40"/>
        <v>0</v>
      </c>
      <c r="BD7" s="22">
        <f t="shared" si="41"/>
        <v>-15.625</v>
      </c>
      <c r="BE7" s="22">
        <f t="shared" si="42"/>
        <v>244.140625</v>
      </c>
      <c r="BF7" s="22">
        <f t="shared" si="43"/>
        <v>0</v>
      </c>
      <c r="BG7" s="22"/>
      <c r="BH7" s="22">
        <f t="shared" si="44"/>
        <v>0</v>
      </c>
      <c r="BI7" s="22">
        <f t="shared" si="45"/>
        <v>-15.588235294117649</v>
      </c>
      <c r="BJ7" s="22">
        <f t="shared" si="46"/>
        <v>242.99307958477513</v>
      </c>
      <c r="BK7" s="22">
        <f t="shared" si="47"/>
        <v>0</v>
      </c>
      <c r="BL7" s="22"/>
      <c r="BM7" s="22">
        <f t="shared" si="48"/>
        <v>0</v>
      </c>
      <c r="BN7" s="22">
        <f t="shared" si="49"/>
        <v>-14</v>
      </c>
      <c r="BO7" s="22">
        <f t="shared" si="50"/>
        <v>196</v>
      </c>
      <c r="BP7" s="22">
        <f t="shared" si="51"/>
        <v>0</v>
      </c>
      <c r="BQ7" s="22"/>
      <c r="BR7" s="22">
        <f t="shared" si="52"/>
        <v>0</v>
      </c>
      <c r="BS7" s="22">
        <f t="shared" si="53"/>
        <v>-14.526315789473685</v>
      </c>
      <c r="BT7" s="22">
        <f t="shared" si="54"/>
        <v>211.01385041551248</v>
      </c>
      <c r="BU7" s="22">
        <f t="shared" si="55"/>
        <v>0</v>
      </c>
      <c r="BV7" s="22"/>
      <c r="BW7" s="22">
        <f t="shared" si="56"/>
        <v>0</v>
      </c>
      <c r="BX7" s="22">
        <f t="shared" si="57"/>
        <v>-13.692307692307693</v>
      </c>
      <c r="BY7" s="22">
        <f t="shared" si="58"/>
        <v>187.47928994082844</v>
      </c>
      <c r="BZ7" s="22">
        <f t="shared" si="59"/>
        <v>0</v>
      </c>
      <c r="CA7" s="22"/>
      <c r="CB7" s="22">
        <f t="shared" si="60"/>
        <v>0</v>
      </c>
      <c r="CC7" s="22">
        <f t="shared" si="61"/>
        <v>-13.428571428571427</v>
      </c>
      <c r="CD7" s="22">
        <f t="shared" si="62"/>
        <v>180.32653061224485</v>
      </c>
      <c r="CE7" s="22">
        <f t="shared" si="63"/>
        <v>0</v>
      </c>
      <c r="CF7" s="22"/>
      <c r="CG7" s="22">
        <f t="shared" si="64"/>
        <v>0</v>
      </c>
      <c r="CH7" s="22">
        <f t="shared" si="65"/>
        <v>-13.833333333333332</v>
      </c>
      <c r="CI7" s="22">
        <f t="shared" si="66"/>
        <v>191.36111111111109</v>
      </c>
      <c r="CJ7" s="22">
        <f t="shared" si="67"/>
        <v>0</v>
      </c>
      <c r="CK7" s="22"/>
      <c r="CL7" s="22">
        <f t="shared" si="68"/>
        <v>0</v>
      </c>
      <c r="CM7" s="22">
        <f t="shared" si="69"/>
        <v>-12.8</v>
      </c>
      <c r="CN7" s="22">
        <f t="shared" si="70"/>
        <v>163.84000000000003</v>
      </c>
      <c r="CO7" s="22">
        <f t="shared" si="71"/>
        <v>0</v>
      </c>
      <c r="CP7" s="22"/>
      <c r="CQ7" s="22">
        <f t="shared" si="72"/>
        <v>0</v>
      </c>
      <c r="CR7" s="22">
        <f t="shared" si="73"/>
        <v>-14.714285714285715</v>
      </c>
      <c r="CS7" s="22">
        <f t="shared" si="74"/>
        <v>216.51020408163268</v>
      </c>
      <c r="CT7" s="22">
        <f t="shared" si="75"/>
        <v>0</v>
      </c>
      <c r="CU7" s="22"/>
      <c r="CV7" s="22">
        <f t="shared" si="76"/>
        <v>0</v>
      </c>
      <c r="CW7" s="22">
        <f t="shared" si="77"/>
        <v>-13</v>
      </c>
      <c r="CX7" s="22">
        <f t="shared" si="78"/>
        <v>169</v>
      </c>
      <c r="CY7" s="22">
        <f t="shared" si="79"/>
        <v>0</v>
      </c>
      <c r="CZ7" s="22"/>
      <c r="DA7" s="22">
        <f t="shared" si="80"/>
        <v>0</v>
      </c>
      <c r="DB7" s="22">
        <f t="shared" si="81"/>
        <v>-14</v>
      </c>
      <c r="DC7" s="22">
        <f t="shared" si="82"/>
        <v>196</v>
      </c>
      <c r="DD7" s="22">
        <f t="shared" si="83"/>
        <v>0</v>
      </c>
      <c r="DE7" s="23"/>
      <c r="DF7" s="22">
        <f t="shared" si="84"/>
        <v>0</v>
      </c>
      <c r="DG7" s="22">
        <f t="shared" si="85"/>
        <v>-12</v>
      </c>
      <c r="DH7" s="22">
        <f t="shared" si="86"/>
        <v>144</v>
      </c>
      <c r="DI7" s="22">
        <f t="shared" si="87"/>
        <v>0</v>
      </c>
      <c r="DJ7" s="23"/>
      <c r="DK7" s="22">
        <f t="shared" si="88"/>
        <v>0</v>
      </c>
      <c r="DL7" s="22">
        <f t="shared" si="89"/>
        <v>-12</v>
      </c>
      <c r="DM7" s="22">
        <f t="shared" si="90"/>
        <v>144</v>
      </c>
      <c r="DN7" s="22">
        <f t="shared" si="91"/>
        <v>0</v>
      </c>
      <c r="DO7" s="23"/>
      <c r="DP7" s="22">
        <f t="shared" si="0"/>
        <v>0</v>
      </c>
      <c r="DQ7" s="22">
        <f t="shared" si="1"/>
        <v>-11.533333333333335</v>
      </c>
      <c r="DR7" s="22">
        <f t="shared" si="2"/>
        <v>133.01777777777781</v>
      </c>
      <c r="DS7" s="22">
        <f t="shared" si="3"/>
        <v>0</v>
      </c>
      <c r="DT7" s="22"/>
      <c r="DU7" s="22">
        <f t="shared" si="92"/>
        <v>0</v>
      </c>
      <c r="DV7" s="22">
        <f t="shared" si="93"/>
        <v>-12</v>
      </c>
      <c r="DW7" s="22">
        <f t="shared" si="94"/>
        <v>144</v>
      </c>
      <c r="DX7" s="22">
        <f t="shared" si="95"/>
        <v>0</v>
      </c>
      <c r="DY7" s="22"/>
      <c r="DZ7" s="22">
        <f t="shared" si="96"/>
        <v>0</v>
      </c>
      <c r="EA7" s="22">
        <f t="shared" si="97"/>
        <v>-12.2</v>
      </c>
      <c r="EB7" s="22">
        <f t="shared" si="98"/>
        <v>148.83999999999997</v>
      </c>
      <c r="EC7" s="22">
        <f t="shared" si="99"/>
        <v>0</v>
      </c>
      <c r="ED7" s="22"/>
      <c r="EE7" s="22">
        <f t="shared" si="100"/>
        <v>0</v>
      </c>
      <c r="EF7" s="22">
        <f t="shared" si="101"/>
        <v>-10.199999999999999</v>
      </c>
      <c r="EG7" s="22">
        <f t="shared" si="102"/>
        <v>104.03999999999999</v>
      </c>
      <c r="EH7" s="22">
        <f t="shared" si="103"/>
        <v>0</v>
      </c>
      <c r="EI7" s="22"/>
      <c r="EJ7" s="22">
        <f t="shared" si="104"/>
        <v>0</v>
      </c>
      <c r="EK7" s="22">
        <f t="shared" si="105"/>
        <v>-9.8000000000000007</v>
      </c>
      <c r="EL7" s="22">
        <f t="shared" si="106"/>
        <v>96.04000000000002</v>
      </c>
      <c r="EM7" s="22">
        <f t="shared" si="107"/>
        <v>0</v>
      </c>
      <c r="EN7" s="22"/>
      <c r="EO7" s="22">
        <f t="shared" si="108"/>
        <v>0</v>
      </c>
      <c r="EP7" s="22">
        <f t="shared" si="109"/>
        <v>-8.1999999999999993</v>
      </c>
      <c r="EQ7" s="22">
        <f t="shared" si="110"/>
        <v>67.239999999999995</v>
      </c>
      <c r="ER7" s="22">
        <f t="shared" si="111"/>
        <v>0</v>
      </c>
      <c r="ES7" s="22"/>
      <c r="ET7" s="22">
        <f t="shared" si="112"/>
        <v>0</v>
      </c>
      <c r="EU7" s="22">
        <f t="shared" si="113"/>
        <v>-25.285714285714285</v>
      </c>
      <c r="EV7" s="22">
        <f t="shared" si="114"/>
        <v>639.36734693877543</v>
      </c>
      <c r="EW7" s="22">
        <f t="shared" si="115"/>
        <v>0</v>
      </c>
      <c r="EX7" s="22"/>
      <c r="EY7" s="22">
        <f t="shared" si="116"/>
        <v>0</v>
      </c>
      <c r="EZ7" s="22">
        <f t="shared" si="117"/>
        <v>-23.875</v>
      </c>
      <c r="FA7" s="22">
        <f t="shared" si="118"/>
        <v>570.015625</v>
      </c>
      <c r="FB7" s="22">
        <f t="shared" si="119"/>
        <v>0</v>
      </c>
      <c r="FC7" s="22"/>
      <c r="FD7" s="22">
        <f t="shared" si="120"/>
        <v>0</v>
      </c>
      <c r="FE7" s="22">
        <f t="shared" si="121"/>
        <v>-24.333333333333336</v>
      </c>
      <c r="FF7" s="22">
        <f t="shared" si="122"/>
        <v>592.1111111111112</v>
      </c>
      <c r="FG7" s="22">
        <f t="shared" si="123"/>
        <v>0</v>
      </c>
      <c r="FH7" s="22"/>
      <c r="FI7" s="22">
        <f t="shared" si="124"/>
        <v>0</v>
      </c>
      <c r="FJ7" s="22">
        <f t="shared" si="125"/>
        <v>-22.700000000000003</v>
      </c>
      <c r="FK7" s="22">
        <f t="shared" si="126"/>
        <v>515.29000000000008</v>
      </c>
      <c r="FL7" s="22">
        <f t="shared" si="127"/>
        <v>0</v>
      </c>
      <c r="FM7" s="22"/>
      <c r="FN7" s="22">
        <f t="shared" si="128"/>
        <v>0</v>
      </c>
      <c r="FO7" s="22">
        <f t="shared" si="129"/>
        <v>-21.272727272727273</v>
      </c>
      <c r="FP7" s="22">
        <f t="shared" si="130"/>
        <v>452.52892561983475</v>
      </c>
      <c r="FQ7" s="22">
        <f t="shared" si="131"/>
        <v>0</v>
      </c>
      <c r="FR7" s="22"/>
      <c r="FS7" s="22">
        <f t="shared" si="132"/>
        <v>0</v>
      </c>
      <c r="FT7" s="22">
        <f t="shared" si="133"/>
        <v>-20.333333333333332</v>
      </c>
      <c r="FU7" s="22">
        <f t="shared" si="134"/>
        <v>413.4444444444444</v>
      </c>
      <c r="FV7" s="22">
        <f t="shared" si="135"/>
        <v>0</v>
      </c>
      <c r="FW7" s="22"/>
      <c r="FX7" s="22">
        <f t="shared" si="136"/>
        <v>0</v>
      </c>
      <c r="FY7" s="22">
        <f t="shared" si="137"/>
        <v>-20.615384615384613</v>
      </c>
      <c r="FZ7" s="22">
        <f t="shared" si="138"/>
        <v>424.99408284023662</v>
      </c>
      <c r="GA7" s="22">
        <f t="shared" si="139"/>
        <v>0</v>
      </c>
      <c r="GB7" s="22"/>
      <c r="GC7" s="22">
        <f t="shared" si="140"/>
        <v>0</v>
      </c>
      <c r="GD7" s="22">
        <f t="shared" si="141"/>
        <v>-18.571428571428573</v>
      </c>
      <c r="GE7" s="22">
        <f t="shared" si="142"/>
        <v>344.89795918367355</v>
      </c>
      <c r="GF7" s="22">
        <f t="shared" si="143"/>
        <v>0</v>
      </c>
      <c r="GG7" s="22"/>
      <c r="GH7" s="22">
        <f t="shared" si="144"/>
        <v>0</v>
      </c>
      <c r="GI7" s="22">
        <f t="shared" si="145"/>
        <v>-17.8</v>
      </c>
      <c r="GJ7" s="22">
        <f t="shared" si="146"/>
        <v>316.84000000000003</v>
      </c>
      <c r="GK7" s="22">
        <f t="shared" si="147"/>
        <v>0</v>
      </c>
      <c r="GL7" s="22"/>
      <c r="GM7" s="22">
        <f t="shared" si="148"/>
        <v>0</v>
      </c>
      <c r="GN7" s="22">
        <f t="shared" si="149"/>
        <v>-17.5</v>
      </c>
      <c r="GO7" s="22">
        <f t="shared" si="150"/>
        <v>306.25</v>
      </c>
      <c r="GP7" s="22">
        <f t="shared" si="151"/>
        <v>0</v>
      </c>
      <c r="GQ7" s="23"/>
      <c r="GR7" s="22">
        <f t="shared" si="152"/>
        <v>0</v>
      </c>
      <c r="GS7" s="22">
        <f t="shared" si="153"/>
        <v>-16.647058823529413</v>
      </c>
      <c r="GT7" s="22">
        <f t="shared" si="154"/>
        <v>277.12456747404849</v>
      </c>
      <c r="GU7" s="22">
        <f t="shared" si="155"/>
        <v>0</v>
      </c>
      <c r="GV7" s="23"/>
      <c r="GW7" s="22">
        <f t="shared" si="156"/>
        <v>0</v>
      </c>
      <c r="GX7" s="22">
        <f t="shared" si="157"/>
        <v>-16.444444444444443</v>
      </c>
      <c r="GY7" s="22">
        <f t="shared" si="158"/>
        <v>270.41975308641969</v>
      </c>
      <c r="GZ7" s="22">
        <f t="shared" si="159"/>
        <v>0</v>
      </c>
      <c r="HA7" s="23"/>
      <c r="HB7" s="22">
        <f t="shared" si="160"/>
        <v>0</v>
      </c>
      <c r="HC7" s="22">
        <f t="shared" si="161"/>
        <v>-16.263157894736842</v>
      </c>
      <c r="HD7" s="22">
        <f t="shared" si="162"/>
        <v>264.4903047091413</v>
      </c>
      <c r="HE7" s="22">
        <f t="shared" si="163"/>
        <v>0</v>
      </c>
      <c r="HF7" s="23"/>
      <c r="HG7" s="22">
        <f t="shared" si="164"/>
        <v>0</v>
      </c>
      <c r="HH7" s="22">
        <f t="shared" si="165"/>
        <v>-15.75</v>
      </c>
      <c r="HI7" s="22">
        <f t="shared" si="166"/>
        <v>248.0625</v>
      </c>
      <c r="HJ7" s="22">
        <f t="shared" si="167"/>
        <v>0</v>
      </c>
      <c r="HK7" s="23"/>
      <c r="HL7" s="22">
        <f t="shared" si="168"/>
        <v>0</v>
      </c>
      <c r="HM7" s="22">
        <f t="shared" si="169"/>
        <v>-15.5</v>
      </c>
      <c r="HN7" s="22">
        <f t="shared" si="170"/>
        <v>240.25</v>
      </c>
      <c r="HO7" s="22">
        <f t="shared" si="171"/>
        <v>0</v>
      </c>
      <c r="HP7" s="23"/>
      <c r="HQ7" s="22">
        <f t="shared" si="172"/>
        <v>0</v>
      </c>
      <c r="HR7" s="22">
        <f t="shared" si="173"/>
        <v>-15.375</v>
      </c>
      <c r="HS7" s="22">
        <f t="shared" si="174"/>
        <v>236.390625</v>
      </c>
      <c r="HT7" s="22">
        <f t="shared" si="175"/>
        <v>0</v>
      </c>
      <c r="HU7" s="23"/>
      <c r="HV7" s="22">
        <f t="shared" si="176"/>
        <v>0</v>
      </c>
      <c r="HW7" s="22">
        <f t="shared" si="177"/>
        <v>-16.375</v>
      </c>
      <c r="HX7" s="22">
        <f t="shared" si="178"/>
        <v>268.140625</v>
      </c>
      <c r="HY7" s="22">
        <f t="shared" si="179"/>
        <v>0</v>
      </c>
    </row>
    <row r="8" spans="1:233">
      <c r="A8" s="14">
        <f t="shared" si="180"/>
        <v>12</v>
      </c>
      <c r="B8" s="15" t="s">
        <v>48</v>
      </c>
      <c r="C8" s="16">
        <f t="shared" si="181"/>
        <v>12.9</v>
      </c>
      <c r="D8" s="22"/>
      <c r="E8" s="22">
        <f t="shared" si="182"/>
        <v>0</v>
      </c>
      <c r="F8" s="22">
        <f t="shared" si="183"/>
        <v>-24.666666666666664</v>
      </c>
      <c r="G8" s="22">
        <f t="shared" si="184"/>
        <v>608.44444444444434</v>
      </c>
      <c r="H8" s="22">
        <f t="shared" si="185"/>
        <v>0</v>
      </c>
      <c r="I8" s="22"/>
      <c r="J8" s="22">
        <f t="shared" si="4"/>
        <v>0</v>
      </c>
      <c r="K8" s="22">
        <f t="shared" si="5"/>
        <v>-22.714285714285715</v>
      </c>
      <c r="L8" s="22">
        <f t="shared" si="6"/>
        <v>515.9387755102041</v>
      </c>
      <c r="M8" s="22">
        <f t="shared" si="7"/>
        <v>0</v>
      </c>
      <c r="N8" s="22"/>
      <c r="O8" s="22">
        <f t="shared" si="8"/>
        <v>0</v>
      </c>
      <c r="P8" s="22">
        <f t="shared" si="9"/>
        <v>-21.125</v>
      </c>
      <c r="Q8" s="22">
        <f t="shared" si="10"/>
        <v>446.265625</v>
      </c>
      <c r="R8" s="22">
        <f t="shared" si="11"/>
        <v>0</v>
      </c>
      <c r="S8" s="22"/>
      <c r="T8" s="22">
        <f t="shared" si="12"/>
        <v>0</v>
      </c>
      <c r="U8" s="22">
        <f t="shared" si="13"/>
        <v>-20.222222222222221</v>
      </c>
      <c r="V8" s="22">
        <f t="shared" si="14"/>
        <v>408.93827160493822</v>
      </c>
      <c r="W8" s="22">
        <f t="shared" si="15"/>
        <v>0</v>
      </c>
      <c r="X8" s="22"/>
      <c r="Y8" s="22">
        <f t="shared" si="16"/>
        <v>0</v>
      </c>
      <c r="Z8" s="22">
        <f t="shared" si="17"/>
        <v>-18.7</v>
      </c>
      <c r="AA8" s="22">
        <f t="shared" si="18"/>
        <v>349.69</v>
      </c>
      <c r="AB8" s="22">
        <f t="shared" si="19"/>
        <v>0</v>
      </c>
      <c r="AC8" s="22"/>
      <c r="AD8" s="22">
        <f t="shared" si="20"/>
        <v>0</v>
      </c>
      <c r="AE8" s="22">
        <f t="shared" si="21"/>
        <v>-18.181818181818183</v>
      </c>
      <c r="AF8" s="22">
        <f t="shared" si="22"/>
        <v>330.57851239669429</v>
      </c>
      <c r="AG8" s="22">
        <f t="shared" si="23"/>
        <v>0</v>
      </c>
      <c r="AH8" s="22"/>
      <c r="AI8" s="22">
        <f t="shared" si="24"/>
        <v>0</v>
      </c>
      <c r="AJ8" s="22">
        <f t="shared" si="25"/>
        <v>-17.166666666666668</v>
      </c>
      <c r="AK8" s="22">
        <f t="shared" si="26"/>
        <v>294.69444444444446</v>
      </c>
      <c r="AL8" s="22">
        <f t="shared" si="27"/>
        <v>0</v>
      </c>
      <c r="AM8" s="22"/>
      <c r="AN8" s="22">
        <f t="shared" si="28"/>
        <v>0</v>
      </c>
      <c r="AO8" s="22">
        <f t="shared" si="29"/>
        <v>-16.307692307692307</v>
      </c>
      <c r="AP8" s="22">
        <f t="shared" si="30"/>
        <v>265.94082840236683</v>
      </c>
      <c r="AQ8" s="22">
        <f t="shared" si="31"/>
        <v>0</v>
      </c>
      <c r="AR8" s="22"/>
      <c r="AS8" s="22">
        <f t="shared" si="32"/>
        <v>0</v>
      </c>
      <c r="AT8" s="22">
        <f t="shared" si="33"/>
        <v>-15.357142857142858</v>
      </c>
      <c r="AU8" s="22">
        <f t="shared" si="34"/>
        <v>235.84183673469389</v>
      </c>
      <c r="AV8" s="22">
        <f t="shared" si="35"/>
        <v>0</v>
      </c>
      <c r="AW8" s="22"/>
      <c r="AX8" s="22">
        <f t="shared" si="36"/>
        <v>0</v>
      </c>
      <c r="AY8" s="22">
        <f t="shared" si="37"/>
        <v>-16</v>
      </c>
      <c r="AZ8" s="22">
        <f t="shared" si="38"/>
        <v>256</v>
      </c>
      <c r="BA8" s="22">
        <f t="shared" si="39"/>
        <v>0</v>
      </c>
      <c r="BB8" s="22"/>
      <c r="BC8" s="22">
        <f t="shared" si="40"/>
        <v>0</v>
      </c>
      <c r="BD8" s="22">
        <f t="shared" si="41"/>
        <v>-14.625</v>
      </c>
      <c r="BE8" s="22">
        <f t="shared" si="42"/>
        <v>213.890625</v>
      </c>
      <c r="BF8" s="22">
        <f t="shared" si="43"/>
        <v>0</v>
      </c>
      <c r="BG8" s="22"/>
      <c r="BH8" s="22">
        <f t="shared" si="44"/>
        <v>0</v>
      </c>
      <c r="BI8" s="22">
        <f t="shared" si="45"/>
        <v>-14.588235294117649</v>
      </c>
      <c r="BJ8" s="22">
        <f t="shared" si="46"/>
        <v>212.81660899653983</v>
      </c>
      <c r="BK8" s="22">
        <f t="shared" si="47"/>
        <v>0</v>
      </c>
      <c r="BL8" s="22"/>
      <c r="BM8" s="22">
        <f t="shared" si="48"/>
        <v>0</v>
      </c>
      <c r="BN8" s="22">
        <f t="shared" si="49"/>
        <v>-13</v>
      </c>
      <c r="BO8" s="22">
        <f t="shared" si="50"/>
        <v>169</v>
      </c>
      <c r="BP8" s="22">
        <f t="shared" si="51"/>
        <v>0</v>
      </c>
      <c r="BQ8" s="22"/>
      <c r="BR8" s="22">
        <f t="shared" si="52"/>
        <v>0</v>
      </c>
      <c r="BS8" s="22">
        <f t="shared" si="53"/>
        <v>-13.526315789473685</v>
      </c>
      <c r="BT8" s="22">
        <f t="shared" si="54"/>
        <v>182.96121883656511</v>
      </c>
      <c r="BU8" s="22">
        <f t="shared" si="55"/>
        <v>0</v>
      </c>
      <c r="BV8" s="22"/>
      <c r="BW8" s="22">
        <f t="shared" si="56"/>
        <v>0</v>
      </c>
      <c r="BX8" s="22">
        <f t="shared" si="57"/>
        <v>-12.692307692307693</v>
      </c>
      <c r="BY8" s="22">
        <f t="shared" si="58"/>
        <v>161.09467455621305</v>
      </c>
      <c r="BZ8" s="22">
        <f t="shared" si="59"/>
        <v>0</v>
      </c>
      <c r="CA8" s="22"/>
      <c r="CB8" s="22">
        <f t="shared" si="60"/>
        <v>0</v>
      </c>
      <c r="CC8" s="22">
        <f t="shared" si="61"/>
        <v>-12.428571428571427</v>
      </c>
      <c r="CD8" s="22">
        <f t="shared" si="62"/>
        <v>154.46938775510199</v>
      </c>
      <c r="CE8" s="22">
        <f t="shared" si="63"/>
        <v>0</v>
      </c>
      <c r="CF8" s="22"/>
      <c r="CG8" s="22">
        <f t="shared" si="64"/>
        <v>0</v>
      </c>
      <c r="CH8" s="22">
        <f t="shared" si="65"/>
        <v>-12.833333333333332</v>
      </c>
      <c r="CI8" s="22">
        <f t="shared" si="66"/>
        <v>164.6944444444444</v>
      </c>
      <c r="CJ8" s="22">
        <f t="shared" si="67"/>
        <v>0</v>
      </c>
      <c r="CK8" s="22"/>
      <c r="CL8" s="22">
        <f t="shared" si="68"/>
        <v>0</v>
      </c>
      <c r="CM8" s="22">
        <f t="shared" si="69"/>
        <v>-11.8</v>
      </c>
      <c r="CN8" s="22">
        <f t="shared" si="70"/>
        <v>139.24</v>
      </c>
      <c r="CO8" s="22">
        <f t="shared" si="71"/>
        <v>0</v>
      </c>
      <c r="CP8" s="22"/>
      <c r="CQ8" s="22">
        <f t="shared" si="72"/>
        <v>0</v>
      </c>
      <c r="CR8" s="22">
        <f t="shared" si="73"/>
        <v>-13.714285714285715</v>
      </c>
      <c r="CS8" s="22">
        <f t="shared" si="74"/>
        <v>188.08163265306126</v>
      </c>
      <c r="CT8" s="22">
        <f t="shared" si="75"/>
        <v>0</v>
      </c>
      <c r="CU8" s="22"/>
      <c r="CV8" s="22">
        <f t="shared" si="76"/>
        <v>0</v>
      </c>
      <c r="CW8" s="22">
        <f t="shared" si="77"/>
        <v>-12</v>
      </c>
      <c r="CX8" s="22">
        <f t="shared" si="78"/>
        <v>144</v>
      </c>
      <c r="CY8" s="22">
        <f t="shared" si="79"/>
        <v>0</v>
      </c>
      <c r="CZ8" s="22"/>
      <c r="DA8" s="22">
        <f t="shared" si="80"/>
        <v>0</v>
      </c>
      <c r="DB8" s="22">
        <f t="shared" si="81"/>
        <v>-13</v>
      </c>
      <c r="DC8" s="22">
        <f t="shared" si="82"/>
        <v>169</v>
      </c>
      <c r="DD8" s="22">
        <f t="shared" si="83"/>
        <v>0</v>
      </c>
      <c r="DE8" s="23"/>
      <c r="DF8" s="22">
        <f t="shared" si="84"/>
        <v>0</v>
      </c>
      <c r="DG8" s="22">
        <f t="shared" si="85"/>
        <v>-11</v>
      </c>
      <c r="DH8" s="22">
        <f t="shared" si="86"/>
        <v>121</v>
      </c>
      <c r="DI8" s="22">
        <f t="shared" si="87"/>
        <v>0</v>
      </c>
      <c r="DJ8" s="23"/>
      <c r="DK8" s="22">
        <f t="shared" si="88"/>
        <v>0</v>
      </c>
      <c r="DL8" s="22">
        <f t="shared" si="89"/>
        <v>-11</v>
      </c>
      <c r="DM8" s="22">
        <f t="shared" si="90"/>
        <v>121</v>
      </c>
      <c r="DN8" s="22">
        <f t="shared" si="91"/>
        <v>0</v>
      </c>
      <c r="DO8" s="23"/>
      <c r="DP8" s="22">
        <f t="shared" si="0"/>
        <v>0</v>
      </c>
      <c r="DQ8" s="22">
        <f t="shared" si="1"/>
        <v>-10.533333333333335</v>
      </c>
      <c r="DR8" s="22">
        <f t="shared" si="2"/>
        <v>110.95111111111115</v>
      </c>
      <c r="DS8" s="22">
        <f t="shared" si="3"/>
        <v>0</v>
      </c>
      <c r="DT8" s="22"/>
      <c r="DU8" s="22">
        <f t="shared" si="92"/>
        <v>0</v>
      </c>
      <c r="DV8" s="22">
        <f t="shared" si="93"/>
        <v>-11</v>
      </c>
      <c r="DW8" s="22">
        <f t="shared" si="94"/>
        <v>121</v>
      </c>
      <c r="DX8" s="22">
        <f t="shared" si="95"/>
        <v>0</v>
      </c>
      <c r="DY8" s="22"/>
      <c r="DZ8" s="22">
        <f t="shared" si="96"/>
        <v>0</v>
      </c>
      <c r="EA8" s="22">
        <f t="shared" si="97"/>
        <v>-11.2</v>
      </c>
      <c r="EB8" s="22">
        <f t="shared" si="98"/>
        <v>125.43999999999998</v>
      </c>
      <c r="EC8" s="22">
        <f t="shared" si="99"/>
        <v>0</v>
      </c>
      <c r="ED8" s="22"/>
      <c r="EE8" s="22">
        <f t="shared" si="100"/>
        <v>0</v>
      </c>
      <c r="EF8" s="22">
        <f t="shared" si="101"/>
        <v>-9.1999999999999993</v>
      </c>
      <c r="EG8" s="22">
        <f t="shared" si="102"/>
        <v>84.639999999999986</v>
      </c>
      <c r="EH8" s="22">
        <f t="shared" si="103"/>
        <v>0</v>
      </c>
      <c r="EI8" s="22"/>
      <c r="EJ8" s="22">
        <f t="shared" si="104"/>
        <v>0</v>
      </c>
      <c r="EK8" s="22">
        <f t="shared" si="105"/>
        <v>-8.8000000000000007</v>
      </c>
      <c r="EL8" s="22">
        <f t="shared" si="106"/>
        <v>77.440000000000012</v>
      </c>
      <c r="EM8" s="22">
        <f t="shared" si="107"/>
        <v>0</v>
      </c>
      <c r="EN8" s="22"/>
      <c r="EO8" s="22">
        <f t="shared" si="108"/>
        <v>0</v>
      </c>
      <c r="EP8" s="22">
        <f t="shared" si="109"/>
        <v>-7.1999999999999993</v>
      </c>
      <c r="EQ8" s="22">
        <f t="shared" si="110"/>
        <v>51.839999999999989</v>
      </c>
      <c r="ER8" s="22">
        <f t="shared" si="111"/>
        <v>0</v>
      </c>
      <c r="ES8" s="22"/>
      <c r="ET8" s="22">
        <f t="shared" si="112"/>
        <v>0</v>
      </c>
      <c r="EU8" s="22">
        <f t="shared" si="113"/>
        <v>-24.285714285714285</v>
      </c>
      <c r="EV8" s="22">
        <f t="shared" si="114"/>
        <v>589.79591836734687</v>
      </c>
      <c r="EW8" s="22">
        <f t="shared" si="115"/>
        <v>0</v>
      </c>
      <c r="EX8" s="22"/>
      <c r="EY8" s="22">
        <f t="shared" si="116"/>
        <v>0</v>
      </c>
      <c r="EZ8" s="22">
        <f t="shared" si="117"/>
        <v>-22.875</v>
      </c>
      <c r="FA8" s="22">
        <f t="shared" si="118"/>
        <v>523.265625</v>
      </c>
      <c r="FB8" s="22">
        <f t="shared" si="119"/>
        <v>0</v>
      </c>
      <c r="FC8" s="22"/>
      <c r="FD8" s="22">
        <f t="shared" si="120"/>
        <v>0</v>
      </c>
      <c r="FE8" s="22">
        <f t="shared" si="121"/>
        <v>-23.333333333333336</v>
      </c>
      <c r="FF8" s="22">
        <f t="shared" si="122"/>
        <v>544.44444444444457</v>
      </c>
      <c r="FG8" s="22">
        <f t="shared" si="123"/>
        <v>0</v>
      </c>
      <c r="FH8" s="22"/>
      <c r="FI8" s="22">
        <f t="shared" si="124"/>
        <v>0</v>
      </c>
      <c r="FJ8" s="22">
        <f t="shared" si="125"/>
        <v>-21.700000000000003</v>
      </c>
      <c r="FK8" s="22">
        <f t="shared" si="126"/>
        <v>470.8900000000001</v>
      </c>
      <c r="FL8" s="22">
        <f t="shared" si="127"/>
        <v>0</v>
      </c>
      <c r="FM8" s="22"/>
      <c r="FN8" s="22">
        <f t="shared" si="128"/>
        <v>0</v>
      </c>
      <c r="FO8" s="22">
        <f t="shared" si="129"/>
        <v>-20.272727272727273</v>
      </c>
      <c r="FP8" s="22">
        <f t="shared" si="130"/>
        <v>410.98347107438019</v>
      </c>
      <c r="FQ8" s="22">
        <f t="shared" si="131"/>
        <v>0</v>
      </c>
      <c r="FR8" s="22"/>
      <c r="FS8" s="22">
        <f t="shared" si="132"/>
        <v>0</v>
      </c>
      <c r="FT8" s="22">
        <f t="shared" si="133"/>
        <v>-19.333333333333332</v>
      </c>
      <c r="FU8" s="22">
        <f t="shared" si="134"/>
        <v>373.77777777777771</v>
      </c>
      <c r="FV8" s="22">
        <f t="shared" si="135"/>
        <v>0</v>
      </c>
      <c r="FW8" s="22"/>
      <c r="FX8" s="22">
        <f t="shared" si="136"/>
        <v>0</v>
      </c>
      <c r="FY8" s="22">
        <f t="shared" si="137"/>
        <v>-19.615384615384613</v>
      </c>
      <c r="FZ8" s="22">
        <f t="shared" si="138"/>
        <v>384.76331360946739</v>
      </c>
      <c r="GA8" s="22">
        <f t="shared" si="139"/>
        <v>0</v>
      </c>
      <c r="GB8" s="22"/>
      <c r="GC8" s="22">
        <f t="shared" si="140"/>
        <v>0</v>
      </c>
      <c r="GD8" s="22">
        <f t="shared" si="141"/>
        <v>-17.571428571428573</v>
      </c>
      <c r="GE8" s="22">
        <f t="shared" si="142"/>
        <v>308.75510204081638</v>
      </c>
      <c r="GF8" s="22">
        <f t="shared" si="143"/>
        <v>0</v>
      </c>
      <c r="GG8" s="22"/>
      <c r="GH8" s="22">
        <f t="shared" si="144"/>
        <v>0</v>
      </c>
      <c r="GI8" s="22">
        <f t="shared" si="145"/>
        <v>-16.8</v>
      </c>
      <c r="GJ8" s="22">
        <f t="shared" si="146"/>
        <v>282.24</v>
      </c>
      <c r="GK8" s="22">
        <f t="shared" si="147"/>
        <v>0</v>
      </c>
      <c r="GL8" s="22"/>
      <c r="GM8" s="22">
        <f t="shared" si="148"/>
        <v>0</v>
      </c>
      <c r="GN8" s="22">
        <f t="shared" si="149"/>
        <v>-16.5</v>
      </c>
      <c r="GO8" s="22">
        <f t="shared" si="150"/>
        <v>272.25</v>
      </c>
      <c r="GP8" s="22">
        <f t="shared" si="151"/>
        <v>0</v>
      </c>
      <c r="GQ8" s="23"/>
      <c r="GR8" s="22">
        <f t="shared" si="152"/>
        <v>0</v>
      </c>
      <c r="GS8" s="22">
        <f t="shared" si="153"/>
        <v>-15.647058823529413</v>
      </c>
      <c r="GT8" s="22">
        <f t="shared" si="154"/>
        <v>244.83044982698965</v>
      </c>
      <c r="GU8" s="22">
        <f t="shared" si="155"/>
        <v>0</v>
      </c>
      <c r="GV8" s="23"/>
      <c r="GW8" s="22">
        <f t="shared" si="156"/>
        <v>0</v>
      </c>
      <c r="GX8" s="22">
        <f t="shared" si="157"/>
        <v>-15.444444444444443</v>
      </c>
      <c r="GY8" s="22">
        <f t="shared" si="158"/>
        <v>238.5308641975308</v>
      </c>
      <c r="GZ8" s="22">
        <f t="shared" si="159"/>
        <v>0</v>
      </c>
      <c r="HA8" s="23"/>
      <c r="HB8" s="22">
        <f t="shared" si="160"/>
        <v>0</v>
      </c>
      <c r="HC8" s="22">
        <f t="shared" si="161"/>
        <v>-15.263157894736842</v>
      </c>
      <c r="HD8" s="22">
        <f t="shared" si="162"/>
        <v>232.9639889196676</v>
      </c>
      <c r="HE8" s="22">
        <f t="shared" si="163"/>
        <v>0</v>
      </c>
      <c r="HF8" s="23"/>
      <c r="HG8" s="22">
        <f t="shared" si="164"/>
        <v>0</v>
      </c>
      <c r="HH8" s="22">
        <f t="shared" si="165"/>
        <v>-14.75</v>
      </c>
      <c r="HI8" s="22">
        <f t="shared" si="166"/>
        <v>217.5625</v>
      </c>
      <c r="HJ8" s="22">
        <f t="shared" si="167"/>
        <v>0</v>
      </c>
      <c r="HK8" s="23"/>
      <c r="HL8" s="22">
        <f t="shared" si="168"/>
        <v>0</v>
      </c>
      <c r="HM8" s="22">
        <f t="shared" si="169"/>
        <v>-14.5</v>
      </c>
      <c r="HN8" s="22">
        <f t="shared" si="170"/>
        <v>210.25</v>
      </c>
      <c r="HO8" s="22">
        <f t="shared" si="171"/>
        <v>0</v>
      </c>
      <c r="HP8" s="23"/>
      <c r="HQ8" s="22">
        <f t="shared" si="172"/>
        <v>0</v>
      </c>
      <c r="HR8" s="22">
        <f t="shared" si="173"/>
        <v>-14.375</v>
      </c>
      <c r="HS8" s="22">
        <f t="shared" si="174"/>
        <v>206.640625</v>
      </c>
      <c r="HT8" s="22">
        <f t="shared" si="175"/>
        <v>0</v>
      </c>
      <c r="HU8" s="23"/>
      <c r="HV8" s="22">
        <f t="shared" si="176"/>
        <v>0</v>
      </c>
      <c r="HW8" s="22">
        <f t="shared" si="177"/>
        <v>-15.375</v>
      </c>
      <c r="HX8" s="22">
        <f t="shared" si="178"/>
        <v>236.390625</v>
      </c>
      <c r="HY8" s="22">
        <f t="shared" si="179"/>
        <v>0</v>
      </c>
    </row>
    <row r="9" spans="1:233">
      <c r="A9" s="14">
        <f t="shared" si="180"/>
        <v>13</v>
      </c>
      <c r="B9" s="15" t="s">
        <v>48</v>
      </c>
      <c r="C9" s="16">
        <f t="shared" si="181"/>
        <v>13.9</v>
      </c>
      <c r="D9" s="22"/>
      <c r="E9" s="22">
        <f t="shared" si="182"/>
        <v>0</v>
      </c>
      <c r="F9" s="22">
        <f t="shared" si="183"/>
        <v>-23.666666666666664</v>
      </c>
      <c r="G9" s="22">
        <f t="shared" si="184"/>
        <v>560.11111111111097</v>
      </c>
      <c r="H9" s="22">
        <f t="shared" si="185"/>
        <v>0</v>
      </c>
      <c r="I9" s="22"/>
      <c r="J9" s="22">
        <f t="shared" si="4"/>
        <v>0</v>
      </c>
      <c r="K9" s="22">
        <f t="shared" si="5"/>
        <v>-21.714285714285715</v>
      </c>
      <c r="L9" s="22">
        <f t="shared" si="6"/>
        <v>471.51020408163271</v>
      </c>
      <c r="M9" s="22">
        <f t="shared" si="7"/>
        <v>0</v>
      </c>
      <c r="N9" s="22"/>
      <c r="O9" s="22">
        <f t="shared" si="8"/>
        <v>0</v>
      </c>
      <c r="P9" s="22">
        <f t="shared" si="9"/>
        <v>-20.125</v>
      </c>
      <c r="Q9" s="22">
        <f t="shared" si="10"/>
        <v>405.015625</v>
      </c>
      <c r="R9" s="22">
        <f t="shared" si="11"/>
        <v>0</v>
      </c>
      <c r="S9" s="22"/>
      <c r="T9" s="22">
        <f t="shared" si="12"/>
        <v>0</v>
      </c>
      <c r="U9" s="22">
        <f t="shared" si="13"/>
        <v>-19.222222222222221</v>
      </c>
      <c r="V9" s="22">
        <f t="shared" si="14"/>
        <v>369.49382716049382</v>
      </c>
      <c r="W9" s="22">
        <f t="shared" si="15"/>
        <v>0</v>
      </c>
      <c r="X9" s="22"/>
      <c r="Y9" s="22">
        <f t="shared" si="16"/>
        <v>0</v>
      </c>
      <c r="Z9" s="22">
        <f t="shared" si="17"/>
        <v>-17.7</v>
      </c>
      <c r="AA9" s="22">
        <f t="shared" si="18"/>
        <v>313.28999999999996</v>
      </c>
      <c r="AB9" s="22">
        <f t="shared" si="19"/>
        <v>0</v>
      </c>
      <c r="AC9" s="22"/>
      <c r="AD9" s="22">
        <f t="shared" si="20"/>
        <v>0</v>
      </c>
      <c r="AE9" s="22">
        <f t="shared" si="21"/>
        <v>-17.181818181818183</v>
      </c>
      <c r="AF9" s="22">
        <f t="shared" si="22"/>
        <v>295.21487603305792</v>
      </c>
      <c r="AG9" s="22">
        <f t="shared" si="23"/>
        <v>0</v>
      </c>
      <c r="AH9" s="22"/>
      <c r="AI9" s="22">
        <f t="shared" si="24"/>
        <v>0</v>
      </c>
      <c r="AJ9" s="22">
        <f t="shared" si="25"/>
        <v>-16.166666666666668</v>
      </c>
      <c r="AK9" s="22">
        <f t="shared" si="26"/>
        <v>261.36111111111114</v>
      </c>
      <c r="AL9" s="22">
        <f t="shared" si="27"/>
        <v>0</v>
      </c>
      <c r="AM9" s="22"/>
      <c r="AN9" s="22">
        <f t="shared" si="28"/>
        <v>0</v>
      </c>
      <c r="AO9" s="22">
        <f t="shared" si="29"/>
        <v>-15.307692307692307</v>
      </c>
      <c r="AP9" s="22">
        <f t="shared" si="30"/>
        <v>234.32544378698222</v>
      </c>
      <c r="AQ9" s="22">
        <f t="shared" si="31"/>
        <v>0</v>
      </c>
      <c r="AR9" s="22"/>
      <c r="AS9" s="22">
        <f t="shared" si="32"/>
        <v>0</v>
      </c>
      <c r="AT9" s="22">
        <f t="shared" si="33"/>
        <v>-14.357142857142858</v>
      </c>
      <c r="AU9" s="22">
        <f t="shared" si="34"/>
        <v>206.12755102040819</v>
      </c>
      <c r="AV9" s="22">
        <f t="shared" si="35"/>
        <v>0</v>
      </c>
      <c r="AW9" s="22"/>
      <c r="AX9" s="22">
        <f t="shared" si="36"/>
        <v>0</v>
      </c>
      <c r="AY9" s="22">
        <f t="shared" si="37"/>
        <v>-15</v>
      </c>
      <c r="AZ9" s="22">
        <f t="shared" si="38"/>
        <v>225</v>
      </c>
      <c r="BA9" s="22">
        <f t="shared" si="39"/>
        <v>0</v>
      </c>
      <c r="BB9" s="22"/>
      <c r="BC9" s="22">
        <f t="shared" si="40"/>
        <v>0</v>
      </c>
      <c r="BD9" s="22">
        <f t="shared" si="41"/>
        <v>-13.625</v>
      </c>
      <c r="BE9" s="22">
        <f t="shared" si="42"/>
        <v>185.640625</v>
      </c>
      <c r="BF9" s="22">
        <f t="shared" si="43"/>
        <v>0</v>
      </c>
      <c r="BG9" s="22"/>
      <c r="BH9" s="22">
        <f t="shared" si="44"/>
        <v>0</v>
      </c>
      <c r="BI9" s="22">
        <f t="shared" si="45"/>
        <v>-13.588235294117649</v>
      </c>
      <c r="BJ9" s="22">
        <f t="shared" si="46"/>
        <v>184.64013840830455</v>
      </c>
      <c r="BK9" s="22">
        <f t="shared" si="47"/>
        <v>0</v>
      </c>
      <c r="BL9" s="22"/>
      <c r="BM9" s="22">
        <f t="shared" si="48"/>
        <v>0</v>
      </c>
      <c r="BN9" s="22">
        <f t="shared" si="49"/>
        <v>-12</v>
      </c>
      <c r="BO9" s="22">
        <f t="shared" si="50"/>
        <v>144</v>
      </c>
      <c r="BP9" s="22">
        <f t="shared" si="51"/>
        <v>0</v>
      </c>
      <c r="BQ9" s="22"/>
      <c r="BR9" s="22">
        <f t="shared" si="52"/>
        <v>0</v>
      </c>
      <c r="BS9" s="22">
        <f t="shared" si="53"/>
        <v>-12.526315789473685</v>
      </c>
      <c r="BT9" s="22">
        <f t="shared" si="54"/>
        <v>156.90858725761774</v>
      </c>
      <c r="BU9" s="22">
        <f t="shared" si="55"/>
        <v>0</v>
      </c>
      <c r="BV9" s="22"/>
      <c r="BW9" s="22">
        <f t="shared" si="56"/>
        <v>0</v>
      </c>
      <c r="BX9" s="22">
        <f t="shared" si="57"/>
        <v>-11.692307692307693</v>
      </c>
      <c r="BY9" s="22">
        <f t="shared" si="58"/>
        <v>136.71005917159766</v>
      </c>
      <c r="BZ9" s="22">
        <f t="shared" si="59"/>
        <v>0</v>
      </c>
      <c r="CA9" s="22"/>
      <c r="CB9" s="22">
        <f t="shared" si="60"/>
        <v>0</v>
      </c>
      <c r="CC9" s="22">
        <f t="shared" si="61"/>
        <v>-11.428571428571427</v>
      </c>
      <c r="CD9" s="22">
        <f t="shared" si="62"/>
        <v>130.61224489795916</v>
      </c>
      <c r="CE9" s="22">
        <f t="shared" si="63"/>
        <v>0</v>
      </c>
      <c r="CF9" s="22"/>
      <c r="CG9" s="22">
        <f t="shared" si="64"/>
        <v>0</v>
      </c>
      <c r="CH9" s="22">
        <f t="shared" si="65"/>
        <v>-11.833333333333332</v>
      </c>
      <c r="CI9" s="22">
        <f t="shared" si="66"/>
        <v>140.02777777777774</v>
      </c>
      <c r="CJ9" s="22">
        <f t="shared" si="67"/>
        <v>0</v>
      </c>
      <c r="CK9" s="22"/>
      <c r="CL9" s="22">
        <f t="shared" si="68"/>
        <v>0</v>
      </c>
      <c r="CM9" s="22">
        <f t="shared" si="69"/>
        <v>-10.8</v>
      </c>
      <c r="CN9" s="22">
        <f t="shared" si="70"/>
        <v>116.64000000000001</v>
      </c>
      <c r="CO9" s="22">
        <f t="shared" si="71"/>
        <v>0</v>
      </c>
      <c r="CP9" s="22"/>
      <c r="CQ9" s="22">
        <f t="shared" si="72"/>
        <v>0</v>
      </c>
      <c r="CR9" s="22">
        <f t="shared" si="73"/>
        <v>-12.714285714285715</v>
      </c>
      <c r="CS9" s="22">
        <f t="shared" si="74"/>
        <v>161.65306122448982</v>
      </c>
      <c r="CT9" s="22">
        <f t="shared" si="75"/>
        <v>0</v>
      </c>
      <c r="CU9" s="22"/>
      <c r="CV9" s="22">
        <f t="shared" si="76"/>
        <v>0</v>
      </c>
      <c r="CW9" s="22">
        <f t="shared" si="77"/>
        <v>-11</v>
      </c>
      <c r="CX9" s="22">
        <f t="shared" si="78"/>
        <v>121</v>
      </c>
      <c r="CY9" s="22">
        <f t="shared" si="79"/>
        <v>0</v>
      </c>
      <c r="CZ9" s="22"/>
      <c r="DA9" s="22">
        <f t="shared" si="80"/>
        <v>0</v>
      </c>
      <c r="DB9" s="22">
        <f t="shared" si="81"/>
        <v>-12</v>
      </c>
      <c r="DC9" s="22">
        <f t="shared" si="82"/>
        <v>144</v>
      </c>
      <c r="DD9" s="22">
        <f t="shared" si="83"/>
        <v>0</v>
      </c>
      <c r="DE9" s="23"/>
      <c r="DF9" s="22">
        <f t="shared" si="84"/>
        <v>0</v>
      </c>
      <c r="DG9" s="22">
        <f t="shared" si="85"/>
        <v>-10</v>
      </c>
      <c r="DH9" s="22">
        <f t="shared" si="86"/>
        <v>100</v>
      </c>
      <c r="DI9" s="22">
        <f t="shared" si="87"/>
        <v>0</v>
      </c>
      <c r="DJ9" s="23"/>
      <c r="DK9" s="22">
        <f t="shared" si="88"/>
        <v>0</v>
      </c>
      <c r="DL9" s="22">
        <f t="shared" si="89"/>
        <v>-10</v>
      </c>
      <c r="DM9" s="22">
        <f t="shared" si="90"/>
        <v>100</v>
      </c>
      <c r="DN9" s="22">
        <f t="shared" si="91"/>
        <v>0</v>
      </c>
      <c r="DO9" s="23"/>
      <c r="DP9" s="22">
        <f t="shared" si="0"/>
        <v>0</v>
      </c>
      <c r="DQ9" s="22">
        <f t="shared" si="1"/>
        <v>-9.533333333333335</v>
      </c>
      <c r="DR9" s="22">
        <f t="shared" si="2"/>
        <v>90.884444444444469</v>
      </c>
      <c r="DS9" s="22">
        <f t="shared" si="3"/>
        <v>0</v>
      </c>
      <c r="DT9" s="22"/>
      <c r="DU9" s="22">
        <f t="shared" si="92"/>
        <v>0</v>
      </c>
      <c r="DV9" s="22">
        <f t="shared" si="93"/>
        <v>-10</v>
      </c>
      <c r="DW9" s="22">
        <f t="shared" si="94"/>
        <v>100</v>
      </c>
      <c r="DX9" s="22">
        <f t="shared" si="95"/>
        <v>0</v>
      </c>
      <c r="DY9" s="22"/>
      <c r="DZ9" s="22">
        <f t="shared" si="96"/>
        <v>0</v>
      </c>
      <c r="EA9" s="22">
        <f t="shared" si="97"/>
        <v>-10.199999999999999</v>
      </c>
      <c r="EB9" s="22">
        <f t="shared" si="98"/>
        <v>104.03999999999999</v>
      </c>
      <c r="EC9" s="22">
        <f t="shared" si="99"/>
        <v>0</v>
      </c>
      <c r="ED9" s="22"/>
      <c r="EE9" s="22">
        <f t="shared" si="100"/>
        <v>0</v>
      </c>
      <c r="EF9" s="22">
        <f t="shared" si="101"/>
        <v>-8.1999999999999993</v>
      </c>
      <c r="EG9" s="22">
        <f t="shared" si="102"/>
        <v>67.239999999999995</v>
      </c>
      <c r="EH9" s="22">
        <f t="shared" si="103"/>
        <v>0</v>
      </c>
      <c r="EI9" s="22"/>
      <c r="EJ9" s="22">
        <f t="shared" si="104"/>
        <v>0</v>
      </c>
      <c r="EK9" s="22">
        <f t="shared" si="105"/>
        <v>-7.8000000000000007</v>
      </c>
      <c r="EL9" s="22">
        <f t="shared" si="106"/>
        <v>60.840000000000011</v>
      </c>
      <c r="EM9" s="22">
        <f t="shared" si="107"/>
        <v>0</v>
      </c>
      <c r="EN9" s="22"/>
      <c r="EO9" s="22">
        <f t="shared" si="108"/>
        <v>0</v>
      </c>
      <c r="EP9" s="22">
        <f t="shared" si="109"/>
        <v>-6.1999999999999993</v>
      </c>
      <c r="EQ9" s="22">
        <f t="shared" si="110"/>
        <v>38.439999999999991</v>
      </c>
      <c r="ER9" s="22">
        <f t="shared" si="111"/>
        <v>0</v>
      </c>
      <c r="ES9" s="22"/>
      <c r="ET9" s="22">
        <f t="shared" si="112"/>
        <v>0</v>
      </c>
      <c r="EU9" s="22">
        <f t="shared" si="113"/>
        <v>-23.285714285714285</v>
      </c>
      <c r="EV9" s="22">
        <f t="shared" si="114"/>
        <v>542.22448979591832</v>
      </c>
      <c r="EW9" s="22">
        <f t="shared" si="115"/>
        <v>0</v>
      </c>
      <c r="EX9" s="22"/>
      <c r="EY9" s="22">
        <f t="shared" si="116"/>
        <v>0</v>
      </c>
      <c r="EZ9" s="22">
        <f t="shared" si="117"/>
        <v>-21.875</v>
      </c>
      <c r="FA9" s="22">
        <f t="shared" si="118"/>
        <v>478.515625</v>
      </c>
      <c r="FB9" s="22">
        <f t="shared" si="119"/>
        <v>0</v>
      </c>
      <c r="FC9" s="22"/>
      <c r="FD9" s="22">
        <f t="shared" si="120"/>
        <v>0</v>
      </c>
      <c r="FE9" s="22">
        <f t="shared" si="121"/>
        <v>-22.333333333333336</v>
      </c>
      <c r="FF9" s="22">
        <f t="shared" si="122"/>
        <v>498.77777777777789</v>
      </c>
      <c r="FG9" s="22">
        <f t="shared" si="123"/>
        <v>0</v>
      </c>
      <c r="FH9" s="22"/>
      <c r="FI9" s="22">
        <f t="shared" si="124"/>
        <v>0</v>
      </c>
      <c r="FJ9" s="22">
        <f t="shared" si="125"/>
        <v>-20.700000000000003</v>
      </c>
      <c r="FK9" s="22">
        <f t="shared" si="126"/>
        <v>428.49000000000012</v>
      </c>
      <c r="FL9" s="22">
        <f t="shared" si="127"/>
        <v>0</v>
      </c>
      <c r="FM9" s="22"/>
      <c r="FN9" s="22">
        <f t="shared" si="128"/>
        <v>0</v>
      </c>
      <c r="FO9" s="22">
        <f t="shared" si="129"/>
        <v>-19.272727272727273</v>
      </c>
      <c r="FP9" s="22">
        <f t="shared" si="130"/>
        <v>371.43801652892563</v>
      </c>
      <c r="FQ9" s="22">
        <f t="shared" si="131"/>
        <v>0</v>
      </c>
      <c r="FR9" s="22"/>
      <c r="FS9" s="22">
        <f t="shared" si="132"/>
        <v>0</v>
      </c>
      <c r="FT9" s="22">
        <f t="shared" si="133"/>
        <v>-18.333333333333332</v>
      </c>
      <c r="FU9" s="22">
        <f t="shared" si="134"/>
        <v>336.11111111111109</v>
      </c>
      <c r="FV9" s="22">
        <f t="shared" si="135"/>
        <v>0</v>
      </c>
      <c r="FW9" s="22"/>
      <c r="FX9" s="22">
        <f t="shared" si="136"/>
        <v>0</v>
      </c>
      <c r="FY9" s="22">
        <f t="shared" si="137"/>
        <v>-18.615384615384613</v>
      </c>
      <c r="FZ9" s="22">
        <f t="shared" si="138"/>
        <v>346.53254437869816</v>
      </c>
      <c r="GA9" s="22">
        <f t="shared" si="139"/>
        <v>0</v>
      </c>
      <c r="GB9" s="22"/>
      <c r="GC9" s="22">
        <f t="shared" si="140"/>
        <v>0</v>
      </c>
      <c r="GD9" s="22">
        <f t="shared" si="141"/>
        <v>-16.571428571428573</v>
      </c>
      <c r="GE9" s="22">
        <f t="shared" si="142"/>
        <v>274.61224489795921</v>
      </c>
      <c r="GF9" s="22">
        <f t="shared" si="143"/>
        <v>0</v>
      </c>
      <c r="GG9" s="22"/>
      <c r="GH9" s="22">
        <f t="shared" si="144"/>
        <v>0</v>
      </c>
      <c r="GI9" s="22">
        <f t="shared" si="145"/>
        <v>-15.8</v>
      </c>
      <c r="GJ9" s="22">
        <f t="shared" si="146"/>
        <v>249.64000000000001</v>
      </c>
      <c r="GK9" s="22">
        <f t="shared" si="147"/>
        <v>0</v>
      </c>
      <c r="GL9" s="22"/>
      <c r="GM9" s="22">
        <f t="shared" si="148"/>
        <v>0</v>
      </c>
      <c r="GN9" s="22">
        <f t="shared" si="149"/>
        <v>-15.5</v>
      </c>
      <c r="GO9" s="22">
        <f t="shared" si="150"/>
        <v>240.25</v>
      </c>
      <c r="GP9" s="22">
        <f t="shared" si="151"/>
        <v>0</v>
      </c>
      <c r="GQ9" s="23"/>
      <c r="GR9" s="22">
        <f t="shared" si="152"/>
        <v>0</v>
      </c>
      <c r="GS9" s="22">
        <f t="shared" si="153"/>
        <v>-14.647058823529413</v>
      </c>
      <c r="GT9" s="22">
        <f t="shared" si="154"/>
        <v>214.53633217993084</v>
      </c>
      <c r="GU9" s="22">
        <f t="shared" si="155"/>
        <v>0</v>
      </c>
      <c r="GV9" s="23"/>
      <c r="GW9" s="22">
        <f t="shared" si="156"/>
        <v>0</v>
      </c>
      <c r="GX9" s="22">
        <f t="shared" si="157"/>
        <v>-14.444444444444443</v>
      </c>
      <c r="GY9" s="22">
        <f t="shared" si="158"/>
        <v>208.64197530864192</v>
      </c>
      <c r="GZ9" s="22">
        <f t="shared" si="159"/>
        <v>0</v>
      </c>
      <c r="HA9" s="23"/>
      <c r="HB9" s="22">
        <f t="shared" si="160"/>
        <v>0</v>
      </c>
      <c r="HC9" s="22">
        <f t="shared" si="161"/>
        <v>-14.263157894736842</v>
      </c>
      <c r="HD9" s="22">
        <f t="shared" si="162"/>
        <v>203.43767313019393</v>
      </c>
      <c r="HE9" s="22">
        <f t="shared" si="163"/>
        <v>0</v>
      </c>
      <c r="HF9" s="23"/>
      <c r="HG9" s="22">
        <f t="shared" si="164"/>
        <v>0</v>
      </c>
      <c r="HH9" s="22">
        <f t="shared" si="165"/>
        <v>-13.75</v>
      </c>
      <c r="HI9" s="22">
        <f t="shared" si="166"/>
        <v>189.0625</v>
      </c>
      <c r="HJ9" s="22">
        <f t="shared" si="167"/>
        <v>0</v>
      </c>
      <c r="HK9" s="23"/>
      <c r="HL9" s="22">
        <f t="shared" si="168"/>
        <v>0</v>
      </c>
      <c r="HM9" s="22">
        <f t="shared" si="169"/>
        <v>-13.5</v>
      </c>
      <c r="HN9" s="22">
        <f t="shared" si="170"/>
        <v>182.25</v>
      </c>
      <c r="HO9" s="22">
        <f t="shared" si="171"/>
        <v>0</v>
      </c>
      <c r="HP9" s="23"/>
      <c r="HQ9" s="22">
        <f t="shared" si="172"/>
        <v>0</v>
      </c>
      <c r="HR9" s="22">
        <f t="shared" si="173"/>
        <v>-13.375</v>
      </c>
      <c r="HS9" s="22">
        <f t="shared" si="174"/>
        <v>178.890625</v>
      </c>
      <c r="HT9" s="22">
        <f t="shared" si="175"/>
        <v>0</v>
      </c>
      <c r="HU9" s="23"/>
      <c r="HV9" s="22">
        <f t="shared" si="176"/>
        <v>0</v>
      </c>
      <c r="HW9" s="22">
        <f t="shared" si="177"/>
        <v>-14.375</v>
      </c>
      <c r="HX9" s="22">
        <f t="shared" si="178"/>
        <v>206.640625</v>
      </c>
      <c r="HY9" s="22">
        <f t="shared" si="179"/>
        <v>0</v>
      </c>
    </row>
    <row r="10" spans="1:233">
      <c r="A10" s="14">
        <f t="shared" si="180"/>
        <v>14</v>
      </c>
      <c r="B10" s="15" t="s">
        <v>48</v>
      </c>
      <c r="C10" s="16">
        <f t="shared" si="181"/>
        <v>14.9</v>
      </c>
      <c r="D10" s="22"/>
      <c r="E10" s="22">
        <f t="shared" si="182"/>
        <v>0</v>
      </c>
      <c r="F10" s="22">
        <f t="shared" si="183"/>
        <v>-22.666666666666664</v>
      </c>
      <c r="G10" s="22">
        <f t="shared" si="184"/>
        <v>513.77777777777771</v>
      </c>
      <c r="H10" s="22">
        <f t="shared" si="185"/>
        <v>0</v>
      </c>
      <c r="I10" s="22"/>
      <c r="J10" s="22">
        <f t="shared" si="4"/>
        <v>0</v>
      </c>
      <c r="K10" s="22">
        <f t="shared" si="5"/>
        <v>-20.714285714285715</v>
      </c>
      <c r="L10" s="22">
        <f t="shared" si="6"/>
        <v>429.08163265306126</v>
      </c>
      <c r="M10" s="22">
        <f t="shared" si="7"/>
        <v>0</v>
      </c>
      <c r="N10" s="22"/>
      <c r="O10" s="22">
        <f t="shared" si="8"/>
        <v>0</v>
      </c>
      <c r="P10" s="22">
        <f t="shared" si="9"/>
        <v>-19.125</v>
      </c>
      <c r="Q10" s="22">
        <f t="shared" si="10"/>
        <v>365.765625</v>
      </c>
      <c r="R10" s="22">
        <f t="shared" si="11"/>
        <v>0</v>
      </c>
      <c r="S10" s="22"/>
      <c r="T10" s="22">
        <f t="shared" si="12"/>
        <v>0</v>
      </c>
      <c r="U10" s="22">
        <f t="shared" si="13"/>
        <v>-18.222222222222221</v>
      </c>
      <c r="V10" s="22">
        <f t="shared" si="14"/>
        <v>332.04938271604937</v>
      </c>
      <c r="W10" s="22">
        <f t="shared" si="15"/>
        <v>0</v>
      </c>
      <c r="X10" s="22"/>
      <c r="Y10" s="22">
        <f t="shared" si="16"/>
        <v>0</v>
      </c>
      <c r="Z10" s="22">
        <f t="shared" si="17"/>
        <v>-16.7</v>
      </c>
      <c r="AA10" s="22">
        <f t="shared" si="18"/>
        <v>278.89</v>
      </c>
      <c r="AB10" s="22">
        <f t="shared" si="19"/>
        <v>0</v>
      </c>
      <c r="AC10" s="22"/>
      <c r="AD10" s="22">
        <f t="shared" si="20"/>
        <v>0</v>
      </c>
      <c r="AE10" s="22">
        <f t="shared" si="21"/>
        <v>-16.181818181818183</v>
      </c>
      <c r="AF10" s="22">
        <f t="shared" si="22"/>
        <v>261.85123966942155</v>
      </c>
      <c r="AG10" s="22">
        <f t="shared" si="23"/>
        <v>0</v>
      </c>
      <c r="AH10" s="22"/>
      <c r="AI10" s="22">
        <f t="shared" si="24"/>
        <v>0</v>
      </c>
      <c r="AJ10" s="22">
        <f t="shared" si="25"/>
        <v>-15.166666666666668</v>
      </c>
      <c r="AK10" s="22">
        <f t="shared" si="26"/>
        <v>230.0277777777778</v>
      </c>
      <c r="AL10" s="22">
        <f t="shared" si="27"/>
        <v>0</v>
      </c>
      <c r="AM10" s="22"/>
      <c r="AN10" s="22">
        <f t="shared" si="28"/>
        <v>0</v>
      </c>
      <c r="AO10" s="22">
        <f t="shared" si="29"/>
        <v>-14.307692307692307</v>
      </c>
      <c r="AP10" s="22">
        <f t="shared" si="30"/>
        <v>204.71005917159761</v>
      </c>
      <c r="AQ10" s="22">
        <f t="shared" si="31"/>
        <v>0</v>
      </c>
      <c r="AR10" s="22"/>
      <c r="AS10" s="22">
        <f t="shared" si="32"/>
        <v>0</v>
      </c>
      <c r="AT10" s="22">
        <f t="shared" si="33"/>
        <v>-13.357142857142858</v>
      </c>
      <c r="AU10" s="22">
        <f t="shared" si="34"/>
        <v>178.41326530612247</v>
      </c>
      <c r="AV10" s="22">
        <f t="shared" si="35"/>
        <v>0</v>
      </c>
      <c r="AW10" s="22"/>
      <c r="AX10" s="22">
        <f t="shared" si="36"/>
        <v>0</v>
      </c>
      <c r="AY10" s="22">
        <f t="shared" si="37"/>
        <v>-14</v>
      </c>
      <c r="AZ10" s="22">
        <f t="shared" si="38"/>
        <v>196</v>
      </c>
      <c r="BA10" s="22">
        <f t="shared" si="39"/>
        <v>0</v>
      </c>
      <c r="BB10" s="22"/>
      <c r="BC10" s="22">
        <f t="shared" si="40"/>
        <v>0</v>
      </c>
      <c r="BD10" s="22">
        <f t="shared" si="41"/>
        <v>-12.625</v>
      </c>
      <c r="BE10" s="22">
        <f t="shared" si="42"/>
        <v>159.390625</v>
      </c>
      <c r="BF10" s="22">
        <f t="shared" si="43"/>
        <v>0</v>
      </c>
      <c r="BG10" s="22"/>
      <c r="BH10" s="22">
        <f t="shared" si="44"/>
        <v>0</v>
      </c>
      <c r="BI10" s="22">
        <f t="shared" si="45"/>
        <v>-12.588235294117649</v>
      </c>
      <c r="BJ10" s="22">
        <f t="shared" si="46"/>
        <v>158.46366782006925</v>
      </c>
      <c r="BK10" s="22">
        <f t="shared" si="47"/>
        <v>0</v>
      </c>
      <c r="BL10" s="22"/>
      <c r="BM10" s="22">
        <f t="shared" si="48"/>
        <v>0</v>
      </c>
      <c r="BN10" s="22">
        <f t="shared" si="49"/>
        <v>-11</v>
      </c>
      <c r="BO10" s="22">
        <f t="shared" si="50"/>
        <v>121</v>
      </c>
      <c r="BP10" s="22">
        <f t="shared" si="51"/>
        <v>0</v>
      </c>
      <c r="BQ10" s="22"/>
      <c r="BR10" s="22">
        <f t="shared" si="52"/>
        <v>0</v>
      </c>
      <c r="BS10" s="22">
        <f t="shared" si="53"/>
        <v>-11.526315789473685</v>
      </c>
      <c r="BT10" s="22">
        <f t="shared" si="54"/>
        <v>132.85595567867037</v>
      </c>
      <c r="BU10" s="22">
        <f t="shared" si="55"/>
        <v>0</v>
      </c>
      <c r="BV10" s="22"/>
      <c r="BW10" s="22">
        <f t="shared" si="56"/>
        <v>0</v>
      </c>
      <c r="BX10" s="22">
        <f t="shared" si="57"/>
        <v>-10.692307692307693</v>
      </c>
      <c r="BY10" s="22">
        <f t="shared" si="58"/>
        <v>114.32544378698228</v>
      </c>
      <c r="BZ10" s="22">
        <f t="shared" si="59"/>
        <v>0</v>
      </c>
      <c r="CA10" s="22"/>
      <c r="CB10" s="22">
        <f t="shared" si="60"/>
        <v>0</v>
      </c>
      <c r="CC10" s="22">
        <f t="shared" si="61"/>
        <v>-10.428571428571427</v>
      </c>
      <c r="CD10" s="22">
        <f t="shared" si="62"/>
        <v>108.7551020408163</v>
      </c>
      <c r="CE10" s="22">
        <f t="shared" si="63"/>
        <v>0</v>
      </c>
      <c r="CF10" s="22"/>
      <c r="CG10" s="22">
        <f t="shared" si="64"/>
        <v>0</v>
      </c>
      <c r="CH10" s="22">
        <f t="shared" si="65"/>
        <v>-10.833333333333332</v>
      </c>
      <c r="CI10" s="22">
        <f t="shared" si="66"/>
        <v>117.36111111111109</v>
      </c>
      <c r="CJ10" s="22">
        <f t="shared" si="67"/>
        <v>0</v>
      </c>
      <c r="CK10" s="22"/>
      <c r="CL10" s="22">
        <f t="shared" si="68"/>
        <v>0</v>
      </c>
      <c r="CM10" s="22">
        <f t="shared" si="69"/>
        <v>-9.8000000000000007</v>
      </c>
      <c r="CN10" s="22">
        <f t="shared" si="70"/>
        <v>96.04000000000002</v>
      </c>
      <c r="CO10" s="22">
        <f t="shared" si="71"/>
        <v>0</v>
      </c>
      <c r="CP10" s="22"/>
      <c r="CQ10" s="22">
        <f t="shared" si="72"/>
        <v>0</v>
      </c>
      <c r="CR10" s="22">
        <f t="shared" si="73"/>
        <v>-11.714285714285715</v>
      </c>
      <c r="CS10" s="22">
        <f t="shared" si="74"/>
        <v>137.2244897959184</v>
      </c>
      <c r="CT10" s="22">
        <f t="shared" si="75"/>
        <v>0</v>
      </c>
      <c r="CU10" s="22"/>
      <c r="CV10" s="22">
        <f t="shared" si="76"/>
        <v>0</v>
      </c>
      <c r="CW10" s="22">
        <f t="shared" si="77"/>
        <v>-10</v>
      </c>
      <c r="CX10" s="22">
        <f t="shared" si="78"/>
        <v>100</v>
      </c>
      <c r="CY10" s="22">
        <f t="shared" si="79"/>
        <v>0</v>
      </c>
      <c r="CZ10" s="22"/>
      <c r="DA10" s="22">
        <f t="shared" si="80"/>
        <v>0</v>
      </c>
      <c r="DB10" s="22">
        <f t="shared" si="81"/>
        <v>-11</v>
      </c>
      <c r="DC10" s="22">
        <f t="shared" si="82"/>
        <v>121</v>
      </c>
      <c r="DD10" s="22">
        <f t="shared" si="83"/>
        <v>0</v>
      </c>
      <c r="DE10" s="23"/>
      <c r="DF10" s="22">
        <f t="shared" si="84"/>
        <v>0</v>
      </c>
      <c r="DG10" s="22">
        <f t="shared" si="85"/>
        <v>-9</v>
      </c>
      <c r="DH10" s="22">
        <f t="shared" si="86"/>
        <v>81</v>
      </c>
      <c r="DI10" s="22">
        <f t="shared" si="87"/>
        <v>0</v>
      </c>
      <c r="DJ10" s="23"/>
      <c r="DK10" s="22">
        <f t="shared" si="88"/>
        <v>0</v>
      </c>
      <c r="DL10" s="22">
        <f t="shared" si="89"/>
        <v>-9</v>
      </c>
      <c r="DM10" s="22">
        <f t="shared" si="90"/>
        <v>81</v>
      </c>
      <c r="DN10" s="22">
        <f t="shared" si="91"/>
        <v>0</v>
      </c>
      <c r="DO10" s="23"/>
      <c r="DP10" s="22">
        <f t="shared" si="0"/>
        <v>0</v>
      </c>
      <c r="DQ10" s="22">
        <f t="shared" si="1"/>
        <v>-8.533333333333335</v>
      </c>
      <c r="DR10" s="22">
        <f t="shared" si="2"/>
        <v>72.817777777777806</v>
      </c>
      <c r="DS10" s="22">
        <f t="shared" si="3"/>
        <v>0</v>
      </c>
      <c r="DT10" s="22"/>
      <c r="DU10" s="22">
        <f t="shared" si="92"/>
        <v>0</v>
      </c>
      <c r="DV10" s="22">
        <f t="shared" si="93"/>
        <v>-9</v>
      </c>
      <c r="DW10" s="22">
        <f t="shared" si="94"/>
        <v>81</v>
      </c>
      <c r="DX10" s="22">
        <f t="shared" si="95"/>
        <v>0</v>
      </c>
      <c r="DY10" s="22"/>
      <c r="DZ10" s="22">
        <f t="shared" si="96"/>
        <v>0</v>
      </c>
      <c r="EA10" s="22">
        <f t="shared" si="97"/>
        <v>-9.1999999999999993</v>
      </c>
      <c r="EB10" s="22">
        <f t="shared" si="98"/>
        <v>84.639999999999986</v>
      </c>
      <c r="EC10" s="22">
        <f t="shared" si="99"/>
        <v>0</v>
      </c>
      <c r="ED10" s="22"/>
      <c r="EE10" s="22">
        <f t="shared" si="100"/>
        <v>0</v>
      </c>
      <c r="EF10" s="22">
        <f t="shared" si="101"/>
        <v>-7.1999999999999993</v>
      </c>
      <c r="EG10" s="22">
        <f t="shared" si="102"/>
        <v>51.839999999999989</v>
      </c>
      <c r="EH10" s="22">
        <f t="shared" si="103"/>
        <v>0</v>
      </c>
      <c r="EI10" s="22"/>
      <c r="EJ10" s="22">
        <f t="shared" si="104"/>
        <v>0</v>
      </c>
      <c r="EK10" s="22">
        <f t="shared" si="105"/>
        <v>-6.8000000000000007</v>
      </c>
      <c r="EL10" s="22">
        <f t="shared" si="106"/>
        <v>46.240000000000009</v>
      </c>
      <c r="EM10" s="22">
        <f t="shared" si="107"/>
        <v>0</v>
      </c>
      <c r="EN10" s="22"/>
      <c r="EO10" s="22">
        <f t="shared" si="108"/>
        <v>0</v>
      </c>
      <c r="EP10" s="22">
        <f t="shared" si="109"/>
        <v>-5.1999999999999993</v>
      </c>
      <c r="EQ10" s="22">
        <f t="shared" si="110"/>
        <v>27.039999999999992</v>
      </c>
      <c r="ER10" s="22">
        <f t="shared" si="111"/>
        <v>0</v>
      </c>
      <c r="ES10" s="22"/>
      <c r="ET10" s="22">
        <f t="shared" si="112"/>
        <v>0</v>
      </c>
      <c r="EU10" s="22">
        <f t="shared" si="113"/>
        <v>-22.285714285714285</v>
      </c>
      <c r="EV10" s="22">
        <f t="shared" si="114"/>
        <v>496.65306122448976</v>
      </c>
      <c r="EW10" s="22">
        <f t="shared" si="115"/>
        <v>0</v>
      </c>
      <c r="EX10" s="22"/>
      <c r="EY10" s="22">
        <f t="shared" si="116"/>
        <v>0</v>
      </c>
      <c r="EZ10" s="22">
        <f t="shared" si="117"/>
        <v>-20.875</v>
      </c>
      <c r="FA10" s="22">
        <f t="shared" si="118"/>
        <v>435.765625</v>
      </c>
      <c r="FB10" s="22">
        <f t="shared" si="119"/>
        <v>0</v>
      </c>
      <c r="FC10" s="22"/>
      <c r="FD10" s="22">
        <f t="shared" si="120"/>
        <v>0</v>
      </c>
      <c r="FE10" s="22">
        <f t="shared" si="121"/>
        <v>-21.333333333333336</v>
      </c>
      <c r="FF10" s="22">
        <f t="shared" si="122"/>
        <v>455.1111111111112</v>
      </c>
      <c r="FG10" s="22">
        <f t="shared" si="123"/>
        <v>0</v>
      </c>
      <c r="FH10" s="22"/>
      <c r="FI10" s="22">
        <f t="shared" si="124"/>
        <v>0</v>
      </c>
      <c r="FJ10" s="22">
        <f t="shared" si="125"/>
        <v>-19.700000000000003</v>
      </c>
      <c r="FK10" s="22">
        <f t="shared" si="126"/>
        <v>388.09000000000009</v>
      </c>
      <c r="FL10" s="22">
        <f t="shared" si="127"/>
        <v>0</v>
      </c>
      <c r="FM10" s="22"/>
      <c r="FN10" s="22">
        <f t="shared" si="128"/>
        <v>0</v>
      </c>
      <c r="FO10" s="22">
        <f t="shared" si="129"/>
        <v>-18.272727272727273</v>
      </c>
      <c r="FP10" s="22">
        <f t="shared" si="130"/>
        <v>333.89256198347113</v>
      </c>
      <c r="FQ10" s="22">
        <f t="shared" si="131"/>
        <v>0</v>
      </c>
      <c r="FR10" s="22"/>
      <c r="FS10" s="22">
        <f t="shared" si="132"/>
        <v>0</v>
      </c>
      <c r="FT10" s="22">
        <f t="shared" si="133"/>
        <v>-17.333333333333332</v>
      </c>
      <c r="FU10" s="22">
        <f t="shared" si="134"/>
        <v>300.4444444444444</v>
      </c>
      <c r="FV10" s="22">
        <f t="shared" si="135"/>
        <v>0</v>
      </c>
      <c r="FW10" s="22"/>
      <c r="FX10" s="22">
        <f t="shared" si="136"/>
        <v>0</v>
      </c>
      <c r="FY10" s="22">
        <f t="shared" si="137"/>
        <v>-17.615384615384613</v>
      </c>
      <c r="FZ10" s="22">
        <f t="shared" si="138"/>
        <v>310.30177514792894</v>
      </c>
      <c r="GA10" s="22">
        <f t="shared" si="139"/>
        <v>0</v>
      </c>
      <c r="GB10" s="22"/>
      <c r="GC10" s="22">
        <f t="shared" si="140"/>
        <v>0</v>
      </c>
      <c r="GD10" s="22">
        <f t="shared" si="141"/>
        <v>-15.571428571428573</v>
      </c>
      <c r="GE10" s="22">
        <f t="shared" si="142"/>
        <v>242.46938775510208</v>
      </c>
      <c r="GF10" s="22">
        <f t="shared" si="143"/>
        <v>0</v>
      </c>
      <c r="GG10" s="22"/>
      <c r="GH10" s="22">
        <f t="shared" si="144"/>
        <v>0</v>
      </c>
      <c r="GI10" s="22">
        <f t="shared" si="145"/>
        <v>-14.8</v>
      </c>
      <c r="GJ10" s="22">
        <f t="shared" si="146"/>
        <v>219.04000000000002</v>
      </c>
      <c r="GK10" s="22">
        <f t="shared" si="147"/>
        <v>0</v>
      </c>
      <c r="GL10" s="22"/>
      <c r="GM10" s="22">
        <f t="shared" si="148"/>
        <v>0</v>
      </c>
      <c r="GN10" s="22">
        <f t="shared" si="149"/>
        <v>-14.5</v>
      </c>
      <c r="GO10" s="22">
        <f t="shared" si="150"/>
        <v>210.25</v>
      </c>
      <c r="GP10" s="22">
        <f t="shared" si="151"/>
        <v>0</v>
      </c>
      <c r="GQ10" s="23"/>
      <c r="GR10" s="22">
        <f t="shared" si="152"/>
        <v>0</v>
      </c>
      <c r="GS10" s="22">
        <f t="shared" si="153"/>
        <v>-13.647058823529413</v>
      </c>
      <c r="GT10" s="22">
        <f t="shared" si="154"/>
        <v>186.242214532872</v>
      </c>
      <c r="GU10" s="22">
        <f t="shared" si="155"/>
        <v>0</v>
      </c>
      <c r="GV10" s="23"/>
      <c r="GW10" s="22">
        <f t="shared" si="156"/>
        <v>0</v>
      </c>
      <c r="GX10" s="22">
        <f t="shared" si="157"/>
        <v>-13.444444444444443</v>
      </c>
      <c r="GY10" s="22">
        <f t="shared" si="158"/>
        <v>180.75308641975303</v>
      </c>
      <c r="GZ10" s="22">
        <f t="shared" si="159"/>
        <v>0</v>
      </c>
      <c r="HA10" s="23"/>
      <c r="HB10" s="22">
        <f t="shared" si="160"/>
        <v>0</v>
      </c>
      <c r="HC10" s="22">
        <f t="shared" si="161"/>
        <v>-13.263157894736842</v>
      </c>
      <c r="HD10" s="22">
        <f t="shared" si="162"/>
        <v>175.91135734072023</v>
      </c>
      <c r="HE10" s="22">
        <f t="shared" si="163"/>
        <v>0</v>
      </c>
      <c r="HF10" s="23"/>
      <c r="HG10" s="22">
        <f t="shared" si="164"/>
        <v>0</v>
      </c>
      <c r="HH10" s="22">
        <f t="shared" si="165"/>
        <v>-12.75</v>
      </c>
      <c r="HI10" s="22">
        <f t="shared" si="166"/>
        <v>162.5625</v>
      </c>
      <c r="HJ10" s="22">
        <f t="shared" si="167"/>
        <v>0</v>
      </c>
      <c r="HK10" s="23"/>
      <c r="HL10" s="22">
        <f t="shared" si="168"/>
        <v>0</v>
      </c>
      <c r="HM10" s="22">
        <f t="shared" si="169"/>
        <v>-12.5</v>
      </c>
      <c r="HN10" s="22">
        <f t="shared" si="170"/>
        <v>156.25</v>
      </c>
      <c r="HO10" s="22">
        <f t="shared" si="171"/>
        <v>0</v>
      </c>
      <c r="HP10" s="23"/>
      <c r="HQ10" s="22">
        <f t="shared" si="172"/>
        <v>0</v>
      </c>
      <c r="HR10" s="22">
        <f t="shared" si="173"/>
        <v>-12.375</v>
      </c>
      <c r="HS10" s="22">
        <f t="shared" si="174"/>
        <v>153.140625</v>
      </c>
      <c r="HT10" s="22">
        <f t="shared" si="175"/>
        <v>0</v>
      </c>
      <c r="HU10" s="23"/>
      <c r="HV10" s="22">
        <f t="shared" si="176"/>
        <v>0</v>
      </c>
      <c r="HW10" s="22">
        <f t="shared" si="177"/>
        <v>-13.375</v>
      </c>
      <c r="HX10" s="22">
        <f t="shared" si="178"/>
        <v>178.890625</v>
      </c>
      <c r="HY10" s="22">
        <f t="shared" si="179"/>
        <v>0</v>
      </c>
    </row>
    <row r="11" spans="1:233">
      <c r="A11" s="14">
        <f t="shared" si="180"/>
        <v>15</v>
      </c>
      <c r="B11" s="15" t="s">
        <v>48</v>
      </c>
      <c r="C11" s="16">
        <f t="shared" si="181"/>
        <v>15.9</v>
      </c>
      <c r="D11" s="22"/>
      <c r="E11" s="22">
        <f t="shared" si="182"/>
        <v>0</v>
      </c>
      <c r="F11" s="22">
        <f t="shared" si="183"/>
        <v>-21.666666666666664</v>
      </c>
      <c r="G11" s="22">
        <f t="shared" si="184"/>
        <v>469.44444444444434</v>
      </c>
      <c r="H11" s="22">
        <f t="shared" si="185"/>
        <v>0</v>
      </c>
      <c r="I11" s="22"/>
      <c r="J11" s="22">
        <f t="shared" si="4"/>
        <v>0</v>
      </c>
      <c r="K11" s="22">
        <f t="shared" si="5"/>
        <v>-19.714285714285715</v>
      </c>
      <c r="L11" s="22">
        <f t="shared" si="6"/>
        <v>388.65306122448982</v>
      </c>
      <c r="M11" s="22">
        <f t="shared" si="7"/>
        <v>0</v>
      </c>
      <c r="N11" s="22"/>
      <c r="O11" s="22">
        <f t="shared" si="8"/>
        <v>0</v>
      </c>
      <c r="P11" s="22">
        <f t="shared" si="9"/>
        <v>-18.125</v>
      </c>
      <c r="Q11" s="22">
        <f t="shared" si="10"/>
        <v>328.515625</v>
      </c>
      <c r="R11" s="22">
        <f t="shared" si="11"/>
        <v>0</v>
      </c>
      <c r="S11" s="22"/>
      <c r="T11" s="22">
        <f t="shared" si="12"/>
        <v>0</v>
      </c>
      <c r="U11" s="22">
        <f t="shared" si="13"/>
        <v>-17.222222222222221</v>
      </c>
      <c r="V11" s="22">
        <f t="shared" si="14"/>
        <v>296.60493827160491</v>
      </c>
      <c r="W11" s="22">
        <f t="shared" si="15"/>
        <v>0</v>
      </c>
      <c r="X11" s="22"/>
      <c r="Y11" s="22">
        <f t="shared" si="16"/>
        <v>0</v>
      </c>
      <c r="Z11" s="22">
        <f t="shared" si="17"/>
        <v>-15.7</v>
      </c>
      <c r="AA11" s="22">
        <f t="shared" si="18"/>
        <v>246.48999999999998</v>
      </c>
      <c r="AB11" s="22">
        <f t="shared" si="19"/>
        <v>0</v>
      </c>
      <c r="AC11" s="22"/>
      <c r="AD11" s="22">
        <f t="shared" si="20"/>
        <v>0</v>
      </c>
      <c r="AE11" s="22">
        <f t="shared" si="21"/>
        <v>-15.181818181818183</v>
      </c>
      <c r="AF11" s="22">
        <f t="shared" si="22"/>
        <v>230.48760330578517</v>
      </c>
      <c r="AG11" s="22">
        <f t="shared" si="23"/>
        <v>0</v>
      </c>
      <c r="AH11" s="22"/>
      <c r="AI11" s="22">
        <f t="shared" si="24"/>
        <v>0</v>
      </c>
      <c r="AJ11" s="22">
        <f t="shared" si="25"/>
        <v>-14.166666666666668</v>
      </c>
      <c r="AK11" s="22">
        <f t="shared" si="26"/>
        <v>200.69444444444449</v>
      </c>
      <c r="AL11" s="22">
        <f t="shared" si="27"/>
        <v>0</v>
      </c>
      <c r="AM11" s="22"/>
      <c r="AN11" s="22">
        <f t="shared" si="28"/>
        <v>0</v>
      </c>
      <c r="AO11" s="22">
        <f t="shared" si="29"/>
        <v>-13.307692307692307</v>
      </c>
      <c r="AP11" s="22">
        <f t="shared" si="30"/>
        <v>177.09467455621299</v>
      </c>
      <c r="AQ11" s="22">
        <f t="shared" si="31"/>
        <v>0</v>
      </c>
      <c r="AR11" s="22"/>
      <c r="AS11" s="22">
        <f t="shared" si="32"/>
        <v>0</v>
      </c>
      <c r="AT11" s="22">
        <f t="shared" si="33"/>
        <v>-12.357142857142858</v>
      </c>
      <c r="AU11" s="22">
        <f t="shared" si="34"/>
        <v>152.69897959183675</v>
      </c>
      <c r="AV11" s="22">
        <f t="shared" si="35"/>
        <v>0</v>
      </c>
      <c r="AW11" s="22"/>
      <c r="AX11" s="22">
        <f t="shared" si="36"/>
        <v>0</v>
      </c>
      <c r="AY11" s="22">
        <f t="shared" si="37"/>
        <v>-13</v>
      </c>
      <c r="AZ11" s="22">
        <f t="shared" si="38"/>
        <v>169</v>
      </c>
      <c r="BA11" s="22">
        <f t="shared" si="39"/>
        <v>0</v>
      </c>
      <c r="BB11" s="22"/>
      <c r="BC11" s="22">
        <f t="shared" si="40"/>
        <v>0</v>
      </c>
      <c r="BD11" s="22">
        <f t="shared" si="41"/>
        <v>-11.625</v>
      </c>
      <c r="BE11" s="22">
        <f t="shared" si="42"/>
        <v>135.140625</v>
      </c>
      <c r="BF11" s="22">
        <f t="shared" si="43"/>
        <v>0</v>
      </c>
      <c r="BG11" s="22"/>
      <c r="BH11" s="22">
        <f t="shared" si="44"/>
        <v>0</v>
      </c>
      <c r="BI11" s="22">
        <f t="shared" si="45"/>
        <v>-11.588235294117649</v>
      </c>
      <c r="BJ11" s="22">
        <f t="shared" si="46"/>
        <v>134.28719723183394</v>
      </c>
      <c r="BK11" s="22">
        <f t="shared" si="47"/>
        <v>0</v>
      </c>
      <c r="BL11" s="22"/>
      <c r="BM11" s="22">
        <f t="shared" si="48"/>
        <v>0</v>
      </c>
      <c r="BN11" s="22">
        <f t="shared" si="49"/>
        <v>-10</v>
      </c>
      <c r="BO11" s="22">
        <f t="shared" si="50"/>
        <v>100</v>
      </c>
      <c r="BP11" s="22">
        <f t="shared" si="51"/>
        <v>0</v>
      </c>
      <c r="BQ11" s="22"/>
      <c r="BR11" s="22">
        <f t="shared" si="52"/>
        <v>0</v>
      </c>
      <c r="BS11" s="22">
        <f t="shared" si="53"/>
        <v>-10.526315789473685</v>
      </c>
      <c r="BT11" s="22">
        <f t="shared" si="54"/>
        <v>110.80332409972301</v>
      </c>
      <c r="BU11" s="22">
        <f t="shared" si="55"/>
        <v>0</v>
      </c>
      <c r="BV11" s="22"/>
      <c r="BW11" s="22">
        <f t="shared" si="56"/>
        <v>0</v>
      </c>
      <c r="BX11" s="22">
        <f t="shared" si="57"/>
        <v>-9.6923076923076934</v>
      </c>
      <c r="BY11" s="22">
        <f t="shared" si="58"/>
        <v>93.94082840236689</v>
      </c>
      <c r="BZ11" s="22">
        <f t="shared" si="59"/>
        <v>0</v>
      </c>
      <c r="CA11" s="22"/>
      <c r="CB11" s="22">
        <f t="shared" si="60"/>
        <v>0</v>
      </c>
      <c r="CC11" s="22">
        <f t="shared" si="61"/>
        <v>-9.428571428571427</v>
      </c>
      <c r="CD11" s="22">
        <f t="shared" si="62"/>
        <v>88.897959183673436</v>
      </c>
      <c r="CE11" s="22">
        <f t="shared" si="63"/>
        <v>0</v>
      </c>
      <c r="CF11" s="22"/>
      <c r="CG11" s="22">
        <f t="shared" si="64"/>
        <v>0</v>
      </c>
      <c r="CH11" s="22">
        <f t="shared" si="65"/>
        <v>-9.8333333333333321</v>
      </c>
      <c r="CI11" s="22">
        <f t="shared" si="66"/>
        <v>96.694444444444414</v>
      </c>
      <c r="CJ11" s="22">
        <f t="shared" si="67"/>
        <v>0</v>
      </c>
      <c r="CK11" s="22"/>
      <c r="CL11" s="22">
        <f t="shared" si="68"/>
        <v>0</v>
      </c>
      <c r="CM11" s="22">
        <f t="shared" si="69"/>
        <v>-8.8000000000000007</v>
      </c>
      <c r="CN11" s="22">
        <f t="shared" si="70"/>
        <v>77.440000000000012</v>
      </c>
      <c r="CO11" s="22">
        <f t="shared" si="71"/>
        <v>0</v>
      </c>
      <c r="CP11" s="22"/>
      <c r="CQ11" s="22">
        <f t="shared" si="72"/>
        <v>0</v>
      </c>
      <c r="CR11" s="22">
        <f t="shared" si="73"/>
        <v>-10.714285714285715</v>
      </c>
      <c r="CS11" s="22">
        <f t="shared" si="74"/>
        <v>114.79591836734696</v>
      </c>
      <c r="CT11" s="22">
        <f t="shared" si="75"/>
        <v>0</v>
      </c>
      <c r="CU11" s="22"/>
      <c r="CV11" s="22">
        <f t="shared" si="76"/>
        <v>0</v>
      </c>
      <c r="CW11" s="22">
        <f t="shared" si="77"/>
        <v>-9</v>
      </c>
      <c r="CX11" s="22">
        <f t="shared" si="78"/>
        <v>81</v>
      </c>
      <c r="CY11" s="22">
        <f t="shared" si="79"/>
        <v>0</v>
      </c>
      <c r="CZ11" s="22"/>
      <c r="DA11" s="22">
        <f t="shared" si="80"/>
        <v>0</v>
      </c>
      <c r="DB11" s="22">
        <f t="shared" si="81"/>
        <v>-10</v>
      </c>
      <c r="DC11" s="22">
        <f t="shared" si="82"/>
        <v>100</v>
      </c>
      <c r="DD11" s="22">
        <f t="shared" si="83"/>
        <v>0</v>
      </c>
      <c r="DE11" s="23"/>
      <c r="DF11" s="22">
        <f t="shared" si="84"/>
        <v>0</v>
      </c>
      <c r="DG11" s="22">
        <f t="shared" si="85"/>
        <v>-8</v>
      </c>
      <c r="DH11" s="22">
        <f t="shared" si="86"/>
        <v>64</v>
      </c>
      <c r="DI11" s="22">
        <f t="shared" si="87"/>
        <v>0</v>
      </c>
      <c r="DJ11" s="23"/>
      <c r="DK11" s="22">
        <f t="shared" si="88"/>
        <v>0</v>
      </c>
      <c r="DL11" s="22">
        <f t="shared" si="89"/>
        <v>-8</v>
      </c>
      <c r="DM11" s="22">
        <f t="shared" si="90"/>
        <v>64</v>
      </c>
      <c r="DN11" s="22">
        <f t="shared" si="91"/>
        <v>0</v>
      </c>
      <c r="DO11" s="23"/>
      <c r="DP11" s="22">
        <f t="shared" si="0"/>
        <v>0</v>
      </c>
      <c r="DQ11" s="22">
        <f t="shared" si="1"/>
        <v>-7.533333333333335</v>
      </c>
      <c r="DR11" s="22">
        <f t="shared" si="2"/>
        <v>56.751111111111136</v>
      </c>
      <c r="DS11" s="22">
        <f t="shared" si="3"/>
        <v>0</v>
      </c>
      <c r="DT11" s="22"/>
      <c r="DU11" s="22">
        <f t="shared" si="92"/>
        <v>0</v>
      </c>
      <c r="DV11" s="22">
        <f t="shared" si="93"/>
        <v>-8</v>
      </c>
      <c r="DW11" s="22">
        <f t="shared" si="94"/>
        <v>64</v>
      </c>
      <c r="DX11" s="22">
        <f t="shared" si="95"/>
        <v>0</v>
      </c>
      <c r="DY11" s="22"/>
      <c r="DZ11" s="22">
        <f t="shared" si="96"/>
        <v>0</v>
      </c>
      <c r="EA11" s="22">
        <f t="shared" si="97"/>
        <v>-8.1999999999999993</v>
      </c>
      <c r="EB11" s="22">
        <f t="shared" si="98"/>
        <v>67.239999999999995</v>
      </c>
      <c r="EC11" s="22">
        <f t="shared" si="99"/>
        <v>0</v>
      </c>
      <c r="ED11" s="22"/>
      <c r="EE11" s="22">
        <f t="shared" si="100"/>
        <v>0</v>
      </c>
      <c r="EF11" s="22">
        <f t="shared" si="101"/>
        <v>-6.1999999999999993</v>
      </c>
      <c r="EG11" s="22">
        <f t="shared" si="102"/>
        <v>38.439999999999991</v>
      </c>
      <c r="EH11" s="22">
        <f t="shared" si="103"/>
        <v>0</v>
      </c>
      <c r="EI11" s="22"/>
      <c r="EJ11" s="22">
        <f t="shared" si="104"/>
        <v>0</v>
      </c>
      <c r="EK11" s="22">
        <f t="shared" si="105"/>
        <v>-5.8000000000000007</v>
      </c>
      <c r="EL11" s="22">
        <f t="shared" si="106"/>
        <v>33.640000000000008</v>
      </c>
      <c r="EM11" s="22">
        <f t="shared" si="107"/>
        <v>0</v>
      </c>
      <c r="EN11" s="22"/>
      <c r="EO11" s="22">
        <f t="shared" si="108"/>
        <v>0</v>
      </c>
      <c r="EP11" s="22">
        <f t="shared" si="109"/>
        <v>-4.1999999999999993</v>
      </c>
      <c r="EQ11" s="22">
        <f t="shared" si="110"/>
        <v>17.639999999999993</v>
      </c>
      <c r="ER11" s="22">
        <f t="shared" si="111"/>
        <v>0</v>
      </c>
      <c r="ES11" s="22"/>
      <c r="ET11" s="22">
        <f t="shared" si="112"/>
        <v>0</v>
      </c>
      <c r="EU11" s="22">
        <f t="shared" si="113"/>
        <v>-21.285714285714285</v>
      </c>
      <c r="EV11" s="22">
        <f t="shared" si="114"/>
        <v>453.08163265306121</v>
      </c>
      <c r="EW11" s="22">
        <f t="shared" si="115"/>
        <v>0</v>
      </c>
      <c r="EX11" s="22"/>
      <c r="EY11" s="22">
        <f t="shared" si="116"/>
        <v>0</v>
      </c>
      <c r="EZ11" s="22">
        <f t="shared" si="117"/>
        <v>-19.875</v>
      </c>
      <c r="FA11" s="22">
        <f t="shared" si="118"/>
        <v>395.015625</v>
      </c>
      <c r="FB11" s="22">
        <f t="shared" si="119"/>
        <v>0</v>
      </c>
      <c r="FC11" s="22"/>
      <c r="FD11" s="22">
        <f t="shared" si="120"/>
        <v>0</v>
      </c>
      <c r="FE11" s="22">
        <f t="shared" si="121"/>
        <v>-20.333333333333336</v>
      </c>
      <c r="FF11" s="22">
        <f t="shared" si="122"/>
        <v>413.44444444444451</v>
      </c>
      <c r="FG11" s="22">
        <f t="shared" si="123"/>
        <v>0</v>
      </c>
      <c r="FH11" s="22"/>
      <c r="FI11" s="22">
        <f t="shared" si="124"/>
        <v>0</v>
      </c>
      <c r="FJ11" s="22">
        <f t="shared" si="125"/>
        <v>-18.700000000000003</v>
      </c>
      <c r="FK11" s="22">
        <f t="shared" si="126"/>
        <v>349.69000000000011</v>
      </c>
      <c r="FL11" s="22">
        <f t="shared" si="127"/>
        <v>0</v>
      </c>
      <c r="FM11" s="22"/>
      <c r="FN11" s="22">
        <f t="shared" si="128"/>
        <v>0</v>
      </c>
      <c r="FO11" s="22">
        <f t="shared" si="129"/>
        <v>-17.272727272727273</v>
      </c>
      <c r="FP11" s="22">
        <f t="shared" si="130"/>
        <v>298.34710743801656</v>
      </c>
      <c r="FQ11" s="22">
        <f t="shared" si="131"/>
        <v>0</v>
      </c>
      <c r="FR11" s="22"/>
      <c r="FS11" s="22">
        <f t="shared" si="132"/>
        <v>0</v>
      </c>
      <c r="FT11" s="22">
        <f t="shared" si="133"/>
        <v>-16.333333333333332</v>
      </c>
      <c r="FU11" s="22">
        <f t="shared" si="134"/>
        <v>266.77777777777771</v>
      </c>
      <c r="FV11" s="22">
        <f t="shared" si="135"/>
        <v>0</v>
      </c>
      <c r="FW11" s="22"/>
      <c r="FX11" s="22">
        <f t="shared" si="136"/>
        <v>0</v>
      </c>
      <c r="FY11" s="22">
        <f t="shared" si="137"/>
        <v>-16.615384615384613</v>
      </c>
      <c r="FZ11" s="22">
        <f t="shared" si="138"/>
        <v>276.07100591715971</v>
      </c>
      <c r="GA11" s="22">
        <f t="shared" si="139"/>
        <v>0</v>
      </c>
      <c r="GB11" s="22"/>
      <c r="GC11" s="22">
        <f t="shared" si="140"/>
        <v>0</v>
      </c>
      <c r="GD11" s="22">
        <f t="shared" si="141"/>
        <v>-14.571428571428573</v>
      </c>
      <c r="GE11" s="22">
        <f t="shared" si="142"/>
        <v>212.32653061224494</v>
      </c>
      <c r="GF11" s="22">
        <f t="shared" si="143"/>
        <v>0</v>
      </c>
      <c r="GG11" s="22"/>
      <c r="GH11" s="22">
        <f t="shared" si="144"/>
        <v>0</v>
      </c>
      <c r="GI11" s="22">
        <f t="shared" si="145"/>
        <v>-13.8</v>
      </c>
      <c r="GJ11" s="22">
        <f t="shared" si="146"/>
        <v>190.44000000000003</v>
      </c>
      <c r="GK11" s="22">
        <f t="shared" si="147"/>
        <v>0</v>
      </c>
      <c r="GL11" s="22"/>
      <c r="GM11" s="22">
        <f t="shared" si="148"/>
        <v>0</v>
      </c>
      <c r="GN11" s="22">
        <f t="shared" si="149"/>
        <v>-13.5</v>
      </c>
      <c r="GO11" s="22">
        <f t="shared" si="150"/>
        <v>182.25</v>
      </c>
      <c r="GP11" s="22">
        <f t="shared" si="151"/>
        <v>0</v>
      </c>
      <c r="GQ11" s="23"/>
      <c r="GR11" s="22">
        <f t="shared" si="152"/>
        <v>0</v>
      </c>
      <c r="GS11" s="22">
        <f t="shared" si="153"/>
        <v>-12.647058823529413</v>
      </c>
      <c r="GT11" s="22">
        <f t="shared" si="154"/>
        <v>159.94809688581319</v>
      </c>
      <c r="GU11" s="22">
        <f t="shared" si="155"/>
        <v>0</v>
      </c>
      <c r="GV11" s="23"/>
      <c r="GW11" s="22">
        <f t="shared" si="156"/>
        <v>0</v>
      </c>
      <c r="GX11" s="22">
        <f t="shared" si="157"/>
        <v>-12.444444444444443</v>
      </c>
      <c r="GY11" s="22">
        <f t="shared" si="158"/>
        <v>154.86419753086415</v>
      </c>
      <c r="GZ11" s="22">
        <f t="shared" si="159"/>
        <v>0</v>
      </c>
      <c r="HA11" s="23"/>
      <c r="HB11" s="22">
        <f t="shared" si="160"/>
        <v>0</v>
      </c>
      <c r="HC11" s="22">
        <f t="shared" si="161"/>
        <v>-12.263157894736842</v>
      </c>
      <c r="HD11" s="22">
        <f t="shared" si="162"/>
        <v>150.38504155124656</v>
      </c>
      <c r="HE11" s="22">
        <f t="shared" si="163"/>
        <v>0</v>
      </c>
      <c r="HF11" s="23"/>
      <c r="HG11" s="22">
        <f t="shared" si="164"/>
        <v>0</v>
      </c>
      <c r="HH11" s="22">
        <f t="shared" si="165"/>
        <v>-11.75</v>
      </c>
      <c r="HI11" s="22">
        <f t="shared" si="166"/>
        <v>138.0625</v>
      </c>
      <c r="HJ11" s="22">
        <f t="shared" si="167"/>
        <v>0</v>
      </c>
      <c r="HK11" s="23"/>
      <c r="HL11" s="22">
        <f t="shared" si="168"/>
        <v>0</v>
      </c>
      <c r="HM11" s="22">
        <f t="shared" si="169"/>
        <v>-11.5</v>
      </c>
      <c r="HN11" s="22">
        <f t="shared" si="170"/>
        <v>132.25</v>
      </c>
      <c r="HO11" s="22">
        <f t="shared" si="171"/>
        <v>0</v>
      </c>
      <c r="HP11" s="23"/>
      <c r="HQ11" s="22">
        <f t="shared" si="172"/>
        <v>0</v>
      </c>
      <c r="HR11" s="22">
        <f t="shared" si="173"/>
        <v>-11.375</v>
      </c>
      <c r="HS11" s="22">
        <f t="shared" si="174"/>
        <v>129.390625</v>
      </c>
      <c r="HT11" s="22">
        <f t="shared" si="175"/>
        <v>0</v>
      </c>
      <c r="HU11" s="23"/>
      <c r="HV11" s="22">
        <f t="shared" si="176"/>
        <v>0</v>
      </c>
      <c r="HW11" s="22">
        <f t="shared" si="177"/>
        <v>-12.375</v>
      </c>
      <c r="HX11" s="22">
        <f t="shared" si="178"/>
        <v>153.140625</v>
      </c>
      <c r="HY11" s="22">
        <f t="shared" si="179"/>
        <v>0</v>
      </c>
    </row>
    <row r="12" spans="1:233">
      <c r="A12" s="14">
        <f t="shared" si="180"/>
        <v>16</v>
      </c>
      <c r="B12" s="15" t="s">
        <v>48</v>
      </c>
      <c r="C12" s="16">
        <f t="shared" si="181"/>
        <v>16.899999999999999</v>
      </c>
      <c r="D12" s="22"/>
      <c r="E12" s="22">
        <f t="shared" si="182"/>
        <v>0</v>
      </c>
      <c r="F12" s="22">
        <f t="shared" si="183"/>
        <v>-20.666666666666664</v>
      </c>
      <c r="G12" s="22">
        <f t="shared" si="184"/>
        <v>427.11111111111103</v>
      </c>
      <c r="H12" s="22">
        <f t="shared" si="185"/>
        <v>0</v>
      </c>
      <c r="I12" s="22"/>
      <c r="J12" s="22">
        <f t="shared" si="4"/>
        <v>0</v>
      </c>
      <c r="K12" s="22">
        <f t="shared" si="5"/>
        <v>-18.714285714285715</v>
      </c>
      <c r="L12" s="22">
        <f t="shared" si="6"/>
        <v>350.22448979591843</v>
      </c>
      <c r="M12" s="22">
        <f t="shared" si="7"/>
        <v>0</v>
      </c>
      <c r="N12" s="22"/>
      <c r="O12" s="22">
        <f t="shared" si="8"/>
        <v>0</v>
      </c>
      <c r="P12" s="22">
        <f t="shared" si="9"/>
        <v>-17.125</v>
      </c>
      <c r="Q12" s="22">
        <f t="shared" si="10"/>
        <v>293.265625</v>
      </c>
      <c r="R12" s="22">
        <f t="shared" si="11"/>
        <v>0</v>
      </c>
      <c r="S12" s="22"/>
      <c r="T12" s="22">
        <f t="shared" si="12"/>
        <v>0</v>
      </c>
      <c r="U12" s="22">
        <f t="shared" si="13"/>
        <v>-16.222222222222221</v>
      </c>
      <c r="V12" s="22">
        <f t="shared" si="14"/>
        <v>263.16049382716045</v>
      </c>
      <c r="W12" s="22">
        <f t="shared" si="15"/>
        <v>0</v>
      </c>
      <c r="X12" s="22"/>
      <c r="Y12" s="22">
        <f t="shared" si="16"/>
        <v>0</v>
      </c>
      <c r="Z12" s="22">
        <f t="shared" si="17"/>
        <v>-14.7</v>
      </c>
      <c r="AA12" s="22">
        <f t="shared" si="18"/>
        <v>216.08999999999997</v>
      </c>
      <c r="AB12" s="22">
        <f t="shared" si="19"/>
        <v>0</v>
      </c>
      <c r="AC12" s="22"/>
      <c r="AD12" s="22">
        <f t="shared" si="20"/>
        <v>0</v>
      </c>
      <c r="AE12" s="22">
        <f t="shared" si="21"/>
        <v>-14.181818181818183</v>
      </c>
      <c r="AF12" s="22">
        <f t="shared" si="22"/>
        <v>201.1239669421488</v>
      </c>
      <c r="AG12" s="22">
        <f t="shared" si="23"/>
        <v>0</v>
      </c>
      <c r="AH12" s="22"/>
      <c r="AI12" s="22">
        <f t="shared" si="24"/>
        <v>0</v>
      </c>
      <c r="AJ12" s="22">
        <f t="shared" si="25"/>
        <v>-13.166666666666668</v>
      </c>
      <c r="AK12" s="22">
        <f t="shared" si="26"/>
        <v>173.36111111111114</v>
      </c>
      <c r="AL12" s="22">
        <f t="shared" si="27"/>
        <v>0</v>
      </c>
      <c r="AM12" s="22"/>
      <c r="AN12" s="22">
        <f t="shared" si="28"/>
        <v>0</v>
      </c>
      <c r="AO12" s="22">
        <f t="shared" si="29"/>
        <v>-12.307692307692307</v>
      </c>
      <c r="AP12" s="22">
        <f t="shared" si="30"/>
        <v>151.47928994082838</v>
      </c>
      <c r="AQ12" s="22">
        <f t="shared" si="31"/>
        <v>0</v>
      </c>
      <c r="AR12" s="22"/>
      <c r="AS12" s="22">
        <f t="shared" si="32"/>
        <v>0</v>
      </c>
      <c r="AT12" s="22">
        <f t="shared" si="33"/>
        <v>-11.357142857142858</v>
      </c>
      <c r="AU12" s="22">
        <f t="shared" si="34"/>
        <v>128.98469387755102</v>
      </c>
      <c r="AV12" s="22">
        <f t="shared" si="35"/>
        <v>0</v>
      </c>
      <c r="AW12" s="22"/>
      <c r="AX12" s="22">
        <f t="shared" si="36"/>
        <v>0</v>
      </c>
      <c r="AY12" s="22">
        <f t="shared" si="37"/>
        <v>-12</v>
      </c>
      <c r="AZ12" s="22">
        <f t="shared" si="38"/>
        <v>144</v>
      </c>
      <c r="BA12" s="22">
        <f t="shared" si="39"/>
        <v>0</v>
      </c>
      <c r="BB12" s="22"/>
      <c r="BC12" s="22">
        <f t="shared" si="40"/>
        <v>0</v>
      </c>
      <c r="BD12" s="22">
        <f t="shared" si="41"/>
        <v>-10.625</v>
      </c>
      <c r="BE12" s="22">
        <f t="shared" si="42"/>
        <v>112.890625</v>
      </c>
      <c r="BF12" s="22">
        <f t="shared" si="43"/>
        <v>0</v>
      </c>
      <c r="BG12" s="22"/>
      <c r="BH12" s="22">
        <f t="shared" si="44"/>
        <v>0</v>
      </c>
      <c r="BI12" s="22">
        <f t="shared" si="45"/>
        <v>-10.588235294117649</v>
      </c>
      <c r="BJ12" s="22">
        <f t="shared" si="46"/>
        <v>112.11072664359865</v>
      </c>
      <c r="BK12" s="22">
        <f t="shared" si="47"/>
        <v>0</v>
      </c>
      <c r="BL12" s="22"/>
      <c r="BM12" s="22">
        <f t="shared" si="48"/>
        <v>0</v>
      </c>
      <c r="BN12" s="22">
        <f t="shared" si="49"/>
        <v>-9</v>
      </c>
      <c r="BO12" s="22">
        <f t="shared" si="50"/>
        <v>81</v>
      </c>
      <c r="BP12" s="22">
        <f t="shared" si="51"/>
        <v>0</v>
      </c>
      <c r="BQ12" s="22"/>
      <c r="BR12" s="22">
        <f t="shared" si="52"/>
        <v>0</v>
      </c>
      <c r="BS12" s="22">
        <f t="shared" si="53"/>
        <v>-9.526315789473685</v>
      </c>
      <c r="BT12" s="22">
        <f t="shared" si="54"/>
        <v>90.750692520775644</v>
      </c>
      <c r="BU12" s="22">
        <f t="shared" si="55"/>
        <v>0</v>
      </c>
      <c r="BV12" s="22"/>
      <c r="BW12" s="22">
        <f t="shared" si="56"/>
        <v>0</v>
      </c>
      <c r="BX12" s="22">
        <f t="shared" si="57"/>
        <v>-8.6923076923076934</v>
      </c>
      <c r="BY12" s="22">
        <f t="shared" si="58"/>
        <v>75.556213017751503</v>
      </c>
      <c r="BZ12" s="22">
        <f t="shared" si="59"/>
        <v>0</v>
      </c>
      <c r="CA12" s="22"/>
      <c r="CB12" s="22">
        <f t="shared" si="60"/>
        <v>0</v>
      </c>
      <c r="CC12" s="22">
        <f t="shared" si="61"/>
        <v>-8.428571428571427</v>
      </c>
      <c r="CD12" s="22">
        <f t="shared" si="62"/>
        <v>71.040816326530589</v>
      </c>
      <c r="CE12" s="22">
        <f t="shared" si="63"/>
        <v>0</v>
      </c>
      <c r="CF12" s="22"/>
      <c r="CG12" s="22">
        <f t="shared" si="64"/>
        <v>0</v>
      </c>
      <c r="CH12" s="22">
        <f t="shared" si="65"/>
        <v>-8.8333333333333321</v>
      </c>
      <c r="CI12" s="22">
        <f t="shared" si="66"/>
        <v>78.027777777777757</v>
      </c>
      <c r="CJ12" s="22">
        <f t="shared" si="67"/>
        <v>0</v>
      </c>
      <c r="CK12" s="22"/>
      <c r="CL12" s="22">
        <f t="shared" si="68"/>
        <v>0</v>
      </c>
      <c r="CM12" s="22">
        <f t="shared" si="69"/>
        <v>-7.8000000000000007</v>
      </c>
      <c r="CN12" s="22">
        <f t="shared" si="70"/>
        <v>60.840000000000011</v>
      </c>
      <c r="CO12" s="22">
        <f t="shared" si="71"/>
        <v>0</v>
      </c>
      <c r="CP12" s="22"/>
      <c r="CQ12" s="22">
        <f t="shared" si="72"/>
        <v>0</v>
      </c>
      <c r="CR12" s="22">
        <f t="shared" si="73"/>
        <v>-9.7142857142857153</v>
      </c>
      <c r="CS12" s="22">
        <f t="shared" si="74"/>
        <v>94.367346938775526</v>
      </c>
      <c r="CT12" s="22">
        <f t="shared" si="75"/>
        <v>0</v>
      </c>
      <c r="CU12" s="22"/>
      <c r="CV12" s="22">
        <f t="shared" si="76"/>
        <v>0</v>
      </c>
      <c r="CW12" s="22">
        <f t="shared" si="77"/>
        <v>-8</v>
      </c>
      <c r="CX12" s="22">
        <f t="shared" si="78"/>
        <v>64</v>
      </c>
      <c r="CY12" s="22">
        <f t="shared" si="79"/>
        <v>0</v>
      </c>
      <c r="CZ12" s="22"/>
      <c r="DA12" s="22">
        <f t="shared" si="80"/>
        <v>0</v>
      </c>
      <c r="DB12" s="22">
        <f t="shared" si="81"/>
        <v>-9</v>
      </c>
      <c r="DC12" s="22">
        <f t="shared" si="82"/>
        <v>81</v>
      </c>
      <c r="DD12" s="22">
        <f t="shared" si="83"/>
        <v>0</v>
      </c>
      <c r="DE12" s="23"/>
      <c r="DF12" s="22">
        <f t="shared" si="84"/>
        <v>0</v>
      </c>
      <c r="DG12" s="22">
        <f t="shared" si="85"/>
        <v>-7</v>
      </c>
      <c r="DH12" s="22">
        <f t="shared" si="86"/>
        <v>49</v>
      </c>
      <c r="DI12" s="22">
        <f t="shared" si="87"/>
        <v>0</v>
      </c>
      <c r="DJ12" s="23"/>
      <c r="DK12" s="22">
        <f t="shared" si="88"/>
        <v>0</v>
      </c>
      <c r="DL12" s="22">
        <f t="shared" si="89"/>
        <v>-7</v>
      </c>
      <c r="DM12" s="22">
        <f t="shared" si="90"/>
        <v>49</v>
      </c>
      <c r="DN12" s="22">
        <f t="shared" si="91"/>
        <v>0</v>
      </c>
      <c r="DO12" s="23"/>
      <c r="DP12" s="22">
        <f t="shared" si="0"/>
        <v>0</v>
      </c>
      <c r="DQ12" s="22">
        <f t="shared" si="1"/>
        <v>-6.533333333333335</v>
      </c>
      <c r="DR12" s="22">
        <f t="shared" si="2"/>
        <v>42.684444444444466</v>
      </c>
      <c r="DS12" s="22">
        <f t="shared" si="3"/>
        <v>0</v>
      </c>
      <c r="DT12" s="22"/>
      <c r="DU12" s="22">
        <f t="shared" si="92"/>
        <v>0</v>
      </c>
      <c r="DV12" s="22">
        <f t="shared" si="93"/>
        <v>-7</v>
      </c>
      <c r="DW12" s="22">
        <f t="shared" si="94"/>
        <v>49</v>
      </c>
      <c r="DX12" s="22">
        <f t="shared" si="95"/>
        <v>0</v>
      </c>
      <c r="DY12" s="22"/>
      <c r="DZ12" s="22">
        <f t="shared" si="96"/>
        <v>0</v>
      </c>
      <c r="EA12" s="22">
        <f t="shared" si="97"/>
        <v>-7.1999999999999993</v>
      </c>
      <c r="EB12" s="22">
        <f t="shared" si="98"/>
        <v>51.839999999999989</v>
      </c>
      <c r="EC12" s="22">
        <f t="shared" si="99"/>
        <v>0</v>
      </c>
      <c r="ED12" s="22"/>
      <c r="EE12" s="22">
        <f t="shared" si="100"/>
        <v>0</v>
      </c>
      <c r="EF12" s="22">
        <f t="shared" si="101"/>
        <v>-5.1999999999999993</v>
      </c>
      <c r="EG12" s="22">
        <f t="shared" si="102"/>
        <v>27.039999999999992</v>
      </c>
      <c r="EH12" s="22">
        <f t="shared" si="103"/>
        <v>0</v>
      </c>
      <c r="EI12" s="22"/>
      <c r="EJ12" s="22">
        <f t="shared" si="104"/>
        <v>0</v>
      </c>
      <c r="EK12" s="22">
        <f t="shared" si="105"/>
        <v>-4.8000000000000007</v>
      </c>
      <c r="EL12" s="22">
        <f t="shared" si="106"/>
        <v>23.040000000000006</v>
      </c>
      <c r="EM12" s="22">
        <f t="shared" si="107"/>
        <v>0</v>
      </c>
      <c r="EN12" s="22"/>
      <c r="EO12" s="22">
        <f t="shared" si="108"/>
        <v>0</v>
      </c>
      <c r="EP12" s="22">
        <f t="shared" si="109"/>
        <v>-3.1999999999999993</v>
      </c>
      <c r="EQ12" s="22">
        <f t="shared" si="110"/>
        <v>10.239999999999995</v>
      </c>
      <c r="ER12" s="22">
        <f t="shared" si="111"/>
        <v>0</v>
      </c>
      <c r="ES12" s="22"/>
      <c r="ET12" s="22">
        <f t="shared" si="112"/>
        <v>0</v>
      </c>
      <c r="EU12" s="22">
        <f t="shared" si="113"/>
        <v>-20.285714285714285</v>
      </c>
      <c r="EV12" s="22">
        <f t="shared" si="114"/>
        <v>411.51020408163259</v>
      </c>
      <c r="EW12" s="22">
        <f t="shared" si="115"/>
        <v>0</v>
      </c>
      <c r="EX12" s="22"/>
      <c r="EY12" s="22">
        <f t="shared" si="116"/>
        <v>0</v>
      </c>
      <c r="EZ12" s="22">
        <f t="shared" si="117"/>
        <v>-18.875</v>
      </c>
      <c r="FA12" s="22">
        <f t="shared" si="118"/>
        <v>356.265625</v>
      </c>
      <c r="FB12" s="22">
        <f t="shared" si="119"/>
        <v>0</v>
      </c>
      <c r="FC12" s="22"/>
      <c r="FD12" s="22">
        <f t="shared" si="120"/>
        <v>0</v>
      </c>
      <c r="FE12" s="22">
        <f t="shared" si="121"/>
        <v>-19.333333333333336</v>
      </c>
      <c r="FF12" s="22">
        <f t="shared" si="122"/>
        <v>373.77777777777789</v>
      </c>
      <c r="FG12" s="22">
        <f t="shared" si="123"/>
        <v>0</v>
      </c>
      <c r="FH12" s="22"/>
      <c r="FI12" s="22">
        <f t="shared" si="124"/>
        <v>0</v>
      </c>
      <c r="FJ12" s="22">
        <f t="shared" si="125"/>
        <v>-17.700000000000003</v>
      </c>
      <c r="FK12" s="22">
        <f t="shared" si="126"/>
        <v>313.29000000000008</v>
      </c>
      <c r="FL12" s="22">
        <f t="shared" si="127"/>
        <v>0</v>
      </c>
      <c r="FM12" s="22"/>
      <c r="FN12" s="22">
        <f t="shared" si="128"/>
        <v>0</v>
      </c>
      <c r="FO12" s="22">
        <f t="shared" si="129"/>
        <v>-16.272727272727273</v>
      </c>
      <c r="FP12" s="22">
        <f t="shared" si="130"/>
        <v>264.801652892562</v>
      </c>
      <c r="FQ12" s="22">
        <f t="shared" si="131"/>
        <v>0</v>
      </c>
      <c r="FR12" s="22"/>
      <c r="FS12" s="22">
        <f t="shared" si="132"/>
        <v>0</v>
      </c>
      <c r="FT12" s="22">
        <f t="shared" si="133"/>
        <v>-15.333333333333332</v>
      </c>
      <c r="FU12" s="22">
        <f t="shared" si="134"/>
        <v>235.11111111111109</v>
      </c>
      <c r="FV12" s="22">
        <f t="shared" si="135"/>
        <v>0</v>
      </c>
      <c r="FW12" s="22"/>
      <c r="FX12" s="22">
        <f t="shared" si="136"/>
        <v>0</v>
      </c>
      <c r="FY12" s="22">
        <f t="shared" si="137"/>
        <v>-15.615384615384613</v>
      </c>
      <c r="FZ12" s="22">
        <f t="shared" si="138"/>
        <v>243.84023668639045</v>
      </c>
      <c r="GA12" s="22">
        <f t="shared" si="139"/>
        <v>0</v>
      </c>
      <c r="GB12" s="22"/>
      <c r="GC12" s="22">
        <f t="shared" si="140"/>
        <v>0</v>
      </c>
      <c r="GD12" s="22">
        <f t="shared" si="141"/>
        <v>-13.571428571428573</v>
      </c>
      <c r="GE12" s="22">
        <f t="shared" si="142"/>
        <v>184.1836734693878</v>
      </c>
      <c r="GF12" s="22">
        <f t="shared" si="143"/>
        <v>0</v>
      </c>
      <c r="GG12" s="22"/>
      <c r="GH12" s="22">
        <f t="shared" si="144"/>
        <v>0</v>
      </c>
      <c r="GI12" s="22">
        <f t="shared" si="145"/>
        <v>-12.8</v>
      </c>
      <c r="GJ12" s="22">
        <f t="shared" si="146"/>
        <v>163.84000000000003</v>
      </c>
      <c r="GK12" s="22">
        <f t="shared" si="147"/>
        <v>0</v>
      </c>
      <c r="GL12" s="22"/>
      <c r="GM12" s="22">
        <f t="shared" si="148"/>
        <v>0</v>
      </c>
      <c r="GN12" s="22">
        <f t="shared" si="149"/>
        <v>-12.5</v>
      </c>
      <c r="GO12" s="22">
        <f t="shared" si="150"/>
        <v>156.25</v>
      </c>
      <c r="GP12" s="22">
        <f t="shared" si="151"/>
        <v>0</v>
      </c>
      <c r="GQ12" s="23"/>
      <c r="GR12" s="22">
        <f t="shared" si="152"/>
        <v>0</v>
      </c>
      <c r="GS12" s="22">
        <f t="shared" si="153"/>
        <v>-11.647058823529413</v>
      </c>
      <c r="GT12" s="22">
        <f t="shared" si="154"/>
        <v>135.65397923875435</v>
      </c>
      <c r="GU12" s="22">
        <f t="shared" si="155"/>
        <v>0</v>
      </c>
      <c r="GV12" s="23"/>
      <c r="GW12" s="22">
        <f t="shared" si="156"/>
        <v>0</v>
      </c>
      <c r="GX12" s="22">
        <f t="shared" si="157"/>
        <v>-11.444444444444443</v>
      </c>
      <c r="GY12" s="22">
        <f t="shared" si="158"/>
        <v>130.97530864197526</v>
      </c>
      <c r="GZ12" s="22">
        <f t="shared" si="159"/>
        <v>0</v>
      </c>
      <c r="HA12" s="23"/>
      <c r="HB12" s="22">
        <f t="shared" si="160"/>
        <v>0</v>
      </c>
      <c r="HC12" s="22">
        <f t="shared" si="161"/>
        <v>-11.263157894736842</v>
      </c>
      <c r="HD12" s="22">
        <f t="shared" si="162"/>
        <v>126.85872576177286</v>
      </c>
      <c r="HE12" s="22">
        <f t="shared" si="163"/>
        <v>0</v>
      </c>
      <c r="HF12" s="23"/>
      <c r="HG12" s="22">
        <f t="shared" si="164"/>
        <v>0</v>
      </c>
      <c r="HH12" s="22">
        <f t="shared" si="165"/>
        <v>-10.75</v>
      </c>
      <c r="HI12" s="22">
        <f t="shared" si="166"/>
        <v>115.5625</v>
      </c>
      <c r="HJ12" s="22">
        <f t="shared" si="167"/>
        <v>0</v>
      </c>
      <c r="HK12" s="23"/>
      <c r="HL12" s="22">
        <f t="shared" si="168"/>
        <v>0</v>
      </c>
      <c r="HM12" s="22">
        <f t="shared" si="169"/>
        <v>-10.5</v>
      </c>
      <c r="HN12" s="22">
        <f t="shared" si="170"/>
        <v>110.25</v>
      </c>
      <c r="HO12" s="22">
        <f t="shared" si="171"/>
        <v>0</v>
      </c>
      <c r="HP12" s="23"/>
      <c r="HQ12" s="22">
        <f t="shared" si="172"/>
        <v>0</v>
      </c>
      <c r="HR12" s="22">
        <f t="shared" si="173"/>
        <v>-10.375</v>
      </c>
      <c r="HS12" s="22">
        <f t="shared" si="174"/>
        <v>107.640625</v>
      </c>
      <c r="HT12" s="22">
        <f t="shared" si="175"/>
        <v>0</v>
      </c>
      <c r="HU12" s="23"/>
      <c r="HV12" s="22">
        <f t="shared" si="176"/>
        <v>0</v>
      </c>
      <c r="HW12" s="22">
        <f t="shared" si="177"/>
        <v>-11.375</v>
      </c>
      <c r="HX12" s="22">
        <f t="shared" si="178"/>
        <v>129.390625</v>
      </c>
      <c r="HY12" s="22">
        <f t="shared" si="179"/>
        <v>0</v>
      </c>
    </row>
    <row r="13" spans="1:233">
      <c r="A13" s="14">
        <f t="shared" si="180"/>
        <v>17</v>
      </c>
      <c r="B13" s="15" t="s">
        <v>48</v>
      </c>
      <c r="C13" s="16">
        <f t="shared" si="181"/>
        <v>17.899999999999999</v>
      </c>
      <c r="D13" s="22"/>
      <c r="E13" s="22">
        <f t="shared" si="182"/>
        <v>0</v>
      </c>
      <c r="F13" s="22">
        <f t="shared" si="183"/>
        <v>-19.666666666666664</v>
      </c>
      <c r="G13" s="22">
        <f t="shared" si="184"/>
        <v>386.77777777777766</v>
      </c>
      <c r="H13" s="22">
        <f t="shared" si="185"/>
        <v>0</v>
      </c>
      <c r="I13" s="22"/>
      <c r="J13" s="22">
        <f t="shared" si="4"/>
        <v>0</v>
      </c>
      <c r="K13" s="22">
        <f t="shared" si="5"/>
        <v>-17.714285714285715</v>
      </c>
      <c r="L13" s="22">
        <f t="shared" si="6"/>
        <v>313.79591836734699</v>
      </c>
      <c r="M13" s="22">
        <f t="shared" si="7"/>
        <v>0</v>
      </c>
      <c r="N13" s="22"/>
      <c r="O13" s="22">
        <f t="shared" si="8"/>
        <v>0</v>
      </c>
      <c r="P13" s="22">
        <f t="shared" si="9"/>
        <v>-16.125</v>
      </c>
      <c r="Q13" s="22">
        <f t="shared" si="10"/>
        <v>260.015625</v>
      </c>
      <c r="R13" s="22">
        <f t="shared" si="11"/>
        <v>0</v>
      </c>
      <c r="S13" s="22"/>
      <c r="T13" s="22">
        <f t="shared" si="12"/>
        <v>0</v>
      </c>
      <c r="U13" s="22">
        <f t="shared" si="13"/>
        <v>-15.222222222222221</v>
      </c>
      <c r="V13" s="22">
        <f t="shared" si="14"/>
        <v>231.71604938271602</v>
      </c>
      <c r="W13" s="22">
        <f t="shared" si="15"/>
        <v>0</v>
      </c>
      <c r="X13" s="22"/>
      <c r="Y13" s="22">
        <f t="shared" si="16"/>
        <v>0</v>
      </c>
      <c r="Z13" s="22">
        <f t="shared" si="17"/>
        <v>-13.7</v>
      </c>
      <c r="AA13" s="22">
        <f t="shared" si="18"/>
        <v>187.68999999999997</v>
      </c>
      <c r="AB13" s="22">
        <f t="shared" si="19"/>
        <v>0</v>
      </c>
      <c r="AC13" s="22"/>
      <c r="AD13" s="22">
        <f t="shared" si="20"/>
        <v>0</v>
      </c>
      <c r="AE13" s="22">
        <f t="shared" si="21"/>
        <v>-13.181818181818183</v>
      </c>
      <c r="AF13" s="22">
        <f t="shared" si="22"/>
        <v>173.76033057851245</v>
      </c>
      <c r="AG13" s="22">
        <f t="shared" si="23"/>
        <v>0</v>
      </c>
      <c r="AH13" s="22"/>
      <c r="AI13" s="22">
        <f t="shared" si="24"/>
        <v>0</v>
      </c>
      <c r="AJ13" s="22">
        <f t="shared" si="25"/>
        <v>-12.166666666666668</v>
      </c>
      <c r="AK13" s="22">
        <f t="shared" si="26"/>
        <v>148.0277777777778</v>
      </c>
      <c r="AL13" s="22">
        <f t="shared" si="27"/>
        <v>0</v>
      </c>
      <c r="AM13" s="22"/>
      <c r="AN13" s="22">
        <f t="shared" si="28"/>
        <v>0</v>
      </c>
      <c r="AO13" s="22">
        <f t="shared" si="29"/>
        <v>-11.307692307692307</v>
      </c>
      <c r="AP13" s="22">
        <f t="shared" si="30"/>
        <v>127.86390532544377</v>
      </c>
      <c r="AQ13" s="22">
        <f t="shared" si="31"/>
        <v>0</v>
      </c>
      <c r="AR13" s="22"/>
      <c r="AS13" s="22">
        <f t="shared" si="32"/>
        <v>0</v>
      </c>
      <c r="AT13" s="22">
        <f t="shared" si="33"/>
        <v>-10.357142857142858</v>
      </c>
      <c r="AU13" s="22">
        <f t="shared" si="34"/>
        <v>107.27040816326532</v>
      </c>
      <c r="AV13" s="22">
        <f t="shared" si="35"/>
        <v>0</v>
      </c>
      <c r="AW13" s="22"/>
      <c r="AX13" s="22">
        <f t="shared" si="36"/>
        <v>0</v>
      </c>
      <c r="AY13" s="22">
        <f t="shared" si="37"/>
        <v>-11</v>
      </c>
      <c r="AZ13" s="22">
        <f t="shared" si="38"/>
        <v>121</v>
      </c>
      <c r="BA13" s="22">
        <f t="shared" si="39"/>
        <v>0</v>
      </c>
      <c r="BB13" s="22"/>
      <c r="BC13" s="22">
        <f t="shared" si="40"/>
        <v>0</v>
      </c>
      <c r="BD13" s="22">
        <f t="shared" si="41"/>
        <v>-9.625</v>
      </c>
      <c r="BE13" s="22">
        <f t="shared" si="42"/>
        <v>92.640625</v>
      </c>
      <c r="BF13" s="22">
        <f t="shared" si="43"/>
        <v>0</v>
      </c>
      <c r="BG13" s="22"/>
      <c r="BH13" s="22">
        <f t="shared" si="44"/>
        <v>0</v>
      </c>
      <c r="BI13" s="22">
        <f t="shared" si="45"/>
        <v>-9.5882352941176485</v>
      </c>
      <c r="BJ13" s="22">
        <f t="shared" si="46"/>
        <v>91.934256055363349</v>
      </c>
      <c r="BK13" s="22">
        <f t="shared" si="47"/>
        <v>0</v>
      </c>
      <c r="BL13" s="22"/>
      <c r="BM13" s="22">
        <f t="shared" si="48"/>
        <v>0</v>
      </c>
      <c r="BN13" s="22">
        <f t="shared" si="49"/>
        <v>-8</v>
      </c>
      <c r="BO13" s="22">
        <f t="shared" si="50"/>
        <v>64</v>
      </c>
      <c r="BP13" s="22">
        <f t="shared" si="51"/>
        <v>0</v>
      </c>
      <c r="BQ13" s="22"/>
      <c r="BR13" s="22">
        <f t="shared" si="52"/>
        <v>0</v>
      </c>
      <c r="BS13" s="22">
        <f t="shared" si="53"/>
        <v>-8.526315789473685</v>
      </c>
      <c r="BT13" s="22">
        <f t="shared" si="54"/>
        <v>72.698060941828274</v>
      </c>
      <c r="BU13" s="22">
        <f t="shared" si="55"/>
        <v>0</v>
      </c>
      <c r="BV13" s="22"/>
      <c r="BW13" s="22">
        <f t="shared" si="56"/>
        <v>0</v>
      </c>
      <c r="BX13" s="22">
        <f t="shared" si="57"/>
        <v>-7.6923076923076934</v>
      </c>
      <c r="BY13" s="22">
        <f t="shared" si="58"/>
        <v>59.171597633136109</v>
      </c>
      <c r="BZ13" s="22">
        <f t="shared" si="59"/>
        <v>0</v>
      </c>
      <c r="CA13" s="22"/>
      <c r="CB13" s="22">
        <f t="shared" si="60"/>
        <v>0</v>
      </c>
      <c r="CC13" s="22">
        <f t="shared" si="61"/>
        <v>-7.428571428571427</v>
      </c>
      <c r="CD13" s="22">
        <f t="shared" si="62"/>
        <v>55.183673469387735</v>
      </c>
      <c r="CE13" s="22">
        <f t="shared" si="63"/>
        <v>0</v>
      </c>
      <c r="CF13" s="22"/>
      <c r="CG13" s="22">
        <f t="shared" si="64"/>
        <v>0</v>
      </c>
      <c r="CH13" s="22">
        <f t="shared" si="65"/>
        <v>-7.8333333333333321</v>
      </c>
      <c r="CI13" s="22">
        <f t="shared" si="66"/>
        <v>61.361111111111093</v>
      </c>
      <c r="CJ13" s="22">
        <f t="shared" si="67"/>
        <v>0</v>
      </c>
      <c r="CK13" s="22"/>
      <c r="CL13" s="22">
        <f t="shared" si="68"/>
        <v>0</v>
      </c>
      <c r="CM13" s="22">
        <f t="shared" si="69"/>
        <v>-6.8000000000000007</v>
      </c>
      <c r="CN13" s="22">
        <f t="shared" si="70"/>
        <v>46.240000000000009</v>
      </c>
      <c r="CO13" s="22">
        <f t="shared" si="71"/>
        <v>0</v>
      </c>
      <c r="CP13" s="22"/>
      <c r="CQ13" s="22">
        <f t="shared" si="72"/>
        <v>0</v>
      </c>
      <c r="CR13" s="22">
        <f t="shared" si="73"/>
        <v>-8.7142857142857153</v>
      </c>
      <c r="CS13" s="22">
        <f t="shared" si="74"/>
        <v>75.938775510204096</v>
      </c>
      <c r="CT13" s="22">
        <f t="shared" si="75"/>
        <v>0</v>
      </c>
      <c r="CU13" s="22"/>
      <c r="CV13" s="22">
        <f t="shared" si="76"/>
        <v>0</v>
      </c>
      <c r="CW13" s="22">
        <f t="shared" si="77"/>
        <v>-7</v>
      </c>
      <c r="CX13" s="22">
        <f t="shared" si="78"/>
        <v>49</v>
      </c>
      <c r="CY13" s="22">
        <f t="shared" si="79"/>
        <v>0</v>
      </c>
      <c r="CZ13" s="22"/>
      <c r="DA13" s="22">
        <f t="shared" si="80"/>
        <v>0</v>
      </c>
      <c r="DB13" s="22">
        <f t="shared" si="81"/>
        <v>-8</v>
      </c>
      <c r="DC13" s="22">
        <f t="shared" si="82"/>
        <v>64</v>
      </c>
      <c r="DD13" s="22">
        <f t="shared" si="83"/>
        <v>0</v>
      </c>
      <c r="DE13" s="23"/>
      <c r="DF13" s="22">
        <f t="shared" si="84"/>
        <v>0</v>
      </c>
      <c r="DG13" s="22">
        <f t="shared" si="85"/>
        <v>-6</v>
      </c>
      <c r="DH13" s="22">
        <f t="shared" si="86"/>
        <v>36</v>
      </c>
      <c r="DI13" s="22">
        <f t="shared" si="87"/>
        <v>0</v>
      </c>
      <c r="DJ13" s="23"/>
      <c r="DK13" s="22">
        <f t="shared" si="88"/>
        <v>0</v>
      </c>
      <c r="DL13" s="22">
        <f t="shared" si="89"/>
        <v>-6</v>
      </c>
      <c r="DM13" s="22">
        <f t="shared" si="90"/>
        <v>36</v>
      </c>
      <c r="DN13" s="22">
        <f t="shared" si="91"/>
        <v>0</v>
      </c>
      <c r="DO13" s="23"/>
      <c r="DP13" s="22">
        <f t="shared" si="0"/>
        <v>0</v>
      </c>
      <c r="DQ13" s="22">
        <f t="shared" si="1"/>
        <v>-5.533333333333335</v>
      </c>
      <c r="DR13" s="22">
        <f t="shared" si="2"/>
        <v>30.617777777777796</v>
      </c>
      <c r="DS13" s="22">
        <f t="shared" si="3"/>
        <v>0</v>
      </c>
      <c r="DT13" s="22"/>
      <c r="DU13" s="22">
        <f t="shared" si="92"/>
        <v>0</v>
      </c>
      <c r="DV13" s="22">
        <f t="shared" si="93"/>
        <v>-6</v>
      </c>
      <c r="DW13" s="22">
        <f t="shared" si="94"/>
        <v>36</v>
      </c>
      <c r="DX13" s="22">
        <f t="shared" si="95"/>
        <v>0</v>
      </c>
      <c r="DY13" s="22"/>
      <c r="DZ13" s="22">
        <f t="shared" si="96"/>
        <v>0</v>
      </c>
      <c r="EA13" s="22">
        <f t="shared" si="97"/>
        <v>-6.1999999999999993</v>
      </c>
      <c r="EB13" s="22">
        <f t="shared" si="98"/>
        <v>38.439999999999991</v>
      </c>
      <c r="EC13" s="22">
        <f t="shared" si="99"/>
        <v>0</v>
      </c>
      <c r="ED13" s="22"/>
      <c r="EE13" s="22">
        <f t="shared" si="100"/>
        <v>0</v>
      </c>
      <c r="EF13" s="22">
        <f t="shared" si="101"/>
        <v>-4.1999999999999993</v>
      </c>
      <c r="EG13" s="22">
        <f t="shared" si="102"/>
        <v>17.639999999999993</v>
      </c>
      <c r="EH13" s="22">
        <f t="shared" si="103"/>
        <v>0</v>
      </c>
      <c r="EI13" s="22"/>
      <c r="EJ13" s="22">
        <f t="shared" si="104"/>
        <v>0</v>
      </c>
      <c r="EK13" s="22">
        <f t="shared" si="105"/>
        <v>-3.8000000000000007</v>
      </c>
      <c r="EL13" s="22">
        <f t="shared" si="106"/>
        <v>14.440000000000005</v>
      </c>
      <c r="EM13" s="22">
        <f t="shared" si="107"/>
        <v>0</v>
      </c>
      <c r="EN13" s="22"/>
      <c r="EO13" s="22">
        <f t="shared" si="108"/>
        <v>0</v>
      </c>
      <c r="EP13" s="22">
        <f t="shared" si="109"/>
        <v>-2.1999999999999993</v>
      </c>
      <c r="EQ13" s="22">
        <f t="shared" si="110"/>
        <v>4.8399999999999972</v>
      </c>
      <c r="ER13" s="22">
        <f t="shared" si="111"/>
        <v>0</v>
      </c>
      <c r="ES13" s="22"/>
      <c r="ET13" s="22">
        <f t="shared" si="112"/>
        <v>0</v>
      </c>
      <c r="EU13" s="22">
        <f t="shared" si="113"/>
        <v>-19.285714285714285</v>
      </c>
      <c r="EV13" s="22">
        <f t="shared" si="114"/>
        <v>371.93877551020404</v>
      </c>
      <c r="EW13" s="22">
        <f t="shared" si="115"/>
        <v>0</v>
      </c>
      <c r="EX13" s="22"/>
      <c r="EY13" s="22">
        <f t="shared" si="116"/>
        <v>0</v>
      </c>
      <c r="EZ13" s="22">
        <f t="shared" si="117"/>
        <v>-17.875</v>
      </c>
      <c r="FA13" s="22">
        <f t="shared" si="118"/>
        <v>319.515625</v>
      </c>
      <c r="FB13" s="22">
        <f t="shared" si="119"/>
        <v>0</v>
      </c>
      <c r="FC13" s="22"/>
      <c r="FD13" s="22">
        <f t="shared" si="120"/>
        <v>0</v>
      </c>
      <c r="FE13" s="22">
        <f t="shared" si="121"/>
        <v>-18.333333333333336</v>
      </c>
      <c r="FF13" s="22">
        <f t="shared" si="122"/>
        <v>336.1111111111112</v>
      </c>
      <c r="FG13" s="22">
        <f t="shared" si="123"/>
        <v>0</v>
      </c>
      <c r="FH13" s="22"/>
      <c r="FI13" s="22">
        <f t="shared" si="124"/>
        <v>0</v>
      </c>
      <c r="FJ13" s="22">
        <f t="shared" si="125"/>
        <v>-16.700000000000003</v>
      </c>
      <c r="FK13" s="22">
        <f t="shared" si="126"/>
        <v>278.8900000000001</v>
      </c>
      <c r="FL13" s="22">
        <f t="shared" si="127"/>
        <v>0</v>
      </c>
      <c r="FM13" s="22"/>
      <c r="FN13" s="22">
        <f t="shared" si="128"/>
        <v>0</v>
      </c>
      <c r="FO13" s="22">
        <f t="shared" si="129"/>
        <v>-15.272727272727273</v>
      </c>
      <c r="FP13" s="22">
        <f t="shared" si="130"/>
        <v>233.25619834710747</v>
      </c>
      <c r="FQ13" s="22">
        <f t="shared" si="131"/>
        <v>0</v>
      </c>
      <c r="FR13" s="22"/>
      <c r="FS13" s="22">
        <f t="shared" si="132"/>
        <v>0</v>
      </c>
      <c r="FT13" s="22">
        <f t="shared" si="133"/>
        <v>-14.333333333333332</v>
      </c>
      <c r="FU13" s="22">
        <f t="shared" si="134"/>
        <v>205.4444444444444</v>
      </c>
      <c r="FV13" s="22">
        <f t="shared" si="135"/>
        <v>0</v>
      </c>
      <c r="FW13" s="22"/>
      <c r="FX13" s="22">
        <f t="shared" si="136"/>
        <v>0</v>
      </c>
      <c r="FY13" s="22">
        <f t="shared" si="137"/>
        <v>-14.615384615384613</v>
      </c>
      <c r="FZ13" s="22">
        <f t="shared" si="138"/>
        <v>213.60946745562123</v>
      </c>
      <c r="GA13" s="22">
        <f t="shared" si="139"/>
        <v>0</v>
      </c>
      <c r="GB13" s="22"/>
      <c r="GC13" s="22">
        <f t="shared" si="140"/>
        <v>0</v>
      </c>
      <c r="GD13" s="22">
        <f t="shared" si="141"/>
        <v>-12.571428571428573</v>
      </c>
      <c r="GE13" s="22">
        <f t="shared" si="142"/>
        <v>158.04081632653066</v>
      </c>
      <c r="GF13" s="22">
        <f t="shared" si="143"/>
        <v>0</v>
      </c>
      <c r="GG13" s="22"/>
      <c r="GH13" s="22">
        <f t="shared" si="144"/>
        <v>0</v>
      </c>
      <c r="GI13" s="22">
        <f t="shared" si="145"/>
        <v>-11.8</v>
      </c>
      <c r="GJ13" s="22">
        <f t="shared" si="146"/>
        <v>139.24</v>
      </c>
      <c r="GK13" s="22">
        <f t="shared" si="147"/>
        <v>0</v>
      </c>
      <c r="GL13" s="22"/>
      <c r="GM13" s="22">
        <f t="shared" si="148"/>
        <v>0</v>
      </c>
      <c r="GN13" s="22">
        <f t="shared" si="149"/>
        <v>-11.5</v>
      </c>
      <c r="GO13" s="22">
        <f t="shared" si="150"/>
        <v>132.25</v>
      </c>
      <c r="GP13" s="22">
        <f t="shared" si="151"/>
        <v>0</v>
      </c>
      <c r="GQ13" s="23"/>
      <c r="GR13" s="22">
        <f t="shared" si="152"/>
        <v>0</v>
      </c>
      <c r="GS13" s="22">
        <f t="shared" si="153"/>
        <v>-10.647058823529413</v>
      </c>
      <c r="GT13" s="22">
        <f t="shared" si="154"/>
        <v>113.35986159169553</v>
      </c>
      <c r="GU13" s="22">
        <f t="shared" si="155"/>
        <v>0</v>
      </c>
      <c r="GV13" s="23"/>
      <c r="GW13" s="22">
        <f t="shared" si="156"/>
        <v>0</v>
      </c>
      <c r="GX13" s="22">
        <f t="shared" si="157"/>
        <v>-10.444444444444443</v>
      </c>
      <c r="GY13" s="22">
        <f t="shared" si="158"/>
        <v>109.08641975308639</v>
      </c>
      <c r="GZ13" s="22">
        <f t="shared" si="159"/>
        <v>0</v>
      </c>
      <c r="HA13" s="23"/>
      <c r="HB13" s="22">
        <f t="shared" si="160"/>
        <v>0</v>
      </c>
      <c r="HC13" s="22">
        <f t="shared" si="161"/>
        <v>-10.263157894736842</v>
      </c>
      <c r="HD13" s="22">
        <f t="shared" si="162"/>
        <v>105.33240997229917</v>
      </c>
      <c r="HE13" s="22">
        <f t="shared" si="163"/>
        <v>0</v>
      </c>
      <c r="HF13" s="23"/>
      <c r="HG13" s="22">
        <f t="shared" si="164"/>
        <v>0</v>
      </c>
      <c r="HH13" s="22">
        <f t="shared" si="165"/>
        <v>-9.75</v>
      </c>
      <c r="HI13" s="22">
        <f t="shared" si="166"/>
        <v>95.0625</v>
      </c>
      <c r="HJ13" s="22">
        <f t="shared" si="167"/>
        <v>0</v>
      </c>
      <c r="HK13" s="23"/>
      <c r="HL13" s="22">
        <f t="shared" si="168"/>
        <v>0</v>
      </c>
      <c r="HM13" s="22">
        <f t="shared" si="169"/>
        <v>-9.5</v>
      </c>
      <c r="HN13" s="22">
        <f t="shared" si="170"/>
        <v>90.25</v>
      </c>
      <c r="HO13" s="22">
        <f t="shared" si="171"/>
        <v>0</v>
      </c>
      <c r="HP13" s="23"/>
      <c r="HQ13" s="22">
        <f t="shared" si="172"/>
        <v>0</v>
      </c>
      <c r="HR13" s="22">
        <f t="shared" si="173"/>
        <v>-9.375</v>
      </c>
      <c r="HS13" s="22">
        <f t="shared" si="174"/>
        <v>87.890625</v>
      </c>
      <c r="HT13" s="22">
        <f t="shared" si="175"/>
        <v>0</v>
      </c>
      <c r="HU13" s="23"/>
      <c r="HV13" s="22">
        <f t="shared" si="176"/>
        <v>0</v>
      </c>
      <c r="HW13" s="22">
        <f t="shared" si="177"/>
        <v>-10.375</v>
      </c>
      <c r="HX13" s="22">
        <f t="shared" si="178"/>
        <v>107.640625</v>
      </c>
      <c r="HY13" s="22">
        <f t="shared" si="179"/>
        <v>0</v>
      </c>
    </row>
    <row r="14" spans="1:233">
      <c r="A14" s="14">
        <f t="shared" si="180"/>
        <v>18</v>
      </c>
      <c r="B14" s="15" t="s">
        <v>48</v>
      </c>
      <c r="C14" s="16">
        <f t="shared" si="181"/>
        <v>18.899999999999999</v>
      </c>
      <c r="D14" s="22"/>
      <c r="E14" s="22">
        <f t="shared" si="182"/>
        <v>0</v>
      </c>
      <c r="F14" s="22">
        <f t="shared" si="183"/>
        <v>-18.666666666666664</v>
      </c>
      <c r="G14" s="22">
        <f t="shared" si="184"/>
        <v>348.44444444444434</v>
      </c>
      <c r="H14" s="22">
        <f t="shared" si="185"/>
        <v>0</v>
      </c>
      <c r="I14" s="22"/>
      <c r="J14" s="22">
        <f t="shared" si="4"/>
        <v>0</v>
      </c>
      <c r="K14" s="22">
        <f t="shared" si="5"/>
        <v>-16.714285714285715</v>
      </c>
      <c r="L14" s="22">
        <f t="shared" si="6"/>
        <v>279.36734693877554</v>
      </c>
      <c r="M14" s="22">
        <f t="shared" si="7"/>
        <v>0</v>
      </c>
      <c r="N14" s="22"/>
      <c r="O14" s="22">
        <f t="shared" si="8"/>
        <v>0</v>
      </c>
      <c r="P14" s="22">
        <f t="shared" si="9"/>
        <v>-15.125</v>
      </c>
      <c r="Q14" s="22">
        <f t="shared" si="10"/>
        <v>228.765625</v>
      </c>
      <c r="R14" s="22">
        <f t="shared" si="11"/>
        <v>0</v>
      </c>
      <c r="S14" s="22"/>
      <c r="T14" s="22">
        <f t="shared" si="12"/>
        <v>0</v>
      </c>
      <c r="U14" s="22">
        <f t="shared" si="13"/>
        <v>-14.222222222222221</v>
      </c>
      <c r="V14" s="22">
        <f t="shared" si="14"/>
        <v>202.27160493827159</v>
      </c>
      <c r="W14" s="22">
        <f t="shared" si="15"/>
        <v>0</v>
      </c>
      <c r="X14" s="22"/>
      <c r="Y14" s="22">
        <f t="shared" si="16"/>
        <v>0</v>
      </c>
      <c r="Z14" s="22">
        <f t="shared" si="17"/>
        <v>-12.7</v>
      </c>
      <c r="AA14" s="22">
        <f t="shared" si="18"/>
        <v>161.29</v>
      </c>
      <c r="AB14" s="22">
        <f t="shared" si="19"/>
        <v>0</v>
      </c>
      <c r="AC14" s="22"/>
      <c r="AD14" s="22">
        <f t="shared" si="20"/>
        <v>0</v>
      </c>
      <c r="AE14" s="22">
        <f t="shared" si="21"/>
        <v>-12.181818181818183</v>
      </c>
      <c r="AF14" s="22">
        <f t="shared" si="22"/>
        <v>148.39669421487608</v>
      </c>
      <c r="AG14" s="22">
        <f t="shared" si="23"/>
        <v>0</v>
      </c>
      <c r="AH14" s="22"/>
      <c r="AI14" s="22">
        <f t="shared" si="24"/>
        <v>0</v>
      </c>
      <c r="AJ14" s="22">
        <f t="shared" si="25"/>
        <v>-11.166666666666668</v>
      </c>
      <c r="AK14" s="22">
        <f t="shared" si="26"/>
        <v>124.69444444444447</v>
      </c>
      <c r="AL14" s="22">
        <f t="shared" si="27"/>
        <v>0</v>
      </c>
      <c r="AM14" s="22"/>
      <c r="AN14" s="22">
        <f t="shared" si="28"/>
        <v>0</v>
      </c>
      <c r="AO14" s="22">
        <f t="shared" si="29"/>
        <v>-10.307692307692307</v>
      </c>
      <c r="AP14" s="22">
        <f t="shared" si="30"/>
        <v>106.24852071005915</v>
      </c>
      <c r="AQ14" s="22">
        <f t="shared" si="31"/>
        <v>0</v>
      </c>
      <c r="AR14" s="22"/>
      <c r="AS14" s="22">
        <f t="shared" si="32"/>
        <v>0</v>
      </c>
      <c r="AT14" s="22">
        <f t="shared" si="33"/>
        <v>-9.3571428571428577</v>
      </c>
      <c r="AU14" s="22">
        <f t="shared" si="34"/>
        <v>87.556122448979607</v>
      </c>
      <c r="AV14" s="22">
        <f t="shared" si="35"/>
        <v>0</v>
      </c>
      <c r="AW14" s="22"/>
      <c r="AX14" s="22">
        <f t="shared" si="36"/>
        <v>0</v>
      </c>
      <c r="AY14" s="22">
        <f t="shared" si="37"/>
        <v>-10</v>
      </c>
      <c r="AZ14" s="22">
        <f t="shared" si="38"/>
        <v>100</v>
      </c>
      <c r="BA14" s="22">
        <f t="shared" si="39"/>
        <v>0</v>
      </c>
      <c r="BB14" s="22"/>
      <c r="BC14" s="22">
        <f t="shared" si="40"/>
        <v>0</v>
      </c>
      <c r="BD14" s="22">
        <f t="shared" si="41"/>
        <v>-8.625</v>
      </c>
      <c r="BE14" s="22">
        <f t="shared" si="42"/>
        <v>74.390625</v>
      </c>
      <c r="BF14" s="22">
        <f t="shared" si="43"/>
        <v>0</v>
      </c>
      <c r="BG14" s="22"/>
      <c r="BH14" s="22">
        <f t="shared" si="44"/>
        <v>0</v>
      </c>
      <c r="BI14" s="22">
        <f t="shared" si="45"/>
        <v>-8.5882352941176485</v>
      </c>
      <c r="BJ14" s="22">
        <f t="shared" si="46"/>
        <v>73.757785467128059</v>
      </c>
      <c r="BK14" s="22">
        <f t="shared" si="47"/>
        <v>0</v>
      </c>
      <c r="BL14" s="22"/>
      <c r="BM14" s="22">
        <f t="shared" si="48"/>
        <v>0</v>
      </c>
      <c r="BN14" s="22">
        <f t="shared" si="49"/>
        <v>-7</v>
      </c>
      <c r="BO14" s="22">
        <f t="shared" si="50"/>
        <v>49</v>
      </c>
      <c r="BP14" s="22">
        <f t="shared" si="51"/>
        <v>0</v>
      </c>
      <c r="BQ14" s="22"/>
      <c r="BR14" s="22">
        <f t="shared" si="52"/>
        <v>0</v>
      </c>
      <c r="BS14" s="22">
        <f t="shared" si="53"/>
        <v>-7.526315789473685</v>
      </c>
      <c r="BT14" s="22">
        <f t="shared" si="54"/>
        <v>56.645429362880897</v>
      </c>
      <c r="BU14" s="22">
        <f t="shared" si="55"/>
        <v>0</v>
      </c>
      <c r="BV14" s="22"/>
      <c r="BW14" s="22">
        <f t="shared" si="56"/>
        <v>0</v>
      </c>
      <c r="BX14" s="22">
        <f t="shared" si="57"/>
        <v>-6.6923076923076934</v>
      </c>
      <c r="BY14" s="22">
        <f t="shared" si="58"/>
        <v>44.786982248520722</v>
      </c>
      <c r="BZ14" s="22">
        <f t="shared" si="59"/>
        <v>0</v>
      </c>
      <c r="CA14" s="22"/>
      <c r="CB14" s="22">
        <f t="shared" si="60"/>
        <v>0</v>
      </c>
      <c r="CC14" s="22">
        <f t="shared" si="61"/>
        <v>-6.428571428571427</v>
      </c>
      <c r="CD14" s="22">
        <f t="shared" si="62"/>
        <v>41.326530612244881</v>
      </c>
      <c r="CE14" s="22">
        <f t="shared" si="63"/>
        <v>0</v>
      </c>
      <c r="CF14" s="22"/>
      <c r="CG14" s="22">
        <f t="shared" si="64"/>
        <v>0</v>
      </c>
      <c r="CH14" s="22">
        <f t="shared" si="65"/>
        <v>-6.8333333333333321</v>
      </c>
      <c r="CI14" s="22">
        <f t="shared" si="66"/>
        <v>46.694444444444429</v>
      </c>
      <c r="CJ14" s="22">
        <f t="shared" si="67"/>
        <v>0</v>
      </c>
      <c r="CK14" s="22"/>
      <c r="CL14" s="22">
        <f t="shared" si="68"/>
        <v>0</v>
      </c>
      <c r="CM14" s="22">
        <f t="shared" si="69"/>
        <v>-5.8000000000000007</v>
      </c>
      <c r="CN14" s="22">
        <f t="shared" si="70"/>
        <v>33.640000000000008</v>
      </c>
      <c r="CO14" s="22">
        <f t="shared" si="71"/>
        <v>0</v>
      </c>
      <c r="CP14" s="22"/>
      <c r="CQ14" s="22">
        <f t="shared" si="72"/>
        <v>0</v>
      </c>
      <c r="CR14" s="22">
        <f t="shared" si="73"/>
        <v>-7.7142857142857153</v>
      </c>
      <c r="CS14" s="22">
        <f t="shared" si="74"/>
        <v>59.510204081632672</v>
      </c>
      <c r="CT14" s="22">
        <f t="shared" si="75"/>
        <v>0</v>
      </c>
      <c r="CU14" s="22"/>
      <c r="CV14" s="22">
        <f t="shared" si="76"/>
        <v>0</v>
      </c>
      <c r="CW14" s="22">
        <f t="shared" si="77"/>
        <v>-6</v>
      </c>
      <c r="CX14" s="22">
        <f t="shared" si="78"/>
        <v>36</v>
      </c>
      <c r="CY14" s="22">
        <f t="shared" si="79"/>
        <v>0</v>
      </c>
      <c r="CZ14" s="22"/>
      <c r="DA14" s="22">
        <f t="shared" si="80"/>
        <v>0</v>
      </c>
      <c r="DB14" s="22">
        <f t="shared" si="81"/>
        <v>-7</v>
      </c>
      <c r="DC14" s="22">
        <f t="shared" si="82"/>
        <v>49</v>
      </c>
      <c r="DD14" s="22">
        <f t="shared" si="83"/>
        <v>0</v>
      </c>
      <c r="DE14" s="23"/>
      <c r="DF14" s="22">
        <f t="shared" si="84"/>
        <v>0</v>
      </c>
      <c r="DG14" s="22">
        <f t="shared" si="85"/>
        <v>-5</v>
      </c>
      <c r="DH14" s="22">
        <f t="shared" si="86"/>
        <v>25</v>
      </c>
      <c r="DI14" s="22">
        <f t="shared" si="87"/>
        <v>0</v>
      </c>
      <c r="DJ14" s="23"/>
      <c r="DK14" s="22">
        <f t="shared" si="88"/>
        <v>0</v>
      </c>
      <c r="DL14" s="22">
        <f t="shared" si="89"/>
        <v>-5</v>
      </c>
      <c r="DM14" s="22">
        <f t="shared" si="90"/>
        <v>25</v>
      </c>
      <c r="DN14" s="22">
        <f t="shared" si="91"/>
        <v>0</v>
      </c>
      <c r="DO14" s="23"/>
      <c r="DP14" s="22">
        <f t="shared" si="0"/>
        <v>0</v>
      </c>
      <c r="DQ14" s="22">
        <f t="shared" si="1"/>
        <v>-4.533333333333335</v>
      </c>
      <c r="DR14" s="22">
        <f t="shared" si="2"/>
        <v>20.551111111111126</v>
      </c>
      <c r="DS14" s="22">
        <f t="shared" si="3"/>
        <v>0</v>
      </c>
      <c r="DT14" s="22"/>
      <c r="DU14" s="22">
        <f t="shared" si="92"/>
        <v>0</v>
      </c>
      <c r="DV14" s="22">
        <f t="shared" si="93"/>
        <v>-5</v>
      </c>
      <c r="DW14" s="22">
        <f t="shared" si="94"/>
        <v>25</v>
      </c>
      <c r="DX14" s="22">
        <f t="shared" si="95"/>
        <v>0</v>
      </c>
      <c r="DY14" s="22"/>
      <c r="DZ14" s="22">
        <f t="shared" si="96"/>
        <v>0</v>
      </c>
      <c r="EA14" s="22">
        <f t="shared" si="97"/>
        <v>-5.1999999999999993</v>
      </c>
      <c r="EB14" s="22">
        <f t="shared" si="98"/>
        <v>27.039999999999992</v>
      </c>
      <c r="EC14" s="22">
        <f t="shared" si="99"/>
        <v>0</v>
      </c>
      <c r="ED14" s="22"/>
      <c r="EE14" s="22">
        <f t="shared" si="100"/>
        <v>0</v>
      </c>
      <c r="EF14" s="22">
        <f t="shared" si="101"/>
        <v>-3.1999999999999993</v>
      </c>
      <c r="EG14" s="22">
        <f t="shared" si="102"/>
        <v>10.239999999999995</v>
      </c>
      <c r="EH14" s="22">
        <f t="shared" si="103"/>
        <v>0</v>
      </c>
      <c r="EI14" s="22"/>
      <c r="EJ14" s="22">
        <f t="shared" si="104"/>
        <v>0</v>
      </c>
      <c r="EK14" s="22">
        <f t="shared" si="105"/>
        <v>-2.8000000000000007</v>
      </c>
      <c r="EL14" s="22">
        <f t="shared" si="106"/>
        <v>7.8400000000000043</v>
      </c>
      <c r="EM14" s="22">
        <f t="shared" si="107"/>
        <v>0</v>
      </c>
      <c r="EN14" s="22">
        <v>2</v>
      </c>
      <c r="EO14" s="22">
        <f t="shared" si="108"/>
        <v>37</v>
      </c>
      <c r="EP14" s="22">
        <f t="shared" si="109"/>
        <v>-1.1999999999999993</v>
      </c>
      <c r="EQ14" s="22">
        <f t="shared" si="110"/>
        <v>1.4399999999999984</v>
      </c>
      <c r="ER14" s="22">
        <f t="shared" si="111"/>
        <v>2.8799999999999968</v>
      </c>
      <c r="ES14" s="22"/>
      <c r="ET14" s="22">
        <f t="shared" si="112"/>
        <v>0</v>
      </c>
      <c r="EU14" s="22">
        <f t="shared" si="113"/>
        <v>-18.285714285714285</v>
      </c>
      <c r="EV14" s="22">
        <f t="shared" si="114"/>
        <v>334.36734693877548</v>
      </c>
      <c r="EW14" s="22">
        <f t="shared" si="115"/>
        <v>0</v>
      </c>
      <c r="EX14" s="22"/>
      <c r="EY14" s="22">
        <f t="shared" si="116"/>
        <v>0</v>
      </c>
      <c r="EZ14" s="22">
        <f t="shared" si="117"/>
        <v>-16.875</v>
      </c>
      <c r="FA14" s="22">
        <f t="shared" si="118"/>
        <v>284.765625</v>
      </c>
      <c r="FB14" s="22">
        <f t="shared" si="119"/>
        <v>0</v>
      </c>
      <c r="FC14" s="22"/>
      <c r="FD14" s="22">
        <f t="shared" si="120"/>
        <v>0</v>
      </c>
      <c r="FE14" s="22">
        <f t="shared" si="121"/>
        <v>-17.333333333333336</v>
      </c>
      <c r="FF14" s="22">
        <f t="shared" si="122"/>
        <v>300.44444444444451</v>
      </c>
      <c r="FG14" s="22">
        <f t="shared" si="123"/>
        <v>0</v>
      </c>
      <c r="FH14" s="22"/>
      <c r="FI14" s="22">
        <f t="shared" si="124"/>
        <v>0</v>
      </c>
      <c r="FJ14" s="22">
        <f t="shared" si="125"/>
        <v>-15.700000000000003</v>
      </c>
      <c r="FK14" s="22">
        <f t="shared" si="126"/>
        <v>246.49000000000009</v>
      </c>
      <c r="FL14" s="22">
        <f t="shared" si="127"/>
        <v>0</v>
      </c>
      <c r="FM14" s="22"/>
      <c r="FN14" s="22">
        <f t="shared" si="128"/>
        <v>0</v>
      </c>
      <c r="FO14" s="22">
        <f t="shared" si="129"/>
        <v>-14.272727272727273</v>
      </c>
      <c r="FP14" s="22">
        <f t="shared" si="130"/>
        <v>203.71074380165291</v>
      </c>
      <c r="FQ14" s="22">
        <f t="shared" si="131"/>
        <v>0</v>
      </c>
      <c r="FR14" s="22"/>
      <c r="FS14" s="22">
        <f t="shared" si="132"/>
        <v>0</v>
      </c>
      <c r="FT14" s="22">
        <f t="shared" si="133"/>
        <v>-13.333333333333332</v>
      </c>
      <c r="FU14" s="22">
        <f t="shared" si="134"/>
        <v>177.77777777777774</v>
      </c>
      <c r="FV14" s="22">
        <f t="shared" si="135"/>
        <v>0</v>
      </c>
      <c r="FW14" s="22"/>
      <c r="FX14" s="22">
        <f t="shared" si="136"/>
        <v>0</v>
      </c>
      <c r="FY14" s="22">
        <f t="shared" si="137"/>
        <v>-13.615384615384613</v>
      </c>
      <c r="FZ14" s="22">
        <f t="shared" si="138"/>
        <v>185.378698224852</v>
      </c>
      <c r="GA14" s="22">
        <f t="shared" si="139"/>
        <v>0</v>
      </c>
      <c r="GB14" s="22"/>
      <c r="GC14" s="22">
        <f t="shared" si="140"/>
        <v>0</v>
      </c>
      <c r="GD14" s="22">
        <f t="shared" si="141"/>
        <v>-11.571428571428573</v>
      </c>
      <c r="GE14" s="22">
        <f t="shared" si="142"/>
        <v>133.89795918367349</v>
      </c>
      <c r="GF14" s="22">
        <f t="shared" si="143"/>
        <v>0</v>
      </c>
      <c r="GG14" s="22"/>
      <c r="GH14" s="22">
        <f t="shared" si="144"/>
        <v>0</v>
      </c>
      <c r="GI14" s="22">
        <f t="shared" si="145"/>
        <v>-10.8</v>
      </c>
      <c r="GJ14" s="22">
        <f t="shared" si="146"/>
        <v>116.64000000000001</v>
      </c>
      <c r="GK14" s="22">
        <f t="shared" si="147"/>
        <v>0</v>
      </c>
      <c r="GL14" s="22"/>
      <c r="GM14" s="22">
        <f t="shared" si="148"/>
        <v>0</v>
      </c>
      <c r="GN14" s="22">
        <f t="shared" si="149"/>
        <v>-10.5</v>
      </c>
      <c r="GO14" s="22">
        <f t="shared" si="150"/>
        <v>110.25</v>
      </c>
      <c r="GP14" s="22">
        <f t="shared" si="151"/>
        <v>0</v>
      </c>
      <c r="GQ14" s="23"/>
      <c r="GR14" s="22">
        <f t="shared" si="152"/>
        <v>0</v>
      </c>
      <c r="GS14" s="22">
        <f t="shared" si="153"/>
        <v>-9.647058823529413</v>
      </c>
      <c r="GT14" s="22">
        <f t="shared" si="154"/>
        <v>93.065743944636708</v>
      </c>
      <c r="GU14" s="22">
        <f t="shared" si="155"/>
        <v>0</v>
      </c>
      <c r="GV14" s="23"/>
      <c r="GW14" s="22">
        <f t="shared" si="156"/>
        <v>0</v>
      </c>
      <c r="GX14" s="22">
        <f t="shared" si="157"/>
        <v>-9.4444444444444429</v>
      </c>
      <c r="GY14" s="22">
        <f t="shared" si="158"/>
        <v>89.197530864197503</v>
      </c>
      <c r="GZ14" s="22">
        <f t="shared" si="159"/>
        <v>0</v>
      </c>
      <c r="HA14" s="23"/>
      <c r="HB14" s="22">
        <f t="shared" si="160"/>
        <v>0</v>
      </c>
      <c r="HC14" s="22">
        <f t="shared" si="161"/>
        <v>-9.2631578947368425</v>
      </c>
      <c r="HD14" s="22">
        <f t="shared" si="162"/>
        <v>85.80609418282549</v>
      </c>
      <c r="HE14" s="22">
        <f t="shared" si="163"/>
        <v>0</v>
      </c>
      <c r="HF14" s="23"/>
      <c r="HG14" s="22">
        <f t="shared" si="164"/>
        <v>0</v>
      </c>
      <c r="HH14" s="22">
        <f t="shared" si="165"/>
        <v>-8.75</v>
      </c>
      <c r="HI14" s="22">
        <f t="shared" si="166"/>
        <v>76.5625</v>
      </c>
      <c r="HJ14" s="22">
        <f t="shared" si="167"/>
        <v>0</v>
      </c>
      <c r="HK14" s="23"/>
      <c r="HL14" s="22">
        <f t="shared" si="168"/>
        <v>0</v>
      </c>
      <c r="HM14" s="22">
        <f t="shared" si="169"/>
        <v>-8.5</v>
      </c>
      <c r="HN14" s="22">
        <f t="shared" si="170"/>
        <v>72.25</v>
      </c>
      <c r="HO14" s="22">
        <f t="shared" si="171"/>
        <v>0</v>
      </c>
      <c r="HP14" s="23"/>
      <c r="HQ14" s="22">
        <f t="shared" si="172"/>
        <v>0</v>
      </c>
      <c r="HR14" s="22">
        <f t="shared" si="173"/>
        <v>-8.375</v>
      </c>
      <c r="HS14" s="22">
        <f t="shared" si="174"/>
        <v>70.140625</v>
      </c>
      <c r="HT14" s="22">
        <f t="shared" si="175"/>
        <v>0</v>
      </c>
      <c r="HU14" s="23"/>
      <c r="HV14" s="22">
        <f t="shared" si="176"/>
        <v>0</v>
      </c>
      <c r="HW14" s="22">
        <f t="shared" si="177"/>
        <v>-9.375</v>
      </c>
      <c r="HX14" s="22">
        <f t="shared" si="178"/>
        <v>87.890625</v>
      </c>
      <c r="HY14" s="22">
        <f t="shared" si="179"/>
        <v>0</v>
      </c>
    </row>
    <row r="15" spans="1:233">
      <c r="A15" s="14">
        <f t="shared" si="180"/>
        <v>19</v>
      </c>
      <c r="B15" s="15" t="s">
        <v>48</v>
      </c>
      <c r="C15" s="16">
        <f t="shared" si="181"/>
        <v>19.899999999999999</v>
      </c>
      <c r="D15" s="22"/>
      <c r="E15" s="22">
        <f t="shared" si="182"/>
        <v>0</v>
      </c>
      <c r="F15" s="22">
        <f t="shared" si="183"/>
        <v>-17.666666666666664</v>
      </c>
      <c r="G15" s="22">
        <f t="shared" si="184"/>
        <v>312.11111111111103</v>
      </c>
      <c r="H15" s="22">
        <f t="shared" si="185"/>
        <v>0</v>
      </c>
      <c r="I15" s="22"/>
      <c r="J15" s="22">
        <f t="shared" si="4"/>
        <v>0</v>
      </c>
      <c r="K15" s="22">
        <f t="shared" si="5"/>
        <v>-15.714285714285715</v>
      </c>
      <c r="L15" s="22">
        <f t="shared" si="6"/>
        <v>246.93877551020412</v>
      </c>
      <c r="M15" s="22">
        <f t="shared" si="7"/>
        <v>0</v>
      </c>
      <c r="N15" s="22"/>
      <c r="O15" s="22">
        <f t="shared" si="8"/>
        <v>0</v>
      </c>
      <c r="P15" s="22">
        <f t="shared" si="9"/>
        <v>-14.125</v>
      </c>
      <c r="Q15" s="22">
        <f t="shared" si="10"/>
        <v>199.515625</v>
      </c>
      <c r="R15" s="22">
        <f t="shared" si="11"/>
        <v>0</v>
      </c>
      <c r="S15" s="22"/>
      <c r="T15" s="22">
        <f t="shared" si="12"/>
        <v>0</v>
      </c>
      <c r="U15" s="22">
        <f t="shared" si="13"/>
        <v>-13.222222222222221</v>
      </c>
      <c r="V15" s="22">
        <f t="shared" si="14"/>
        <v>174.82716049382714</v>
      </c>
      <c r="W15" s="22">
        <f t="shared" si="15"/>
        <v>0</v>
      </c>
      <c r="X15" s="22"/>
      <c r="Y15" s="22">
        <f t="shared" si="16"/>
        <v>0</v>
      </c>
      <c r="Z15" s="22">
        <f t="shared" si="17"/>
        <v>-11.7</v>
      </c>
      <c r="AA15" s="22">
        <f t="shared" si="18"/>
        <v>136.88999999999999</v>
      </c>
      <c r="AB15" s="22">
        <f t="shared" si="19"/>
        <v>0</v>
      </c>
      <c r="AC15" s="22"/>
      <c r="AD15" s="22">
        <f t="shared" si="20"/>
        <v>0</v>
      </c>
      <c r="AE15" s="22">
        <f t="shared" si="21"/>
        <v>-11.181818181818183</v>
      </c>
      <c r="AF15" s="22">
        <f t="shared" si="22"/>
        <v>125.0330578512397</v>
      </c>
      <c r="AG15" s="22">
        <f t="shared" si="23"/>
        <v>0</v>
      </c>
      <c r="AH15" s="22"/>
      <c r="AI15" s="22">
        <f t="shared" si="24"/>
        <v>0</v>
      </c>
      <c r="AJ15" s="22">
        <f t="shared" si="25"/>
        <v>-10.166666666666668</v>
      </c>
      <c r="AK15" s="22">
        <f t="shared" si="26"/>
        <v>103.36111111111113</v>
      </c>
      <c r="AL15" s="22">
        <f t="shared" si="27"/>
        <v>0</v>
      </c>
      <c r="AM15" s="22"/>
      <c r="AN15" s="22">
        <f t="shared" si="28"/>
        <v>0</v>
      </c>
      <c r="AO15" s="22">
        <f t="shared" si="29"/>
        <v>-9.3076923076923066</v>
      </c>
      <c r="AP15" s="22">
        <f t="shared" si="30"/>
        <v>86.633136094674541</v>
      </c>
      <c r="AQ15" s="22">
        <f t="shared" si="31"/>
        <v>0</v>
      </c>
      <c r="AR15" s="22"/>
      <c r="AS15" s="22">
        <f t="shared" si="32"/>
        <v>0</v>
      </c>
      <c r="AT15" s="22">
        <f t="shared" si="33"/>
        <v>-8.3571428571428577</v>
      </c>
      <c r="AU15" s="22">
        <f t="shared" si="34"/>
        <v>69.841836734693885</v>
      </c>
      <c r="AV15" s="22">
        <f t="shared" si="35"/>
        <v>0</v>
      </c>
      <c r="AW15" s="22"/>
      <c r="AX15" s="22">
        <f t="shared" si="36"/>
        <v>0</v>
      </c>
      <c r="AY15" s="22">
        <f t="shared" si="37"/>
        <v>-9</v>
      </c>
      <c r="AZ15" s="22">
        <f t="shared" si="38"/>
        <v>81</v>
      </c>
      <c r="BA15" s="22">
        <f t="shared" si="39"/>
        <v>0</v>
      </c>
      <c r="BB15" s="22"/>
      <c r="BC15" s="22">
        <f t="shared" si="40"/>
        <v>0</v>
      </c>
      <c r="BD15" s="22">
        <f t="shared" si="41"/>
        <v>-7.625</v>
      </c>
      <c r="BE15" s="22">
        <f t="shared" si="42"/>
        <v>58.140625</v>
      </c>
      <c r="BF15" s="22">
        <f t="shared" si="43"/>
        <v>0</v>
      </c>
      <c r="BG15" s="22"/>
      <c r="BH15" s="22">
        <f t="shared" si="44"/>
        <v>0</v>
      </c>
      <c r="BI15" s="22">
        <f t="shared" si="45"/>
        <v>-7.5882352941176485</v>
      </c>
      <c r="BJ15" s="22">
        <f t="shared" si="46"/>
        <v>57.581314878892755</v>
      </c>
      <c r="BK15" s="22">
        <f t="shared" si="47"/>
        <v>0</v>
      </c>
      <c r="BL15" s="22"/>
      <c r="BM15" s="22">
        <f t="shared" si="48"/>
        <v>0</v>
      </c>
      <c r="BN15" s="22">
        <f t="shared" si="49"/>
        <v>-6</v>
      </c>
      <c r="BO15" s="22">
        <f t="shared" si="50"/>
        <v>36</v>
      </c>
      <c r="BP15" s="22">
        <f t="shared" si="51"/>
        <v>0</v>
      </c>
      <c r="BQ15" s="22"/>
      <c r="BR15" s="22">
        <f t="shared" si="52"/>
        <v>0</v>
      </c>
      <c r="BS15" s="22">
        <f t="shared" si="53"/>
        <v>-6.526315789473685</v>
      </c>
      <c r="BT15" s="22">
        <f t="shared" si="54"/>
        <v>42.592797783933527</v>
      </c>
      <c r="BU15" s="22">
        <f t="shared" si="55"/>
        <v>0</v>
      </c>
      <c r="BV15" s="22"/>
      <c r="BW15" s="22">
        <f t="shared" si="56"/>
        <v>0</v>
      </c>
      <c r="BX15" s="22">
        <f t="shared" si="57"/>
        <v>-5.6923076923076934</v>
      </c>
      <c r="BY15" s="22">
        <f t="shared" si="58"/>
        <v>32.402366863905335</v>
      </c>
      <c r="BZ15" s="22">
        <f t="shared" si="59"/>
        <v>0</v>
      </c>
      <c r="CA15" s="22"/>
      <c r="CB15" s="22">
        <f t="shared" si="60"/>
        <v>0</v>
      </c>
      <c r="CC15" s="22">
        <f t="shared" si="61"/>
        <v>-5.428571428571427</v>
      </c>
      <c r="CD15" s="22">
        <f t="shared" si="62"/>
        <v>29.469387755102023</v>
      </c>
      <c r="CE15" s="22">
        <f t="shared" si="63"/>
        <v>0</v>
      </c>
      <c r="CF15" s="22"/>
      <c r="CG15" s="22">
        <f t="shared" si="64"/>
        <v>0</v>
      </c>
      <c r="CH15" s="22">
        <f t="shared" si="65"/>
        <v>-5.8333333333333321</v>
      </c>
      <c r="CI15" s="22">
        <f t="shared" si="66"/>
        <v>34.027777777777764</v>
      </c>
      <c r="CJ15" s="22">
        <f t="shared" si="67"/>
        <v>0</v>
      </c>
      <c r="CK15" s="22"/>
      <c r="CL15" s="22">
        <f t="shared" si="68"/>
        <v>0</v>
      </c>
      <c r="CM15" s="22">
        <f t="shared" si="69"/>
        <v>-4.8000000000000007</v>
      </c>
      <c r="CN15" s="22">
        <f t="shared" si="70"/>
        <v>23.040000000000006</v>
      </c>
      <c r="CO15" s="22">
        <f t="shared" si="71"/>
        <v>0</v>
      </c>
      <c r="CP15" s="22"/>
      <c r="CQ15" s="22">
        <f t="shared" si="72"/>
        <v>0</v>
      </c>
      <c r="CR15" s="22">
        <f t="shared" si="73"/>
        <v>-6.7142857142857153</v>
      </c>
      <c r="CS15" s="22">
        <f t="shared" si="74"/>
        <v>45.081632653061241</v>
      </c>
      <c r="CT15" s="22">
        <f t="shared" si="75"/>
        <v>0</v>
      </c>
      <c r="CU15" s="22"/>
      <c r="CV15" s="22">
        <f t="shared" si="76"/>
        <v>0</v>
      </c>
      <c r="CW15" s="22">
        <f t="shared" si="77"/>
        <v>-5</v>
      </c>
      <c r="CX15" s="22">
        <f t="shared" si="78"/>
        <v>25</v>
      </c>
      <c r="CY15" s="22">
        <f t="shared" si="79"/>
        <v>0</v>
      </c>
      <c r="CZ15" s="22"/>
      <c r="DA15" s="22">
        <f t="shared" si="80"/>
        <v>0</v>
      </c>
      <c r="DB15" s="22">
        <f t="shared" si="81"/>
        <v>-6</v>
      </c>
      <c r="DC15" s="22">
        <f t="shared" si="82"/>
        <v>36</v>
      </c>
      <c r="DD15" s="22">
        <f t="shared" si="83"/>
        <v>0</v>
      </c>
      <c r="DE15" s="23"/>
      <c r="DF15" s="22">
        <f t="shared" si="84"/>
        <v>0</v>
      </c>
      <c r="DG15" s="22">
        <f t="shared" si="85"/>
        <v>-4</v>
      </c>
      <c r="DH15" s="22">
        <f t="shared" si="86"/>
        <v>16</v>
      </c>
      <c r="DI15" s="22">
        <f t="shared" si="87"/>
        <v>0</v>
      </c>
      <c r="DJ15" s="23"/>
      <c r="DK15" s="22">
        <f t="shared" si="88"/>
        <v>0</v>
      </c>
      <c r="DL15" s="22">
        <f t="shared" si="89"/>
        <v>-4</v>
      </c>
      <c r="DM15" s="22">
        <f t="shared" si="90"/>
        <v>16</v>
      </c>
      <c r="DN15" s="22">
        <f t="shared" si="91"/>
        <v>0</v>
      </c>
      <c r="DO15" s="23"/>
      <c r="DP15" s="22">
        <f t="shared" si="0"/>
        <v>0</v>
      </c>
      <c r="DQ15" s="22">
        <f t="shared" si="1"/>
        <v>-3.533333333333335</v>
      </c>
      <c r="DR15" s="22">
        <f t="shared" si="2"/>
        <v>12.484444444444456</v>
      </c>
      <c r="DS15" s="22">
        <f t="shared" si="3"/>
        <v>0</v>
      </c>
      <c r="DT15" s="22"/>
      <c r="DU15" s="22">
        <f t="shared" si="92"/>
        <v>0</v>
      </c>
      <c r="DV15" s="22">
        <f t="shared" si="93"/>
        <v>-4</v>
      </c>
      <c r="DW15" s="22">
        <f t="shared" si="94"/>
        <v>16</v>
      </c>
      <c r="DX15" s="22">
        <f t="shared" si="95"/>
        <v>0</v>
      </c>
      <c r="DY15" s="22"/>
      <c r="DZ15" s="22">
        <f t="shared" si="96"/>
        <v>0</v>
      </c>
      <c r="EA15" s="22">
        <f t="shared" si="97"/>
        <v>-4.1999999999999993</v>
      </c>
      <c r="EB15" s="22">
        <f t="shared" si="98"/>
        <v>17.639999999999993</v>
      </c>
      <c r="EC15" s="22">
        <f t="shared" si="99"/>
        <v>0</v>
      </c>
      <c r="ED15" s="22"/>
      <c r="EE15" s="22">
        <f t="shared" si="100"/>
        <v>0</v>
      </c>
      <c r="EF15" s="22">
        <f t="shared" si="101"/>
        <v>-2.1999999999999993</v>
      </c>
      <c r="EG15" s="22">
        <f t="shared" si="102"/>
        <v>4.8399999999999972</v>
      </c>
      <c r="EH15" s="22">
        <f t="shared" si="103"/>
        <v>0</v>
      </c>
      <c r="EI15" s="22"/>
      <c r="EJ15" s="22">
        <f t="shared" si="104"/>
        <v>0</v>
      </c>
      <c r="EK15" s="22">
        <f t="shared" si="105"/>
        <v>-1.8000000000000007</v>
      </c>
      <c r="EL15" s="22">
        <f t="shared" si="106"/>
        <v>3.2400000000000024</v>
      </c>
      <c r="EM15" s="22">
        <f t="shared" si="107"/>
        <v>0</v>
      </c>
      <c r="EN15" s="22">
        <v>4</v>
      </c>
      <c r="EO15" s="22">
        <f t="shared" si="108"/>
        <v>78</v>
      </c>
      <c r="EP15" s="22">
        <f t="shared" si="109"/>
        <v>-0.19999999999999929</v>
      </c>
      <c r="EQ15" s="22">
        <f t="shared" si="110"/>
        <v>3.9999999999999716E-2</v>
      </c>
      <c r="ER15" s="22">
        <f t="shared" si="111"/>
        <v>0.15999999999999887</v>
      </c>
      <c r="ES15" s="22"/>
      <c r="ET15" s="22">
        <f t="shared" si="112"/>
        <v>0</v>
      </c>
      <c r="EU15" s="22">
        <f t="shared" si="113"/>
        <v>-17.285714285714285</v>
      </c>
      <c r="EV15" s="22">
        <f t="shared" si="114"/>
        <v>298.79591836734693</v>
      </c>
      <c r="EW15" s="22">
        <f t="shared" si="115"/>
        <v>0</v>
      </c>
      <c r="EX15" s="22"/>
      <c r="EY15" s="22">
        <f t="shared" si="116"/>
        <v>0</v>
      </c>
      <c r="EZ15" s="22">
        <f t="shared" si="117"/>
        <v>-15.875</v>
      </c>
      <c r="FA15" s="22">
        <f t="shared" si="118"/>
        <v>252.015625</v>
      </c>
      <c r="FB15" s="22">
        <f t="shared" si="119"/>
        <v>0</v>
      </c>
      <c r="FC15" s="22"/>
      <c r="FD15" s="22">
        <f t="shared" si="120"/>
        <v>0</v>
      </c>
      <c r="FE15" s="22">
        <f t="shared" si="121"/>
        <v>-16.333333333333336</v>
      </c>
      <c r="FF15" s="22">
        <f t="shared" si="122"/>
        <v>266.77777777777783</v>
      </c>
      <c r="FG15" s="22">
        <f t="shared" si="123"/>
        <v>0</v>
      </c>
      <c r="FH15" s="22"/>
      <c r="FI15" s="22">
        <f t="shared" si="124"/>
        <v>0</v>
      </c>
      <c r="FJ15" s="22">
        <f t="shared" si="125"/>
        <v>-14.700000000000003</v>
      </c>
      <c r="FK15" s="22">
        <f t="shared" si="126"/>
        <v>216.09000000000009</v>
      </c>
      <c r="FL15" s="22">
        <f t="shared" si="127"/>
        <v>0</v>
      </c>
      <c r="FM15" s="22"/>
      <c r="FN15" s="22">
        <f t="shared" si="128"/>
        <v>0</v>
      </c>
      <c r="FO15" s="22">
        <f t="shared" si="129"/>
        <v>-13.272727272727273</v>
      </c>
      <c r="FP15" s="22">
        <f t="shared" si="130"/>
        <v>176.16528925619838</v>
      </c>
      <c r="FQ15" s="22">
        <f t="shared" si="131"/>
        <v>0</v>
      </c>
      <c r="FR15" s="22"/>
      <c r="FS15" s="22">
        <f t="shared" si="132"/>
        <v>0</v>
      </c>
      <c r="FT15" s="22">
        <f t="shared" si="133"/>
        <v>-12.333333333333332</v>
      </c>
      <c r="FU15" s="22">
        <f t="shared" si="134"/>
        <v>152.11111111111109</v>
      </c>
      <c r="FV15" s="22">
        <f t="shared" si="135"/>
        <v>0</v>
      </c>
      <c r="FW15" s="22"/>
      <c r="FX15" s="22">
        <f t="shared" si="136"/>
        <v>0</v>
      </c>
      <c r="FY15" s="22">
        <f t="shared" si="137"/>
        <v>-12.615384615384613</v>
      </c>
      <c r="FZ15" s="22">
        <f t="shared" si="138"/>
        <v>159.14792899408278</v>
      </c>
      <c r="GA15" s="22">
        <f t="shared" si="139"/>
        <v>0</v>
      </c>
      <c r="GB15" s="22"/>
      <c r="GC15" s="22">
        <f t="shared" si="140"/>
        <v>0</v>
      </c>
      <c r="GD15" s="22">
        <f t="shared" si="141"/>
        <v>-10.571428571428573</v>
      </c>
      <c r="GE15" s="22">
        <f t="shared" si="142"/>
        <v>111.75510204081635</v>
      </c>
      <c r="GF15" s="22">
        <f t="shared" si="143"/>
        <v>0</v>
      </c>
      <c r="GG15" s="22"/>
      <c r="GH15" s="22">
        <f t="shared" si="144"/>
        <v>0</v>
      </c>
      <c r="GI15" s="22">
        <f t="shared" si="145"/>
        <v>-9.8000000000000007</v>
      </c>
      <c r="GJ15" s="22">
        <f t="shared" si="146"/>
        <v>96.04000000000002</v>
      </c>
      <c r="GK15" s="22">
        <f t="shared" si="147"/>
        <v>0</v>
      </c>
      <c r="GL15" s="22"/>
      <c r="GM15" s="22">
        <f t="shared" si="148"/>
        <v>0</v>
      </c>
      <c r="GN15" s="22">
        <f t="shared" si="149"/>
        <v>-9.5</v>
      </c>
      <c r="GO15" s="22">
        <f t="shared" si="150"/>
        <v>90.25</v>
      </c>
      <c r="GP15" s="22">
        <f t="shared" si="151"/>
        <v>0</v>
      </c>
      <c r="GQ15" s="23"/>
      <c r="GR15" s="22">
        <f t="shared" si="152"/>
        <v>0</v>
      </c>
      <c r="GS15" s="22">
        <f t="shared" si="153"/>
        <v>-8.647058823529413</v>
      </c>
      <c r="GT15" s="22">
        <f t="shared" si="154"/>
        <v>74.771626297577882</v>
      </c>
      <c r="GU15" s="22">
        <f t="shared" si="155"/>
        <v>0</v>
      </c>
      <c r="GV15" s="23"/>
      <c r="GW15" s="22">
        <f t="shared" si="156"/>
        <v>0</v>
      </c>
      <c r="GX15" s="22">
        <f t="shared" si="157"/>
        <v>-8.4444444444444429</v>
      </c>
      <c r="GY15" s="22">
        <f t="shared" si="158"/>
        <v>71.308641975308618</v>
      </c>
      <c r="GZ15" s="22">
        <f t="shared" si="159"/>
        <v>0</v>
      </c>
      <c r="HA15" s="23"/>
      <c r="HB15" s="22">
        <f t="shared" si="160"/>
        <v>0</v>
      </c>
      <c r="HC15" s="22">
        <f t="shared" si="161"/>
        <v>-8.2631578947368425</v>
      </c>
      <c r="HD15" s="22">
        <f t="shared" si="162"/>
        <v>68.279778393351805</v>
      </c>
      <c r="HE15" s="22">
        <f t="shared" si="163"/>
        <v>0</v>
      </c>
      <c r="HF15" s="23"/>
      <c r="HG15" s="22">
        <f t="shared" si="164"/>
        <v>0</v>
      </c>
      <c r="HH15" s="22">
        <f t="shared" si="165"/>
        <v>-7.75</v>
      </c>
      <c r="HI15" s="22">
        <f t="shared" si="166"/>
        <v>60.0625</v>
      </c>
      <c r="HJ15" s="22">
        <f t="shared" si="167"/>
        <v>0</v>
      </c>
      <c r="HK15" s="23"/>
      <c r="HL15" s="22">
        <f t="shared" si="168"/>
        <v>0</v>
      </c>
      <c r="HM15" s="22">
        <f t="shared" si="169"/>
        <v>-7.5</v>
      </c>
      <c r="HN15" s="22">
        <f t="shared" si="170"/>
        <v>56.25</v>
      </c>
      <c r="HO15" s="22">
        <f t="shared" si="171"/>
        <v>0</v>
      </c>
      <c r="HP15" s="23"/>
      <c r="HQ15" s="22">
        <f t="shared" si="172"/>
        <v>0</v>
      </c>
      <c r="HR15" s="22">
        <f t="shared" si="173"/>
        <v>-7.375</v>
      </c>
      <c r="HS15" s="22">
        <f t="shared" si="174"/>
        <v>54.390625</v>
      </c>
      <c r="HT15" s="22">
        <f t="shared" si="175"/>
        <v>0</v>
      </c>
      <c r="HU15" s="23"/>
      <c r="HV15" s="22">
        <f t="shared" si="176"/>
        <v>0</v>
      </c>
      <c r="HW15" s="22">
        <f t="shared" si="177"/>
        <v>-8.375</v>
      </c>
      <c r="HX15" s="22">
        <f t="shared" si="178"/>
        <v>70.140625</v>
      </c>
      <c r="HY15" s="22">
        <f t="shared" si="179"/>
        <v>0</v>
      </c>
    </row>
    <row r="16" spans="1:233">
      <c r="A16" s="14">
        <f t="shared" si="180"/>
        <v>20</v>
      </c>
      <c r="B16" s="15" t="s">
        <v>48</v>
      </c>
      <c r="C16" s="16">
        <f t="shared" si="181"/>
        <v>20.9</v>
      </c>
      <c r="D16" s="22"/>
      <c r="E16" s="22">
        <f t="shared" si="182"/>
        <v>0</v>
      </c>
      <c r="F16" s="22">
        <f t="shared" si="183"/>
        <v>-16.666666666666664</v>
      </c>
      <c r="G16" s="22">
        <f t="shared" si="184"/>
        <v>277.77777777777771</v>
      </c>
      <c r="H16" s="22">
        <f t="shared" si="185"/>
        <v>0</v>
      </c>
      <c r="I16" s="22"/>
      <c r="J16" s="22">
        <f t="shared" si="4"/>
        <v>0</v>
      </c>
      <c r="K16" s="22">
        <f t="shared" si="5"/>
        <v>-14.714285714285715</v>
      </c>
      <c r="L16" s="22">
        <f t="shared" si="6"/>
        <v>216.51020408163268</v>
      </c>
      <c r="M16" s="22">
        <f t="shared" si="7"/>
        <v>0</v>
      </c>
      <c r="N16" s="22"/>
      <c r="O16" s="22">
        <f t="shared" si="8"/>
        <v>0</v>
      </c>
      <c r="P16" s="22">
        <f t="shared" si="9"/>
        <v>-13.125</v>
      </c>
      <c r="Q16" s="22">
        <f t="shared" si="10"/>
        <v>172.265625</v>
      </c>
      <c r="R16" s="22">
        <f t="shared" si="11"/>
        <v>0</v>
      </c>
      <c r="S16" s="22"/>
      <c r="T16" s="22">
        <f t="shared" si="12"/>
        <v>0</v>
      </c>
      <c r="U16" s="22">
        <f t="shared" si="13"/>
        <v>-12.222222222222221</v>
      </c>
      <c r="V16" s="22">
        <f t="shared" si="14"/>
        <v>149.38271604938271</v>
      </c>
      <c r="W16" s="22">
        <f t="shared" si="15"/>
        <v>0</v>
      </c>
      <c r="X16" s="22"/>
      <c r="Y16" s="22">
        <f t="shared" si="16"/>
        <v>0</v>
      </c>
      <c r="Z16" s="22">
        <f t="shared" si="17"/>
        <v>-10.7</v>
      </c>
      <c r="AA16" s="22">
        <f t="shared" si="18"/>
        <v>114.48999999999998</v>
      </c>
      <c r="AB16" s="22">
        <f t="shared" si="19"/>
        <v>0</v>
      </c>
      <c r="AC16" s="22"/>
      <c r="AD16" s="22">
        <f t="shared" si="20"/>
        <v>0</v>
      </c>
      <c r="AE16" s="22">
        <f t="shared" si="21"/>
        <v>-10.181818181818183</v>
      </c>
      <c r="AF16" s="22">
        <f t="shared" si="22"/>
        <v>103.66942148760334</v>
      </c>
      <c r="AG16" s="22">
        <f t="shared" si="23"/>
        <v>0</v>
      </c>
      <c r="AH16" s="22"/>
      <c r="AI16" s="22">
        <f t="shared" si="24"/>
        <v>0</v>
      </c>
      <c r="AJ16" s="22">
        <f t="shared" si="25"/>
        <v>-9.1666666666666679</v>
      </c>
      <c r="AK16" s="22">
        <f t="shared" si="26"/>
        <v>84.0277777777778</v>
      </c>
      <c r="AL16" s="22">
        <f t="shared" si="27"/>
        <v>0</v>
      </c>
      <c r="AM16" s="22"/>
      <c r="AN16" s="22">
        <f t="shared" si="28"/>
        <v>0</v>
      </c>
      <c r="AO16" s="22">
        <f t="shared" si="29"/>
        <v>-8.3076923076923066</v>
      </c>
      <c r="AP16" s="22">
        <f t="shared" si="30"/>
        <v>69.017751479289927</v>
      </c>
      <c r="AQ16" s="22">
        <f t="shared" si="31"/>
        <v>0</v>
      </c>
      <c r="AR16" s="22"/>
      <c r="AS16" s="22">
        <f t="shared" si="32"/>
        <v>0</v>
      </c>
      <c r="AT16" s="22">
        <f t="shared" si="33"/>
        <v>-7.3571428571428577</v>
      </c>
      <c r="AU16" s="22">
        <f t="shared" si="34"/>
        <v>54.12755102040817</v>
      </c>
      <c r="AV16" s="22">
        <f t="shared" si="35"/>
        <v>0</v>
      </c>
      <c r="AW16" s="22"/>
      <c r="AX16" s="22">
        <f t="shared" si="36"/>
        <v>0</v>
      </c>
      <c r="AY16" s="22">
        <f t="shared" si="37"/>
        <v>-8</v>
      </c>
      <c r="AZ16" s="22">
        <f t="shared" si="38"/>
        <v>64</v>
      </c>
      <c r="BA16" s="22">
        <f t="shared" si="39"/>
        <v>0</v>
      </c>
      <c r="BB16" s="22"/>
      <c r="BC16" s="22">
        <f t="shared" si="40"/>
        <v>0</v>
      </c>
      <c r="BD16" s="22">
        <f t="shared" si="41"/>
        <v>-6.625</v>
      </c>
      <c r="BE16" s="22">
        <f t="shared" si="42"/>
        <v>43.890625</v>
      </c>
      <c r="BF16" s="22">
        <f t="shared" si="43"/>
        <v>0</v>
      </c>
      <c r="BG16" s="22"/>
      <c r="BH16" s="22">
        <f t="shared" si="44"/>
        <v>0</v>
      </c>
      <c r="BI16" s="22">
        <f t="shared" si="45"/>
        <v>-6.5882352941176485</v>
      </c>
      <c r="BJ16" s="22">
        <f t="shared" si="46"/>
        <v>43.404844290657458</v>
      </c>
      <c r="BK16" s="22">
        <f t="shared" si="47"/>
        <v>0</v>
      </c>
      <c r="BL16" s="22"/>
      <c r="BM16" s="22">
        <f t="shared" si="48"/>
        <v>0</v>
      </c>
      <c r="BN16" s="22">
        <f t="shared" si="49"/>
        <v>-5</v>
      </c>
      <c r="BO16" s="22">
        <f t="shared" si="50"/>
        <v>25</v>
      </c>
      <c r="BP16" s="22">
        <f t="shared" si="51"/>
        <v>0</v>
      </c>
      <c r="BQ16" s="22"/>
      <c r="BR16" s="22">
        <f t="shared" si="52"/>
        <v>0</v>
      </c>
      <c r="BS16" s="22">
        <f t="shared" si="53"/>
        <v>-5.526315789473685</v>
      </c>
      <c r="BT16" s="22">
        <f t="shared" si="54"/>
        <v>30.540166204986157</v>
      </c>
      <c r="BU16" s="22">
        <f t="shared" si="55"/>
        <v>0</v>
      </c>
      <c r="BV16" s="22"/>
      <c r="BW16" s="22">
        <f t="shared" si="56"/>
        <v>0</v>
      </c>
      <c r="BX16" s="22">
        <f t="shared" si="57"/>
        <v>-4.6923076923076934</v>
      </c>
      <c r="BY16" s="22">
        <f t="shared" si="58"/>
        <v>22.017751479289952</v>
      </c>
      <c r="BZ16" s="22">
        <f t="shared" si="59"/>
        <v>0</v>
      </c>
      <c r="CA16" s="22"/>
      <c r="CB16" s="22">
        <f t="shared" si="60"/>
        <v>0</v>
      </c>
      <c r="CC16" s="22">
        <f t="shared" si="61"/>
        <v>-4.428571428571427</v>
      </c>
      <c r="CD16" s="22">
        <f t="shared" si="62"/>
        <v>19.612244897959169</v>
      </c>
      <c r="CE16" s="22">
        <f t="shared" si="63"/>
        <v>0</v>
      </c>
      <c r="CF16" s="22"/>
      <c r="CG16" s="22">
        <f t="shared" si="64"/>
        <v>0</v>
      </c>
      <c r="CH16" s="22">
        <f t="shared" si="65"/>
        <v>-4.8333333333333321</v>
      </c>
      <c r="CI16" s="22">
        <f t="shared" si="66"/>
        <v>23.3611111111111</v>
      </c>
      <c r="CJ16" s="22">
        <f t="shared" si="67"/>
        <v>0</v>
      </c>
      <c r="CK16" s="22"/>
      <c r="CL16" s="22">
        <f t="shared" si="68"/>
        <v>0</v>
      </c>
      <c r="CM16" s="22">
        <f t="shared" si="69"/>
        <v>-3.8000000000000007</v>
      </c>
      <c r="CN16" s="22">
        <f t="shared" si="70"/>
        <v>14.440000000000005</v>
      </c>
      <c r="CO16" s="22">
        <f t="shared" si="71"/>
        <v>0</v>
      </c>
      <c r="CP16" s="22"/>
      <c r="CQ16" s="22">
        <f t="shared" si="72"/>
        <v>0</v>
      </c>
      <c r="CR16" s="22">
        <f t="shared" si="73"/>
        <v>-5.7142857142857153</v>
      </c>
      <c r="CS16" s="22">
        <f t="shared" si="74"/>
        <v>32.653061224489811</v>
      </c>
      <c r="CT16" s="22">
        <f t="shared" si="75"/>
        <v>0</v>
      </c>
      <c r="CU16" s="22"/>
      <c r="CV16" s="22">
        <f t="shared" si="76"/>
        <v>0</v>
      </c>
      <c r="CW16" s="22">
        <f t="shared" si="77"/>
        <v>-4</v>
      </c>
      <c r="CX16" s="22">
        <f t="shared" si="78"/>
        <v>16</v>
      </c>
      <c r="CY16" s="22">
        <f t="shared" si="79"/>
        <v>0</v>
      </c>
      <c r="CZ16" s="22"/>
      <c r="DA16" s="22">
        <f t="shared" si="80"/>
        <v>0</v>
      </c>
      <c r="DB16" s="22">
        <f t="shared" si="81"/>
        <v>-5</v>
      </c>
      <c r="DC16" s="22">
        <f t="shared" si="82"/>
        <v>25</v>
      </c>
      <c r="DD16" s="22">
        <f t="shared" si="83"/>
        <v>0</v>
      </c>
      <c r="DE16" s="23"/>
      <c r="DF16" s="22">
        <f t="shared" si="84"/>
        <v>0</v>
      </c>
      <c r="DG16" s="22">
        <f t="shared" si="85"/>
        <v>-3</v>
      </c>
      <c r="DH16" s="22">
        <f t="shared" si="86"/>
        <v>9</v>
      </c>
      <c r="DI16" s="22">
        <f t="shared" si="87"/>
        <v>0</v>
      </c>
      <c r="DJ16" s="23"/>
      <c r="DK16" s="22">
        <f t="shared" si="88"/>
        <v>0</v>
      </c>
      <c r="DL16" s="22">
        <f t="shared" si="89"/>
        <v>-3</v>
      </c>
      <c r="DM16" s="22">
        <f t="shared" si="90"/>
        <v>9</v>
      </c>
      <c r="DN16" s="22">
        <f t="shared" si="91"/>
        <v>0</v>
      </c>
      <c r="DO16" s="23">
        <v>1</v>
      </c>
      <c r="DP16" s="22">
        <f t="shared" si="0"/>
        <v>20.5</v>
      </c>
      <c r="DQ16" s="22">
        <f t="shared" si="1"/>
        <v>-2.533333333333335</v>
      </c>
      <c r="DR16" s="22">
        <f t="shared" si="2"/>
        <v>6.4177777777777862</v>
      </c>
      <c r="DS16" s="22">
        <f t="shared" si="3"/>
        <v>6.4177777777777862</v>
      </c>
      <c r="DT16" s="22"/>
      <c r="DU16" s="22">
        <f t="shared" si="92"/>
        <v>0</v>
      </c>
      <c r="DV16" s="22">
        <f t="shared" si="93"/>
        <v>-3</v>
      </c>
      <c r="DW16" s="22">
        <f t="shared" si="94"/>
        <v>9</v>
      </c>
      <c r="DX16" s="22">
        <f t="shared" si="95"/>
        <v>0</v>
      </c>
      <c r="DY16" s="22"/>
      <c r="DZ16" s="22">
        <f t="shared" si="96"/>
        <v>0</v>
      </c>
      <c r="EA16" s="22">
        <f t="shared" si="97"/>
        <v>-3.1999999999999993</v>
      </c>
      <c r="EB16" s="22">
        <f t="shared" si="98"/>
        <v>10.239999999999995</v>
      </c>
      <c r="EC16" s="22">
        <f t="shared" si="99"/>
        <v>0</v>
      </c>
      <c r="ED16" s="22">
        <v>1</v>
      </c>
      <c r="EE16" s="22">
        <f t="shared" si="100"/>
        <v>20.5</v>
      </c>
      <c r="EF16" s="22">
        <f t="shared" si="101"/>
        <v>-1.1999999999999993</v>
      </c>
      <c r="EG16" s="22">
        <f t="shared" si="102"/>
        <v>1.4399999999999984</v>
      </c>
      <c r="EH16" s="22">
        <f t="shared" si="103"/>
        <v>1.4399999999999984</v>
      </c>
      <c r="EI16" s="22">
        <v>4</v>
      </c>
      <c r="EJ16" s="22">
        <f t="shared" si="104"/>
        <v>82</v>
      </c>
      <c r="EK16" s="22">
        <f t="shared" si="105"/>
        <v>-0.80000000000000071</v>
      </c>
      <c r="EL16" s="22">
        <f t="shared" si="106"/>
        <v>0.64000000000000112</v>
      </c>
      <c r="EM16" s="22">
        <f t="shared" si="107"/>
        <v>2.5600000000000045</v>
      </c>
      <c r="EN16" s="22">
        <v>4</v>
      </c>
      <c r="EO16" s="22">
        <f t="shared" si="108"/>
        <v>82</v>
      </c>
      <c r="EP16" s="22">
        <f t="shared" si="109"/>
        <v>0.80000000000000071</v>
      </c>
      <c r="EQ16" s="22">
        <f t="shared" si="110"/>
        <v>0.64000000000000112</v>
      </c>
      <c r="ER16" s="22">
        <f t="shared" si="111"/>
        <v>2.5600000000000045</v>
      </c>
      <c r="ES16" s="22"/>
      <c r="ET16" s="22">
        <f t="shared" si="112"/>
        <v>0</v>
      </c>
      <c r="EU16" s="22">
        <f t="shared" si="113"/>
        <v>-16.285714285714285</v>
      </c>
      <c r="EV16" s="22">
        <f t="shared" si="114"/>
        <v>265.22448979591832</v>
      </c>
      <c r="EW16" s="22">
        <f t="shared" si="115"/>
        <v>0</v>
      </c>
      <c r="EX16" s="22"/>
      <c r="EY16" s="22">
        <f t="shared" si="116"/>
        <v>0</v>
      </c>
      <c r="EZ16" s="22">
        <f t="shared" si="117"/>
        <v>-14.875</v>
      </c>
      <c r="FA16" s="22">
        <f t="shared" si="118"/>
        <v>221.265625</v>
      </c>
      <c r="FB16" s="22">
        <f t="shared" si="119"/>
        <v>0</v>
      </c>
      <c r="FC16" s="22"/>
      <c r="FD16" s="22">
        <f t="shared" si="120"/>
        <v>0</v>
      </c>
      <c r="FE16" s="22">
        <f t="shared" si="121"/>
        <v>-15.333333333333336</v>
      </c>
      <c r="FF16" s="22">
        <f t="shared" si="122"/>
        <v>235.11111111111117</v>
      </c>
      <c r="FG16" s="22">
        <f t="shared" si="123"/>
        <v>0</v>
      </c>
      <c r="FH16" s="22"/>
      <c r="FI16" s="22">
        <f t="shared" si="124"/>
        <v>0</v>
      </c>
      <c r="FJ16" s="22">
        <f t="shared" si="125"/>
        <v>-13.700000000000003</v>
      </c>
      <c r="FK16" s="22">
        <f t="shared" si="126"/>
        <v>187.69000000000008</v>
      </c>
      <c r="FL16" s="22">
        <f t="shared" si="127"/>
        <v>0</v>
      </c>
      <c r="FM16" s="22"/>
      <c r="FN16" s="22">
        <f t="shared" si="128"/>
        <v>0</v>
      </c>
      <c r="FO16" s="22">
        <f t="shared" si="129"/>
        <v>-12.272727272727273</v>
      </c>
      <c r="FP16" s="22">
        <f t="shared" si="130"/>
        <v>150.61983471074382</v>
      </c>
      <c r="FQ16" s="22">
        <f t="shared" si="131"/>
        <v>0</v>
      </c>
      <c r="FR16" s="22"/>
      <c r="FS16" s="22">
        <f t="shared" si="132"/>
        <v>0</v>
      </c>
      <c r="FT16" s="22">
        <f t="shared" si="133"/>
        <v>-11.333333333333332</v>
      </c>
      <c r="FU16" s="22">
        <f t="shared" si="134"/>
        <v>128.44444444444443</v>
      </c>
      <c r="FV16" s="22">
        <f t="shared" si="135"/>
        <v>0</v>
      </c>
      <c r="FW16" s="22"/>
      <c r="FX16" s="22">
        <f t="shared" si="136"/>
        <v>0</v>
      </c>
      <c r="FY16" s="22">
        <f t="shared" si="137"/>
        <v>-11.615384615384613</v>
      </c>
      <c r="FZ16" s="22">
        <f t="shared" si="138"/>
        <v>134.91715976331355</v>
      </c>
      <c r="GA16" s="22">
        <f t="shared" si="139"/>
        <v>0</v>
      </c>
      <c r="GB16" s="22"/>
      <c r="GC16" s="22">
        <f t="shared" si="140"/>
        <v>0</v>
      </c>
      <c r="GD16" s="22">
        <f t="shared" si="141"/>
        <v>-9.571428571428573</v>
      </c>
      <c r="GE16" s="22">
        <f t="shared" si="142"/>
        <v>91.612244897959215</v>
      </c>
      <c r="GF16" s="22">
        <f t="shared" si="143"/>
        <v>0</v>
      </c>
      <c r="GG16" s="22"/>
      <c r="GH16" s="22">
        <f t="shared" si="144"/>
        <v>0</v>
      </c>
      <c r="GI16" s="22">
        <f t="shared" si="145"/>
        <v>-8.8000000000000007</v>
      </c>
      <c r="GJ16" s="22">
        <f t="shared" si="146"/>
        <v>77.440000000000012</v>
      </c>
      <c r="GK16" s="22">
        <f t="shared" si="147"/>
        <v>0</v>
      </c>
      <c r="GL16" s="22"/>
      <c r="GM16" s="22">
        <f t="shared" si="148"/>
        <v>0</v>
      </c>
      <c r="GN16" s="22">
        <f t="shared" si="149"/>
        <v>-8.5</v>
      </c>
      <c r="GO16" s="22">
        <f t="shared" si="150"/>
        <v>72.25</v>
      </c>
      <c r="GP16" s="22">
        <f t="shared" si="151"/>
        <v>0</v>
      </c>
      <c r="GQ16" s="23"/>
      <c r="GR16" s="22">
        <f t="shared" si="152"/>
        <v>0</v>
      </c>
      <c r="GS16" s="22">
        <f t="shared" si="153"/>
        <v>-7.647058823529413</v>
      </c>
      <c r="GT16" s="22">
        <f t="shared" si="154"/>
        <v>58.477508650519049</v>
      </c>
      <c r="GU16" s="22">
        <f t="shared" si="155"/>
        <v>0</v>
      </c>
      <c r="GV16" s="23"/>
      <c r="GW16" s="22">
        <f t="shared" si="156"/>
        <v>0</v>
      </c>
      <c r="GX16" s="22">
        <f t="shared" si="157"/>
        <v>-7.4444444444444429</v>
      </c>
      <c r="GY16" s="22">
        <f t="shared" si="158"/>
        <v>55.419753086419732</v>
      </c>
      <c r="GZ16" s="22">
        <f t="shared" si="159"/>
        <v>0</v>
      </c>
      <c r="HA16" s="23"/>
      <c r="HB16" s="22">
        <f t="shared" si="160"/>
        <v>0</v>
      </c>
      <c r="HC16" s="22">
        <f t="shared" si="161"/>
        <v>-7.2631578947368425</v>
      </c>
      <c r="HD16" s="22">
        <f t="shared" si="162"/>
        <v>52.75346260387812</v>
      </c>
      <c r="HE16" s="22">
        <f t="shared" si="163"/>
        <v>0</v>
      </c>
      <c r="HF16" s="23"/>
      <c r="HG16" s="22">
        <f t="shared" si="164"/>
        <v>0</v>
      </c>
      <c r="HH16" s="22">
        <f t="shared" si="165"/>
        <v>-6.75</v>
      </c>
      <c r="HI16" s="22">
        <f t="shared" si="166"/>
        <v>45.5625</v>
      </c>
      <c r="HJ16" s="22">
        <f t="shared" si="167"/>
        <v>0</v>
      </c>
      <c r="HK16" s="23"/>
      <c r="HL16" s="22">
        <f t="shared" si="168"/>
        <v>0</v>
      </c>
      <c r="HM16" s="22">
        <f t="shared" si="169"/>
        <v>-6.5</v>
      </c>
      <c r="HN16" s="22">
        <f t="shared" si="170"/>
        <v>42.25</v>
      </c>
      <c r="HO16" s="22">
        <f t="shared" si="171"/>
        <v>0</v>
      </c>
      <c r="HP16" s="23"/>
      <c r="HQ16" s="22">
        <f t="shared" si="172"/>
        <v>0</v>
      </c>
      <c r="HR16" s="22">
        <f t="shared" si="173"/>
        <v>-6.375</v>
      </c>
      <c r="HS16" s="22">
        <f t="shared" si="174"/>
        <v>40.640625</v>
      </c>
      <c r="HT16" s="22">
        <f t="shared" si="175"/>
        <v>0</v>
      </c>
      <c r="HU16" s="23"/>
      <c r="HV16" s="22">
        <f t="shared" si="176"/>
        <v>0</v>
      </c>
      <c r="HW16" s="22">
        <f t="shared" si="177"/>
        <v>-7.375</v>
      </c>
      <c r="HX16" s="22">
        <f t="shared" si="178"/>
        <v>54.390625</v>
      </c>
      <c r="HY16" s="22">
        <f t="shared" si="179"/>
        <v>0</v>
      </c>
    </row>
    <row r="17" spans="1:233">
      <c r="A17" s="14">
        <f t="shared" si="180"/>
        <v>21</v>
      </c>
      <c r="B17" s="15" t="s">
        <v>48</v>
      </c>
      <c r="C17" s="16">
        <f t="shared" si="181"/>
        <v>21.9</v>
      </c>
      <c r="D17" s="22"/>
      <c r="E17" s="22">
        <f t="shared" si="182"/>
        <v>0</v>
      </c>
      <c r="F17" s="22">
        <f t="shared" si="183"/>
        <v>-15.666666666666664</v>
      </c>
      <c r="G17" s="22">
        <f t="shared" si="184"/>
        <v>245.44444444444437</v>
      </c>
      <c r="H17" s="22">
        <f t="shared" si="185"/>
        <v>0</v>
      </c>
      <c r="I17" s="22"/>
      <c r="J17" s="22">
        <f t="shared" si="4"/>
        <v>0</v>
      </c>
      <c r="K17" s="22">
        <f t="shared" si="5"/>
        <v>-13.714285714285715</v>
      </c>
      <c r="L17" s="22">
        <f t="shared" si="6"/>
        <v>188.08163265306126</v>
      </c>
      <c r="M17" s="22">
        <f t="shared" si="7"/>
        <v>0</v>
      </c>
      <c r="N17" s="22"/>
      <c r="O17" s="22">
        <f t="shared" si="8"/>
        <v>0</v>
      </c>
      <c r="P17" s="22">
        <f t="shared" si="9"/>
        <v>-12.125</v>
      </c>
      <c r="Q17" s="22">
        <f t="shared" si="10"/>
        <v>147.015625</v>
      </c>
      <c r="R17" s="22">
        <f t="shared" si="11"/>
        <v>0</v>
      </c>
      <c r="S17" s="22"/>
      <c r="T17" s="22">
        <f t="shared" si="12"/>
        <v>0</v>
      </c>
      <c r="U17" s="22">
        <f t="shared" si="13"/>
        <v>-11.222222222222221</v>
      </c>
      <c r="V17" s="22">
        <f t="shared" si="14"/>
        <v>125.93827160493825</v>
      </c>
      <c r="W17" s="22">
        <f t="shared" si="15"/>
        <v>0</v>
      </c>
      <c r="X17" s="22"/>
      <c r="Y17" s="22">
        <f t="shared" si="16"/>
        <v>0</v>
      </c>
      <c r="Z17" s="22">
        <f t="shared" si="17"/>
        <v>-9.6999999999999993</v>
      </c>
      <c r="AA17" s="22">
        <f t="shared" si="18"/>
        <v>94.089999999999989</v>
      </c>
      <c r="AB17" s="22">
        <f t="shared" si="19"/>
        <v>0</v>
      </c>
      <c r="AC17" s="22"/>
      <c r="AD17" s="22">
        <f t="shared" si="20"/>
        <v>0</v>
      </c>
      <c r="AE17" s="22">
        <f t="shared" si="21"/>
        <v>-9.1818181818181834</v>
      </c>
      <c r="AF17" s="22">
        <f t="shared" si="22"/>
        <v>84.30578512396697</v>
      </c>
      <c r="AG17" s="22">
        <f t="shared" si="23"/>
        <v>0</v>
      </c>
      <c r="AH17" s="22"/>
      <c r="AI17" s="22">
        <f t="shared" si="24"/>
        <v>0</v>
      </c>
      <c r="AJ17" s="22">
        <f t="shared" si="25"/>
        <v>-8.1666666666666679</v>
      </c>
      <c r="AK17" s="22">
        <f t="shared" si="26"/>
        <v>66.694444444444457</v>
      </c>
      <c r="AL17" s="22">
        <f t="shared" si="27"/>
        <v>0</v>
      </c>
      <c r="AM17" s="22"/>
      <c r="AN17" s="22">
        <f t="shared" si="28"/>
        <v>0</v>
      </c>
      <c r="AO17" s="22">
        <f t="shared" si="29"/>
        <v>-7.3076923076923066</v>
      </c>
      <c r="AP17" s="22">
        <f t="shared" si="30"/>
        <v>53.402366863905307</v>
      </c>
      <c r="AQ17" s="22">
        <f t="shared" si="31"/>
        <v>0</v>
      </c>
      <c r="AR17" s="22"/>
      <c r="AS17" s="22">
        <f t="shared" si="32"/>
        <v>0</v>
      </c>
      <c r="AT17" s="22">
        <f t="shared" si="33"/>
        <v>-6.3571428571428577</v>
      </c>
      <c r="AU17" s="22">
        <f t="shared" si="34"/>
        <v>40.413265306122454</v>
      </c>
      <c r="AV17" s="22">
        <f t="shared" si="35"/>
        <v>0</v>
      </c>
      <c r="AW17" s="22"/>
      <c r="AX17" s="22">
        <f t="shared" si="36"/>
        <v>0</v>
      </c>
      <c r="AY17" s="22">
        <f t="shared" si="37"/>
        <v>-7</v>
      </c>
      <c r="AZ17" s="22">
        <f t="shared" si="38"/>
        <v>49</v>
      </c>
      <c r="BA17" s="22">
        <f t="shared" si="39"/>
        <v>0</v>
      </c>
      <c r="BB17" s="22"/>
      <c r="BC17" s="22">
        <f t="shared" si="40"/>
        <v>0</v>
      </c>
      <c r="BD17" s="22">
        <f t="shared" si="41"/>
        <v>-5.625</v>
      </c>
      <c r="BE17" s="22">
        <f t="shared" si="42"/>
        <v>31.640625</v>
      </c>
      <c r="BF17" s="22">
        <f t="shared" si="43"/>
        <v>0</v>
      </c>
      <c r="BG17" s="22"/>
      <c r="BH17" s="22">
        <f t="shared" si="44"/>
        <v>0</v>
      </c>
      <c r="BI17" s="22">
        <f t="shared" si="45"/>
        <v>-5.5882352941176485</v>
      </c>
      <c r="BJ17" s="22">
        <f t="shared" si="46"/>
        <v>31.228373702422161</v>
      </c>
      <c r="BK17" s="22">
        <f t="shared" si="47"/>
        <v>0</v>
      </c>
      <c r="BL17" s="22"/>
      <c r="BM17" s="22">
        <f t="shared" si="48"/>
        <v>0</v>
      </c>
      <c r="BN17" s="22">
        <f t="shared" si="49"/>
        <v>-4</v>
      </c>
      <c r="BO17" s="22">
        <f t="shared" si="50"/>
        <v>16</v>
      </c>
      <c r="BP17" s="22">
        <f t="shared" si="51"/>
        <v>0</v>
      </c>
      <c r="BQ17" s="22"/>
      <c r="BR17" s="22">
        <f t="shared" si="52"/>
        <v>0</v>
      </c>
      <c r="BS17" s="22">
        <f t="shared" si="53"/>
        <v>-4.526315789473685</v>
      </c>
      <c r="BT17" s="22">
        <f t="shared" si="54"/>
        <v>20.487534626038787</v>
      </c>
      <c r="BU17" s="22">
        <f t="shared" si="55"/>
        <v>0</v>
      </c>
      <c r="BV17" s="22"/>
      <c r="BW17" s="22">
        <f t="shared" si="56"/>
        <v>0</v>
      </c>
      <c r="BX17" s="22">
        <f t="shared" si="57"/>
        <v>-3.6923076923076934</v>
      </c>
      <c r="BY17" s="22">
        <f t="shared" si="58"/>
        <v>13.633136094674564</v>
      </c>
      <c r="BZ17" s="22">
        <f t="shared" si="59"/>
        <v>0</v>
      </c>
      <c r="CA17" s="22"/>
      <c r="CB17" s="22">
        <f t="shared" si="60"/>
        <v>0</v>
      </c>
      <c r="CC17" s="22">
        <f t="shared" si="61"/>
        <v>-3.428571428571427</v>
      </c>
      <c r="CD17" s="22">
        <f t="shared" si="62"/>
        <v>11.755102040816316</v>
      </c>
      <c r="CE17" s="22">
        <f t="shared" si="63"/>
        <v>0</v>
      </c>
      <c r="CF17" s="22"/>
      <c r="CG17" s="22">
        <f t="shared" si="64"/>
        <v>0</v>
      </c>
      <c r="CH17" s="22">
        <f t="shared" si="65"/>
        <v>-3.8333333333333321</v>
      </c>
      <c r="CI17" s="22">
        <f t="shared" si="66"/>
        <v>14.694444444444436</v>
      </c>
      <c r="CJ17" s="22">
        <f t="shared" si="67"/>
        <v>0</v>
      </c>
      <c r="CK17" s="22"/>
      <c r="CL17" s="22">
        <f t="shared" si="68"/>
        <v>0</v>
      </c>
      <c r="CM17" s="22">
        <f t="shared" si="69"/>
        <v>-2.8000000000000007</v>
      </c>
      <c r="CN17" s="22">
        <f t="shared" si="70"/>
        <v>7.8400000000000043</v>
      </c>
      <c r="CO17" s="22">
        <f t="shared" si="71"/>
        <v>0</v>
      </c>
      <c r="CP17" s="22"/>
      <c r="CQ17" s="22">
        <f t="shared" si="72"/>
        <v>0</v>
      </c>
      <c r="CR17" s="22">
        <f t="shared" si="73"/>
        <v>-4.7142857142857153</v>
      </c>
      <c r="CS17" s="22">
        <f t="shared" si="74"/>
        <v>22.224489795918377</v>
      </c>
      <c r="CT17" s="22">
        <f t="shared" si="75"/>
        <v>0</v>
      </c>
      <c r="CU17" s="22"/>
      <c r="CV17" s="22">
        <f t="shared" si="76"/>
        <v>0</v>
      </c>
      <c r="CW17" s="22">
        <f t="shared" si="77"/>
        <v>-3</v>
      </c>
      <c r="CX17" s="22">
        <f t="shared" si="78"/>
        <v>9</v>
      </c>
      <c r="CY17" s="22">
        <f t="shared" si="79"/>
        <v>0</v>
      </c>
      <c r="CZ17" s="22"/>
      <c r="DA17" s="22">
        <f t="shared" si="80"/>
        <v>0</v>
      </c>
      <c r="DB17" s="22">
        <f t="shared" si="81"/>
        <v>-4</v>
      </c>
      <c r="DC17" s="22">
        <f t="shared" si="82"/>
        <v>16</v>
      </c>
      <c r="DD17" s="22">
        <f t="shared" si="83"/>
        <v>0</v>
      </c>
      <c r="DE17" s="23">
        <v>1</v>
      </c>
      <c r="DF17" s="22">
        <f t="shared" si="84"/>
        <v>21.5</v>
      </c>
      <c r="DG17" s="22">
        <f t="shared" si="85"/>
        <v>-2</v>
      </c>
      <c r="DH17" s="22">
        <f t="shared" si="86"/>
        <v>4</v>
      </c>
      <c r="DI17" s="22">
        <f t="shared" si="87"/>
        <v>4</v>
      </c>
      <c r="DJ17" s="23"/>
      <c r="DK17" s="22">
        <f t="shared" si="88"/>
        <v>0</v>
      </c>
      <c r="DL17" s="22">
        <f t="shared" si="89"/>
        <v>-2</v>
      </c>
      <c r="DM17" s="22">
        <f t="shared" si="90"/>
        <v>4</v>
      </c>
      <c r="DN17" s="22">
        <f t="shared" si="91"/>
        <v>0</v>
      </c>
      <c r="DO17" s="23">
        <v>3</v>
      </c>
      <c r="DP17" s="22">
        <f t="shared" si="0"/>
        <v>64.5</v>
      </c>
      <c r="DQ17" s="22">
        <f t="shared" si="1"/>
        <v>-1.533333333333335</v>
      </c>
      <c r="DR17" s="22">
        <f t="shared" si="2"/>
        <v>2.3511111111111163</v>
      </c>
      <c r="DS17" s="22">
        <f t="shared" si="3"/>
        <v>7.0533333333333488</v>
      </c>
      <c r="DT17" s="22">
        <v>1</v>
      </c>
      <c r="DU17" s="22">
        <f t="shared" si="92"/>
        <v>21.5</v>
      </c>
      <c r="DV17" s="22">
        <f t="shared" si="93"/>
        <v>-2</v>
      </c>
      <c r="DW17" s="22">
        <f t="shared" si="94"/>
        <v>4</v>
      </c>
      <c r="DX17" s="22">
        <f t="shared" si="95"/>
        <v>4</v>
      </c>
      <c r="DY17" s="22"/>
      <c r="DZ17" s="22">
        <f t="shared" si="96"/>
        <v>0</v>
      </c>
      <c r="EA17" s="22">
        <f t="shared" si="97"/>
        <v>-2.1999999999999993</v>
      </c>
      <c r="EB17" s="22">
        <f t="shared" si="98"/>
        <v>4.8399999999999972</v>
      </c>
      <c r="EC17" s="22">
        <f t="shared" si="99"/>
        <v>0</v>
      </c>
      <c r="ED17" s="22">
        <v>6</v>
      </c>
      <c r="EE17" s="22">
        <f t="shared" si="100"/>
        <v>129</v>
      </c>
      <c r="EF17" s="22">
        <f t="shared" si="101"/>
        <v>-0.19999999999999929</v>
      </c>
      <c r="EG17" s="22">
        <f t="shared" si="102"/>
        <v>3.9999999999999716E-2</v>
      </c>
      <c r="EH17" s="22">
        <f t="shared" si="103"/>
        <v>0.2399999999999983</v>
      </c>
      <c r="EI17" s="22">
        <v>4</v>
      </c>
      <c r="EJ17" s="22">
        <f t="shared" si="104"/>
        <v>86</v>
      </c>
      <c r="EK17" s="22">
        <f t="shared" si="105"/>
        <v>0.19999999999999929</v>
      </c>
      <c r="EL17" s="22">
        <f t="shared" si="106"/>
        <v>3.9999999999999716E-2</v>
      </c>
      <c r="EM17" s="22">
        <f t="shared" si="107"/>
        <v>0.15999999999999887</v>
      </c>
      <c r="EN17" s="22"/>
      <c r="EO17" s="22">
        <f t="shared" si="108"/>
        <v>0</v>
      </c>
      <c r="EP17" s="22">
        <f t="shared" si="109"/>
        <v>1.8000000000000007</v>
      </c>
      <c r="EQ17" s="22">
        <f t="shared" si="110"/>
        <v>3.2400000000000024</v>
      </c>
      <c r="ER17" s="22">
        <f t="shared" si="111"/>
        <v>0</v>
      </c>
      <c r="ES17" s="22"/>
      <c r="ET17" s="22">
        <f t="shared" si="112"/>
        <v>0</v>
      </c>
      <c r="EU17" s="22">
        <f t="shared" si="113"/>
        <v>-15.285714285714285</v>
      </c>
      <c r="EV17" s="22">
        <f t="shared" si="114"/>
        <v>233.65306122448976</v>
      </c>
      <c r="EW17" s="22">
        <f t="shared" si="115"/>
        <v>0</v>
      </c>
      <c r="EX17" s="22"/>
      <c r="EY17" s="22">
        <f t="shared" si="116"/>
        <v>0</v>
      </c>
      <c r="EZ17" s="22">
        <f t="shared" si="117"/>
        <v>-13.875</v>
      </c>
      <c r="FA17" s="22">
        <f t="shared" si="118"/>
        <v>192.515625</v>
      </c>
      <c r="FB17" s="22">
        <f t="shared" si="119"/>
        <v>0</v>
      </c>
      <c r="FC17" s="22"/>
      <c r="FD17" s="22">
        <f t="shared" si="120"/>
        <v>0</v>
      </c>
      <c r="FE17" s="22">
        <f t="shared" si="121"/>
        <v>-14.333333333333336</v>
      </c>
      <c r="FF17" s="22">
        <f t="shared" si="122"/>
        <v>205.44444444444451</v>
      </c>
      <c r="FG17" s="22">
        <f t="shared" si="123"/>
        <v>0</v>
      </c>
      <c r="FH17" s="22"/>
      <c r="FI17" s="22">
        <f t="shared" si="124"/>
        <v>0</v>
      </c>
      <c r="FJ17" s="22">
        <f t="shared" si="125"/>
        <v>-12.700000000000003</v>
      </c>
      <c r="FK17" s="22">
        <f t="shared" si="126"/>
        <v>161.29000000000008</v>
      </c>
      <c r="FL17" s="22">
        <f t="shared" si="127"/>
        <v>0</v>
      </c>
      <c r="FM17" s="22"/>
      <c r="FN17" s="22">
        <f t="shared" si="128"/>
        <v>0</v>
      </c>
      <c r="FO17" s="22">
        <f t="shared" si="129"/>
        <v>-11.272727272727273</v>
      </c>
      <c r="FP17" s="22">
        <f t="shared" si="130"/>
        <v>127.07438016528927</v>
      </c>
      <c r="FQ17" s="22">
        <f t="shared" si="131"/>
        <v>0</v>
      </c>
      <c r="FR17" s="22"/>
      <c r="FS17" s="22">
        <f t="shared" si="132"/>
        <v>0</v>
      </c>
      <c r="FT17" s="22">
        <f t="shared" si="133"/>
        <v>-10.333333333333332</v>
      </c>
      <c r="FU17" s="22">
        <f t="shared" si="134"/>
        <v>106.77777777777776</v>
      </c>
      <c r="FV17" s="22">
        <f t="shared" si="135"/>
        <v>0</v>
      </c>
      <c r="FW17" s="22"/>
      <c r="FX17" s="22">
        <f t="shared" si="136"/>
        <v>0</v>
      </c>
      <c r="FY17" s="22">
        <f t="shared" si="137"/>
        <v>-10.615384615384613</v>
      </c>
      <c r="FZ17" s="22">
        <f t="shared" si="138"/>
        <v>112.68639053254434</v>
      </c>
      <c r="GA17" s="22">
        <f t="shared" si="139"/>
        <v>0</v>
      </c>
      <c r="GB17" s="22"/>
      <c r="GC17" s="22">
        <f t="shared" si="140"/>
        <v>0</v>
      </c>
      <c r="GD17" s="22">
        <f t="shared" si="141"/>
        <v>-8.571428571428573</v>
      </c>
      <c r="GE17" s="22">
        <f t="shared" si="142"/>
        <v>73.469387755102062</v>
      </c>
      <c r="GF17" s="22">
        <f t="shared" si="143"/>
        <v>0</v>
      </c>
      <c r="GG17" s="22"/>
      <c r="GH17" s="22">
        <f t="shared" si="144"/>
        <v>0</v>
      </c>
      <c r="GI17" s="22">
        <f t="shared" si="145"/>
        <v>-7.8000000000000007</v>
      </c>
      <c r="GJ17" s="22">
        <f t="shared" si="146"/>
        <v>60.840000000000011</v>
      </c>
      <c r="GK17" s="22">
        <f t="shared" si="147"/>
        <v>0</v>
      </c>
      <c r="GL17" s="22"/>
      <c r="GM17" s="22">
        <f t="shared" si="148"/>
        <v>0</v>
      </c>
      <c r="GN17" s="22">
        <f t="shared" si="149"/>
        <v>-7.5</v>
      </c>
      <c r="GO17" s="22">
        <f t="shared" si="150"/>
        <v>56.25</v>
      </c>
      <c r="GP17" s="22">
        <f t="shared" si="151"/>
        <v>0</v>
      </c>
      <c r="GQ17" s="23"/>
      <c r="GR17" s="22">
        <f t="shared" si="152"/>
        <v>0</v>
      </c>
      <c r="GS17" s="22">
        <f t="shared" si="153"/>
        <v>-6.647058823529413</v>
      </c>
      <c r="GT17" s="22">
        <f t="shared" si="154"/>
        <v>44.183391003460223</v>
      </c>
      <c r="GU17" s="22">
        <f t="shared" si="155"/>
        <v>0</v>
      </c>
      <c r="GV17" s="23"/>
      <c r="GW17" s="22">
        <f t="shared" si="156"/>
        <v>0</v>
      </c>
      <c r="GX17" s="22">
        <f t="shared" si="157"/>
        <v>-6.4444444444444429</v>
      </c>
      <c r="GY17" s="22">
        <f t="shared" si="158"/>
        <v>41.530864197530846</v>
      </c>
      <c r="GZ17" s="22">
        <f t="shared" si="159"/>
        <v>0</v>
      </c>
      <c r="HA17" s="23"/>
      <c r="HB17" s="22">
        <f t="shared" si="160"/>
        <v>0</v>
      </c>
      <c r="HC17" s="22">
        <f t="shared" si="161"/>
        <v>-6.2631578947368425</v>
      </c>
      <c r="HD17" s="22">
        <f t="shared" si="162"/>
        <v>39.227146814404435</v>
      </c>
      <c r="HE17" s="22">
        <f t="shared" si="163"/>
        <v>0</v>
      </c>
      <c r="HF17" s="23"/>
      <c r="HG17" s="22">
        <f t="shared" si="164"/>
        <v>0</v>
      </c>
      <c r="HH17" s="22">
        <f t="shared" si="165"/>
        <v>-5.75</v>
      </c>
      <c r="HI17" s="22">
        <f t="shared" si="166"/>
        <v>33.0625</v>
      </c>
      <c r="HJ17" s="22">
        <f t="shared" si="167"/>
        <v>0</v>
      </c>
      <c r="HK17" s="23"/>
      <c r="HL17" s="22">
        <f t="shared" si="168"/>
        <v>0</v>
      </c>
      <c r="HM17" s="22">
        <f t="shared" si="169"/>
        <v>-5.5</v>
      </c>
      <c r="HN17" s="22">
        <f t="shared" si="170"/>
        <v>30.25</v>
      </c>
      <c r="HO17" s="22">
        <f t="shared" si="171"/>
        <v>0</v>
      </c>
      <c r="HP17" s="23"/>
      <c r="HQ17" s="22">
        <f t="shared" si="172"/>
        <v>0</v>
      </c>
      <c r="HR17" s="22">
        <f t="shared" si="173"/>
        <v>-5.375</v>
      </c>
      <c r="HS17" s="22">
        <f t="shared" si="174"/>
        <v>28.890625</v>
      </c>
      <c r="HT17" s="22">
        <f t="shared" si="175"/>
        <v>0</v>
      </c>
      <c r="HU17" s="23"/>
      <c r="HV17" s="22">
        <f t="shared" si="176"/>
        <v>0</v>
      </c>
      <c r="HW17" s="22">
        <f t="shared" si="177"/>
        <v>-6.375</v>
      </c>
      <c r="HX17" s="22">
        <f t="shared" si="178"/>
        <v>40.640625</v>
      </c>
      <c r="HY17" s="22">
        <f t="shared" si="179"/>
        <v>0</v>
      </c>
    </row>
    <row r="18" spans="1:233">
      <c r="A18" s="14">
        <f t="shared" si="180"/>
        <v>22</v>
      </c>
      <c r="B18" s="15" t="s">
        <v>48</v>
      </c>
      <c r="C18" s="16">
        <f t="shared" si="181"/>
        <v>22.9</v>
      </c>
      <c r="D18" s="22"/>
      <c r="E18" s="22">
        <f t="shared" si="182"/>
        <v>0</v>
      </c>
      <c r="F18" s="22">
        <f t="shared" si="183"/>
        <v>-14.666666666666664</v>
      </c>
      <c r="G18" s="22">
        <f t="shared" si="184"/>
        <v>215.11111111111103</v>
      </c>
      <c r="H18" s="22">
        <f t="shared" si="185"/>
        <v>0</v>
      </c>
      <c r="I18" s="22"/>
      <c r="J18" s="22">
        <f t="shared" si="4"/>
        <v>0</v>
      </c>
      <c r="K18" s="22">
        <f t="shared" si="5"/>
        <v>-12.714285714285715</v>
      </c>
      <c r="L18" s="22">
        <f t="shared" si="6"/>
        <v>161.65306122448982</v>
      </c>
      <c r="M18" s="22">
        <f t="shared" si="7"/>
        <v>0</v>
      </c>
      <c r="N18" s="22"/>
      <c r="O18" s="22">
        <f t="shared" si="8"/>
        <v>0</v>
      </c>
      <c r="P18" s="22">
        <f t="shared" si="9"/>
        <v>-11.125</v>
      </c>
      <c r="Q18" s="22">
        <f t="shared" si="10"/>
        <v>123.765625</v>
      </c>
      <c r="R18" s="22">
        <f t="shared" si="11"/>
        <v>0</v>
      </c>
      <c r="S18" s="22"/>
      <c r="T18" s="22">
        <f t="shared" si="12"/>
        <v>0</v>
      </c>
      <c r="U18" s="22">
        <f t="shared" si="13"/>
        <v>-10.222222222222221</v>
      </c>
      <c r="V18" s="22">
        <f t="shared" si="14"/>
        <v>104.49382716049381</v>
      </c>
      <c r="W18" s="22">
        <f t="shared" si="15"/>
        <v>0</v>
      </c>
      <c r="X18" s="22"/>
      <c r="Y18" s="22">
        <f t="shared" si="16"/>
        <v>0</v>
      </c>
      <c r="Z18" s="22">
        <f t="shared" si="17"/>
        <v>-8.6999999999999993</v>
      </c>
      <c r="AA18" s="22">
        <f t="shared" si="18"/>
        <v>75.689999999999984</v>
      </c>
      <c r="AB18" s="22">
        <f t="shared" si="19"/>
        <v>0</v>
      </c>
      <c r="AC18" s="22"/>
      <c r="AD18" s="22">
        <f t="shared" si="20"/>
        <v>0</v>
      </c>
      <c r="AE18" s="22">
        <f t="shared" si="21"/>
        <v>-8.1818181818181834</v>
      </c>
      <c r="AF18" s="22">
        <f t="shared" si="22"/>
        <v>66.94214876033061</v>
      </c>
      <c r="AG18" s="22">
        <f t="shared" si="23"/>
        <v>0</v>
      </c>
      <c r="AH18" s="22"/>
      <c r="AI18" s="22">
        <f t="shared" si="24"/>
        <v>0</v>
      </c>
      <c r="AJ18" s="22">
        <f t="shared" si="25"/>
        <v>-7.1666666666666679</v>
      </c>
      <c r="AK18" s="22">
        <f t="shared" si="26"/>
        <v>51.361111111111128</v>
      </c>
      <c r="AL18" s="22">
        <f t="shared" si="27"/>
        <v>0</v>
      </c>
      <c r="AM18" s="22"/>
      <c r="AN18" s="22">
        <f t="shared" si="28"/>
        <v>0</v>
      </c>
      <c r="AO18" s="22">
        <f t="shared" si="29"/>
        <v>-6.3076923076923066</v>
      </c>
      <c r="AP18" s="22">
        <f t="shared" si="30"/>
        <v>39.786982248520694</v>
      </c>
      <c r="AQ18" s="22">
        <f t="shared" si="31"/>
        <v>0</v>
      </c>
      <c r="AR18" s="22"/>
      <c r="AS18" s="22">
        <f t="shared" si="32"/>
        <v>0</v>
      </c>
      <c r="AT18" s="22">
        <f t="shared" si="33"/>
        <v>-5.3571428571428577</v>
      </c>
      <c r="AU18" s="22">
        <f t="shared" si="34"/>
        <v>28.698979591836739</v>
      </c>
      <c r="AV18" s="22">
        <f t="shared" si="35"/>
        <v>0</v>
      </c>
      <c r="AW18" s="22"/>
      <c r="AX18" s="22">
        <f t="shared" si="36"/>
        <v>0</v>
      </c>
      <c r="AY18" s="22">
        <f t="shared" si="37"/>
        <v>-6</v>
      </c>
      <c r="AZ18" s="22">
        <f t="shared" si="38"/>
        <v>36</v>
      </c>
      <c r="BA18" s="22">
        <f t="shared" si="39"/>
        <v>0</v>
      </c>
      <c r="BB18" s="22"/>
      <c r="BC18" s="22">
        <f t="shared" si="40"/>
        <v>0</v>
      </c>
      <c r="BD18" s="22">
        <f t="shared" si="41"/>
        <v>-4.625</v>
      </c>
      <c r="BE18" s="22">
        <f t="shared" si="42"/>
        <v>21.390625</v>
      </c>
      <c r="BF18" s="22">
        <f t="shared" si="43"/>
        <v>0</v>
      </c>
      <c r="BG18" s="22"/>
      <c r="BH18" s="22">
        <f t="shared" si="44"/>
        <v>0</v>
      </c>
      <c r="BI18" s="22">
        <f t="shared" si="45"/>
        <v>-4.5882352941176485</v>
      </c>
      <c r="BJ18" s="22">
        <f t="shared" si="46"/>
        <v>21.051903114186864</v>
      </c>
      <c r="BK18" s="22">
        <f t="shared" si="47"/>
        <v>0</v>
      </c>
      <c r="BL18" s="22">
        <v>1</v>
      </c>
      <c r="BM18" s="22">
        <f t="shared" si="48"/>
        <v>22.5</v>
      </c>
      <c r="BN18" s="22">
        <f t="shared" si="49"/>
        <v>-3</v>
      </c>
      <c r="BO18" s="22">
        <f t="shared" si="50"/>
        <v>9</v>
      </c>
      <c r="BP18" s="22">
        <f t="shared" si="51"/>
        <v>9</v>
      </c>
      <c r="BQ18" s="22"/>
      <c r="BR18" s="22">
        <f t="shared" si="52"/>
        <v>0</v>
      </c>
      <c r="BS18" s="22">
        <f t="shared" si="53"/>
        <v>-3.526315789473685</v>
      </c>
      <c r="BT18" s="22">
        <f t="shared" si="54"/>
        <v>12.434903047091417</v>
      </c>
      <c r="BU18" s="22">
        <f t="shared" si="55"/>
        <v>0</v>
      </c>
      <c r="BV18" s="22"/>
      <c r="BW18" s="22">
        <f t="shared" si="56"/>
        <v>0</v>
      </c>
      <c r="BX18" s="22">
        <f t="shared" si="57"/>
        <v>-2.6923076923076934</v>
      </c>
      <c r="BY18" s="22">
        <f t="shared" si="58"/>
        <v>7.2485207100591778</v>
      </c>
      <c r="BZ18" s="22">
        <f t="shared" si="59"/>
        <v>0</v>
      </c>
      <c r="CA18" s="22"/>
      <c r="CB18" s="22">
        <f t="shared" si="60"/>
        <v>0</v>
      </c>
      <c r="CC18" s="22">
        <f t="shared" si="61"/>
        <v>-2.428571428571427</v>
      </c>
      <c r="CD18" s="22">
        <f t="shared" si="62"/>
        <v>5.8979591836734624</v>
      </c>
      <c r="CE18" s="22">
        <f t="shared" si="63"/>
        <v>0</v>
      </c>
      <c r="CF18" s="22"/>
      <c r="CG18" s="22">
        <f t="shared" si="64"/>
        <v>0</v>
      </c>
      <c r="CH18" s="22">
        <f t="shared" si="65"/>
        <v>-2.8333333333333321</v>
      </c>
      <c r="CI18" s="22">
        <f t="shared" si="66"/>
        <v>8.0277777777777715</v>
      </c>
      <c r="CJ18" s="22">
        <f t="shared" si="67"/>
        <v>0</v>
      </c>
      <c r="CK18" s="22">
        <v>1</v>
      </c>
      <c r="CL18" s="22">
        <f t="shared" si="68"/>
        <v>22.5</v>
      </c>
      <c r="CM18" s="22">
        <f t="shared" si="69"/>
        <v>-1.8000000000000007</v>
      </c>
      <c r="CN18" s="22">
        <f t="shared" si="70"/>
        <v>3.2400000000000024</v>
      </c>
      <c r="CO18" s="22">
        <f t="shared" si="71"/>
        <v>3.2400000000000024</v>
      </c>
      <c r="CP18" s="22"/>
      <c r="CQ18" s="22">
        <f t="shared" si="72"/>
        <v>0</v>
      </c>
      <c r="CR18" s="22">
        <f t="shared" si="73"/>
        <v>-3.7142857142857153</v>
      </c>
      <c r="CS18" s="22">
        <f t="shared" si="74"/>
        <v>13.795918367346946</v>
      </c>
      <c r="CT18" s="22">
        <f t="shared" si="75"/>
        <v>0</v>
      </c>
      <c r="CU18" s="22"/>
      <c r="CV18" s="22">
        <f t="shared" si="76"/>
        <v>0</v>
      </c>
      <c r="CW18" s="22">
        <f t="shared" si="77"/>
        <v>-2</v>
      </c>
      <c r="CX18" s="22">
        <f t="shared" si="78"/>
        <v>4</v>
      </c>
      <c r="CY18" s="22">
        <f t="shared" si="79"/>
        <v>0</v>
      </c>
      <c r="CZ18" s="22">
        <v>1</v>
      </c>
      <c r="DA18" s="22">
        <f t="shared" si="80"/>
        <v>22.5</v>
      </c>
      <c r="DB18" s="22">
        <f t="shared" si="81"/>
        <v>-3</v>
      </c>
      <c r="DC18" s="22">
        <f t="shared" si="82"/>
        <v>9</v>
      </c>
      <c r="DD18" s="22">
        <f t="shared" si="83"/>
        <v>9</v>
      </c>
      <c r="DE18" s="23">
        <v>1</v>
      </c>
      <c r="DF18" s="22">
        <f t="shared" si="84"/>
        <v>22.5</v>
      </c>
      <c r="DG18" s="22">
        <f t="shared" si="85"/>
        <v>-1</v>
      </c>
      <c r="DH18" s="22">
        <f t="shared" si="86"/>
        <v>1</v>
      </c>
      <c r="DI18" s="22">
        <f t="shared" si="87"/>
        <v>1</v>
      </c>
      <c r="DJ18" s="23">
        <v>3</v>
      </c>
      <c r="DK18" s="22">
        <f t="shared" si="88"/>
        <v>67.5</v>
      </c>
      <c r="DL18" s="22">
        <f t="shared" si="89"/>
        <v>-1</v>
      </c>
      <c r="DM18" s="22">
        <f t="shared" si="90"/>
        <v>1</v>
      </c>
      <c r="DN18" s="22">
        <f t="shared" si="91"/>
        <v>3</v>
      </c>
      <c r="DO18" s="23">
        <v>5</v>
      </c>
      <c r="DP18" s="22">
        <f t="shared" si="0"/>
        <v>112.5</v>
      </c>
      <c r="DQ18" s="22">
        <f t="shared" si="1"/>
        <v>-0.53333333333333499</v>
      </c>
      <c r="DR18" s="22">
        <f t="shared" si="2"/>
        <v>0.28444444444444622</v>
      </c>
      <c r="DS18" s="22">
        <f t="shared" si="3"/>
        <v>1.4222222222222312</v>
      </c>
      <c r="DT18" s="22">
        <v>3</v>
      </c>
      <c r="DU18" s="22">
        <f t="shared" si="92"/>
        <v>67.5</v>
      </c>
      <c r="DV18" s="22">
        <f t="shared" si="93"/>
        <v>-1</v>
      </c>
      <c r="DW18" s="22">
        <f t="shared" si="94"/>
        <v>1</v>
      </c>
      <c r="DX18" s="22">
        <f t="shared" si="95"/>
        <v>3</v>
      </c>
      <c r="DY18" s="22">
        <v>2</v>
      </c>
      <c r="DZ18" s="22">
        <f t="shared" si="96"/>
        <v>45</v>
      </c>
      <c r="EA18" s="22">
        <f t="shared" si="97"/>
        <v>-1.1999999999999993</v>
      </c>
      <c r="EB18" s="22">
        <f t="shared" si="98"/>
        <v>1.4399999999999984</v>
      </c>
      <c r="EC18" s="22">
        <f t="shared" si="99"/>
        <v>2.8799999999999968</v>
      </c>
      <c r="ED18" s="22">
        <v>3</v>
      </c>
      <c r="EE18" s="22">
        <f t="shared" si="100"/>
        <v>67.5</v>
      </c>
      <c r="EF18" s="22">
        <f t="shared" si="101"/>
        <v>0.80000000000000071</v>
      </c>
      <c r="EG18" s="22">
        <f t="shared" si="102"/>
        <v>0.64000000000000112</v>
      </c>
      <c r="EH18" s="22">
        <f t="shared" si="103"/>
        <v>1.9200000000000035</v>
      </c>
      <c r="EI18" s="22">
        <v>2</v>
      </c>
      <c r="EJ18" s="22">
        <f t="shared" si="104"/>
        <v>45</v>
      </c>
      <c r="EK18" s="22">
        <f t="shared" si="105"/>
        <v>1.1999999999999993</v>
      </c>
      <c r="EL18" s="22">
        <f t="shared" si="106"/>
        <v>1.4399999999999984</v>
      </c>
      <c r="EM18" s="22">
        <f t="shared" si="107"/>
        <v>2.8799999999999968</v>
      </c>
      <c r="EN18" s="22"/>
      <c r="EO18" s="22">
        <f t="shared" si="108"/>
        <v>0</v>
      </c>
      <c r="EP18" s="22">
        <f t="shared" si="109"/>
        <v>2.8000000000000007</v>
      </c>
      <c r="EQ18" s="22">
        <f t="shared" si="110"/>
        <v>7.8400000000000043</v>
      </c>
      <c r="ER18" s="22">
        <f t="shared" si="111"/>
        <v>0</v>
      </c>
      <c r="ES18" s="22"/>
      <c r="ET18" s="22">
        <f t="shared" si="112"/>
        <v>0</v>
      </c>
      <c r="EU18" s="22">
        <f t="shared" si="113"/>
        <v>-14.285714285714285</v>
      </c>
      <c r="EV18" s="22">
        <f t="shared" si="114"/>
        <v>204.08163265306121</v>
      </c>
      <c r="EW18" s="22">
        <f t="shared" si="115"/>
        <v>0</v>
      </c>
      <c r="EX18" s="22"/>
      <c r="EY18" s="22">
        <f t="shared" si="116"/>
        <v>0</v>
      </c>
      <c r="EZ18" s="22">
        <f t="shared" si="117"/>
        <v>-12.875</v>
      </c>
      <c r="FA18" s="22">
        <f t="shared" si="118"/>
        <v>165.765625</v>
      </c>
      <c r="FB18" s="22">
        <f t="shared" si="119"/>
        <v>0</v>
      </c>
      <c r="FC18" s="22"/>
      <c r="FD18" s="22">
        <f t="shared" si="120"/>
        <v>0</v>
      </c>
      <c r="FE18" s="22">
        <f t="shared" si="121"/>
        <v>-13.333333333333336</v>
      </c>
      <c r="FF18" s="22">
        <f t="shared" si="122"/>
        <v>177.77777777777783</v>
      </c>
      <c r="FG18" s="22">
        <f t="shared" si="123"/>
        <v>0</v>
      </c>
      <c r="FH18" s="22"/>
      <c r="FI18" s="22">
        <f t="shared" si="124"/>
        <v>0</v>
      </c>
      <c r="FJ18" s="22">
        <f t="shared" si="125"/>
        <v>-11.700000000000003</v>
      </c>
      <c r="FK18" s="22">
        <f t="shared" si="126"/>
        <v>136.89000000000007</v>
      </c>
      <c r="FL18" s="22">
        <f t="shared" si="127"/>
        <v>0</v>
      </c>
      <c r="FM18" s="22"/>
      <c r="FN18" s="22">
        <f t="shared" si="128"/>
        <v>0</v>
      </c>
      <c r="FO18" s="22">
        <f t="shared" si="129"/>
        <v>-10.272727272727273</v>
      </c>
      <c r="FP18" s="22">
        <f t="shared" si="130"/>
        <v>105.52892561983472</v>
      </c>
      <c r="FQ18" s="22">
        <f t="shared" si="131"/>
        <v>0</v>
      </c>
      <c r="FR18" s="22"/>
      <c r="FS18" s="22">
        <f t="shared" si="132"/>
        <v>0</v>
      </c>
      <c r="FT18" s="22">
        <f t="shared" si="133"/>
        <v>-9.3333333333333321</v>
      </c>
      <c r="FU18" s="22">
        <f t="shared" si="134"/>
        <v>87.111111111111086</v>
      </c>
      <c r="FV18" s="22">
        <f t="shared" si="135"/>
        <v>0</v>
      </c>
      <c r="FW18" s="22"/>
      <c r="FX18" s="22">
        <f t="shared" si="136"/>
        <v>0</v>
      </c>
      <c r="FY18" s="22">
        <f t="shared" si="137"/>
        <v>-9.6153846153846132</v>
      </c>
      <c r="FZ18" s="22">
        <f t="shared" si="138"/>
        <v>92.455621301775111</v>
      </c>
      <c r="GA18" s="22">
        <f t="shared" si="139"/>
        <v>0</v>
      </c>
      <c r="GB18" s="22"/>
      <c r="GC18" s="22">
        <f t="shared" si="140"/>
        <v>0</v>
      </c>
      <c r="GD18" s="22">
        <f t="shared" si="141"/>
        <v>-7.571428571428573</v>
      </c>
      <c r="GE18" s="22">
        <f t="shared" si="142"/>
        <v>57.326530612244923</v>
      </c>
      <c r="GF18" s="22">
        <f t="shared" si="143"/>
        <v>0</v>
      </c>
      <c r="GG18" s="22"/>
      <c r="GH18" s="22">
        <f t="shared" si="144"/>
        <v>0</v>
      </c>
      <c r="GI18" s="22">
        <f t="shared" si="145"/>
        <v>-6.8000000000000007</v>
      </c>
      <c r="GJ18" s="22">
        <f t="shared" si="146"/>
        <v>46.240000000000009</v>
      </c>
      <c r="GK18" s="22">
        <f t="shared" si="147"/>
        <v>0</v>
      </c>
      <c r="GL18" s="22"/>
      <c r="GM18" s="22">
        <f t="shared" si="148"/>
        <v>0</v>
      </c>
      <c r="GN18" s="22">
        <f t="shared" si="149"/>
        <v>-6.5</v>
      </c>
      <c r="GO18" s="22">
        <f t="shared" si="150"/>
        <v>42.25</v>
      </c>
      <c r="GP18" s="22">
        <f t="shared" si="151"/>
        <v>0</v>
      </c>
      <c r="GQ18" s="23"/>
      <c r="GR18" s="22">
        <f t="shared" si="152"/>
        <v>0</v>
      </c>
      <c r="GS18" s="22">
        <f t="shared" si="153"/>
        <v>-5.647058823529413</v>
      </c>
      <c r="GT18" s="22">
        <f t="shared" si="154"/>
        <v>31.889273356401397</v>
      </c>
      <c r="GU18" s="22">
        <f t="shared" si="155"/>
        <v>0</v>
      </c>
      <c r="GV18" s="23"/>
      <c r="GW18" s="22">
        <f t="shared" si="156"/>
        <v>0</v>
      </c>
      <c r="GX18" s="22">
        <f t="shared" si="157"/>
        <v>-5.4444444444444429</v>
      </c>
      <c r="GY18" s="22">
        <f t="shared" si="158"/>
        <v>29.641975308641957</v>
      </c>
      <c r="GZ18" s="22">
        <f t="shared" si="159"/>
        <v>0</v>
      </c>
      <c r="HA18" s="23"/>
      <c r="HB18" s="22">
        <f t="shared" si="160"/>
        <v>0</v>
      </c>
      <c r="HC18" s="22">
        <f t="shared" si="161"/>
        <v>-5.2631578947368425</v>
      </c>
      <c r="HD18" s="22">
        <f t="shared" si="162"/>
        <v>27.700831024930753</v>
      </c>
      <c r="HE18" s="22">
        <f t="shared" si="163"/>
        <v>0</v>
      </c>
      <c r="HF18" s="23"/>
      <c r="HG18" s="22">
        <f t="shared" si="164"/>
        <v>0</v>
      </c>
      <c r="HH18" s="22">
        <f t="shared" si="165"/>
        <v>-4.75</v>
      </c>
      <c r="HI18" s="22">
        <f t="shared" si="166"/>
        <v>22.5625</v>
      </c>
      <c r="HJ18" s="22">
        <f t="shared" si="167"/>
        <v>0</v>
      </c>
      <c r="HK18" s="23"/>
      <c r="HL18" s="22">
        <f t="shared" si="168"/>
        <v>0</v>
      </c>
      <c r="HM18" s="22">
        <f t="shared" si="169"/>
        <v>-4.5</v>
      </c>
      <c r="HN18" s="22">
        <f t="shared" si="170"/>
        <v>20.25</v>
      </c>
      <c r="HO18" s="22">
        <f t="shared" si="171"/>
        <v>0</v>
      </c>
      <c r="HP18" s="23"/>
      <c r="HQ18" s="22">
        <f t="shared" si="172"/>
        <v>0</v>
      </c>
      <c r="HR18" s="22">
        <f t="shared" si="173"/>
        <v>-4.375</v>
      </c>
      <c r="HS18" s="22">
        <f t="shared" si="174"/>
        <v>19.140625</v>
      </c>
      <c r="HT18" s="22">
        <f t="shared" si="175"/>
        <v>0</v>
      </c>
      <c r="HU18" s="23"/>
      <c r="HV18" s="22">
        <f t="shared" si="176"/>
        <v>0</v>
      </c>
      <c r="HW18" s="22">
        <f t="shared" si="177"/>
        <v>-5.375</v>
      </c>
      <c r="HX18" s="22">
        <f t="shared" si="178"/>
        <v>28.890625</v>
      </c>
      <c r="HY18" s="22">
        <f t="shared" si="179"/>
        <v>0</v>
      </c>
    </row>
    <row r="19" spans="1:233">
      <c r="A19" s="14">
        <f t="shared" si="180"/>
        <v>23</v>
      </c>
      <c r="B19" s="15" t="s">
        <v>48</v>
      </c>
      <c r="C19" s="16">
        <f t="shared" si="181"/>
        <v>23.9</v>
      </c>
      <c r="D19" s="22"/>
      <c r="E19" s="22">
        <f t="shared" si="182"/>
        <v>0</v>
      </c>
      <c r="F19" s="22">
        <f t="shared" si="183"/>
        <v>-13.666666666666664</v>
      </c>
      <c r="G19" s="22">
        <f t="shared" si="184"/>
        <v>186.77777777777771</v>
      </c>
      <c r="H19" s="22">
        <f t="shared" si="185"/>
        <v>0</v>
      </c>
      <c r="I19" s="22"/>
      <c r="J19" s="22">
        <f t="shared" si="4"/>
        <v>0</v>
      </c>
      <c r="K19" s="22">
        <f t="shared" si="5"/>
        <v>-11.714285714285715</v>
      </c>
      <c r="L19" s="22">
        <f t="shared" si="6"/>
        <v>137.2244897959184</v>
      </c>
      <c r="M19" s="22">
        <f t="shared" si="7"/>
        <v>0</v>
      </c>
      <c r="N19" s="22"/>
      <c r="O19" s="22">
        <f t="shared" si="8"/>
        <v>0</v>
      </c>
      <c r="P19" s="22">
        <f t="shared" si="9"/>
        <v>-10.125</v>
      </c>
      <c r="Q19" s="22">
        <f t="shared" si="10"/>
        <v>102.515625</v>
      </c>
      <c r="R19" s="22">
        <f t="shared" si="11"/>
        <v>0</v>
      </c>
      <c r="S19" s="22"/>
      <c r="T19" s="22">
        <f t="shared" si="12"/>
        <v>0</v>
      </c>
      <c r="U19" s="22">
        <f t="shared" si="13"/>
        <v>-9.2222222222222214</v>
      </c>
      <c r="V19" s="22">
        <f t="shared" si="14"/>
        <v>85.049382716049365</v>
      </c>
      <c r="W19" s="22">
        <f t="shared" si="15"/>
        <v>0</v>
      </c>
      <c r="X19" s="22"/>
      <c r="Y19" s="22">
        <f t="shared" si="16"/>
        <v>0</v>
      </c>
      <c r="Z19" s="22">
        <f t="shared" si="17"/>
        <v>-7.6999999999999993</v>
      </c>
      <c r="AA19" s="22">
        <f t="shared" si="18"/>
        <v>59.289999999999992</v>
      </c>
      <c r="AB19" s="22">
        <f t="shared" si="19"/>
        <v>0</v>
      </c>
      <c r="AC19" s="22"/>
      <c r="AD19" s="22">
        <f t="shared" si="20"/>
        <v>0</v>
      </c>
      <c r="AE19" s="22">
        <f t="shared" si="21"/>
        <v>-7.1818181818181834</v>
      </c>
      <c r="AF19" s="22">
        <f t="shared" si="22"/>
        <v>51.578512396694236</v>
      </c>
      <c r="AG19" s="22">
        <f t="shared" si="23"/>
        <v>0</v>
      </c>
      <c r="AH19" s="22"/>
      <c r="AI19" s="22">
        <f t="shared" si="24"/>
        <v>0</v>
      </c>
      <c r="AJ19" s="22">
        <f t="shared" si="25"/>
        <v>-6.1666666666666679</v>
      </c>
      <c r="AK19" s="22">
        <f t="shared" si="26"/>
        <v>38.027777777777793</v>
      </c>
      <c r="AL19" s="22">
        <f t="shared" si="27"/>
        <v>0</v>
      </c>
      <c r="AM19" s="22"/>
      <c r="AN19" s="22">
        <f t="shared" si="28"/>
        <v>0</v>
      </c>
      <c r="AO19" s="22">
        <f t="shared" si="29"/>
        <v>-5.3076923076923066</v>
      </c>
      <c r="AP19" s="22">
        <f t="shared" si="30"/>
        <v>28.171597633136084</v>
      </c>
      <c r="AQ19" s="22">
        <f t="shared" si="31"/>
        <v>0</v>
      </c>
      <c r="AR19" s="22"/>
      <c r="AS19" s="22">
        <f t="shared" si="32"/>
        <v>0</v>
      </c>
      <c r="AT19" s="22">
        <f t="shared" si="33"/>
        <v>-4.3571428571428577</v>
      </c>
      <c r="AU19" s="22">
        <f t="shared" si="34"/>
        <v>18.984693877551024</v>
      </c>
      <c r="AV19" s="22">
        <f t="shared" si="35"/>
        <v>0</v>
      </c>
      <c r="AW19" s="22"/>
      <c r="AX19" s="22">
        <f t="shared" si="36"/>
        <v>0</v>
      </c>
      <c r="AY19" s="22">
        <f t="shared" si="37"/>
        <v>-5</v>
      </c>
      <c r="AZ19" s="22">
        <f t="shared" si="38"/>
        <v>25</v>
      </c>
      <c r="BA19" s="22">
        <f t="shared" si="39"/>
        <v>0</v>
      </c>
      <c r="BB19" s="22"/>
      <c r="BC19" s="22">
        <f t="shared" si="40"/>
        <v>0</v>
      </c>
      <c r="BD19" s="22">
        <f t="shared" si="41"/>
        <v>-3.625</v>
      </c>
      <c r="BE19" s="22">
        <f t="shared" si="42"/>
        <v>13.140625</v>
      </c>
      <c r="BF19" s="22">
        <f t="shared" si="43"/>
        <v>0</v>
      </c>
      <c r="BG19" s="22">
        <v>1</v>
      </c>
      <c r="BH19" s="22">
        <f t="shared" si="44"/>
        <v>23.5</v>
      </c>
      <c r="BI19" s="22">
        <f t="shared" si="45"/>
        <v>-3.5882352941176485</v>
      </c>
      <c r="BJ19" s="22">
        <f t="shared" si="46"/>
        <v>12.875432525951567</v>
      </c>
      <c r="BK19" s="22">
        <f t="shared" si="47"/>
        <v>12.875432525951567</v>
      </c>
      <c r="BL19" s="22">
        <v>1</v>
      </c>
      <c r="BM19" s="22">
        <f t="shared" si="48"/>
        <v>23.5</v>
      </c>
      <c r="BN19" s="22">
        <f t="shared" si="49"/>
        <v>-2</v>
      </c>
      <c r="BO19" s="22">
        <f t="shared" si="50"/>
        <v>4</v>
      </c>
      <c r="BP19" s="22">
        <f t="shared" si="51"/>
        <v>4</v>
      </c>
      <c r="BQ19" s="22">
        <v>1</v>
      </c>
      <c r="BR19" s="22">
        <f t="shared" si="52"/>
        <v>23.5</v>
      </c>
      <c r="BS19" s="22">
        <f t="shared" si="53"/>
        <v>-2.526315789473685</v>
      </c>
      <c r="BT19" s="22">
        <f t="shared" si="54"/>
        <v>6.3822714681440482</v>
      </c>
      <c r="BU19" s="22">
        <f t="shared" si="55"/>
        <v>6.3822714681440482</v>
      </c>
      <c r="BV19" s="22">
        <v>1</v>
      </c>
      <c r="BW19" s="22">
        <f t="shared" si="56"/>
        <v>23.5</v>
      </c>
      <c r="BX19" s="22">
        <f t="shared" si="57"/>
        <v>-1.6923076923076934</v>
      </c>
      <c r="BY19" s="22">
        <f t="shared" si="58"/>
        <v>2.8639053254437905</v>
      </c>
      <c r="BZ19" s="22">
        <f t="shared" si="59"/>
        <v>2.8639053254437905</v>
      </c>
      <c r="CA19" s="22">
        <v>1</v>
      </c>
      <c r="CB19" s="22">
        <f t="shared" si="60"/>
        <v>23.5</v>
      </c>
      <c r="CC19" s="22">
        <f t="shared" si="61"/>
        <v>-1.428571428571427</v>
      </c>
      <c r="CD19" s="22">
        <f t="shared" si="62"/>
        <v>2.0408163265306078</v>
      </c>
      <c r="CE19" s="22">
        <f t="shared" si="63"/>
        <v>2.0408163265306078</v>
      </c>
      <c r="CF19" s="22">
        <v>1</v>
      </c>
      <c r="CG19" s="22">
        <f t="shared" si="64"/>
        <v>23.5</v>
      </c>
      <c r="CH19" s="22">
        <f t="shared" si="65"/>
        <v>-1.8333333333333321</v>
      </c>
      <c r="CI19" s="22">
        <f t="shared" si="66"/>
        <v>3.3611111111111067</v>
      </c>
      <c r="CJ19" s="22">
        <f t="shared" si="67"/>
        <v>3.3611111111111067</v>
      </c>
      <c r="CK19" s="22">
        <v>1</v>
      </c>
      <c r="CL19" s="22">
        <f t="shared" si="68"/>
        <v>23.5</v>
      </c>
      <c r="CM19" s="22">
        <f t="shared" si="69"/>
        <v>-0.80000000000000071</v>
      </c>
      <c r="CN19" s="22">
        <f t="shared" si="70"/>
        <v>0.64000000000000112</v>
      </c>
      <c r="CO19" s="22">
        <f t="shared" si="71"/>
        <v>0.64000000000000112</v>
      </c>
      <c r="CP19" s="22"/>
      <c r="CQ19" s="22">
        <f t="shared" si="72"/>
        <v>0</v>
      </c>
      <c r="CR19" s="22">
        <f t="shared" si="73"/>
        <v>-2.7142857142857153</v>
      </c>
      <c r="CS19" s="22">
        <f t="shared" si="74"/>
        <v>7.3673469387755155</v>
      </c>
      <c r="CT19" s="22">
        <f t="shared" si="75"/>
        <v>0</v>
      </c>
      <c r="CU19" s="22">
        <v>2</v>
      </c>
      <c r="CV19" s="22">
        <f t="shared" si="76"/>
        <v>47</v>
      </c>
      <c r="CW19" s="22">
        <f t="shared" si="77"/>
        <v>-1</v>
      </c>
      <c r="CX19" s="22">
        <f t="shared" si="78"/>
        <v>1</v>
      </c>
      <c r="CY19" s="22">
        <f t="shared" si="79"/>
        <v>2</v>
      </c>
      <c r="CZ19" s="22">
        <v>3</v>
      </c>
      <c r="DA19" s="22">
        <f t="shared" si="80"/>
        <v>70.5</v>
      </c>
      <c r="DB19" s="22">
        <f t="shared" si="81"/>
        <v>-2</v>
      </c>
      <c r="DC19" s="22">
        <f t="shared" si="82"/>
        <v>4</v>
      </c>
      <c r="DD19" s="22">
        <f t="shared" si="83"/>
        <v>12</v>
      </c>
      <c r="DE19" s="23">
        <v>10</v>
      </c>
      <c r="DF19" s="22">
        <f t="shared" si="84"/>
        <v>235</v>
      </c>
      <c r="DG19" s="22">
        <f t="shared" si="85"/>
        <v>0</v>
      </c>
      <c r="DH19" s="22">
        <f t="shared" si="86"/>
        <v>0</v>
      </c>
      <c r="DI19" s="22">
        <f t="shared" si="87"/>
        <v>0</v>
      </c>
      <c r="DJ19" s="23">
        <v>10</v>
      </c>
      <c r="DK19" s="22">
        <f t="shared" si="88"/>
        <v>235</v>
      </c>
      <c r="DL19" s="22">
        <f t="shared" si="89"/>
        <v>0</v>
      </c>
      <c r="DM19" s="22">
        <f t="shared" si="90"/>
        <v>0</v>
      </c>
      <c r="DN19" s="22">
        <f t="shared" si="91"/>
        <v>0</v>
      </c>
      <c r="DO19" s="23">
        <v>2</v>
      </c>
      <c r="DP19" s="22">
        <f t="shared" si="0"/>
        <v>47</v>
      </c>
      <c r="DQ19" s="22">
        <f t="shared" si="1"/>
        <v>0.46666666666666501</v>
      </c>
      <c r="DR19" s="22">
        <f t="shared" si="2"/>
        <v>0.21777777777777624</v>
      </c>
      <c r="DS19" s="22">
        <f t="shared" si="3"/>
        <v>0.43555555555555248</v>
      </c>
      <c r="DT19" s="22">
        <v>7</v>
      </c>
      <c r="DU19" s="22">
        <f t="shared" si="92"/>
        <v>164.5</v>
      </c>
      <c r="DV19" s="22">
        <f t="shared" si="93"/>
        <v>0</v>
      </c>
      <c r="DW19" s="22">
        <f t="shared" si="94"/>
        <v>0</v>
      </c>
      <c r="DX19" s="22">
        <f t="shared" si="95"/>
        <v>0</v>
      </c>
      <c r="DY19" s="22">
        <v>5</v>
      </c>
      <c r="DZ19" s="22">
        <f t="shared" si="96"/>
        <v>117.5</v>
      </c>
      <c r="EA19" s="22">
        <f t="shared" si="97"/>
        <v>-0.19999999999999929</v>
      </c>
      <c r="EB19" s="22">
        <f t="shared" si="98"/>
        <v>3.9999999999999716E-2</v>
      </c>
      <c r="EC19" s="22">
        <f t="shared" si="99"/>
        <v>0.19999999999999857</v>
      </c>
      <c r="ED19" s="22"/>
      <c r="EE19" s="22">
        <f t="shared" si="100"/>
        <v>0</v>
      </c>
      <c r="EF19" s="22">
        <f t="shared" si="101"/>
        <v>1.8000000000000007</v>
      </c>
      <c r="EG19" s="22">
        <f t="shared" si="102"/>
        <v>3.2400000000000024</v>
      </c>
      <c r="EH19" s="22">
        <f t="shared" si="103"/>
        <v>0</v>
      </c>
      <c r="EI19" s="22"/>
      <c r="EJ19" s="22">
        <f t="shared" si="104"/>
        <v>0</v>
      </c>
      <c r="EK19" s="22">
        <f t="shared" si="105"/>
        <v>2.1999999999999993</v>
      </c>
      <c r="EL19" s="22">
        <f t="shared" si="106"/>
        <v>4.8399999999999972</v>
      </c>
      <c r="EM19" s="22">
        <f t="shared" si="107"/>
        <v>0</v>
      </c>
      <c r="EN19" s="22"/>
      <c r="EO19" s="22">
        <f t="shared" si="108"/>
        <v>0</v>
      </c>
      <c r="EP19" s="22">
        <f t="shared" si="109"/>
        <v>3.8000000000000007</v>
      </c>
      <c r="EQ19" s="22">
        <f t="shared" si="110"/>
        <v>14.440000000000005</v>
      </c>
      <c r="ER19" s="22">
        <f t="shared" si="111"/>
        <v>0</v>
      </c>
      <c r="ES19" s="22"/>
      <c r="ET19" s="22">
        <f t="shared" si="112"/>
        <v>0</v>
      </c>
      <c r="EU19" s="22">
        <f t="shared" si="113"/>
        <v>-13.285714285714285</v>
      </c>
      <c r="EV19" s="22">
        <f t="shared" si="114"/>
        <v>176.51020408163262</v>
      </c>
      <c r="EW19" s="22">
        <f t="shared" si="115"/>
        <v>0</v>
      </c>
      <c r="EX19" s="22"/>
      <c r="EY19" s="22">
        <f t="shared" si="116"/>
        <v>0</v>
      </c>
      <c r="EZ19" s="22">
        <f t="shared" si="117"/>
        <v>-11.875</v>
      </c>
      <c r="FA19" s="22">
        <f t="shared" si="118"/>
        <v>141.015625</v>
      </c>
      <c r="FB19" s="22">
        <f t="shared" si="119"/>
        <v>0</v>
      </c>
      <c r="FC19" s="22"/>
      <c r="FD19" s="22">
        <f t="shared" si="120"/>
        <v>0</v>
      </c>
      <c r="FE19" s="22">
        <f t="shared" si="121"/>
        <v>-12.333333333333336</v>
      </c>
      <c r="FF19" s="22">
        <f t="shared" si="122"/>
        <v>152.11111111111117</v>
      </c>
      <c r="FG19" s="22">
        <f t="shared" si="123"/>
        <v>0</v>
      </c>
      <c r="FH19" s="22"/>
      <c r="FI19" s="22">
        <f t="shared" si="124"/>
        <v>0</v>
      </c>
      <c r="FJ19" s="22">
        <f t="shared" si="125"/>
        <v>-10.700000000000003</v>
      </c>
      <c r="FK19" s="22">
        <f t="shared" si="126"/>
        <v>114.49000000000007</v>
      </c>
      <c r="FL19" s="22">
        <f t="shared" si="127"/>
        <v>0</v>
      </c>
      <c r="FM19" s="22"/>
      <c r="FN19" s="22">
        <f t="shared" si="128"/>
        <v>0</v>
      </c>
      <c r="FO19" s="22">
        <f t="shared" si="129"/>
        <v>-9.2727272727272734</v>
      </c>
      <c r="FP19" s="22">
        <f t="shared" si="130"/>
        <v>85.983471074380176</v>
      </c>
      <c r="FQ19" s="22">
        <f t="shared" si="131"/>
        <v>0</v>
      </c>
      <c r="FR19" s="22"/>
      <c r="FS19" s="22">
        <f t="shared" si="132"/>
        <v>0</v>
      </c>
      <c r="FT19" s="22">
        <f t="shared" si="133"/>
        <v>-8.3333333333333321</v>
      </c>
      <c r="FU19" s="22">
        <f t="shared" si="134"/>
        <v>69.444444444444429</v>
      </c>
      <c r="FV19" s="22">
        <f t="shared" si="135"/>
        <v>0</v>
      </c>
      <c r="FW19" s="22"/>
      <c r="FX19" s="22">
        <f t="shared" si="136"/>
        <v>0</v>
      </c>
      <c r="FY19" s="22">
        <f t="shared" si="137"/>
        <v>-8.6153846153846132</v>
      </c>
      <c r="FZ19" s="22">
        <f t="shared" si="138"/>
        <v>74.224852071005884</v>
      </c>
      <c r="GA19" s="22">
        <f t="shared" si="139"/>
        <v>0</v>
      </c>
      <c r="GB19" s="22"/>
      <c r="GC19" s="22">
        <f t="shared" si="140"/>
        <v>0</v>
      </c>
      <c r="GD19" s="22">
        <f t="shared" si="141"/>
        <v>-6.571428571428573</v>
      </c>
      <c r="GE19" s="22">
        <f t="shared" si="142"/>
        <v>43.183673469387777</v>
      </c>
      <c r="GF19" s="22">
        <f t="shared" si="143"/>
        <v>0</v>
      </c>
      <c r="GG19" s="22"/>
      <c r="GH19" s="22">
        <f t="shared" si="144"/>
        <v>0</v>
      </c>
      <c r="GI19" s="22">
        <f t="shared" si="145"/>
        <v>-5.8000000000000007</v>
      </c>
      <c r="GJ19" s="22">
        <f t="shared" si="146"/>
        <v>33.640000000000008</v>
      </c>
      <c r="GK19" s="22">
        <f t="shared" si="147"/>
        <v>0</v>
      </c>
      <c r="GL19" s="22"/>
      <c r="GM19" s="22">
        <f t="shared" si="148"/>
        <v>0</v>
      </c>
      <c r="GN19" s="22">
        <f t="shared" si="149"/>
        <v>-5.5</v>
      </c>
      <c r="GO19" s="22">
        <f t="shared" si="150"/>
        <v>30.25</v>
      </c>
      <c r="GP19" s="22">
        <f t="shared" si="151"/>
        <v>0</v>
      </c>
      <c r="GQ19" s="23"/>
      <c r="GR19" s="22">
        <f t="shared" si="152"/>
        <v>0</v>
      </c>
      <c r="GS19" s="22">
        <f t="shared" si="153"/>
        <v>-4.647058823529413</v>
      </c>
      <c r="GT19" s="22">
        <f t="shared" si="154"/>
        <v>21.595155709342571</v>
      </c>
      <c r="GU19" s="22">
        <f t="shared" si="155"/>
        <v>0</v>
      </c>
      <c r="GV19" s="23"/>
      <c r="GW19" s="22">
        <f t="shared" si="156"/>
        <v>0</v>
      </c>
      <c r="GX19" s="22">
        <f t="shared" si="157"/>
        <v>-4.4444444444444429</v>
      </c>
      <c r="GY19" s="22">
        <f t="shared" si="158"/>
        <v>19.753086419753071</v>
      </c>
      <c r="GZ19" s="22">
        <f t="shared" si="159"/>
        <v>0</v>
      </c>
      <c r="HA19" s="23"/>
      <c r="HB19" s="22">
        <f t="shared" si="160"/>
        <v>0</v>
      </c>
      <c r="HC19" s="22">
        <f t="shared" si="161"/>
        <v>-4.2631578947368425</v>
      </c>
      <c r="HD19" s="22">
        <f t="shared" si="162"/>
        <v>18.174515235457068</v>
      </c>
      <c r="HE19" s="22">
        <f t="shared" si="163"/>
        <v>0</v>
      </c>
      <c r="HF19" s="23"/>
      <c r="HG19" s="22">
        <f t="shared" si="164"/>
        <v>0</v>
      </c>
      <c r="HH19" s="22">
        <f t="shared" si="165"/>
        <v>-3.75</v>
      </c>
      <c r="HI19" s="22">
        <f t="shared" si="166"/>
        <v>14.0625</v>
      </c>
      <c r="HJ19" s="22">
        <f t="shared" si="167"/>
        <v>0</v>
      </c>
      <c r="HK19" s="23"/>
      <c r="HL19" s="22">
        <f t="shared" si="168"/>
        <v>0</v>
      </c>
      <c r="HM19" s="22">
        <f t="shared" si="169"/>
        <v>-3.5</v>
      </c>
      <c r="HN19" s="22">
        <f t="shared" si="170"/>
        <v>12.25</v>
      </c>
      <c r="HO19" s="22">
        <f t="shared" si="171"/>
        <v>0</v>
      </c>
      <c r="HP19" s="23"/>
      <c r="HQ19" s="22">
        <f t="shared" si="172"/>
        <v>0</v>
      </c>
      <c r="HR19" s="22">
        <f t="shared" si="173"/>
        <v>-3.375</v>
      </c>
      <c r="HS19" s="22">
        <f t="shared" si="174"/>
        <v>11.390625</v>
      </c>
      <c r="HT19" s="22">
        <f t="shared" si="175"/>
        <v>0</v>
      </c>
      <c r="HU19" s="23"/>
      <c r="HV19" s="22">
        <f t="shared" si="176"/>
        <v>0</v>
      </c>
      <c r="HW19" s="22">
        <f t="shared" si="177"/>
        <v>-4.375</v>
      </c>
      <c r="HX19" s="22">
        <f t="shared" si="178"/>
        <v>19.140625</v>
      </c>
      <c r="HY19" s="22">
        <f t="shared" si="179"/>
        <v>0</v>
      </c>
    </row>
    <row r="20" spans="1:233">
      <c r="A20" s="14">
        <f t="shared" si="180"/>
        <v>24</v>
      </c>
      <c r="B20" s="15" t="s">
        <v>48</v>
      </c>
      <c r="C20" s="16">
        <f t="shared" si="181"/>
        <v>24.9</v>
      </c>
      <c r="D20" s="22"/>
      <c r="E20" s="22">
        <f t="shared" si="182"/>
        <v>0</v>
      </c>
      <c r="F20" s="22">
        <f t="shared" si="183"/>
        <v>-12.666666666666664</v>
      </c>
      <c r="G20" s="22">
        <f t="shared" si="184"/>
        <v>160.44444444444437</v>
      </c>
      <c r="H20" s="22">
        <f t="shared" si="185"/>
        <v>0</v>
      </c>
      <c r="I20" s="22"/>
      <c r="J20" s="22">
        <f t="shared" si="4"/>
        <v>0</v>
      </c>
      <c r="K20" s="22">
        <f t="shared" si="5"/>
        <v>-10.714285714285715</v>
      </c>
      <c r="L20" s="22">
        <f t="shared" si="6"/>
        <v>114.79591836734696</v>
      </c>
      <c r="M20" s="22">
        <f t="shared" si="7"/>
        <v>0</v>
      </c>
      <c r="N20" s="22"/>
      <c r="O20" s="22">
        <f t="shared" si="8"/>
        <v>0</v>
      </c>
      <c r="P20" s="22">
        <f t="shared" si="9"/>
        <v>-9.125</v>
      </c>
      <c r="Q20" s="22">
        <f t="shared" si="10"/>
        <v>83.265625</v>
      </c>
      <c r="R20" s="22">
        <f t="shared" si="11"/>
        <v>0</v>
      </c>
      <c r="S20" s="22"/>
      <c r="T20" s="22">
        <f t="shared" si="12"/>
        <v>0</v>
      </c>
      <c r="U20" s="22">
        <f t="shared" si="13"/>
        <v>-8.2222222222222214</v>
      </c>
      <c r="V20" s="22">
        <f t="shared" si="14"/>
        <v>67.604938271604922</v>
      </c>
      <c r="W20" s="22">
        <f t="shared" si="15"/>
        <v>0</v>
      </c>
      <c r="X20" s="22"/>
      <c r="Y20" s="22">
        <f t="shared" si="16"/>
        <v>0</v>
      </c>
      <c r="Z20" s="22">
        <f t="shared" si="17"/>
        <v>-6.6999999999999993</v>
      </c>
      <c r="AA20" s="22">
        <f t="shared" si="18"/>
        <v>44.889999999999993</v>
      </c>
      <c r="AB20" s="22">
        <f t="shared" si="19"/>
        <v>0</v>
      </c>
      <c r="AC20" s="22"/>
      <c r="AD20" s="22">
        <f t="shared" si="20"/>
        <v>0</v>
      </c>
      <c r="AE20" s="22">
        <f t="shared" si="21"/>
        <v>-6.1818181818181834</v>
      </c>
      <c r="AF20" s="22">
        <f t="shared" si="22"/>
        <v>38.21487603305787</v>
      </c>
      <c r="AG20" s="22">
        <f t="shared" si="23"/>
        <v>0</v>
      </c>
      <c r="AH20" s="22"/>
      <c r="AI20" s="22">
        <f t="shared" si="24"/>
        <v>0</v>
      </c>
      <c r="AJ20" s="22">
        <f t="shared" si="25"/>
        <v>-5.1666666666666679</v>
      </c>
      <c r="AK20" s="22">
        <f t="shared" si="26"/>
        <v>26.694444444444457</v>
      </c>
      <c r="AL20" s="22">
        <f t="shared" si="27"/>
        <v>0</v>
      </c>
      <c r="AM20" s="22"/>
      <c r="AN20" s="22">
        <f t="shared" si="28"/>
        <v>0</v>
      </c>
      <c r="AO20" s="22">
        <f t="shared" si="29"/>
        <v>-4.3076923076923066</v>
      </c>
      <c r="AP20" s="22">
        <f t="shared" si="30"/>
        <v>18.556213017751471</v>
      </c>
      <c r="AQ20" s="22">
        <f t="shared" si="31"/>
        <v>0</v>
      </c>
      <c r="AR20" s="22"/>
      <c r="AS20" s="22">
        <f t="shared" si="32"/>
        <v>0</v>
      </c>
      <c r="AT20" s="22">
        <f t="shared" si="33"/>
        <v>-3.3571428571428577</v>
      </c>
      <c r="AU20" s="22">
        <f t="shared" si="34"/>
        <v>11.27040816326531</v>
      </c>
      <c r="AV20" s="22">
        <f t="shared" si="35"/>
        <v>0</v>
      </c>
      <c r="AW20" s="22"/>
      <c r="AX20" s="22">
        <f t="shared" si="36"/>
        <v>0</v>
      </c>
      <c r="AY20" s="22">
        <f t="shared" si="37"/>
        <v>-4</v>
      </c>
      <c r="AZ20" s="22">
        <f t="shared" si="38"/>
        <v>16</v>
      </c>
      <c r="BA20" s="22">
        <f t="shared" si="39"/>
        <v>0</v>
      </c>
      <c r="BB20" s="22">
        <v>1</v>
      </c>
      <c r="BC20" s="22">
        <f t="shared" si="40"/>
        <v>24.5</v>
      </c>
      <c r="BD20" s="22">
        <f t="shared" si="41"/>
        <v>-2.625</v>
      </c>
      <c r="BE20" s="22">
        <f t="shared" si="42"/>
        <v>6.890625</v>
      </c>
      <c r="BF20" s="22">
        <f t="shared" si="43"/>
        <v>6.890625</v>
      </c>
      <c r="BG20" s="22">
        <v>1</v>
      </c>
      <c r="BH20" s="22">
        <f t="shared" si="44"/>
        <v>24.5</v>
      </c>
      <c r="BI20" s="22">
        <f t="shared" si="45"/>
        <v>-2.5882352941176485</v>
      </c>
      <c r="BJ20" s="22">
        <f t="shared" si="46"/>
        <v>6.6989619377162706</v>
      </c>
      <c r="BK20" s="22">
        <f t="shared" si="47"/>
        <v>6.6989619377162706</v>
      </c>
      <c r="BL20" s="22">
        <v>3</v>
      </c>
      <c r="BM20" s="22">
        <f t="shared" si="48"/>
        <v>73.5</v>
      </c>
      <c r="BN20" s="22">
        <f t="shared" si="49"/>
        <v>-1</v>
      </c>
      <c r="BO20" s="22">
        <f t="shared" si="50"/>
        <v>1</v>
      </c>
      <c r="BP20" s="22">
        <f t="shared" si="51"/>
        <v>3</v>
      </c>
      <c r="BQ20" s="22">
        <v>2</v>
      </c>
      <c r="BR20" s="22">
        <f t="shared" si="52"/>
        <v>49</v>
      </c>
      <c r="BS20" s="22">
        <f t="shared" si="53"/>
        <v>-1.526315789473685</v>
      </c>
      <c r="BT20" s="22">
        <f t="shared" si="54"/>
        <v>2.3296398891966783</v>
      </c>
      <c r="BU20" s="22">
        <f t="shared" si="55"/>
        <v>4.6592797783933566</v>
      </c>
      <c r="BV20" s="22">
        <v>2</v>
      </c>
      <c r="BW20" s="22">
        <f t="shared" si="56"/>
        <v>49</v>
      </c>
      <c r="BX20" s="22">
        <f t="shared" si="57"/>
        <v>-0.6923076923076934</v>
      </c>
      <c r="BY20" s="22">
        <f t="shared" si="58"/>
        <v>0.47928994082840387</v>
      </c>
      <c r="BZ20" s="22">
        <f t="shared" si="59"/>
        <v>0.95857988165680774</v>
      </c>
      <c r="CA20" s="22">
        <v>3</v>
      </c>
      <c r="CB20" s="22">
        <f t="shared" si="60"/>
        <v>73.5</v>
      </c>
      <c r="CC20" s="22">
        <f t="shared" si="61"/>
        <v>-0.42857142857142705</v>
      </c>
      <c r="CD20" s="22">
        <f t="shared" si="62"/>
        <v>0.18367346938775381</v>
      </c>
      <c r="CE20" s="22">
        <f t="shared" si="63"/>
        <v>0.55102040816326148</v>
      </c>
      <c r="CF20" s="22"/>
      <c r="CG20" s="22">
        <f t="shared" si="64"/>
        <v>0</v>
      </c>
      <c r="CH20" s="22">
        <f t="shared" si="65"/>
        <v>-0.83333333333333215</v>
      </c>
      <c r="CI20" s="22">
        <f t="shared" si="66"/>
        <v>0.69444444444444242</v>
      </c>
      <c r="CJ20" s="22">
        <f t="shared" si="67"/>
        <v>0</v>
      </c>
      <c r="CK20" s="22">
        <v>1</v>
      </c>
      <c r="CL20" s="22">
        <f t="shared" si="68"/>
        <v>24.5</v>
      </c>
      <c r="CM20" s="22">
        <f t="shared" si="69"/>
        <v>0.19999999999999929</v>
      </c>
      <c r="CN20" s="22">
        <f t="shared" si="70"/>
        <v>3.9999999999999716E-2</v>
      </c>
      <c r="CO20" s="22">
        <f t="shared" si="71"/>
        <v>3.9999999999999716E-2</v>
      </c>
      <c r="CP20" s="22"/>
      <c r="CQ20" s="22">
        <f t="shared" si="72"/>
        <v>0</v>
      </c>
      <c r="CR20" s="22">
        <f t="shared" si="73"/>
        <v>-1.7142857142857153</v>
      </c>
      <c r="CS20" s="22">
        <f t="shared" si="74"/>
        <v>2.9387755102040849</v>
      </c>
      <c r="CT20" s="22">
        <f t="shared" si="75"/>
        <v>0</v>
      </c>
      <c r="CU20" s="22">
        <v>3</v>
      </c>
      <c r="CV20" s="22">
        <f t="shared" si="76"/>
        <v>73.5</v>
      </c>
      <c r="CW20" s="22">
        <f t="shared" si="77"/>
        <v>0</v>
      </c>
      <c r="CX20" s="22">
        <f t="shared" si="78"/>
        <v>0</v>
      </c>
      <c r="CY20" s="22">
        <f t="shared" si="79"/>
        <v>0</v>
      </c>
      <c r="CZ20" s="22">
        <v>3</v>
      </c>
      <c r="DA20" s="22">
        <f t="shared" si="80"/>
        <v>73.5</v>
      </c>
      <c r="DB20" s="22">
        <f t="shared" si="81"/>
        <v>-1</v>
      </c>
      <c r="DC20" s="22">
        <f t="shared" si="82"/>
        <v>1</v>
      </c>
      <c r="DD20" s="22">
        <f t="shared" si="83"/>
        <v>3</v>
      </c>
      <c r="DE20" s="23">
        <v>3</v>
      </c>
      <c r="DF20" s="22">
        <f t="shared" si="84"/>
        <v>73.5</v>
      </c>
      <c r="DG20" s="22">
        <f t="shared" si="85"/>
        <v>1</v>
      </c>
      <c r="DH20" s="22">
        <f t="shared" si="86"/>
        <v>1</v>
      </c>
      <c r="DI20" s="22">
        <f t="shared" si="87"/>
        <v>3</v>
      </c>
      <c r="DJ20" s="23">
        <v>1</v>
      </c>
      <c r="DK20" s="22">
        <f t="shared" si="88"/>
        <v>24.5</v>
      </c>
      <c r="DL20" s="22">
        <f t="shared" si="89"/>
        <v>1</v>
      </c>
      <c r="DM20" s="22">
        <f t="shared" si="90"/>
        <v>1</v>
      </c>
      <c r="DN20" s="22">
        <f t="shared" si="91"/>
        <v>1</v>
      </c>
      <c r="DO20" s="23">
        <v>2</v>
      </c>
      <c r="DP20" s="22">
        <f t="shared" si="0"/>
        <v>49</v>
      </c>
      <c r="DQ20" s="22">
        <f t="shared" si="1"/>
        <v>1.466666666666665</v>
      </c>
      <c r="DR20" s="22">
        <f t="shared" si="2"/>
        <v>2.1511111111111063</v>
      </c>
      <c r="DS20" s="22">
        <f t="shared" si="3"/>
        <v>4.3022222222222126</v>
      </c>
      <c r="DT20" s="22">
        <v>3</v>
      </c>
      <c r="DU20" s="22">
        <f t="shared" si="92"/>
        <v>73.5</v>
      </c>
      <c r="DV20" s="22">
        <f t="shared" si="93"/>
        <v>1</v>
      </c>
      <c r="DW20" s="22">
        <f t="shared" si="94"/>
        <v>1</v>
      </c>
      <c r="DX20" s="22">
        <f t="shared" si="95"/>
        <v>3</v>
      </c>
      <c r="DY20" s="22">
        <v>2</v>
      </c>
      <c r="DZ20" s="22">
        <f t="shared" si="96"/>
        <v>49</v>
      </c>
      <c r="EA20" s="22">
        <f t="shared" si="97"/>
        <v>0.80000000000000071</v>
      </c>
      <c r="EB20" s="22">
        <f t="shared" si="98"/>
        <v>0.64000000000000112</v>
      </c>
      <c r="EC20" s="22">
        <f t="shared" si="99"/>
        <v>1.2800000000000022</v>
      </c>
      <c r="ED20" s="22"/>
      <c r="EE20" s="22">
        <f t="shared" si="100"/>
        <v>0</v>
      </c>
      <c r="EF20" s="22">
        <f t="shared" si="101"/>
        <v>2.8000000000000007</v>
      </c>
      <c r="EG20" s="22">
        <f t="shared" si="102"/>
        <v>7.8400000000000043</v>
      </c>
      <c r="EH20" s="22">
        <f t="shared" si="103"/>
        <v>0</v>
      </c>
      <c r="EI20" s="22"/>
      <c r="EJ20" s="22">
        <f t="shared" si="104"/>
        <v>0</v>
      </c>
      <c r="EK20" s="22">
        <f t="shared" si="105"/>
        <v>3.1999999999999993</v>
      </c>
      <c r="EL20" s="22">
        <f t="shared" si="106"/>
        <v>10.239999999999995</v>
      </c>
      <c r="EM20" s="22">
        <f t="shared" si="107"/>
        <v>0</v>
      </c>
      <c r="EN20" s="22"/>
      <c r="EO20" s="22">
        <f t="shared" si="108"/>
        <v>0</v>
      </c>
      <c r="EP20" s="22">
        <f t="shared" si="109"/>
        <v>4.8000000000000007</v>
      </c>
      <c r="EQ20" s="22">
        <f t="shared" si="110"/>
        <v>23.040000000000006</v>
      </c>
      <c r="ER20" s="22">
        <f t="shared" si="111"/>
        <v>0</v>
      </c>
      <c r="ES20" s="22"/>
      <c r="ET20" s="22">
        <f t="shared" si="112"/>
        <v>0</v>
      </c>
      <c r="EU20" s="22">
        <f t="shared" si="113"/>
        <v>-12.285714285714285</v>
      </c>
      <c r="EV20" s="22">
        <f t="shared" si="114"/>
        <v>150.93877551020407</v>
      </c>
      <c r="EW20" s="22">
        <f t="shared" si="115"/>
        <v>0</v>
      </c>
      <c r="EX20" s="22"/>
      <c r="EY20" s="22">
        <f t="shared" si="116"/>
        <v>0</v>
      </c>
      <c r="EZ20" s="22">
        <f t="shared" si="117"/>
        <v>-10.875</v>
      </c>
      <c r="FA20" s="22">
        <f t="shared" si="118"/>
        <v>118.265625</v>
      </c>
      <c r="FB20" s="22">
        <f t="shared" si="119"/>
        <v>0</v>
      </c>
      <c r="FC20" s="22"/>
      <c r="FD20" s="22">
        <f t="shared" si="120"/>
        <v>0</v>
      </c>
      <c r="FE20" s="22">
        <f t="shared" si="121"/>
        <v>-11.333333333333336</v>
      </c>
      <c r="FF20" s="22">
        <f t="shared" si="122"/>
        <v>128.44444444444449</v>
      </c>
      <c r="FG20" s="22">
        <f t="shared" si="123"/>
        <v>0</v>
      </c>
      <c r="FH20" s="22"/>
      <c r="FI20" s="22">
        <f t="shared" si="124"/>
        <v>0</v>
      </c>
      <c r="FJ20" s="22">
        <f t="shared" si="125"/>
        <v>-9.7000000000000028</v>
      </c>
      <c r="FK20" s="22">
        <f t="shared" si="126"/>
        <v>94.09000000000006</v>
      </c>
      <c r="FL20" s="22">
        <f t="shared" si="127"/>
        <v>0</v>
      </c>
      <c r="FM20" s="22"/>
      <c r="FN20" s="22">
        <f t="shared" si="128"/>
        <v>0</v>
      </c>
      <c r="FO20" s="22">
        <f t="shared" si="129"/>
        <v>-8.2727272727272734</v>
      </c>
      <c r="FP20" s="22">
        <f t="shared" si="130"/>
        <v>68.43801652892563</v>
      </c>
      <c r="FQ20" s="22">
        <f t="shared" si="131"/>
        <v>0</v>
      </c>
      <c r="FR20" s="22"/>
      <c r="FS20" s="22">
        <f t="shared" si="132"/>
        <v>0</v>
      </c>
      <c r="FT20" s="22">
        <f t="shared" si="133"/>
        <v>-7.3333333333333321</v>
      </c>
      <c r="FU20" s="22">
        <f t="shared" si="134"/>
        <v>53.777777777777757</v>
      </c>
      <c r="FV20" s="22">
        <f t="shared" si="135"/>
        <v>0</v>
      </c>
      <c r="FW20" s="22"/>
      <c r="FX20" s="22">
        <f t="shared" si="136"/>
        <v>0</v>
      </c>
      <c r="FY20" s="22">
        <f t="shared" si="137"/>
        <v>-7.6153846153846132</v>
      </c>
      <c r="FZ20" s="22">
        <f t="shared" si="138"/>
        <v>57.994082840236651</v>
      </c>
      <c r="GA20" s="22">
        <f t="shared" si="139"/>
        <v>0</v>
      </c>
      <c r="GB20" s="22"/>
      <c r="GC20" s="22">
        <f t="shared" si="140"/>
        <v>0</v>
      </c>
      <c r="GD20" s="22">
        <f t="shared" si="141"/>
        <v>-5.571428571428573</v>
      </c>
      <c r="GE20" s="22">
        <f t="shared" si="142"/>
        <v>31.040816326530628</v>
      </c>
      <c r="GF20" s="22">
        <f t="shared" si="143"/>
        <v>0</v>
      </c>
      <c r="GG20" s="22"/>
      <c r="GH20" s="22">
        <f t="shared" si="144"/>
        <v>0</v>
      </c>
      <c r="GI20" s="22">
        <f t="shared" si="145"/>
        <v>-4.8000000000000007</v>
      </c>
      <c r="GJ20" s="22">
        <f t="shared" si="146"/>
        <v>23.040000000000006</v>
      </c>
      <c r="GK20" s="22">
        <f t="shared" si="147"/>
        <v>0</v>
      </c>
      <c r="GL20" s="22"/>
      <c r="GM20" s="22">
        <f t="shared" si="148"/>
        <v>0</v>
      </c>
      <c r="GN20" s="22">
        <f t="shared" si="149"/>
        <v>-4.5</v>
      </c>
      <c r="GO20" s="22">
        <f t="shared" si="150"/>
        <v>20.25</v>
      </c>
      <c r="GP20" s="22">
        <f t="shared" si="151"/>
        <v>0</v>
      </c>
      <c r="GQ20" s="23"/>
      <c r="GR20" s="22">
        <f t="shared" si="152"/>
        <v>0</v>
      </c>
      <c r="GS20" s="22">
        <f t="shared" si="153"/>
        <v>-3.647058823529413</v>
      </c>
      <c r="GT20" s="22">
        <f t="shared" si="154"/>
        <v>13.301038062283746</v>
      </c>
      <c r="GU20" s="22">
        <f t="shared" si="155"/>
        <v>0</v>
      </c>
      <c r="GV20" s="23">
        <v>1</v>
      </c>
      <c r="GW20" s="22">
        <f t="shared" si="156"/>
        <v>24.5</v>
      </c>
      <c r="GX20" s="22">
        <f t="shared" si="157"/>
        <v>-3.4444444444444429</v>
      </c>
      <c r="GY20" s="22">
        <f t="shared" si="158"/>
        <v>11.864197530864187</v>
      </c>
      <c r="GZ20" s="22">
        <f t="shared" si="159"/>
        <v>11.864197530864187</v>
      </c>
      <c r="HA20" s="23"/>
      <c r="HB20" s="22">
        <f t="shared" si="160"/>
        <v>0</v>
      </c>
      <c r="HC20" s="22">
        <f t="shared" si="161"/>
        <v>-3.2631578947368425</v>
      </c>
      <c r="HD20" s="22">
        <f t="shared" si="162"/>
        <v>10.648199445983382</v>
      </c>
      <c r="HE20" s="22">
        <f t="shared" si="163"/>
        <v>0</v>
      </c>
      <c r="HF20" s="23"/>
      <c r="HG20" s="22">
        <f t="shared" si="164"/>
        <v>0</v>
      </c>
      <c r="HH20" s="22">
        <f t="shared" si="165"/>
        <v>-2.75</v>
      </c>
      <c r="HI20" s="22">
        <f t="shared" si="166"/>
        <v>7.5625</v>
      </c>
      <c r="HJ20" s="22">
        <f t="shared" si="167"/>
        <v>0</v>
      </c>
      <c r="HK20" s="23">
        <v>1</v>
      </c>
      <c r="HL20" s="22">
        <f t="shared" si="168"/>
        <v>24.5</v>
      </c>
      <c r="HM20" s="22">
        <f t="shared" si="169"/>
        <v>-2.5</v>
      </c>
      <c r="HN20" s="22">
        <f t="shared" si="170"/>
        <v>6.25</v>
      </c>
      <c r="HO20" s="22">
        <f t="shared" si="171"/>
        <v>6.25</v>
      </c>
      <c r="HP20" s="23"/>
      <c r="HQ20" s="22">
        <f t="shared" si="172"/>
        <v>0</v>
      </c>
      <c r="HR20" s="22">
        <f t="shared" si="173"/>
        <v>-2.375</v>
      </c>
      <c r="HS20" s="22">
        <f t="shared" si="174"/>
        <v>5.640625</v>
      </c>
      <c r="HT20" s="22">
        <f t="shared" si="175"/>
        <v>0</v>
      </c>
      <c r="HU20" s="23"/>
      <c r="HV20" s="22">
        <f t="shared" si="176"/>
        <v>0</v>
      </c>
      <c r="HW20" s="22">
        <f t="shared" si="177"/>
        <v>-3.375</v>
      </c>
      <c r="HX20" s="22">
        <f t="shared" si="178"/>
        <v>11.390625</v>
      </c>
      <c r="HY20" s="22">
        <f t="shared" si="179"/>
        <v>0</v>
      </c>
    </row>
    <row r="21" spans="1:233">
      <c r="A21" s="14">
        <f t="shared" si="180"/>
        <v>25</v>
      </c>
      <c r="B21" s="15" t="s">
        <v>48</v>
      </c>
      <c r="C21" s="16">
        <f t="shared" si="181"/>
        <v>25.9</v>
      </c>
      <c r="D21" s="22"/>
      <c r="E21" s="22">
        <f t="shared" si="182"/>
        <v>0</v>
      </c>
      <c r="F21" s="22">
        <f t="shared" si="183"/>
        <v>-11.666666666666664</v>
      </c>
      <c r="G21" s="22">
        <f t="shared" si="184"/>
        <v>136.11111111111106</v>
      </c>
      <c r="H21" s="22">
        <f t="shared" si="185"/>
        <v>0</v>
      </c>
      <c r="I21" s="22"/>
      <c r="J21" s="22">
        <f t="shared" si="4"/>
        <v>0</v>
      </c>
      <c r="K21" s="22">
        <f t="shared" si="5"/>
        <v>-9.7142857142857153</v>
      </c>
      <c r="L21" s="22">
        <f t="shared" si="6"/>
        <v>94.367346938775526</v>
      </c>
      <c r="M21" s="22">
        <f t="shared" si="7"/>
        <v>0</v>
      </c>
      <c r="N21" s="22"/>
      <c r="O21" s="22">
        <f t="shared" si="8"/>
        <v>0</v>
      </c>
      <c r="P21" s="22">
        <f t="shared" si="9"/>
        <v>-8.125</v>
      </c>
      <c r="Q21" s="22">
        <f t="shared" si="10"/>
        <v>66.015625</v>
      </c>
      <c r="R21" s="22">
        <f t="shared" si="11"/>
        <v>0</v>
      </c>
      <c r="S21" s="22"/>
      <c r="T21" s="22">
        <f t="shared" si="12"/>
        <v>0</v>
      </c>
      <c r="U21" s="22">
        <f t="shared" si="13"/>
        <v>-7.2222222222222214</v>
      </c>
      <c r="V21" s="22">
        <f t="shared" si="14"/>
        <v>52.160493827160479</v>
      </c>
      <c r="W21" s="22">
        <f t="shared" si="15"/>
        <v>0</v>
      </c>
      <c r="X21" s="22"/>
      <c r="Y21" s="22">
        <f t="shared" si="16"/>
        <v>0</v>
      </c>
      <c r="Z21" s="22">
        <f t="shared" si="17"/>
        <v>-5.6999999999999993</v>
      </c>
      <c r="AA21" s="22">
        <f t="shared" si="18"/>
        <v>32.489999999999995</v>
      </c>
      <c r="AB21" s="22">
        <f t="shared" si="19"/>
        <v>0</v>
      </c>
      <c r="AC21" s="22"/>
      <c r="AD21" s="22">
        <f t="shared" si="20"/>
        <v>0</v>
      </c>
      <c r="AE21" s="22">
        <f t="shared" si="21"/>
        <v>-5.1818181818181834</v>
      </c>
      <c r="AF21" s="22">
        <f t="shared" si="22"/>
        <v>26.851239669421503</v>
      </c>
      <c r="AG21" s="22">
        <f t="shared" si="23"/>
        <v>0</v>
      </c>
      <c r="AH21" s="22"/>
      <c r="AI21" s="22">
        <f t="shared" si="24"/>
        <v>0</v>
      </c>
      <c r="AJ21" s="22">
        <f t="shared" si="25"/>
        <v>-4.1666666666666679</v>
      </c>
      <c r="AK21" s="22">
        <f t="shared" si="26"/>
        <v>17.361111111111121</v>
      </c>
      <c r="AL21" s="22">
        <f t="shared" si="27"/>
        <v>0</v>
      </c>
      <c r="AM21" s="22"/>
      <c r="AN21" s="22">
        <f t="shared" si="28"/>
        <v>0</v>
      </c>
      <c r="AO21" s="22">
        <f t="shared" si="29"/>
        <v>-3.3076923076923066</v>
      </c>
      <c r="AP21" s="22">
        <f t="shared" si="30"/>
        <v>10.940828402366856</v>
      </c>
      <c r="AQ21" s="22">
        <f t="shared" si="31"/>
        <v>0</v>
      </c>
      <c r="AR21" s="22">
        <v>1</v>
      </c>
      <c r="AS21" s="22">
        <f t="shared" si="32"/>
        <v>25.5</v>
      </c>
      <c r="AT21" s="22">
        <f t="shared" si="33"/>
        <v>-2.3571428571428577</v>
      </c>
      <c r="AU21" s="22">
        <f t="shared" si="34"/>
        <v>5.5561224489795942</v>
      </c>
      <c r="AV21" s="22">
        <f t="shared" si="35"/>
        <v>5.5561224489795942</v>
      </c>
      <c r="AW21" s="22"/>
      <c r="AX21" s="22">
        <f t="shared" si="36"/>
        <v>0</v>
      </c>
      <c r="AY21" s="22">
        <f t="shared" si="37"/>
        <v>-3</v>
      </c>
      <c r="AZ21" s="22">
        <f t="shared" si="38"/>
        <v>9</v>
      </c>
      <c r="BA21" s="22">
        <f t="shared" si="39"/>
        <v>0</v>
      </c>
      <c r="BB21" s="22">
        <v>1</v>
      </c>
      <c r="BC21" s="22">
        <f t="shared" si="40"/>
        <v>25.5</v>
      </c>
      <c r="BD21" s="22">
        <f t="shared" si="41"/>
        <v>-1.625</v>
      </c>
      <c r="BE21" s="22">
        <f t="shared" si="42"/>
        <v>2.640625</v>
      </c>
      <c r="BF21" s="22">
        <f t="shared" si="43"/>
        <v>2.640625</v>
      </c>
      <c r="BG21" s="22">
        <v>1</v>
      </c>
      <c r="BH21" s="22">
        <f t="shared" si="44"/>
        <v>25.5</v>
      </c>
      <c r="BI21" s="22">
        <f t="shared" si="45"/>
        <v>-1.5882352941176485</v>
      </c>
      <c r="BJ21" s="22">
        <f t="shared" si="46"/>
        <v>2.5224913494809735</v>
      </c>
      <c r="BK21" s="22">
        <f t="shared" si="47"/>
        <v>2.5224913494809735</v>
      </c>
      <c r="BL21" s="22">
        <v>6</v>
      </c>
      <c r="BM21" s="22">
        <f t="shared" si="48"/>
        <v>153</v>
      </c>
      <c r="BN21" s="22">
        <f t="shared" si="49"/>
        <v>0</v>
      </c>
      <c r="BO21" s="22">
        <f t="shared" si="50"/>
        <v>0</v>
      </c>
      <c r="BP21" s="22">
        <f t="shared" si="51"/>
        <v>0</v>
      </c>
      <c r="BQ21" s="22">
        <v>6</v>
      </c>
      <c r="BR21" s="22">
        <f t="shared" si="52"/>
        <v>153</v>
      </c>
      <c r="BS21" s="22">
        <f t="shared" si="53"/>
        <v>-0.52631578947368496</v>
      </c>
      <c r="BT21" s="22">
        <f t="shared" si="54"/>
        <v>0.27700831024930828</v>
      </c>
      <c r="BU21" s="22">
        <f t="shared" si="55"/>
        <v>1.6620498614958497</v>
      </c>
      <c r="BV21" s="22">
        <v>10</v>
      </c>
      <c r="BW21" s="22">
        <f t="shared" si="56"/>
        <v>255</v>
      </c>
      <c r="BX21" s="22">
        <f t="shared" si="57"/>
        <v>0.3076923076923066</v>
      </c>
      <c r="BY21" s="22">
        <f t="shared" si="58"/>
        <v>9.4674556213017083E-2</v>
      </c>
      <c r="BZ21" s="22">
        <f t="shared" si="59"/>
        <v>0.9467455621301708</v>
      </c>
      <c r="CA21" s="22">
        <v>2</v>
      </c>
      <c r="CB21" s="22">
        <f t="shared" si="60"/>
        <v>51</v>
      </c>
      <c r="CC21" s="22">
        <f t="shared" si="61"/>
        <v>0.57142857142857295</v>
      </c>
      <c r="CD21" s="22">
        <f t="shared" si="62"/>
        <v>0.32653061224489971</v>
      </c>
      <c r="CE21" s="22">
        <f t="shared" si="63"/>
        <v>0.65306122448979942</v>
      </c>
      <c r="CF21" s="22">
        <v>4</v>
      </c>
      <c r="CG21" s="22">
        <f t="shared" si="64"/>
        <v>102</v>
      </c>
      <c r="CH21" s="22">
        <f t="shared" si="65"/>
        <v>0.16666666666666785</v>
      </c>
      <c r="CI21" s="22">
        <f t="shared" si="66"/>
        <v>2.7777777777778172E-2</v>
      </c>
      <c r="CJ21" s="22">
        <f t="shared" si="67"/>
        <v>0.11111111111111269</v>
      </c>
      <c r="CK21" s="22">
        <v>2</v>
      </c>
      <c r="CL21" s="22">
        <f t="shared" si="68"/>
        <v>51</v>
      </c>
      <c r="CM21" s="22">
        <f t="shared" si="69"/>
        <v>1.1999999999999993</v>
      </c>
      <c r="CN21" s="22">
        <f t="shared" si="70"/>
        <v>1.4399999999999984</v>
      </c>
      <c r="CO21" s="22">
        <f t="shared" si="71"/>
        <v>2.8799999999999968</v>
      </c>
      <c r="CP21" s="22">
        <v>3</v>
      </c>
      <c r="CQ21" s="22">
        <f t="shared" si="72"/>
        <v>76.5</v>
      </c>
      <c r="CR21" s="22">
        <f t="shared" si="73"/>
        <v>-0.7142857142857153</v>
      </c>
      <c r="CS21" s="22">
        <f t="shared" si="74"/>
        <v>0.51020408163265452</v>
      </c>
      <c r="CT21" s="22">
        <f t="shared" si="75"/>
        <v>1.5306122448979635</v>
      </c>
      <c r="CU21" s="22">
        <v>2</v>
      </c>
      <c r="CV21" s="22">
        <f t="shared" si="76"/>
        <v>51</v>
      </c>
      <c r="CW21" s="22">
        <f t="shared" si="77"/>
        <v>1</v>
      </c>
      <c r="CX21" s="22">
        <f t="shared" si="78"/>
        <v>1</v>
      </c>
      <c r="CY21" s="22">
        <f t="shared" si="79"/>
        <v>2</v>
      </c>
      <c r="CZ21" s="22">
        <v>3</v>
      </c>
      <c r="DA21" s="22">
        <f t="shared" si="80"/>
        <v>76.5</v>
      </c>
      <c r="DB21" s="22">
        <f t="shared" si="81"/>
        <v>0</v>
      </c>
      <c r="DC21" s="22">
        <f t="shared" si="82"/>
        <v>0</v>
      </c>
      <c r="DD21" s="22">
        <f t="shared" si="83"/>
        <v>0</v>
      </c>
      <c r="DE21" s="23"/>
      <c r="DF21" s="22">
        <f t="shared" si="84"/>
        <v>0</v>
      </c>
      <c r="DG21" s="22">
        <f t="shared" si="85"/>
        <v>2</v>
      </c>
      <c r="DH21" s="22">
        <f t="shared" si="86"/>
        <v>4</v>
      </c>
      <c r="DI21" s="22">
        <f t="shared" si="87"/>
        <v>0</v>
      </c>
      <c r="DJ21" s="23">
        <v>1</v>
      </c>
      <c r="DK21" s="22">
        <f t="shared" si="88"/>
        <v>25.5</v>
      </c>
      <c r="DL21" s="22">
        <f t="shared" si="89"/>
        <v>2</v>
      </c>
      <c r="DM21" s="22">
        <f t="shared" si="90"/>
        <v>4</v>
      </c>
      <c r="DN21" s="22">
        <f t="shared" si="91"/>
        <v>4</v>
      </c>
      <c r="DO21" s="23">
        <v>1</v>
      </c>
      <c r="DP21" s="22">
        <f t="shared" si="0"/>
        <v>25.5</v>
      </c>
      <c r="DQ21" s="22">
        <f t="shared" si="1"/>
        <v>2.466666666666665</v>
      </c>
      <c r="DR21" s="22">
        <f t="shared" si="2"/>
        <v>6.0844444444444363</v>
      </c>
      <c r="DS21" s="22">
        <f t="shared" si="3"/>
        <v>6.0844444444444363</v>
      </c>
      <c r="DT21" s="22">
        <v>1</v>
      </c>
      <c r="DU21" s="22">
        <f t="shared" si="92"/>
        <v>25.5</v>
      </c>
      <c r="DV21" s="22">
        <f t="shared" si="93"/>
        <v>2</v>
      </c>
      <c r="DW21" s="22">
        <f t="shared" si="94"/>
        <v>4</v>
      </c>
      <c r="DX21" s="22">
        <f t="shared" si="95"/>
        <v>4</v>
      </c>
      <c r="DY21" s="22">
        <v>1</v>
      </c>
      <c r="DZ21" s="22">
        <f t="shared" si="96"/>
        <v>25.5</v>
      </c>
      <c r="EA21" s="22">
        <f t="shared" si="97"/>
        <v>1.8000000000000007</v>
      </c>
      <c r="EB21" s="22">
        <f t="shared" si="98"/>
        <v>3.2400000000000024</v>
      </c>
      <c r="EC21" s="22">
        <f t="shared" si="99"/>
        <v>3.2400000000000024</v>
      </c>
      <c r="ED21" s="22"/>
      <c r="EE21" s="22">
        <f t="shared" si="100"/>
        <v>0</v>
      </c>
      <c r="EF21" s="22">
        <f t="shared" si="101"/>
        <v>3.8000000000000007</v>
      </c>
      <c r="EG21" s="22">
        <f t="shared" si="102"/>
        <v>14.440000000000005</v>
      </c>
      <c r="EH21" s="22">
        <f t="shared" si="103"/>
        <v>0</v>
      </c>
      <c r="EI21" s="22"/>
      <c r="EJ21" s="22">
        <f t="shared" si="104"/>
        <v>0</v>
      </c>
      <c r="EK21" s="22">
        <f t="shared" si="105"/>
        <v>4.1999999999999993</v>
      </c>
      <c r="EL21" s="22">
        <f t="shared" si="106"/>
        <v>17.639999999999993</v>
      </c>
      <c r="EM21" s="22">
        <f t="shared" si="107"/>
        <v>0</v>
      </c>
      <c r="EN21" s="22"/>
      <c r="EO21" s="22">
        <f t="shared" si="108"/>
        <v>0</v>
      </c>
      <c r="EP21" s="22">
        <f t="shared" si="109"/>
        <v>5.8000000000000007</v>
      </c>
      <c r="EQ21" s="22">
        <f t="shared" si="110"/>
        <v>33.640000000000008</v>
      </c>
      <c r="ER21" s="22">
        <f t="shared" si="111"/>
        <v>0</v>
      </c>
      <c r="ES21" s="22"/>
      <c r="ET21" s="22">
        <f t="shared" si="112"/>
        <v>0</v>
      </c>
      <c r="EU21" s="22">
        <f t="shared" si="113"/>
        <v>-11.285714285714285</v>
      </c>
      <c r="EV21" s="22">
        <f t="shared" si="114"/>
        <v>127.36734693877548</v>
      </c>
      <c r="EW21" s="22">
        <f t="shared" si="115"/>
        <v>0</v>
      </c>
      <c r="EX21" s="22"/>
      <c r="EY21" s="22">
        <f t="shared" si="116"/>
        <v>0</v>
      </c>
      <c r="EZ21" s="22">
        <f t="shared" si="117"/>
        <v>-9.875</v>
      </c>
      <c r="FA21" s="22">
        <f t="shared" si="118"/>
        <v>97.515625</v>
      </c>
      <c r="FB21" s="22">
        <f t="shared" si="119"/>
        <v>0</v>
      </c>
      <c r="FC21" s="22"/>
      <c r="FD21" s="22">
        <f t="shared" si="120"/>
        <v>0</v>
      </c>
      <c r="FE21" s="22">
        <f t="shared" si="121"/>
        <v>-10.333333333333336</v>
      </c>
      <c r="FF21" s="22">
        <f t="shared" si="122"/>
        <v>106.77777777777783</v>
      </c>
      <c r="FG21" s="22">
        <f t="shared" si="123"/>
        <v>0</v>
      </c>
      <c r="FH21" s="22"/>
      <c r="FI21" s="22">
        <f t="shared" si="124"/>
        <v>0</v>
      </c>
      <c r="FJ21" s="22">
        <f t="shared" si="125"/>
        <v>-8.7000000000000028</v>
      </c>
      <c r="FK21" s="22">
        <f t="shared" si="126"/>
        <v>75.690000000000055</v>
      </c>
      <c r="FL21" s="22">
        <f t="shared" si="127"/>
        <v>0</v>
      </c>
      <c r="FM21" s="22"/>
      <c r="FN21" s="22">
        <f t="shared" si="128"/>
        <v>0</v>
      </c>
      <c r="FO21" s="22">
        <f t="shared" si="129"/>
        <v>-7.2727272727272734</v>
      </c>
      <c r="FP21" s="22">
        <f t="shared" si="130"/>
        <v>52.892561983471083</v>
      </c>
      <c r="FQ21" s="22">
        <f t="shared" si="131"/>
        <v>0</v>
      </c>
      <c r="FR21" s="22"/>
      <c r="FS21" s="22">
        <f t="shared" si="132"/>
        <v>0</v>
      </c>
      <c r="FT21" s="22">
        <f t="shared" si="133"/>
        <v>-6.3333333333333321</v>
      </c>
      <c r="FU21" s="22">
        <f t="shared" si="134"/>
        <v>40.111111111111093</v>
      </c>
      <c r="FV21" s="22">
        <f t="shared" si="135"/>
        <v>0</v>
      </c>
      <c r="FW21" s="22"/>
      <c r="FX21" s="22">
        <f t="shared" si="136"/>
        <v>0</v>
      </c>
      <c r="FY21" s="22">
        <f t="shared" si="137"/>
        <v>-6.6153846153846132</v>
      </c>
      <c r="FZ21" s="22">
        <f t="shared" si="138"/>
        <v>43.763313609467424</v>
      </c>
      <c r="GA21" s="22">
        <f t="shared" si="139"/>
        <v>0</v>
      </c>
      <c r="GB21" s="22"/>
      <c r="GC21" s="22">
        <f t="shared" si="140"/>
        <v>0</v>
      </c>
      <c r="GD21" s="22">
        <f t="shared" si="141"/>
        <v>-4.571428571428573</v>
      </c>
      <c r="GE21" s="22">
        <f t="shared" si="142"/>
        <v>20.897959183673482</v>
      </c>
      <c r="GF21" s="22">
        <f t="shared" si="143"/>
        <v>0</v>
      </c>
      <c r="GG21" s="22"/>
      <c r="GH21" s="22">
        <f t="shared" si="144"/>
        <v>0</v>
      </c>
      <c r="GI21" s="22">
        <f t="shared" si="145"/>
        <v>-3.8000000000000007</v>
      </c>
      <c r="GJ21" s="22">
        <f t="shared" si="146"/>
        <v>14.440000000000005</v>
      </c>
      <c r="GK21" s="22">
        <f t="shared" si="147"/>
        <v>0</v>
      </c>
      <c r="GL21" s="22">
        <v>1</v>
      </c>
      <c r="GM21" s="22">
        <f t="shared" si="148"/>
        <v>25.5</v>
      </c>
      <c r="GN21" s="22">
        <f t="shared" si="149"/>
        <v>-3.5</v>
      </c>
      <c r="GO21" s="22">
        <f t="shared" si="150"/>
        <v>12.25</v>
      </c>
      <c r="GP21" s="22">
        <f t="shared" si="151"/>
        <v>12.25</v>
      </c>
      <c r="GQ21" s="23">
        <v>1</v>
      </c>
      <c r="GR21" s="22">
        <f t="shared" si="152"/>
        <v>25.5</v>
      </c>
      <c r="GS21" s="22">
        <f t="shared" si="153"/>
        <v>-2.647058823529413</v>
      </c>
      <c r="GT21" s="22">
        <f t="shared" si="154"/>
        <v>7.0069204152249203</v>
      </c>
      <c r="GU21" s="22">
        <f t="shared" si="155"/>
        <v>7.0069204152249203</v>
      </c>
      <c r="GV21" s="23">
        <v>2</v>
      </c>
      <c r="GW21" s="22">
        <f t="shared" si="156"/>
        <v>51</v>
      </c>
      <c r="GX21" s="22">
        <f t="shared" si="157"/>
        <v>-2.4444444444444429</v>
      </c>
      <c r="GY21" s="22">
        <f t="shared" si="158"/>
        <v>5.9753086419753005</v>
      </c>
      <c r="GZ21" s="22">
        <f t="shared" si="159"/>
        <v>11.950617283950601</v>
      </c>
      <c r="HA21" s="23">
        <v>1</v>
      </c>
      <c r="HB21" s="22">
        <f t="shared" si="160"/>
        <v>25.5</v>
      </c>
      <c r="HC21" s="22">
        <f t="shared" si="161"/>
        <v>-2.2631578947368425</v>
      </c>
      <c r="HD21" s="22">
        <f t="shared" si="162"/>
        <v>5.1218836565096968</v>
      </c>
      <c r="HE21" s="22">
        <f t="shared" si="163"/>
        <v>5.1218836565096968</v>
      </c>
      <c r="HF21" s="23">
        <v>1</v>
      </c>
      <c r="HG21" s="22">
        <f t="shared" si="164"/>
        <v>25.5</v>
      </c>
      <c r="HH21" s="22">
        <f t="shared" si="165"/>
        <v>-1.75</v>
      </c>
      <c r="HI21" s="22">
        <f t="shared" si="166"/>
        <v>3.0625</v>
      </c>
      <c r="HJ21" s="22">
        <f t="shared" si="167"/>
        <v>3.0625</v>
      </c>
      <c r="HK21" s="23"/>
      <c r="HL21" s="22">
        <f t="shared" si="168"/>
        <v>0</v>
      </c>
      <c r="HM21" s="22">
        <f t="shared" si="169"/>
        <v>-1.5</v>
      </c>
      <c r="HN21" s="22">
        <f t="shared" si="170"/>
        <v>2.25</v>
      </c>
      <c r="HO21" s="22">
        <f t="shared" si="171"/>
        <v>0</v>
      </c>
      <c r="HP21" s="23">
        <v>3</v>
      </c>
      <c r="HQ21" s="22">
        <f t="shared" si="172"/>
        <v>76.5</v>
      </c>
      <c r="HR21" s="22">
        <f t="shared" si="173"/>
        <v>-1.375</v>
      </c>
      <c r="HS21" s="22">
        <f t="shared" si="174"/>
        <v>1.890625</v>
      </c>
      <c r="HT21" s="22">
        <f t="shared" si="175"/>
        <v>5.671875</v>
      </c>
      <c r="HU21" s="23"/>
      <c r="HV21" s="22">
        <f t="shared" si="176"/>
        <v>0</v>
      </c>
      <c r="HW21" s="22">
        <f t="shared" si="177"/>
        <v>-2.375</v>
      </c>
      <c r="HX21" s="22">
        <f t="shared" si="178"/>
        <v>5.640625</v>
      </c>
      <c r="HY21" s="22">
        <f t="shared" si="179"/>
        <v>0</v>
      </c>
    </row>
    <row r="22" spans="1:233">
      <c r="A22" s="14">
        <f t="shared" si="180"/>
        <v>26</v>
      </c>
      <c r="B22" s="15" t="s">
        <v>48</v>
      </c>
      <c r="C22" s="16">
        <f t="shared" si="181"/>
        <v>26.9</v>
      </c>
      <c r="D22" s="22"/>
      <c r="E22" s="22">
        <f t="shared" si="182"/>
        <v>0</v>
      </c>
      <c r="F22" s="22">
        <f t="shared" si="183"/>
        <v>-10.666666666666664</v>
      </c>
      <c r="G22" s="22">
        <f t="shared" si="184"/>
        <v>113.77777777777773</v>
      </c>
      <c r="H22" s="22">
        <f t="shared" si="185"/>
        <v>0</v>
      </c>
      <c r="I22" s="22"/>
      <c r="J22" s="22">
        <f t="shared" si="4"/>
        <v>0</v>
      </c>
      <c r="K22" s="22">
        <f t="shared" si="5"/>
        <v>-8.7142857142857153</v>
      </c>
      <c r="L22" s="22">
        <f t="shared" si="6"/>
        <v>75.938775510204096</v>
      </c>
      <c r="M22" s="22">
        <f t="shared" si="7"/>
        <v>0</v>
      </c>
      <c r="N22" s="22"/>
      <c r="O22" s="22">
        <f t="shared" si="8"/>
        <v>0</v>
      </c>
      <c r="P22" s="22">
        <f t="shared" si="9"/>
        <v>-7.125</v>
      </c>
      <c r="Q22" s="22">
        <f t="shared" si="10"/>
        <v>50.765625</v>
      </c>
      <c r="R22" s="22">
        <f t="shared" si="11"/>
        <v>0</v>
      </c>
      <c r="S22" s="22"/>
      <c r="T22" s="22">
        <f t="shared" si="12"/>
        <v>0</v>
      </c>
      <c r="U22" s="22">
        <f t="shared" si="13"/>
        <v>-6.2222222222222214</v>
      </c>
      <c r="V22" s="22">
        <f t="shared" si="14"/>
        <v>38.716049382716037</v>
      </c>
      <c r="W22" s="22">
        <f t="shared" si="15"/>
        <v>0</v>
      </c>
      <c r="X22" s="22"/>
      <c r="Y22" s="22">
        <f t="shared" si="16"/>
        <v>0</v>
      </c>
      <c r="Z22" s="22">
        <f t="shared" si="17"/>
        <v>-4.6999999999999993</v>
      </c>
      <c r="AA22" s="22">
        <f t="shared" si="18"/>
        <v>22.089999999999993</v>
      </c>
      <c r="AB22" s="22">
        <f t="shared" si="19"/>
        <v>0</v>
      </c>
      <c r="AC22" s="22"/>
      <c r="AD22" s="22">
        <f t="shared" si="20"/>
        <v>0</v>
      </c>
      <c r="AE22" s="22">
        <f t="shared" si="21"/>
        <v>-4.1818181818181834</v>
      </c>
      <c r="AF22" s="22">
        <f t="shared" si="22"/>
        <v>17.487603305785136</v>
      </c>
      <c r="AG22" s="22">
        <f t="shared" si="23"/>
        <v>0</v>
      </c>
      <c r="AH22" s="22"/>
      <c r="AI22" s="22">
        <f t="shared" si="24"/>
        <v>0</v>
      </c>
      <c r="AJ22" s="22">
        <f t="shared" si="25"/>
        <v>-3.1666666666666679</v>
      </c>
      <c r="AK22" s="22">
        <f t="shared" si="26"/>
        <v>10.027777777777786</v>
      </c>
      <c r="AL22" s="22">
        <f t="shared" si="27"/>
        <v>0</v>
      </c>
      <c r="AM22" s="22"/>
      <c r="AN22" s="22">
        <f t="shared" si="28"/>
        <v>0</v>
      </c>
      <c r="AO22" s="22">
        <f t="shared" si="29"/>
        <v>-2.3076923076923066</v>
      </c>
      <c r="AP22" s="22">
        <f t="shared" si="30"/>
        <v>5.3254437869822437</v>
      </c>
      <c r="AQ22" s="22">
        <f t="shared" si="31"/>
        <v>0</v>
      </c>
      <c r="AR22" s="22">
        <v>1</v>
      </c>
      <c r="AS22" s="22">
        <f t="shared" si="32"/>
        <v>26.5</v>
      </c>
      <c r="AT22" s="22">
        <f t="shared" si="33"/>
        <v>-1.3571428571428577</v>
      </c>
      <c r="AU22" s="22">
        <f t="shared" si="34"/>
        <v>1.8418367346938789</v>
      </c>
      <c r="AV22" s="22">
        <f t="shared" si="35"/>
        <v>1.8418367346938789</v>
      </c>
      <c r="AW22" s="22"/>
      <c r="AX22" s="22">
        <f t="shared" si="36"/>
        <v>0</v>
      </c>
      <c r="AY22" s="22">
        <f t="shared" si="37"/>
        <v>-2</v>
      </c>
      <c r="AZ22" s="22">
        <f t="shared" si="38"/>
        <v>4</v>
      </c>
      <c r="BA22" s="22">
        <f t="shared" si="39"/>
        <v>0</v>
      </c>
      <c r="BB22" s="22">
        <v>6</v>
      </c>
      <c r="BC22" s="22">
        <f t="shared" si="40"/>
        <v>159</v>
      </c>
      <c r="BD22" s="22">
        <f t="shared" si="41"/>
        <v>-0.625</v>
      </c>
      <c r="BE22" s="22">
        <f t="shared" si="42"/>
        <v>0.390625</v>
      </c>
      <c r="BF22" s="22">
        <f t="shared" si="43"/>
        <v>2.34375</v>
      </c>
      <c r="BG22" s="22">
        <v>4</v>
      </c>
      <c r="BH22" s="22">
        <f t="shared" si="44"/>
        <v>106</v>
      </c>
      <c r="BI22" s="22">
        <f t="shared" si="45"/>
        <v>-0.58823529411764852</v>
      </c>
      <c r="BJ22" s="22">
        <f t="shared" si="46"/>
        <v>0.34602076124567649</v>
      </c>
      <c r="BK22" s="22">
        <f t="shared" si="47"/>
        <v>1.384083044982706</v>
      </c>
      <c r="BL22" s="22">
        <v>6</v>
      </c>
      <c r="BM22" s="22">
        <f t="shared" si="48"/>
        <v>159</v>
      </c>
      <c r="BN22" s="22">
        <f t="shared" si="49"/>
        <v>1</v>
      </c>
      <c r="BO22" s="22">
        <f t="shared" si="50"/>
        <v>1</v>
      </c>
      <c r="BP22" s="22">
        <f t="shared" si="51"/>
        <v>6</v>
      </c>
      <c r="BQ22" s="22">
        <v>6</v>
      </c>
      <c r="BR22" s="22">
        <f t="shared" si="52"/>
        <v>159</v>
      </c>
      <c r="BS22" s="22">
        <f t="shared" si="53"/>
        <v>0.47368421052631504</v>
      </c>
      <c r="BT22" s="22">
        <f t="shared" si="54"/>
        <v>0.22437673130193836</v>
      </c>
      <c r="BU22" s="22">
        <f t="shared" si="55"/>
        <v>1.3462603878116302</v>
      </c>
      <c r="BV22" s="22"/>
      <c r="BW22" s="22">
        <f t="shared" si="56"/>
        <v>0</v>
      </c>
      <c r="BX22" s="22">
        <f t="shared" si="57"/>
        <v>1.3076923076923066</v>
      </c>
      <c r="BY22" s="22">
        <f t="shared" si="58"/>
        <v>1.7100591715976303</v>
      </c>
      <c r="BZ22" s="22">
        <f t="shared" si="59"/>
        <v>0</v>
      </c>
      <c r="CA22" s="22">
        <v>1</v>
      </c>
      <c r="CB22" s="22">
        <f t="shared" si="60"/>
        <v>26.5</v>
      </c>
      <c r="CC22" s="22">
        <f t="shared" si="61"/>
        <v>1.571428571428573</v>
      </c>
      <c r="CD22" s="22">
        <f t="shared" si="62"/>
        <v>2.4693877551020456</v>
      </c>
      <c r="CE22" s="22">
        <f t="shared" si="63"/>
        <v>2.4693877551020456</v>
      </c>
      <c r="CF22" s="22">
        <v>1</v>
      </c>
      <c r="CG22" s="22">
        <f t="shared" si="64"/>
        <v>26.5</v>
      </c>
      <c r="CH22" s="22">
        <f t="shared" si="65"/>
        <v>1.1666666666666679</v>
      </c>
      <c r="CI22" s="22">
        <f t="shared" si="66"/>
        <v>1.3611111111111138</v>
      </c>
      <c r="CJ22" s="22">
        <f t="shared" si="67"/>
        <v>1.3611111111111138</v>
      </c>
      <c r="CK22" s="22"/>
      <c r="CL22" s="22">
        <f t="shared" si="68"/>
        <v>0</v>
      </c>
      <c r="CM22" s="22">
        <f t="shared" si="69"/>
        <v>2.1999999999999993</v>
      </c>
      <c r="CN22" s="22">
        <f t="shared" si="70"/>
        <v>4.8399999999999972</v>
      </c>
      <c r="CO22" s="22">
        <f t="shared" si="71"/>
        <v>0</v>
      </c>
      <c r="CP22" s="22">
        <v>3</v>
      </c>
      <c r="CQ22" s="22">
        <f t="shared" si="72"/>
        <v>79.5</v>
      </c>
      <c r="CR22" s="22">
        <f t="shared" si="73"/>
        <v>0.2857142857142847</v>
      </c>
      <c r="CS22" s="22">
        <f t="shared" si="74"/>
        <v>8.1632653061223914E-2</v>
      </c>
      <c r="CT22" s="22">
        <f t="shared" si="75"/>
        <v>0.24489795918367174</v>
      </c>
      <c r="CU22" s="22"/>
      <c r="CV22" s="22">
        <f t="shared" si="76"/>
        <v>0</v>
      </c>
      <c r="CW22" s="22">
        <f t="shared" si="77"/>
        <v>2</v>
      </c>
      <c r="CX22" s="22">
        <f t="shared" si="78"/>
        <v>4</v>
      </c>
      <c r="CY22" s="22">
        <f t="shared" si="79"/>
        <v>0</v>
      </c>
      <c r="CZ22" s="22">
        <v>2</v>
      </c>
      <c r="DA22" s="22">
        <f t="shared" si="80"/>
        <v>53</v>
      </c>
      <c r="DB22" s="22">
        <f t="shared" si="81"/>
        <v>1</v>
      </c>
      <c r="DC22" s="22">
        <f t="shared" si="82"/>
        <v>1</v>
      </c>
      <c r="DD22" s="22">
        <f t="shared" si="83"/>
        <v>2</v>
      </c>
      <c r="DE22" s="23"/>
      <c r="DF22" s="22">
        <f t="shared" si="84"/>
        <v>0</v>
      </c>
      <c r="DG22" s="22">
        <f t="shared" si="85"/>
        <v>3</v>
      </c>
      <c r="DH22" s="22">
        <f t="shared" si="86"/>
        <v>9</v>
      </c>
      <c r="DI22" s="22">
        <f t="shared" si="87"/>
        <v>0</v>
      </c>
      <c r="DJ22" s="23"/>
      <c r="DK22" s="22">
        <f t="shared" si="88"/>
        <v>0</v>
      </c>
      <c r="DL22" s="22">
        <f t="shared" si="89"/>
        <v>3</v>
      </c>
      <c r="DM22" s="22">
        <f t="shared" si="90"/>
        <v>9</v>
      </c>
      <c r="DN22" s="22">
        <f t="shared" si="91"/>
        <v>0</v>
      </c>
      <c r="DO22" s="23">
        <v>1</v>
      </c>
      <c r="DP22" s="22">
        <f t="shared" si="0"/>
        <v>26.5</v>
      </c>
      <c r="DQ22" s="22">
        <f t="shared" si="1"/>
        <v>3.466666666666665</v>
      </c>
      <c r="DR22" s="22">
        <f t="shared" si="2"/>
        <v>12.017777777777766</v>
      </c>
      <c r="DS22" s="22">
        <f t="shared" si="3"/>
        <v>12.017777777777766</v>
      </c>
      <c r="DT22" s="22"/>
      <c r="DU22" s="22">
        <f t="shared" si="92"/>
        <v>0</v>
      </c>
      <c r="DV22" s="22">
        <f t="shared" si="93"/>
        <v>3</v>
      </c>
      <c r="DW22" s="22">
        <f t="shared" si="94"/>
        <v>9</v>
      </c>
      <c r="DX22" s="22">
        <f t="shared" si="95"/>
        <v>0</v>
      </c>
      <c r="DY22" s="22"/>
      <c r="DZ22" s="22">
        <f t="shared" si="96"/>
        <v>0</v>
      </c>
      <c r="EA22" s="22">
        <f t="shared" si="97"/>
        <v>2.8000000000000007</v>
      </c>
      <c r="EB22" s="22">
        <f t="shared" si="98"/>
        <v>7.8400000000000043</v>
      </c>
      <c r="EC22" s="22">
        <f t="shared" si="99"/>
        <v>0</v>
      </c>
      <c r="ED22" s="22"/>
      <c r="EE22" s="22">
        <f t="shared" si="100"/>
        <v>0</v>
      </c>
      <c r="EF22" s="22">
        <f t="shared" si="101"/>
        <v>4.8000000000000007</v>
      </c>
      <c r="EG22" s="22">
        <f t="shared" si="102"/>
        <v>23.040000000000006</v>
      </c>
      <c r="EH22" s="22">
        <f t="shared" si="103"/>
        <v>0</v>
      </c>
      <c r="EI22" s="22"/>
      <c r="EJ22" s="22">
        <f t="shared" si="104"/>
        <v>0</v>
      </c>
      <c r="EK22" s="22">
        <f t="shared" si="105"/>
        <v>5.1999999999999993</v>
      </c>
      <c r="EL22" s="22">
        <f t="shared" si="106"/>
        <v>27.039999999999992</v>
      </c>
      <c r="EM22" s="22">
        <f t="shared" si="107"/>
        <v>0</v>
      </c>
      <c r="EN22" s="22"/>
      <c r="EO22" s="22">
        <f t="shared" si="108"/>
        <v>0</v>
      </c>
      <c r="EP22" s="22">
        <f t="shared" si="109"/>
        <v>6.8000000000000007</v>
      </c>
      <c r="EQ22" s="22">
        <f t="shared" si="110"/>
        <v>46.240000000000009</v>
      </c>
      <c r="ER22" s="22">
        <f t="shared" si="111"/>
        <v>0</v>
      </c>
      <c r="ES22" s="22"/>
      <c r="ET22" s="22">
        <f t="shared" si="112"/>
        <v>0</v>
      </c>
      <c r="EU22" s="22">
        <f t="shared" si="113"/>
        <v>-10.285714285714285</v>
      </c>
      <c r="EV22" s="22">
        <f t="shared" si="114"/>
        <v>105.79591836734691</v>
      </c>
      <c r="EW22" s="22">
        <f t="shared" si="115"/>
        <v>0</v>
      </c>
      <c r="EX22" s="22"/>
      <c r="EY22" s="22">
        <f t="shared" si="116"/>
        <v>0</v>
      </c>
      <c r="EZ22" s="22">
        <f t="shared" si="117"/>
        <v>-8.875</v>
      </c>
      <c r="FA22" s="22">
        <f t="shared" si="118"/>
        <v>78.765625</v>
      </c>
      <c r="FB22" s="22">
        <f t="shared" si="119"/>
        <v>0</v>
      </c>
      <c r="FC22" s="22"/>
      <c r="FD22" s="22">
        <f t="shared" si="120"/>
        <v>0</v>
      </c>
      <c r="FE22" s="22">
        <f t="shared" si="121"/>
        <v>-9.3333333333333357</v>
      </c>
      <c r="FF22" s="22">
        <f t="shared" si="122"/>
        <v>87.111111111111157</v>
      </c>
      <c r="FG22" s="22">
        <f t="shared" si="123"/>
        <v>0</v>
      </c>
      <c r="FH22" s="22"/>
      <c r="FI22" s="22">
        <f t="shared" si="124"/>
        <v>0</v>
      </c>
      <c r="FJ22" s="22">
        <f t="shared" si="125"/>
        <v>-7.7000000000000028</v>
      </c>
      <c r="FK22" s="22">
        <f t="shared" si="126"/>
        <v>59.290000000000042</v>
      </c>
      <c r="FL22" s="22">
        <f t="shared" si="127"/>
        <v>0</v>
      </c>
      <c r="FM22" s="22"/>
      <c r="FN22" s="22">
        <f t="shared" si="128"/>
        <v>0</v>
      </c>
      <c r="FO22" s="22">
        <f t="shared" si="129"/>
        <v>-6.2727272727272734</v>
      </c>
      <c r="FP22" s="22">
        <f t="shared" si="130"/>
        <v>39.347107438016536</v>
      </c>
      <c r="FQ22" s="22">
        <f t="shared" si="131"/>
        <v>0</v>
      </c>
      <c r="FR22" s="22"/>
      <c r="FS22" s="22">
        <f t="shared" si="132"/>
        <v>0</v>
      </c>
      <c r="FT22" s="22">
        <f t="shared" si="133"/>
        <v>-5.3333333333333321</v>
      </c>
      <c r="FU22" s="22">
        <f t="shared" si="134"/>
        <v>28.444444444444432</v>
      </c>
      <c r="FV22" s="22">
        <f t="shared" si="135"/>
        <v>0</v>
      </c>
      <c r="FW22" s="22"/>
      <c r="FX22" s="22">
        <f t="shared" si="136"/>
        <v>0</v>
      </c>
      <c r="FY22" s="22">
        <f t="shared" si="137"/>
        <v>-5.6153846153846132</v>
      </c>
      <c r="FZ22" s="22">
        <f t="shared" si="138"/>
        <v>31.532544378698201</v>
      </c>
      <c r="GA22" s="22">
        <f t="shared" si="139"/>
        <v>0</v>
      </c>
      <c r="GB22" s="22"/>
      <c r="GC22" s="22">
        <f t="shared" si="140"/>
        <v>0</v>
      </c>
      <c r="GD22" s="22">
        <f t="shared" si="141"/>
        <v>-3.571428571428573</v>
      </c>
      <c r="GE22" s="22">
        <f t="shared" si="142"/>
        <v>12.755102040816338</v>
      </c>
      <c r="GF22" s="22">
        <f t="shared" si="143"/>
        <v>0</v>
      </c>
      <c r="GG22" s="22">
        <v>2</v>
      </c>
      <c r="GH22" s="22">
        <f t="shared" si="144"/>
        <v>53</v>
      </c>
      <c r="GI22" s="22">
        <f t="shared" si="145"/>
        <v>-2.8000000000000007</v>
      </c>
      <c r="GJ22" s="22">
        <f t="shared" si="146"/>
        <v>7.8400000000000043</v>
      </c>
      <c r="GK22" s="22">
        <f t="shared" si="147"/>
        <v>15.680000000000009</v>
      </c>
      <c r="GL22" s="22"/>
      <c r="GM22" s="22">
        <f t="shared" si="148"/>
        <v>0</v>
      </c>
      <c r="GN22" s="22">
        <f t="shared" si="149"/>
        <v>-2.5</v>
      </c>
      <c r="GO22" s="22">
        <f t="shared" si="150"/>
        <v>6.25</v>
      </c>
      <c r="GP22" s="22">
        <f t="shared" si="151"/>
        <v>0</v>
      </c>
      <c r="GQ22" s="23">
        <v>2</v>
      </c>
      <c r="GR22" s="22">
        <f t="shared" si="152"/>
        <v>53</v>
      </c>
      <c r="GS22" s="22">
        <f t="shared" si="153"/>
        <v>-1.647058823529413</v>
      </c>
      <c r="GT22" s="22">
        <f t="shared" si="154"/>
        <v>2.7128027681660942</v>
      </c>
      <c r="GU22" s="22">
        <f t="shared" si="155"/>
        <v>5.4256055363321884</v>
      </c>
      <c r="GV22" s="23">
        <v>2</v>
      </c>
      <c r="GW22" s="22">
        <f t="shared" si="156"/>
        <v>53</v>
      </c>
      <c r="GX22" s="22">
        <f t="shared" si="157"/>
        <v>-1.4444444444444429</v>
      </c>
      <c r="GY22" s="22">
        <f t="shared" si="158"/>
        <v>2.0864197530864153</v>
      </c>
      <c r="GZ22" s="22">
        <f t="shared" si="159"/>
        <v>4.1728395061728305</v>
      </c>
      <c r="HA22" s="23">
        <v>3</v>
      </c>
      <c r="HB22" s="22">
        <f t="shared" si="160"/>
        <v>79.5</v>
      </c>
      <c r="HC22" s="22">
        <f t="shared" si="161"/>
        <v>-1.2631578947368425</v>
      </c>
      <c r="HD22" s="22">
        <f t="shared" si="162"/>
        <v>1.5955678670360121</v>
      </c>
      <c r="HE22" s="22">
        <f t="shared" si="163"/>
        <v>4.7867036011080364</v>
      </c>
      <c r="HF22" s="23">
        <v>1</v>
      </c>
      <c r="HG22" s="22">
        <f t="shared" si="164"/>
        <v>26.5</v>
      </c>
      <c r="HH22" s="22">
        <f t="shared" si="165"/>
        <v>-0.75</v>
      </c>
      <c r="HI22" s="22">
        <f t="shared" si="166"/>
        <v>0.5625</v>
      </c>
      <c r="HJ22" s="22">
        <f t="shared" si="167"/>
        <v>0.5625</v>
      </c>
      <c r="HK22" s="23">
        <v>3</v>
      </c>
      <c r="HL22" s="22">
        <f t="shared" si="168"/>
        <v>79.5</v>
      </c>
      <c r="HM22" s="22">
        <f t="shared" si="169"/>
        <v>-0.5</v>
      </c>
      <c r="HN22" s="22">
        <f t="shared" si="170"/>
        <v>0.25</v>
      </c>
      <c r="HO22" s="22">
        <f t="shared" si="171"/>
        <v>0.75</v>
      </c>
      <c r="HP22" s="23">
        <v>3</v>
      </c>
      <c r="HQ22" s="22">
        <f t="shared" si="172"/>
        <v>79.5</v>
      </c>
      <c r="HR22" s="22">
        <f t="shared" si="173"/>
        <v>-0.375</v>
      </c>
      <c r="HS22" s="22">
        <f t="shared" si="174"/>
        <v>0.140625</v>
      </c>
      <c r="HT22" s="22">
        <f t="shared" si="175"/>
        <v>0.421875</v>
      </c>
      <c r="HU22" s="23">
        <v>2</v>
      </c>
      <c r="HV22" s="22">
        <f t="shared" si="176"/>
        <v>53</v>
      </c>
      <c r="HW22" s="22">
        <f t="shared" si="177"/>
        <v>-1.375</v>
      </c>
      <c r="HX22" s="22">
        <f t="shared" si="178"/>
        <v>1.890625</v>
      </c>
      <c r="HY22" s="22">
        <f t="shared" si="179"/>
        <v>3.78125</v>
      </c>
    </row>
    <row r="23" spans="1:233">
      <c r="A23" s="14">
        <f t="shared" si="180"/>
        <v>27</v>
      </c>
      <c r="B23" s="15" t="s">
        <v>48</v>
      </c>
      <c r="C23" s="16">
        <f t="shared" si="181"/>
        <v>27.9</v>
      </c>
      <c r="D23" s="22"/>
      <c r="E23" s="22">
        <f t="shared" si="182"/>
        <v>0</v>
      </c>
      <c r="F23" s="22">
        <f t="shared" si="183"/>
        <v>-9.6666666666666643</v>
      </c>
      <c r="G23" s="22">
        <f t="shared" si="184"/>
        <v>93.4444444444444</v>
      </c>
      <c r="H23" s="22">
        <f t="shared" si="185"/>
        <v>0</v>
      </c>
      <c r="I23" s="22"/>
      <c r="J23" s="22">
        <f t="shared" si="4"/>
        <v>0</v>
      </c>
      <c r="K23" s="22">
        <f t="shared" si="5"/>
        <v>-7.7142857142857153</v>
      </c>
      <c r="L23" s="22">
        <f t="shared" si="6"/>
        <v>59.510204081632672</v>
      </c>
      <c r="M23" s="22">
        <f t="shared" si="7"/>
        <v>0</v>
      </c>
      <c r="N23" s="22"/>
      <c r="O23" s="22">
        <f t="shared" si="8"/>
        <v>0</v>
      </c>
      <c r="P23" s="22">
        <f t="shared" si="9"/>
        <v>-6.125</v>
      </c>
      <c r="Q23" s="22">
        <f t="shared" si="10"/>
        <v>37.515625</v>
      </c>
      <c r="R23" s="22">
        <f t="shared" si="11"/>
        <v>0</v>
      </c>
      <c r="S23" s="22"/>
      <c r="T23" s="22">
        <f t="shared" si="12"/>
        <v>0</v>
      </c>
      <c r="U23" s="22">
        <f t="shared" si="13"/>
        <v>-5.2222222222222214</v>
      </c>
      <c r="V23" s="22">
        <f t="shared" si="14"/>
        <v>27.271604938271597</v>
      </c>
      <c r="W23" s="22">
        <f t="shared" si="15"/>
        <v>0</v>
      </c>
      <c r="X23" s="22"/>
      <c r="Y23" s="22">
        <f t="shared" si="16"/>
        <v>0</v>
      </c>
      <c r="Z23" s="22">
        <f t="shared" si="17"/>
        <v>-3.6999999999999993</v>
      </c>
      <c r="AA23" s="22">
        <f t="shared" si="18"/>
        <v>13.689999999999994</v>
      </c>
      <c r="AB23" s="22">
        <f t="shared" si="19"/>
        <v>0</v>
      </c>
      <c r="AC23" s="22"/>
      <c r="AD23" s="22">
        <f t="shared" si="20"/>
        <v>0</v>
      </c>
      <c r="AE23" s="22">
        <f t="shared" si="21"/>
        <v>-3.1818181818181834</v>
      </c>
      <c r="AF23" s="22">
        <f t="shared" si="22"/>
        <v>10.123966942148771</v>
      </c>
      <c r="AG23" s="22">
        <f t="shared" si="23"/>
        <v>0</v>
      </c>
      <c r="AH23" s="22"/>
      <c r="AI23" s="22">
        <f t="shared" si="24"/>
        <v>0</v>
      </c>
      <c r="AJ23" s="22">
        <f t="shared" si="25"/>
        <v>-2.1666666666666679</v>
      </c>
      <c r="AK23" s="22">
        <f t="shared" si="26"/>
        <v>4.69444444444445</v>
      </c>
      <c r="AL23" s="22">
        <f t="shared" si="27"/>
        <v>0</v>
      </c>
      <c r="AM23" s="22">
        <v>4</v>
      </c>
      <c r="AN23" s="22">
        <f t="shared" si="28"/>
        <v>110</v>
      </c>
      <c r="AO23" s="22">
        <f t="shared" si="29"/>
        <v>-1.3076923076923066</v>
      </c>
      <c r="AP23" s="22">
        <f t="shared" si="30"/>
        <v>1.7100591715976303</v>
      </c>
      <c r="AQ23" s="22">
        <f t="shared" si="31"/>
        <v>6.8402366863905213</v>
      </c>
      <c r="AR23" s="22">
        <v>5</v>
      </c>
      <c r="AS23" s="22">
        <f t="shared" si="32"/>
        <v>137.5</v>
      </c>
      <c r="AT23" s="22">
        <f t="shared" si="33"/>
        <v>-0.35714285714285765</v>
      </c>
      <c r="AU23" s="22">
        <f t="shared" si="34"/>
        <v>0.12755102040816363</v>
      </c>
      <c r="AV23" s="22">
        <f t="shared" si="35"/>
        <v>0.63775510204081809</v>
      </c>
      <c r="AW23" s="22">
        <v>4</v>
      </c>
      <c r="AX23" s="22">
        <f t="shared" si="36"/>
        <v>110</v>
      </c>
      <c r="AY23" s="22">
        <f t="shared" si="37"/>
        <v>-1</v>
      </c>
      <c r="AZ23" s="22">
        <f t="shared" si="38"/>
        <v>1</v>
      </c>
      <c r="BA23" s="22">
        <f t="shared" si="39"/>
        <v>4</v>
      </c>
      <c r="BB23" s="22">
        <v>4</v>
      </c>
      <c r="BC23" s="22">
        <f t="shared" si="40"/>
        <v>110</v>
      </c>
      <c r="BD23" s="22">
        <f t="shared" si="41"/>
        <v>0.375</v>
      </c>
      <c r="BE23" s="22">
        <f t="shared" si="42"/>
        <v>0.140625</v>
      </c>
      <c r="BF23" s="22">
        <f t="shared" si="43"/>
        <v>0.5625</v>
      </c>
      <c r="BG23" s="22">
        <v>4</v>
      </c>
      <c r="BH23" s="22">
        <f t="shared" si="44"/>
        <v>110</v>
      </c>
      <c r="BI23" s="22">
        <f t="shared" si="45"/>
        <v>0.41176470588235148</v>
      </c>
      <c r="BJ23" s="22">
        <f t="shared" si="46"/>
        <v>0.16955017301037942</v>
      </c>
      <c r="BK23" s="22">
        <f t="shared" si="47"/>
        <v>0.67820069204151767</v>
      </c>
      <c r="BL23" s="22">
        <v>1</v>
      </c>
      <c r="BM23" s="22">
        <f t="shared" si="48"/>
        <v>27.5</v>
      </c>
      <c r="BN23" s="22">
        <f t="shared" si="49"/>
        <v>2</v>
      </c>
      <c r="BO23" s="22">
        <f t="shared" si="50"/>
        <v>4</v>
      </c>
      <c r="BP23" s="22">
        <f t="shared" si="51"/>
        <v>4</v>
      </c>
      <c r="BQ23" s="22">
        <v>4</v>
      </c>
      <c r="BR23" s="22">
        <f t="shared" si="52"/>
        <v>110</v>
      </c>
      <c r="BS23" s="22">
        <f t="shared" si="53"/>
        <v>1.473684210526315</v>
      </c>
      <c r="BT23" s="22">
        <f t="shared" si="54"/>
        <v>2.1717451523545686</v>
      </c>
      <c r="BU23" s="22">
        <f t="shared" si="55"/>
        <v>8.6869806094182742</v>
      </c>
      <c r="BV23" s="22"/>
      <c r="BW23" s="22">
        <f t="shared" si="56"/>
        <v>0</v>
      </c>
      <c r="BX23" s="22">
        <f t="shared" si="57"/>
        <v>2.3076923076923066</v>
      </c>
      <c r="BY23" s="22">
        <f t="shared" si="58"/>
        <v>5.3254437869822437</v>
      </c>
      <c r="BZ23" s="22">
        <f t="shared" si="59"/>
        <v>0</v>
      </c>
      <c r="CA23" s="22"/>
      <c r="CB23" s="22">
        <f t="shared" si="60"/>
        <v>0</v>
      </c>
      <c r="CC23" s="22">
        <f t="shared" si="61"/>
        <v>2.571428571428573</v>
      </c>
      <c r="CD23" s="22">
        <f t="shared" si="62"/>
        <v>6.6122448979591919</v>
      </c>
      <c r="CE23" s="22">
        <f t="shared" si="63"/>
        <v>0</v>
      </c>
      <c r="CF23" s="22"/>
      <c r="CG23" s="22">
        <f t="shared" si="64"/>
        <v>0</v>
      </c>
      <c r="CH23" s="22">
        <f t="shared" si="65"/>
        <v>2.1666666666666679</v>
      </c>
      <c r="CI23" s="22">
        <f t="shared" si="66"/>
        <v>4.69444444444445</v>
      </c>
      <c r="CJ23" s="22">
        <f t="shared" si="67"/>
        <v>0</v>
      </c>
      <c r="CK23" s="22"/>
      <c r="CL23" s="22">
        <f t="shared" si="68"/>
        <v>0</v>
      </c>
      <c r="CM23" s="22">
        <f t="shared" si="69"/>
        <v>3.1999999999999993</v>
      </c>
      <c r="CN23" s="22">
        <f t="shared" si="70"/>
        <v>10.239999999999995</v>
      </c>
      <c r="CO23" s="22">
        <f t="shared" si="71"/>
        <v>0</v>
      </c>
      <c r="CP23" s="22">
        <v>1</v>
      </c>
      <c r="CQ23" s="22">
        <f t="shared" si="72"/>
        <v>27.5</v>
      </c>
      <c r="CR23" s="22">
        <f t="shared" si="73"/>
        <v>1.2857142857142847</v>
      </c>
      <c r="CS23" s="22">
        <f t="shared" si="74"/>
        <v>1.6530612244897933</v>
      </c>
      <c r="CT23" s="22">
        <f t="shared" si="75"/>
        <v>1.6530612244897933</v>
      </c>
      <c r="CU23" s="22"/>
      <c r="CV23" s="22">
        <f t="shared" si="76"/>
        <v>0</v>
      </c>
      <c r="CW23" s="22">
        <f t="shared" si="77"/>
        <v>3</v>
      </c>
      <c r="CX23" s="22">
        <f t="shared" si="78"/>
        <v>9</v>
      </c>
      <c r="CY23" s="22">
        <f t="shared" si="79"/>
        <v>0</v>
      </c>
      <c r="CZ23" s="22">
        <v>1</v>
      </c>
      <c r="DA23" s="22">
        <f t="shared" si="80"/>
        <v>27.5</v>
      </c>
      <c r="DB23" s="22">
        <f t="shared" si="81"/>
        <v>2</v>
      </c>
      <c r="DC23" s="22">
        <f t="shared" si="82"/>
        <v>4</v>
      </c>
      <c r="DD23" s="22">
        <f t="shared" si="83"/>
        <v>4</v>
      </c>
      <c r="DE23" s="23"/>
      <c r="DF23" s="22">
        <f t="shared" si="84"/>
        <v>0</v>
      </c>
      <c r="DG23" s="22">
        <f t="shared" si="85"/>
        <v>4</v>
      </c>
      <c r="DH23" s="22">
        <f t="shared" si="86"/>
        <v>16</v>
      </c>
      <c r="DI23" s="22">
        <f t="shared" si="87"/>
        <v>0</v>
      </c>
      <c r="DJ23" s="23"/>
      <c r="DK23" s="22">
        <f t="shared" si="88"/>
        <v>0</v>
      </c>
      <c r="DL23" s="22">
        <f t="shared" si="89"/>
        <v>4</v>
      </c>
      <c r="DM23" s="22">
        <f t="shared" si="90"/>
        <v>16</v>
      </c>
      <c r="DN23" s="22">
        <f t="shared" si="91"/>
        <v>0</v>
      </c>
      <c r="DO23" s="23"/>
      <c r="DP23" s="22">
        <f t="shared" si="0"/>
        <v>0</v>
      </c>
      <c r="DQ23" s="22">
        <f t="shared" si="1"/>
        <v>4.466666666666665</v>
      </c>
      <c r="DR23" s="22">
        <f t="shared" si="2"/>
        <v>19.951111111111096</v>
      </c>
      <c r="DS23" s="22">
        <f t="shared" si="3"/>
        <v>0</v>
      </c>
      <c r="DT23" s="22"/>
      <c r="DU23" s="22">
        <f t="shared" si="92"/>
        <v>0</v>
      </c>
      <c r="DV23" s="22">
        <f t="shared" si="93"/>
        <v>4</v>
      </c>
      <c r="DW23" s="22">
        <f t="shared" si="94"/>
        <v>16</v>
      </c>
      <c r="DX23" s="22">
        <f t="shared" si="95"/>
        <v>0</v>
      </c>
      <c r="DY23" s="22"/>
      <c r="DZ23" s="22">
        <f t="shared" si="96"/>
        <v>0</v>
      </c>
      <c r="EA23" s="22">
        <f t="shared" si="97"/>
        <v>3.8000000000000007</v>
      </c>
      <c r="EB23" s="22">
        <f t="shared" si="98"/>
        <v>14.440000000000005</v>
      </c>
      <c r="EC23" s="22">
        <f t="shared" si="99"/>
        <v>0</v>
      </c>
      <c r="ED23" s="22"/>
      <c r="EE23" s="22">
        <f t="shared" si="100"/>
        <v>0</v>
      </c>
      <c r="EF23" s="22">
        <f t="shared" si="101"/>
        <v>5.8000000000000007</v>
      </c>
      <c r="EG23" s="22">
        <f t="shared" si="102"/>
        <v>33.640000000000008</v>
      </c>
      <c r="EH23" s="22">
        <f t="shared" si="103"/>
        <v>0</v>
      </c>
      <c r="EI23" s="22"/>
      <c r="EJ23" s="22">
        <f t="shared" si="104"/>
        <v>0</v>
      </c>
      <c r="EK23" s="22">
        <f t="shared" si="105"/>
        <v>6.1999999999999993</v>
      </c>
      <c r="EL23" s="22">
        <f t="shared" si="106"/>
        <v>38.439999999999991</v>
      </c>
      <c r="EM23" s="22">
        <f t="shared" si="107"/>
        <v>0</v>
      </c>
      <c r="EN23" s="22"/>
      <c r="EO23" s="22">
        <f t="shared" si="108"/>
        <v>0</v>
      </c>
      <c r="EP23" s="22">
        <f t="shared" si="109"/>
        <v>7.8000000000000007</v>
      </c>
      <c r="EQ23" s="22">
        <f t="shared" si="110"/>
        <v>60.840000000000011</v>
      </c>
      <c r="ER23" s="22">
        <f t="shared" si="111"/>
        <v>0</v>
      </c>
      <c r="ES23" s="22"/>
      <c r="ET23" s="22">
        <f t="shared" si="112"/>
        <v>0</v>
      </c>
      <c r="EU23" s="22">
        <f t="shared" si="113"/>
        <v>-9.2857142857142847</v>
      </c>
      <c r="EV23" s="22">
        <f t="shared" si="114"/>
        <v>86.224489795918345</v>
      </c>
      <c r="EW23" s="22">
        <f t="shared" si="115"/>
        <v>0</v>
      </c>
      <c r="EX23" s="22"/>
      <c r="EY23" s="22">
        <f t="shared" si="116"/>
        <v>0</v>
      </c>
      <c r="EZ23" s="22">
        <f t="shared" si="117"/>
        <v>-7.875</v>
      </c>
      <c r="FA23" s="22">
        <f t="shared" si="118"/>
        <v>62.015625</v>
      </c>
      <c r="FB23" s="22">
        <f t="shared" si="119"/>
        <v>0</v>
      </c>
      <c r="FC23" s="22"/>
      <c r="FD23" s="22">
        <f t="shared" si="120"/>
        <v>0</v>
      </c>
      <c r="FE23" s="22">
        <f t="shared" si="121"/>
        <v>-8.3333333333333357</v>
      </c>
      <c r="FF23" s="22">
        <f t="shared" si="122"/>
        <v>69.444444444444485</v>
      </c>
      <c r="FG23" s="22">
        <f t="shared" si="123"/>
        <v>0</v>
      </c>
      <c r="FH23" s="22"/>
      <c r="FI23" s="22">
        <f t="shared" si="124"/>
        <v>0</v>
      </c>
      <c r="FJ23" s="22">
        <f t="shared" si="125"/>
        <v>-6.7000000000000028</v>
      </c>
      <c r="FK23" s="22">
        <f t="shared" si="126"/>
        <v>44.890000000000036</v>
      </c>
      <c r="FL23" s="22">
        <f t="shared" si="127"/>
        <v>0</v>
      </c>
      <c r="FM23" s="22"/>
      <c r="FN23" s="22">
        <f t="shared" si="128"/>
        <v>0</v>
      </c>
      <c r="FO23" s="22">
        <f t="shared" si="129"/>
        <v>-5.2727272727272734</v>
      </c>
      <c r="FP23" s="22">
        <f t="shared" si="130"/>
        <v>27.801652892561989</v>
      </c>
      <c r="FQ23" s="22">
        <f t="shared" si="131"/>
        <v>0</v>
      </c>
      <c r="FR23" s="22"/>
      <c r="FS23" s="22">
        <f t="shared" si="132"/>
        <v>0</v>
      </c>
      <c r="FT23" s="22">
        <f t="shared" si="133"/>
        <v>-4.3333333333333321</v>
      </c>
      <c r="FU23" s="22">
        <f t="shared" si="134"/>
        <v>18.777777777777768</v>
      </c>
      <c r="FV23" s="22">
        <f t="shared" si="135"/>
        <v>0</v>
      </c>
      <c r="FW23" s="22"/>
      <c r="FX23" s="22">
        <f t="shared" si="136"/>
        <v>0</v>
      </c>
      <c r="FY23" s="22">
        <f t="shared" si="137"/>
        <v>-4.6153846153846132</v>
      </c>
      <c r="FZ23" s="22">
        <f t="shared" si="138"/>
        <v>21.301775147928975</v>
      </c>
      <c r="GA23" s="22">
        <f t="shared" si="139"/>
        <v>0</v>
      </c>
      <c r="GB23" s="22">
        <v>2</v>
      </c>
      <c r="GC23" s="22">
        <f t="shared" si="140"/>
        <v>55</v>
      </c>
      <c r="GD23" s="22">
        <f t="shared" si="141"/>
        <v>-2.571428571428573</v>
      </c>
      <c r="GE23" s="22">
        <f t="shared" si="142"/>
        <v>6.6122448979591919</v>
      </c>
      <c r="GF23" s="22">
        <f t="shared" si="143"/>
        <v>13.224489795918384</v>
      </c>
      <c r="GG23" s="22">
        <v>1</v>
      </c>
      <c r="GH23" s="22">
        <f t="shared" si="144"/>
        <v>27.5</v>
      </c>
      <c r="GI23" s="22">
        <f t="shared" si="145"/>
        <v>-1.8000000000000007</v>
      </c>
      <c r="GJ23" s="22">
        <f t="shared" si="146"/>
        <v>3.2400000000000024</v>
      </c>
      <c r="GK23" s="22">
        <f t="shared" si="147"/>
        <v>3.2400000000000024</v>
      </c>
      <c r="GL23" s="22">
        <v>1</v>
      </c>
      <c r="GM23" s="22">
        <f t="shared" si="148"/>
        <v>27.5</v>
      </c>
      <c r="GN23" s="22">
        <f t="shared" si="149"/>
        <v>-1.5</v>
      </c>
      <c r="GO23" s="22">
        <f t="shared" si="150"/>
        <v>2.25</v>
      </c>
      <c r="GP23" s="22">
        <f t="shared" si="151"/>
        <v>2.25</v>
      </c>
      <c r="GQ23" s="23">
        <v>6</v>
      </c>
      <c r="GR23" s="22">
        <f t="shared" si="152"/>
        <v>165</v>
      </c>
      <c r="GS23" s="22">
        <f t="shared" si="153"/>
        <v>-0.64705882352941302</v>
      </c>
      <c r="GT23" s="22">
        <f t="shared" si="154"/>
        <v>0.41868512110726808</v>
      </c>
      <c r="GU23" s="22">
        <f t="shared" si="155"/>
        <v>2.5121107266436082</v>
      </c>
      <c r="GV23" s="23">
        <v>2</v>
      </c>
      <c r="GW23" s="22">
        <f t="shared" si="156"/>
        <v>55</v>
      </c>
      <c r="GX23" s="22">
        <f t="shared" si="157"/>
        <v>-0.44444444444444287</v>
      </c>
      <c r="GY23" s="22">
        <f t="shared" si="158"/>
        <v>0.19753086419752947</v>
      </c>
      <c r="GZ23" s="22">
        <f t="shared" si="159"/>
        <v>0.39506172839505893</v>
      </c>
      <c r="HA23" s="23">
        <v>7</v>
      </c>
      <c r="HB23" s="22">
        <f t="shared" si="160"/>
        <v>192.5</v>
      </c>
      <c r="HC23" s="22">
        <f t="shared" si="161"/>
        <v>-0.26315789473684248</v>
      </c>
      <c r="HD23" s="22">
        <f t="shared" si="162"/>
        <v>6.9252077562327069E-2</v>
      </c>
      <c r="HE23" s="22">
        <f t="shared" si="163"/>
        <v>0.48476454293628946</v>
      </c>
      <c r="HF23" s="23">
        <v>5</v>
      </c>
      <c r="HG23" s="22">
        <f t="shared" si="164"/>
        <v>137.5</v>
      </c>
      <c r="HH23" s="22">
        <f t="shared" si="165"/>
        <v>0.25</v>
      </c>
      <c r="HI23" s="22">
        <f t="shared" si="166"/>
        <v>6.25E-2</v>
      </c>
      <c r="HJ23" s="22">
        <f t="shared" si="167"/>
        <v>0.3125</v>
      </c>
      <c r="HK23" s="23">
        <v>3</v>
      </c>
      <c r="HL23" s="22">
        <f t="shared" si="168"/>
        <v>82.5</v>
      </c>
      <c r="HM23" s="22">
        <f t="shared" si="169"/>
        <v>0.5</v>
      </c>
      <c r="HN23" s="22">
        <f t="shared" si="170"/>
        <v>0.25</v>
      </c>
      <c r="HO23" s="22">
        <f t="shared" si="171"/>
        <v>0.75</v>
      </c>
      <c r="HP23" s="23"/>
      <c r="HQ23" s="22">
        <f t="shared" si="172"/>
        <v>0</v>
      </c>
      <c r="HR23" s="22">
        <f t="shared" si="173"/>
        <v>0.625</v>
      </c>
      <c r="HS23" s="22">
        <f t="shared" si="174"/>
        <v>0.390625</v>
      </c>
      <c r="HT23" s="22">
        <f t="shared" si="175"/>
        <v>0</v>
      </c>
      <c r="HU23" s="23">
        <v>2</v>
      </c>
      <c r="HV23" s="22">
        <f t="shared" si="176"/>
        <v>55</v>
      </c>
      <c r="HW23" s="22">
        <f t="shared" si="177"/>
        <v>-0.375</v>
      </c>
      <c r="HX23" s="22">
        <f t="shared" si="178"/>
        <v>0.140625</v>
      </c>
      <c r="HY23" s="22">
        <f t="shared" si="179"/>
        <v>0.28125</v>
      </c>
    </row>
    <row r="24" spans="1:233">
      <c r="A24" s="14">
        <f t="shared" si="180"/>
        <v>28</v>
      </c>
      <c r="B24" s="15" t="s">
        <v>48</v>
      </c>
      <c r="C24" s="16">
        <f t="shared" si="181"/>
        <v>28.9</v>
      </c>
      <c r="D24" s="22"/>
      <c r="E24" s="22">
        <f t="shared" si="182"/>
        <v>0</v>
      </c>
      <c r="F24" s="22">
        <f t="shared" si="183"/>
        <v>-8.6666666666666643</v>
      </c>
      <c r="G24" s="22">
        <f t="shared" si="184"/>
        <v>75.111111111111072</v>
      </c>
      <c r="H24" s="22">
        <f t="shared" si="185"/>
        <v>0</v>
      </c>
      <c r="I24" s="22"/>
      <c r="J24" s="22">
        <f t="shared" si="4"/>
        <v>0</v>
      </c>
      <c r="K24" s="22">
        <f t="shared" si="5"/>
        <v>-6.7142857142857153</v>
      </c>
      <c r="L24" s="22">
        <f t="shared" si="6"/>
        <v>45.081632653061241</v>
      </c>
      <c r="M24" s="22">
        <f t="shared" si="7"/>
        <v>0</v>
      </c>
      <c r="N24" s="22"/>
      <c r="O24" s="22">
        <f t="shared" si="8"/>
        <v>0</v>
      </c>
      <c r="P24" s="22">
        <f t="shared" si="9"/>
        <v>-5.125</v>
      </c>
      <c r="Q24" s="22">
        <f t="shared" si="10"/>
        <v>26.265625</v>
      </c>
      <c r="R24" s="22">
        <f t="shared" si="11"/>
        <v>0</v>
      </c>
      <c r="S24" s="22"/>
      <c r="T24" s="22">
        <f t="shared" si="12"/>
        <v>0</v>
      </c>
      <c r="U24" s="22">
        <f t="shared" si="13"/>
        <v>-4.2222222222222214</v>
      </c>
      <c r="V24" s="22">
        <f t="shared" si="14"/>
        <v>17.827160493827154</v>
      </c>
      <c r="W24" s="22">
        <f t="shared" si="15"/>
        <v>0</v>
      </c>
      <c r="X24" s="22"/>
      <c r="Y24" s="22">
        <f t="shared" si="16"/>
        <v>0</v>
      </c>
      <c r="Z24" s="22">
        <f t="shared" si="17"/>
        <v>-2.6999999999999993</v>
      </c>
      <c r="AA24" s="22">
        <f t="shared" si="18"/>
        <v>7.2899999999999965</v>
      </c>
      <c r="AB24" s="22">
        <f t="shared" si="19"/>
        <v>0</v>
      </c>
      <c r="AC24" s="22"/>
      <c r="AD24" s="22">
        <f t="shared" si="20"/>
        <v>0</v>
      </c>
      <c r="AE24" s="22">
        <f t="shared" si="21"/>
        <v>-2.1818181818181834</v>
      </c>
      <c r="AF24" s="22">
        <f t="shared" si="22"/>
        <v>4.7603305785124039</v>
      </c>
      <c r="AG24" s="22">
        <f t="shared" si="23"/>
        <v>0</v>
      </c>
      <c r="AH24" s="22">
        <v>4</v>
      </c>
      <c r="AI24" s="22">
        <f t="shared" si="24"/>
        <v>114</v>
      </c>
      <c r="AJ24" s="22">
        <f t="shared" si="25"/>
        <v>-1.1666666666666679</v>
      </c>
      <c r="AK24" s="22">
        <f t="shared" si="26"/>
        <v>1.3611111111111138</v>
      </c>
      <c r="AL24" s="22">
        <f t="shared" si="27"/>
        <v>5.4444444444444553</v>
      </c>
      <c r="AM24" s="22">
        <v>3</v>
      </c>
      <c r="AN24" s="22">
        <f t="shared" si="28"/>
        <v>85.5</v>
      </c>
      <c r="AO24" s="22">
        <f t="shared" si="29"/>
        <v>-0.3076923076923066</v>
      </c>
      <c r="AP24" s="22">
        <f t="shared" si="30"/>
        <v>9.4674556213017083E-2</v>
      </c>
      <c r="AQ24" s="22">
        <f t="shared" si="31"/>
        <v>0.28402366863905126</v>
      </c>
      <c r="AR24" s="22">
        <v>6</v>
      </c>
      <c r="AS24" s="22">
        <f t="shared" si="32"/>
        <v>171</v>
      </c>
      <c r="AT24" s="22">
        <f t="shared" si="33"/>
        <v>0.64285714285714235</v>
      </c>
      <c r="AU24" s="22">
        <f t="shared" si="34"/>
        <v>0.41326530612244833</v>
      </c>
      <c r="AV24" s="22">
        <f t="shared" si="35"/>
        <v>2.4795918367346901</v>
      </c>
      <c r="AW24" s="22">
        <v>8</v>
      </c>
      <c r="AX24" s="22">
        <f t="shared" si="36"/>
        <v>228</v>
      </c>
      <c r="AY24" s="22">
        <f t="shared" si="37"/>
        <v>0</v>
      </c>
      <c r="AZ24" s="22">
        <f t="shared" si="38"/>
        <v>0</v>
      </c>
      <c r="BA24" s="22">
        <f t="shared" si="39"/>
        <v>0</v>
      </c>
      <c r="BB24" s="22">
        <v>3</v>
      </c>
      <c r="BC24" s="22">
        <f t="shared" si="40"/>
        <v>85.5</v>
      </c>
      <c r="BD24" s="22">
        <f t="shared" si="41"/>
        <v>1.375</v>
      </c>
      <c r="BE24" s="22">
        <f t="shared" si="42"/>
        <v>1.890625</v>
      </c>
      <c r="BF24" s="22">
        <f t="shared" si="43"/>
        <v>5.671875</v>
      </c>
      <c r="BG24" s="22">
        <v>6</v>
      </c>
      <c r="BH24" s="22">
        <f t="shared" si="44"/>
        <v>171</v>
      </c>
      <c r="BI24" s="22">
        <f t="shared" si="45"/>
        <v>1.4117647058823515</v>
      </c>
      <c r="BJ24" s="22">
        <f t="shared" si="46"/>
        <v>1.9930795847750824</v>
      </c>
      <c r="BK24" s="22">
        <f t="shared" si="47"/>
        <v>11.958477508650494</v>
      </c>
      <c r="BL24" s="22"/>
      <c r="BM24" s="22">
        <f t="shared" si="48"/>
        <v>0</v>
      </c>
      <c r="BN24" s="22">
        <f t="shared" si="49"/>
        <v>3</v>
      </c>
      <c r="BO24" s="22">
        <f t="shared" si="50"/>
        <v>9</v>
      </c>
      <c r="BP24" s="22">
        <f t="shared" si="51"/>
        <v>0</v>
      </c>
      <c r="BQ24" s="22"/>
      <c r="BR24" s="22">
        <f t="shared" si="52"/>
        <v>0</v>
      </c>
      <c r="BS24" s="22">
        <f t="shared" si="53"/>
        <v>2.473684210526315</v>
      </c>
      <c r="BT24" s="22">
        <f t="shared" si="54"/>
        <v>6.1191135734071986</v>
      </c>
      <c r="BU24" s="22">
        <f t="shared" si="55"/>
        <v>0</v>
      </c>
      <c r="BV24" s="22"/>
      <c r="BW24" s="22">
        <f t="shared" si="56"/>
        <v>0</v>
      </c>
      <c r="BX24" s="22">
        <f t="shared" si="57"/>
        <v>3.3076923076923066</v>
      </c>
      <c r="BY24" s="22">
        <f t="shared" si="58"/>
        <v>10.940828402366856</v>
      </c>
      <c r="BZ24" s="22">
        <f t="shared" si="59"/>
        <v>0</v>
      </c>
      <c r="CA24" s="22"/>
      <c r="CB24" s="22">
        <f t="shared" si="60"/>
        <v>0</v>
      </c>
      <c r="CC24" s="22">
        <f t="shared" si="61"/>
        <v>3.571428571428573</v>
      </c>
      <c r="CD24" s="22">
        <f t="shared" si="62"/>
        <v>12.755102040816338</v>
      </c>
      <c r="CE24" s="22">
        <f t="shared" si="63"/>
        <v>0</v>
      </c>
      <c r="CF24" s="22"/>
      <c r="CG24" s="22">
        <f t="shared" si="64"/>
        <v>0</v>
      </c>
      <c r="CH24" s="22">
        <f t="shared" si="65"/>
        <v>3.1666666666666679</v>
      </c>
      <c r="CI24" s="22">
        <f t="shared" si="66"/>
        <v>10.027777777777786</v>
      </c>
      <c r="CJ24" s="22">
        <f t="shared" si="67"/>
        <v>0</v>
      </c>
      <c r="CK24" s="22"/>
      <c r="CL24" s="22">
        <f t="shared" si="68"/>
        <v>0</v>
      </c>
      <c r="CM24" s="22">
        <f t="shared" si="69"/>
        <v>4.1999999999999993</v>
      </c>
      <c r="CN24" s="22">
        <f t="shared" si="70"/>
        <v>17.639999999999993</v>
      </c>
      <c r="CO24" s="22">
        <f t="shared" si="71"/>
        <v>0</v>
      </c>
      <c r="CP24" s="22"/>
      <c r="CQ24" s="22">
        <f t="shared" si="72"/>
        <v>0</v>
      </c>
      <c r="CR24" s="22">
        <f t="shared" si="73"/>
        <v>2.2857142857142847</v>
      </c>
      <c r="CS24" s="22">
        <f t="shared" si="74"/>
        <v>5.2244897959183625</v>
      </c>
      <c r="CT24" s="22">
        <f t="shared" si="75"/>
        <v>0</v>
      </c>
      <c r="CU24" s="22"/>
      <c r="CV24" s="22">
        <f t="shared" si="76"/>
        <v>0</v>
      </c>
      <c r="CW24" s="22">
        <f t="shared" si="77"/>
        <v>4</v>
      </c>
      <c r="CX24" s="22">
        <f t="shared" si="78"/>
        <v>16</v>
      </c>
      <c r="CY24" s="22">
        <f t="shared" si="79"/>
        <v>0</v>
      </c>
      <c r="CZ24" s="22"/>
      <c r="DA24" s="22">
        <f t="shared" si="80"/>
        <v>0</v>
      </c>
      <c r="DB24" s="22">
        <f t="shared" si="81"/>
        <v>3</v>
      </c>
      <c r="DC24" s="22">
        <f t="shared" si="82"/>
        <v>9</v>
      </c>
      <c r="DD24" s="22">
        <f t="shared" si="83"/>
        <v>0</v>
      </c>
      <c r="DE24" s="23"/>
      <c r="DF24" s="22">
        <f t="shared" si="84"/>
        <v>0</v>
      </c>
      <c r="DG24" s="22">
        <f t="shared" si="85"/>
        <v>5</v>
      </c>
      <c r="DH24" s="22">
        <f t="shared" si="86"/>
        <v>25</v>
      </c>
      <c r="DI24" s="22">
        <f t="shared" si="87"/>
        <v>0</v>
      </c>
      <c r="DJ24" s="23"/>
      <c r="DK24" s="22">
        <f t="shared" si="88"/>
        <v>0</v>
      </c>
      <c r="DL24" s="22">
        <f t="shared" si="89"/>
        <v>5</v>
      </c>
      <c r="DM24" s="22">
        <f t="shared" si="90"/>
        <v>25</v>
      </c>
      <c r="DN24" s="22">
        <f t="shared" si="91"/>
        <v>0</v>
      </c>
      <c r="DO24" s="23"/>
      <c r="DP24" s="22">
        <f t="shared" si="0"/>
        <v>0</v>
      </c>
      <c r="DQ24" s="22">
        <f t="shared" si="1"/>
        <v>5.466666666666665</v>
      </c>
      <c r="DR24" s="22">
        <f t="shared" si="2"/>
        <v>29.884444444444426</v>
      </c>
      <c r="DS24" s="22">
        <f t="shared" si="3"/>
        <v>0</v>
      </c>
      <c r="DT24" s="22"/>
      <c r="DU24" s="22">
        <f t="shared" si="92"/>
        <v>0</v>
      </c>
      <c r="DV24" s="22">
        <f t="shared" si="93"/>
        <v>5</v>
      </c>
      <c r="DW24" s="22">
        <f t="shared" si="94"/>
        <v>25</v>
      </c>
      <c r="DX24" s="22">
        <f t="shared" si="95"/>
        <v>0</v>
      </c>
      <c r="DY24" s="22"/>
      <c r="DZ24" s="22">
        <f t="shared" si="96"/>
        <v>0</v>
      </c>
      <c r="EA24" s="22">
        <f t="shared" si="97"/>
        <v>4.8000000000000007</v>
      </c>
      <c r="EB24" s="22">
        <f t="shared" si="98"/>
        <v>23.040000000000006</v>
      </c>
      <c r="EC24" s="22">
        <f t="shared" si="99"/>
        <v>0</v>
      </c>
      <c r="ED24" s="22"/>
      <c r="EE24" s="22">
        <f t="shared" si="100"/>
        <v>0</v>
      </c>
      <c r="EF24" s="22">
        <f t="shared" si="101"/>
        <v>6.8000000000000007</v>
      </c>
      <c r="EG24" s="22">
        <f t="shared" si="102"/>
        <v>46.240000000000009</v>
      </c>
      <c r="EH24" s="22">
        <f t="shared" si="103"/>
        <v>0</v>
      </c>
      <c r="EI24" s="22"/>
      <c r="EJ24" s="22">
        <f t="shared" si="104"/>
        <v>0</v>
      </c>
      <c r="EK24" s="22">
        <f t="shared" si="105"/>
        <v>7.1999999999999993</v>
      </c>
      <c r="EL24" s="22">
        <f t="shared" si="106"/>
        <v>51.839999999999989</v>
      </c>
      <c r="EM24" s="22">
        <f t="shared" si="107"/>
        <v>0</v>
      </c>
      <c r="EN24" s="22"/>
      <c r="EO24" s="22">
        <f t="shared" si="108"/>
        <v>0</v>
      </c>
      <c r="EP24" s="22">
        <f t="shared" si="109"/>
        <v>8.8000000000000007</v>
      </c>
      <c r="EQ24" s="22">
        <f t="shared" si="110"/>
        <v>77.440000000000012</v>
      </c>
      <c r="ER24" s="22">
        <f t="shared" si="111"/>
        <v>0</v>
      </c>
      <c r="ES24" s="22"/>
      <c r="ET24" s="22">
        <f t="shared" si="112"/>
        <v>0</v>
      </c>
      <c r="EU24" s="22">
        <f t="shared" si="113"/>
        <v>-8.2857142857142847</v>
      </c>
      <c r="EV24" s="22">
        <f t="shared" si="114"/>
        <v>68.653061224489775</v>
      </c>
      <c r="EW24" s="22">
        <f t="shared" si="115"/>
        <v>0</v>
      </c>
      <c r="EX24" s="22"/>
      <c r="EY24" s="22">
        <f t="shared" si="116"/>
        <v>0</v>
      </c>
      <c r="EZ24" s="22">
        <f t="shared" si="117"/>
        <v>-6.875</v>
      </c>
      <c r="FA24" s="22">
        <f t="shared" si="118"/>
        <v>47.265625</v>
      </c>
      <c r="FB24" s="22">
        <f t="shared" si="119"/>
        <v>0</v>
      </c>
      <c r="FC24" s="22"/>
      <c r="FD24" s="22">
        <f t="shared" si="120"/>
        <v>0</v>
      </c>
      <c r="FE24" s="22">
        <f t="shared" si="121"/>
        <v>-7.3333333333333357</v>
      </c>
      <c r="FF24" s="22">
        <f t="shared" si="122"/>
        <v>53.777777777777814</v>
      </c>
      <c r="FG24" s="22">
        <f t="shared" si="123"/>
        <v>0</v>
      </c>
      <c r="FH24" s="22"/>
      <c r="FI24" s="22">
        <f t="shared" si="124"/>
        <v>0</v>
      </c>
      <c r="FJ24" s="22">
        <f t="shared" si="125"/>
        <v>-5.7000000000000028</v>
      </c>
      <c r="FK24" s="22">
        <f t="shared" si="126"/>
        <v>32.49000000000003</v>
      </c>
      <c r="FL24" s="22">
        <f t="shared" si="127"/>
        <v>0</v>
      </c>
      <c r="FM24" s="22"/>
      <c r="FN24" s="22">
        <f t="shared" si="128"/>
        <v>0</v>
      </c>
      <c r="FO24" s="22">
        <f t="shared" si="129"/>
        <v>-4.2727272727272734</v>
      </c>
      <c r="FP24" s="22">
        <f t="shared" si="130"/>
        <v>18.256198347107443</v>
      </c>
      <c r="FQ24" s="22">
        <f t="shared" si="131"/>
        <v>0</v>
      </c>
      <c r="FR24" s="22"/>
      <c r="FS24" s="22">
        <f t="shared" si="132"/>
        <v>0</v>
      </c>
      <c r="FT24" s="22">
        <f t="shared" si="133"/>
        <v>-3.3333333333333321</v>
      </c>
      <c r="FU24" s="22">
        <f t="shared" si="134"/>
        <v>11.111111111111104</v>
      </c>
      <c r="FV24" s="22">
        <f t="shared" si="135"/>
        <v>0</v>
      </c>
      <c r="FW24" s="22"/>
      <c r="FX24" s="22">
        <f t="shared" si="136"/>
        <v>0</v>
      </c>
      <c r="FY24" s="22">
        <f t="shared" si="137"/>
        <v>-3.6153846153846132</v>
      </c>
      <c r="FZ24" s="22">
        <f t="shared" si="138"/>
        <v>13.071005917159747</v>
      </c>
      <c r="GA24" s="22">
        <f t="shared" si="139"/>
        <v>0</v>
      </c>
      <c r="GB24" s="22"/>
      <c r="GC24" s="22">
        <f t="shared" si="140"/>
        <v>0</v>
      </c>
      <c r="GD24" s="22">
        <f t="shared" si="141"/>
        <v>-1.571428571428573</v>
      </c>
      <c r="GE24" s="22">
        <f t="shared" si="142"/>
        <v>2.4693877551020456</v>
      </c>
      <c r="GF24" s="22">
        <f t="shared" si="143"/>
        <v>0</v>
      </c>
      <c r="GG24" s="22">
        <v>2</v>
      </c>
      <c r="GH24" s="22">
        <f t="shared" si="144"/>
        <v>57</v>
      </c>
      <c r="GI24" s="22">
        <f t="shared" si="145"/>
        <v>-0.80000000000000071</v>
      </c>
      <c r="GJ24" s="22">
        <f t="shared" si="146"/>
        <v>0.64000000000000112</v>
      </c>
      <c r="GK24" s="22">
        <f t="shared" si="147"/>
        <v>1.2800000000000022</v>
      </c>
      <c r="GL24" s="22">
        <v>4</v>
      </c>
      <c r="GM24" s="22">
        <f t="shared" si="148"/>
        <v>114</v>
      </c>
      <c r="GN24" s="22">
        <f t="shared" si="149"/>
        <v>-0.5</v>
      </c>
      <c r="GO24" s="22">
        <f t="shared" si="150"/>
        <v>0.25</v>
      </c>
      <c r="GP24" s="22">
        <f t="shared" si="151"/>
        <v>1</v>
      </c>
      <c r="GQ24" s="23">
        <v>2</v>
      </c>
      <c r="GR24" s="22">
        <f t="shared" si="152"/>
        <v>57</v>
      </c>
      <c r="GS24" s="22">
        <f t="shared" si="153"/>
        <v>0.35294117647058698</v>
      </c>
      <c r="GT24" s="22">
        <f t="shared" si="154"/>
        <v>0.12456747404844203</v>
      </c>
      <c r="GU24" s="22">
        <f t="shared" si="155"/>
        <v>0.24913494809688405</v>
      </c>
      <c r="GV24" s="23">
        <v>5</v>
      </c>
      <c r="GW24" s="22">
        <f t="shared" si="156"/>
        <v>142.5</v>
      </c>
      <c r="GX24" s="22">
        <f t="shared" si="157"/>
        <v>0.55555555555555713</v>
      </c>
      <c r="GY24" s="22">
        <f t="shared" si="158"/>
        <v>0.30864197530864373</v>
      </c>
      <c r="GZ24" s="22">
        <f t="shared" si="159"/>
        <v>1.5432098765432187</v>
      </c>
      <c r="HA24" s="23">
        <v>6</v>
      </c>
      <c r="HB24" s="22">
        <f t="shared" si="160"/>
        <v>171</v>
      </c>
      <c r="HC24" s="22">
        <f t="shared" si="161"/>
        <v>0.73684210526315752</v>
      </c>
      <c r="HD24" s="22">
        <f t="shared" si="162"/>
        <v>0.54293628808864214</v>
      </c>
      <c r="HE24" s="22">
        <f t="shared" si="163"/>
        <v>3.2576177285318528</v>
      </c>
      <c r="HF24" s="23">
        <v>1</v>
      </c>
      <c r="HG24" s="22">
        <f t="shared" si="164"/>
        <v>28.5</v>
      </c>
      <c r="HH24" s="22">
        <f t="shared" si="165"/>
        <v>1.25</v>
      </c>
      <c r="HI24" s="22">
        <f t="shared" si="166"/>
        <v>1.5625</v>
      </c>
      <c r="HJ24" s="22">
        <f t="shared" si="167"/>
        <v>1.5625</v>
      </c>
      <c r="HK24" s="23"/>
      <c r="HL24" s="22">
        <f t="shared" si="168"/>
        <v>0</v>
      </c>
      <c r="HM24" s="22">
        <f t="shared" si="169"/>
        <v>1.5</v>
      </c>
      <c r="HN24" s="22">
        <f t="shared" si="170"/>
        <v>2.25</v>
      </c>
      <c r="HO24" s="22">
        <f t="shared" si="171"/>
        <v>0</v>
      </c>
      <c r="HP24" s="23">
        <v>1</v>
      </c>
      <c r="HQ24" s="22">
        <f t="shared" si="172"/>
        <v>28.5</v>
      </c>
      <c r="HR24" s="22">
        <f t="shared" si="173"/>
        <v>1.625</v>
      </c>
      <c r="HS24" s="22">
        <f t="shared" si="174"/>
        <v>2.640625</v>
      </c>
      <c r="HT24" s="22">
        <f t="shared" si="175"/>
        <v>2.640625</v>
      </c>
      <c r="HU24" s="23">
        <v>3</v>
      </c>
      <c r="HV24" s="22">
        <f t="shared" si="176"/>
        <v>85.5</v>
      </c>
      <c r="HW24" s="22">
        <f t="shared" si="177"/>
        <v>0.625</v>
      </c>
      <c r="HX24" s="22">
        <f t="shared" si="178"/>
        <v>0.390625</v>
      </c>
      <c r="HY24" s="22">
        <f t="shared" si="179"/>
        <v>1.171875</v>
      </c>
    </row>
    <row r="25" spans="1:233">
      <c r="A25" s="14">
        <f t="shared" si="180"/>
        <v>29</v>
      </c>
      <c r="B25" s="15" t="s">
        <v>48</v>
      </c>
      <c r="C25" s="16">
        <f t="shared" si="181"/>
        <v>29.9</v>
      </c>
      <c r="D25" s="22"/>
      <c r="E25" s="22">
        <f t="shared" si="182"/>
        <v>0</v>
      </c>
      <c r="F25" s="22">
        <f t="shared" si="183"/>
        <v>-7.6666666666666643</v>
      </c>
      <c r="G25" s="22">
        <f t="shared" si="184"/>
        <v>58.777777777777743</v>
      </c>
      <c r="H25" s="22">
        <f t="shared" si="185"/>
        <v>0</v>
      </c>
      <c r="I25" s="22"/>
      <c r="J25" s="22">
        <f t="shared" si="4"/>
        <v>0</v>
      </c>
      <c r="K25" s="22">
        <f t="shared" si="5"/>
        <v>-5.7142857142857153</v>
      </c>
      <c r="L25" s="22">
        <f t="shared" si="6"/>
        <v>32.653061224489811</v>
      </c>
      <c r="M25" s="22">
        <f t="shared" si="7"/>
        <v>0</v>
      </c>
      <c r="N25" s="22"/>
      <c r="O25" s="22">
        <f t="shared" si="8"/>
        <v>0</v>
      </c>
      <c r="P25" s="22">
        <f t="shared" si="9"/>
        <v>-4.125</v>
      </c>
      <c r="Q25" s="22">
        <f t="shared" si="10"/>
        <v>17.015625</v>
      </c>
      <c r="R25" s="22">
        <f t="shared" si="11"/>
        <v>0</v>
      </c>
      <c r="S25" s="22"/>
      <c r="T25" s="22">
        <f t="shared" si="12"/>
        <v>0</v>
      </c>
      <c r="U25" s="22">
        <f t="shared" si="13"/>
        <v>-3.2222222222222214</v>
      </c>
      <c r="V25" s="22">
        <f t="shared" si="14"/>
        <v>10.382716049382712</v>
      </c>
      <c r="W25" s="22">
        <f t="shared" si="15"/>
        <v>0</v>
      </c>
      <c r="X25" s="22">
        <v>1</v>
      </c>
      <c r="Y25" s="22">
        <f t="shared" si="16"/>
        <v>29.5</v>
      </c>
      <c r="Z25" s="22">
        <f t="shared" si="17"/>
        <v>-1.6999999999999993</v>
      </c>
      <c r="AA25" s="22">
        <f t="shared" si="18"/>
        <v>2.8899999999999975</v>
      </c>
      <c r="AB25" s="22">
        <f t="shared" si="19"/>
        <v>2.8899999999999975</v>
      </c>
      <c r="AC25" s="22">
        <v>1</v>
      </c>
      <c r="AD25" s="22">
        <f t="shared" si="20"/>
        <v>29.5</v>
      </c>
      <c r="AE25" s="22">
        <f t="shared" si="21"/>
        <v>-1.1818181818181834</v>
      </c>
      <c r="AF25" s="22">
        <f t="shared" si="22"/>
        <v>1.3966942148760368</v>
      </c>
      <c r="AG25" s="22">
        <f t="shared" si="23"/>
        <v>1.3966942148760368</v>
      </c>
      <c r="AH25" s="22">
        <v>5</v>
      </c>
      <c r="AI25" s="22">
        <f t="shared" si="24"/>
        <v>147.5</v>
      </c>
      <c r="AJ25" s="22">
        <f t="shared" si="25"/>
        <v>-0.16666666666666785</v>
      </c>
      <c r="AK25" s="22">
        <f t="shared" si="26"/>
        <v>2.7777777777778172E-2</v>
      </c>
      <c r="AL25" s="22">
        <f t="shared" si="27"/>
        <v>0.13888888888889087</v>
      </c>
      <c r="AM25" s="22">
        <v>4</v>
      </c>
      <c r="AN25" s="22">
        <f t="shared" si="28"/>
        <v>118</v>
      </c>
      <c r="AO25" s="22">
        <f t="shared" si="29"/>
        <v>0.6923076923076934</v>
      </c>
      <c r="AP25" s="22">
        <f t="shared" si="30"/>
        <v>0.47928994082840387</v>
      </c>
      <c r="AQ25" s="22">
        <f t="shared" si="31"/>
        <v>1.9171597633136155</v>
      </c>
      <c r="AR25" s="22">
        <v>1</v>
      </c>
      <c r="AS25" s="22">
        <f t="shared" si="32"/>
        <v>29.5</v>
      </c>
      <c r="AT25" s="22">
        <f t="shared" si="33"/>
        <v>1.6428571428571423</v>
      </c>
      <c r="AU25" s="22">
        <f t="shared" si="34"/>
        <v>2.698979591836733</v>
      </c>
      <c r="AV25" s="22">
        <f t="shared" si="35"/>
        <v>2.698979591836733</v>
      </c>
      <c r="AW25" s="22">
        <v>2</v>
      </c>
      <c r="AX25" s="22">
        <f t="shared" si="36"/>
        <v>59</v>
      </c>
      <c r="AY25" s="22">
        <f t="shared" si="37"/>
        <v>1</v>
      </c>
      <c r="AZ25" s="22">
        <f t="shared" si="38"/>
        <v>1</v>
      </c>
      <c r="BA25" s="22">
        <f t="shared" si="39"/>
        <v>2</v>
      </c>
      <c r="BB25" s="22">
        <v>1</v>
      </c>
      <c r="BC25" s="22">
        <f t="shared" si="40"/>
        <v>29.5</v>
      </c>
      <c r="BD25" s="22">
        <f t="shared" si="41"/>
        <v>2.375</v>
      </c>
      <c r="BE25" s="22">
        <f t="shared" si="42"/>
        <v>5.640625</v>
      </c>
      <c r="BF25" s="22">
        <f t="shared" si="43"/>
        <v>5.640625</v>
      </c>
      <c r="BG25" s="22"/>
      <c r="BH25" s="22">
        <f t="shared" si="44"/>
        <v>0</v>
      </c>
      <c r="BI25" s="22">
        <f t="shared" si="45"/>
        <v>2.4117647058823515</v>
      </c>
      <c r="BJ25" s="22">
        <f t="shared" si="46"/>
        <v>5.8166089965397854</v>
      </c>
      <c r="BK25" s="22">
        <f t="shared" si="47"/>
        <v>0</v>
      </c>
      <c r="BL25" s="22"/>
      <c r="BM25" s="22">
        <f t="shared" si="48"/>
        <v>0</v>
      </c>
      <c r="BN25" s="22">
        <f t="shared" si="49"/>
        <v>4</v>
      </c>
      <c r="BO25" s="22">
        <f t="shared" si="50"/>
        <v>16</v>
      </c>
      <c r="BP25" s="22">
        <f t="shared" si="51"/>
        <v>0</v>
      </c>
      <c r="BQ25" s="22"/>
      <c r="BR25" s="22">
        <f t="shared" si="52"/>
        <v>0</v>
      </c>
      <c r="BS25" s="22">
        <f t="shared" si="53"/>
        <v>3.473684210526315</v>
      </c>
      <c r="BT25" s="22">
        <f t="shared" si="54"/>
        <v>12.066481994459828</v>
      </c>
      <c r="BU25" s="22">
        <f t="shared" si="55"/>
        <v>0</v>
      </c>
      <c r="BV25" s="22"/>
      <c r="BW25" s="22">
        <f t="shared" si="56"/>
        <v>0</v>
      </c>
      <c r="BX25" s="22">
        <f t="shared" si="57"/>
        <v>4.3076923076923066</v>
      </c>
      <c r="BY25" s="22">
        <f t="shared" si="58"/>
        <v>18.556213017751471</v>
      </c>
      <c r="BZ25" s="22">
        <f t="shared" si="59"/>
        <v>0</v>
      </c>
      <c r="CA25" s="22"/>
      <c r="CB25" s="22">
        <f t="shared" si="60"/>
        <v>0</v>
      </c>
      <c r="CC25" s="22">
        <f t="shared" si="61"/>
        <v>4.571428571428573</v>
      </c>
      <c r="CD25" s="22">
        <f t="shared" si="62"/>
        <v>20.897959183673482</v>
      </c>
      <c r="CE25" s="22">
        <f t="shared" si="63"/>
        <v>0</v>
      </c>
      <c r="CF25" s="22"/>
      <c r="CG25" s="22">
        <f t="shared" si="64"/>
        <v>0</v>
      </c>
      <c r="CH25" s="22">
        <f t="shared" si="65"/>
        <v>4.1666666666666679</v>
      </c>
      <c r="CI25" s="22">
        <f t="shared" si="66"/>
        <v>17.361111111111121</v>
      </c>
      <c r="CJ25" s="22">
        <f t="shared" si="67"/>
        <v>0</v>
      </c>
      <c r="CK25" s="22"/>
      <c r="CL25" s="22">
        <f t="shared" si="68"/>
        <v>0</v>
      </c>
      <c r="CM25" s="22">
        <f t="shared" si="69"/>
        <v>5.1999999999999993</v>
      </c>
      <c r="CN25" s="22">
        <f t="shared" si="70"/>
        <v>27.039999999999992</v>
      </c>
      <c r="CO25" s="22">
        <f t="shared" si="71"/>
        <v>0</v>
      </c>
      <c r="CP25" s="22"/>
      <c r="CQ25" s="22">
        <f t="shared" si="72"/>
        <v>0</v>
      </c>
      <c r="CR25" s="22">
        <f t="shared" si="73"/>
        <v>3.2857142857142847</v>
      </c>
      <c r="CS25" s="22">
        <f t="shared" si="74"/>
        <v>10.795918367346932</v>
      </c>
      <c r="CT25" s="22">
        <f t="shared" si="75"/>
        <v>0</v>
      </c>
      <c r="CU25" s="22"/>
      <c r="CV25" s="22">
        <f t="shared" si="76"/>
        <v>0</v>
      </c>
      <c r="CW25" s="22">
        <f t="shared" si="77"/>
        <v>5</v>
      </c>
      <c r="CX25" s="22">
        <f t="shared" si="78"/>
        <v>25</v>
      </c>
      <c r="CY25" s="22">
        <f t="shared" si="79"/>
        <v>0</v>
      </c>
      <c r="CZ25" s="22">
        <v>2</v>
      </c>
      <c r="DA25" s="22">
        <f t="shared" si="80"/>
        <v>59</v>
      </c>
      <c r="DB25" s="22">
        <f t="shared" si="81"/>
        <v>4</v>
      </c>
      <c r="DC25" s="22">
        <f t="shared" si="82"/>
        <v>16</v>
      </c>
      <c r="DD25" s="22">
        <f t="shared" si="83"/>
        <v>32</v>
      </c>
      <c r="DE25" s="23"/>
      <c r="DF25" s="22">
        <f t="shared" si="84"/>
        <v>0</v>
      </c>
      <c r="DG25" s="22">
        <f t="shared" si="85"/>
        <v>6</v>
      </c>
      <c r="DH25" s="22">
        <f t="shared" si="86"/>
        <v>36</v>
      </c>
      <c r="DI25" s="22">
        <f t="shared" si="87"/>
        <v>0</v>
      </c>
      <c r="DJ25" s="23"/>
      <c r="DK25" s="22">
        <f t="shared" si="88"/>
        <v>0</v>
      </c>
      <c r="DL25" s="22">
        <f t="shared" si="89"/>
        <v>6</v>
      </c>
      <c r="DM25" s="22">
        <f t="shared" si="90"/>
        <v>36</v>
      </c>
      <c r="DN25" s="22">
        <f t="shared" si="91"/>
        <v>0</v>
      </c>
      <c r="DO25" s="23"/>
      <c r="DP25" s="22">
        <f t="shared" si="0"/>
        <v>0</v>
      </c>
      <c r="DQ25" s="22">
        <f t="shared" si="1"/>
        <v>6.466666666666665</v>
      </c>
      <c r="DR25" s="22">
        <f t="shared" si="2"/>
        <v>41.817777777777756</v>
      </c>
      <c r="DS25" s="22">
        <f t="shared" si="3"/>
        <v>0</v>
      </c>
      <c r="DT25" s="22"/>
      <c r="DU25" s="22">
        <f t="shared" si="92"/>
        <v>0</v>
      </c>
      <c r="DV25" s="22">
        <f t="shared" si="93"/>
        <v>6</v>
      </c>
      <c r="DW25" s="22">
        <f t="shared" si="94"/>
        <v>36</v>
      </c>
      <c r="DX25" s="22">
        <f t="shared" si="95"/>
        <v>0</v>
      </c>
      <c r="DY25" s="22"/>
      <c r="DZ25" s="22">
        <f t="shared" si="96"/>
        <v>0</v>
      </c>
      <c r="EA25" s="22">
        <f t="shared" si="97"/>
        <v>5.8000000000000007</v>
      </c>
      <c r="EB25" s="22">
        <f t="shared" si="98"/>
        <v>33.640000000000008</v>
      </c>
      <c r="EC25" s="22">
        <f t="shared" si="99"/>
        <v>0</v>
      </c>
      <c r="ED25" s="22"/>
      <c r="EE25" s="22">
        <f t="shared" si="100"/>
        <v>0</v>
      </c>
      <c r="EF25" s="22">
        <f t="shared" si="101"/>
        <v>7.8000000000000007</v>
      </c>
      <c r="EG25" s="22">
        <f t="shared" si="102"/>
        <v>60.840000000000011</v>
      </c>
      <c r="EH25" s="22">
        <f t="shared" si="103"/>
        <v>0</v>
      </c>
      <c r="EI25" s="22"/>
      <c r="EJ25" s="22">
        <f t="shared" si="104"/>
        <v>0</v>
      </c>
      <c r="EK25" s="22">
        <f t="shared" si="105"/>
        <v>8.1999999999999993</v>
      </c>
      <c r="EL25" s="22">
        <f t="shared" si="106"/>
        <v>67.239999999999995</v>
      </c>
      <c r="EM25" s="22">
        <f t="shared" si="107"/>
        <v>0</v>
      </c>
      <c r="EN25" s="22"/>
      <c r="EO25" s="22">
        <f t="shared" si="108"/>
        <v>0</v>
      </c>
      <c r="EP25" s="22">
        <f t="shared" si="109"/>
        <v>9.8000000000000007</v>
      </c>
      <c r="EQ25" s="22">
        <f t="shared" si="110"/>
        <v>96.04000000000002</v>
      </c>
      <c r="ER25" s="22">
        <f t="shared" si="111"/>
        <v>0</v>
      </c>
      <c r="ES25" s="22"/>
      <c r="ET25" s="22">
        <f t="shared" si="112"/>
        <v>0</v>
      </c>
      <c r="EU25" s="22">
        <f t="shared" si="113"/>
        <v>-7.2857142857142847</v>
      </c>
      <c r="EV25" s="22">
        <f t="shared" si="114"/>
        <v>53.081632653061213</v>
      </c>
      <c r="EW25" s="22">
        <f t="shared" si="115"/>
        <v>0</v>
      </c>
      <c r="EX25" s="22"/>
      <c r="EY25" s="22">
        <f t="shared" si="116"/>
        <v>0</v>
      </c>
      <c r="EZ25" s="22">
        <f t="shared" si="117"/>
        <v>-5.875</v>
      </c>
      <c r="FA25" s="22">
        <f t="shared" si="118"/>
        <v>34.515625</v>
      </c>
      <c r="FB25" s="22">
        <f t="shared" si="119"/>
        <v>0</v>
      </c>
      <c r="FC25" s="22"/>
      <c r="FD25" s="22">
        <f t="shared" si="120"/>
        <v>0</v>
      </c>
      <c r="FE25" s="22">
        <f t="shared" si="121"/>
        <v>-6.3333333333333357</v>
      </c>
      <c r="FF25" s="22">
        <f t="shared" si="122"/>
        <v>40.111111111111143</v>
      </c>
      <c r="FG25" s="22">
        <f t="shared" si="123"/>
        <v>0</v>
      </c>
      <c r="FH25" s="22"/>
      <c r="FI25" s="22">
        <f t="shared" si="124"/>
        <v>0</v>
      </c>
      <c r="FJ25" s="22">
        <f t="shared" si="125"/>
        <v>-4.7000000000000028</v>
      </c>
      <c r="FK25" s="22">
        <f t="shared" si="126"/>
        <v>22.090000000000028</v>
      </c>
      <c r="FL25" s="22">
        <f t="shared" si="127"/>
        <v>0</v>
      </c>
      <c r="FM25" s="22"/>
      <c r="FN25" s="22">
        <f t="shared" si="128"/>
        <v>0</v>
      </c>
      <c r="FO25" s="22">
        <f t="shared" si="129"/>
        <v>-3.2727272727272734</v>
      </c>
      <c r="FP25" s="22">
        <f t="shared" si="130"/>
        <v>10.710743801652896</v>
      </c>
      <c r="FQ25" s="22">
        <f t="shared" si="131"/>
        <v>0</v>
      </c>
      <c r="FR25" s="22"/>
      <c r="FS25" s="22">
        <f t="shared" si="132"/>
        <v>0</v>
      </c>
      <c r="FT25" s="22">
        <f t="shared" si="133"/>
        <v>-2.3333333333333321</v>
      </c>
      <c r="FU25" s="22">
        <f t="shared" si="134"/>
        <v>5.4444444444444393</v>
      </c>
      <c r="FV25" s="22">
        <f t="shared" si="135"/>
        <v>0</v>
      </c>
      <c r="FW25" s="22">
        <v>1</v>
      </c>
      <c r="FX25" s="22">
        <f t="shared" si="136"/>
        <v>29.5</v>
      </c>
      <c r="FY25" s="22">
        <f t="shared" si="137"/>
        <v>-2.6153846153846132</v>
      </c>
      <c r="FZ25" s="22">
        <f t="shared" si="138"/>
        <v>6.8402366863905213</v>
      </c>
      <c r="GA25" s="22">
        <f t="shared" si="139"/>
        <v>6.8402366863905213</v>
      </c>
      <c r="GB25" s="22">
        <v>4</v>
      </c>
      <c r="GC25" s="22">
        <f t="shared" si="140"/>
        <v>118</v>
      </c>
      <c r="GD25" s="22">
        <f t="shared" si="141"/>
        <v>-0.57142857142857295</v>
      </c>
      <c r="GE25" s="22">
        <f t="shared" si="142"/>
        <v>0.32653061224489971</v>
      </c>
      <c r="GF25" s="22">
        <f t="shared" si="143"/>
        <v>1.3061224489795988</v>
      </c>
      <c r="GG25" s="22">
        <v>5</v>
      </c>
      <c r="GH25" s="22">
        <f t="shared" si="144"/>
        <v>147.5</v>
      </c>
      <c r="GI25" s="22">
        <f t="shared" si="145"/>
        <v>0.19999999999999929</v>
      </c>
      <c r="GJ25" s="22">
        <f t="shared" si="146"/>
        <v>3.9999999999999716E-2</v>
      </c>
      <c r="GK25" s="22">
        <f t="shared" si="147"/>
        <v>0.19999999999999857</v>
      </c>
      <c r="GL25" s="22">
        <v>8</v>
      </c>
      <c r="GM25" s="22">
        <f t="shared" si="148"/>
        <v>236</v>
      </c>
      <c r="GN25" s="22">
        <f t="shared" si="149"/>
        <v>0.5</v>
      </c>
      <c r="GO25" s="22">
        <f t="shared" si="150"/>
        <v>0.25</v>
      </c>
      <c r="GP25" s="22">
        <f t="shared" si="151"/>
        <v>2</v>
      </c>
      <c r="GQ25" s="23">
        <v>5</v>
      </c>
      <c r="GR25" s="22">
        <f t="shared" si="152"/>
        <v>147.5</v>
      </c>
      <c r="GS25" s="22">
        <f t="shared" si="153"/>
        <v>1.352941176470587</v>
      </c>
      <c r="GT25" s="22">
        <f t="shared" si="154"/>
        <v>1.8304498269896159</v>
      </c>
      <c r="GU25" s="22">
        <f t="shared" si="155"/>
        <v>9.1522491349480788</v>
      </c>
      <c r="GV25" s="23">
        <v>6</v>
      </c>
      <c r="GW25" s="22">
        <f t="shared" si="156"/>
        <v>177</v>
      </c>
      <c r="GX25" s="22">
        <f t="shared" si="157"/>
        <v>1.5555555555555571</v>
      </c>
      <c r="GY25" s="22">
        <f t="shared" si="158"/>
        <v>2.4197530864197581</v>
      </c>
      <c r="GZ25" s="22">
        <f t="shared" si="159"/>
        <v>14.518518518518547</v>
      </c>
      <c r="HA25" s="23">
        <v>2</v>
      </c>
      <c r="HB25" s="22">
        <f t="shared" si="160"/>
        <v>59</v>
      </c>
      <c r="HC25" s="22">
        <f t="shared" si="161"/>
        <v>1.7368421052631575</v>
      </c>
      <c r="HD25" s="22">
        <f t="shared" si="162"/>
        <v>3.016620498614957</v>
      </c>
      <c r="HE25" s="22">
        <f t="shared" si="163"/>
        <v>6.0332409972299139</v>
      </c>
      <c r="HF25" s="23"/>
      <c r="HG25" s="22">
        <f t="shared" si="164"/>
        <v>0</v>
      </c>
      <c r="HH25" s="22">
        <f t="shared" si="165"/>
        <v>2.25</v>
      </c>
      <c r="HI25" s="22">
        <f t="shared" si="166"/>
        <v>5.0625</v>
      </c>
      <c r="HJ25" s="22">
        <f t="shared" si="167"/>
        <v>0</v>
      </c>
      <c r="HK25" s="23">
        <v>1</v>
      </c>
      <c r="HL25" s="22">
        <f t="shared" si="168"/>
        <v>29.5</v>
      </c>
      <c r="HM25" s="22">
        <f t="shared" si="169"/>
        <v>2.5</v>
      </c>
      <c r="HN25" s="22">
        <f t="shared" si="170"/>
        <v>6.25</v>
      </c>
      <c r="HO25" s="22">
        <f t="shared" si="171"/>
        <v>6.25</v>
      </c>
      <c r="HP25" s="23"/>
      <c r="HQ25" s="22">
        <f t="shared" si="172"/>
        <v>0</v>
      </c>
      <c r="HR25" s="22">
        <f t="shared" si="173"/>
        <v>2.625</v>
      </c>
      <c r="HS25" s="22">
        <f t="shared" si="174"/>
        <v>6.890625</v>
      </c>
      <c r="HT25" s="22">
        <f t="shared" si="175"/>
        <v>0</v>
      </c>
      <c r="HU25" s="23">
        <v>1</v>
      </c>
      <c r="HV25" s="22">
        <f t="shared" si="176"/>
        <v>29.5</v>
      </c>
      <c r="HW25" s="22">
        <f t="shared" si="177"/>
        <v>1.625</v>
      </c>
      <c r="HX25" s="22">
        <f t="shared" si="178"/>
        <v>2.640625</v>
      </c>
      <c r="HY25" s="22">
        <f t="shared" si="179"/>
        <v>2.640625</v>
      </c>
    </row>
    <row r="26" spans="1:233">
      <c r="A26" s="14">
        <f t="shared" si="180"/>
        <v>30</v>
      </c>
      <c r="B26" s="15" t="s">
        <v>48</v>
      </c>
      <c r="C26" s="16">
        <f t="shared" si="181"/>
        <v>30.9</v>
      </c>
      <c r="D26" s="22"/>
      <c r="E26" s="22">
        <f t="shared" si="182"/>
        <v>0</v>
      </c>
      <c r="F26" s="22">
        <f t="shared" si="183"/>
        <v>-6.6666666666666643</v>
      </c>
      <c r="G26" s="22">
        <f t="shared" si="184"/>
        <v>44.444444444444414</v>
      </c>
      <c r="H26" s="22">
        <f t="shared" si="185"/>
        <v>0</v>
      </c>
      <c r="I26" s="22"/>
      <c r="J26" s="22">
        <f t="shared" si="4"/>
        <v>0</v>
      </c>
      <c r="K26" s="22">
        <f t="shared" si="5"/>
        <v>-4.7142857142857153</v>
      </c>
      <c r="L26" s="22">
        <f t="shared" si="6"/>
        <v>22.224489795918377</v>
      </c>
      <c r="M26" s="22">
        <f t="shared" si="7"/>
        <v>0</v>
      </c>
      <c r="N26" s="22"/>
      <c r="O26" s="22">
        <f t="shared" si="8"/>
        <v>0</v>
      </c>
      <c r="P26" s="22">
        <f t="shared" si="9"/>
        <v>-3.125</v>
      </c>
      <c r="Q26" s="22">
        <f t="shared" si="10"/>
        <v>9.765625</v>
      </c>
      <c r="R26" s="22">
        <f t="shared" si="11"/>
        <v>0</v>
      </c>
      <c r="S26" s="22">
        <v>1</v>
      </c>
      <c r="T26" s="22">
        <f t="shared" si="12"/>
        <v>30.5</v>
      </c>
      <c r="U26" s="22">
        <f t="shared" si="13"/>
        <v>-2.2222222222222214</v>
      </c>
      <c r="V26" s="22">
        <f t="shared" si="14"/>
        <v>4.9382716049382678</v>
      </c>
      <c r="W26" s="22">
        <f t="shared" si="15"/>
        <v>4.9382716049382678</v>
      </c>
      <c r="X26" s="22">
        <v>3</v>
      </c>
      <c r="Y26" s="22">
        <f t="shared" si="16"/>
        <v>91.5</v>
      </c>
      <c r="Z26" s="22">
        <f t="shared" si="17"/>
        <v>-0.69999999999999929</v>
      </c>
      <c r="AA26" s="22">
        <f t="shared" si="18"/>
        <v>0.48999999999999899</v>
      </c>
      <c r="AB26" s="22">
        <f t="shared" si="19"/>
        <v>1.4699999999999971</v>
      </c>
      <c r="AC26" s="22">
        <v>7</v>
      </c>
      <c r="AD26" s="22">
        <f t="shared" si="20"/>
        <v>213.5</v>
      </c>
      <c r="AE26" s="22">
        <f t="shared" si="21"/>
        <v>-0.18181818181818343</v>
      </c>
      <c r="AF26" s="22">
        <f t="shared" si="22"/>
        <v>3.3057851239670005E-2</v>
      </c>
      <c r="AG26" s="22">
        <f t="shared" si="23"/>
        <v>0.23140495867769004</v>
      </c>
      <c r="AH26" s="22">
        <v>2</v>
      </c>
      <c r="AI26" s="22">
        <f t="shared" si="24"/>
        <v>61</v>
      </c>
      <c r="AJ26" s="22">
        <f t="shared" si="25"/>
        <v>0.83333333333333215</v>
      </c>
      <c r="AK26" s="22">
        <f t="shared" si="26"/>
        <v>0.69444444444444242</v>
      </c>
      <c r="AL26" s="22">
        <f t="shared" si="27"/>
        <v>1.3888888888888848</v>
      </c>
      <c r="AM26" s="22">
        <v>2</v>
      </c>
      <c r="AN26" s="22">
        <f t="shared" si="28"/>
        <v>61</v>
      </c>
      <c r="AO26" s="22">
        <f t="shared" si="29"/>
        <v>1.6923076923076934</v>
      </c>
      <c r="AP26" s="22">
        <f t="shared" si="30"/>
        <v>2.8639053254437905</v>
      </c>
      <c r="AQ26" s="22">
        <f t="shared" si="31"/>
        <v>5.727810650887581</v>
      </c>
      <c r="AR26" s="22"/>
      <c r="AS26" s="22">
        <f t="shared" si="32"/>
        <v>0</v>
      </c>
      <c r="AT26" s="22">
        <f t="shared" si="33"/>
        <v>2.6428571428571423</v>
      </c>
      <c r="AU26" s="22">
        <f t="shared" si="34"/>
        <v>6.9846938775510177</v>
      </c>
      <c r="AV26" s="22">
        <f t="shared" si="35"/>
        <v>0</v>
      </c>
      <c r="AW26" s="22">
        <v>1</v>
      </c>
      <c r="AX26" s="22">
        <f t="shared" si="36"/>
        <v>30.5</v>
      </c>
      <c r="AY26" s="22">
        <f t="shared" si="37"/>
        <v>2</v>
      </c>
      <c r="AZ26" s="22">
        <f t="shared" si="38"/>
        <v>4</v>
      </c>
      <c r="BA26" s="22">
        <f t="shared" si="39"/>
        <v>4</v>
      </c>
      <c r="BB26" s="22"/>
      <c r="BC26" s="22">
        <f t="shared" si="40"/>
        <v>0</v>
      </c>
      <c r="BD26" s="22">
        <f t="shared" si="41"/>
        <v>3.375</v>
      </c>
      <c r="BE26" s="22">
        <f t="shared" si="42"/>
        <v>11.390625</v>
      </c>
      <c r="BF26" s="22">
        <f t="shared" si="43"/>
        <v>0</v>
      </c>
      <c r="BG26" s="22"/>
      <c r="BH26" s="22">
        <f t="shared" si="44"/>
        <v>0</v>
      </c>
      <c r="BI26" s="22">
        <f t="shared" si="45"/>
        <v>3.4117647058823515</v>
      </c>
      <c r="BJ26" s="22">
        <f t="shared" si="46"/>
        <v>11.640138408304487</v>
      </c>
      <c r="BK26" s="22">
        <f t="shared" si="47"/>
        <v>0</v>
      </c>
      <c r="BL26" s="22"/>
      <c r="BM26" s="22">
        <f t="shared" si="48"/>
        <v>0</v>
      </c>
      <c r="BN26" s="22">
        <f t="shared" si="49"/>
        <v>5</v>
      </c>
      <c r="BO26" s="22">
        <f t="shared" si="50"/>
        <v>25</v>
      </c>
      <c r="BP26" s="22">
        <f t="shared" si="51"/>
        <v>0</v>
      </c>
      <c r="BQ26" s="22"/>
      <c r="BR26" s="22">
        <f t="shared" si="52"/>
        <v>0</v>
      </c>
      <c r="BS26" s="22">
        <f t="shared" si="53"/>
        <v>4.473684210526315</v>
      </c>
      <c r="BT26" s="22">
        <f t="shared" si="54"/>
        <v>20.013850415512458</v>
      </c>
      <c r="BU26" s="22">
        <f t="shared" si="55"/>
        <v>0</v>
      </c>
      <c r="BV26" s="22"/>
      <c r="BW26" s="22">
        <f t="shared" si="56"/>
        <v>0</v>
      </c>
      <c r="BX26" s="22">
        <f t="shared" si="57"/>
        <v>5.3076923076923066</v>
      </c>
      <c r="BY26" s="22">
        <f t="shared" si="58"/>
        <v>28.171597633136084</v>
      </c>
      <c r="BZ26" s="22">
        <f t="shared" si="59"/>
        <v>0</v>
      </c>
      <c r="CA26" s="22"/>
      <c r="CB26" s="22">
        <f t="shared" si="60"/>
        <v>0</v>
      </c>
      <c r="CC26" s="22">
        <f t="shared" si="61"/>
        <v>5.571428571428573</v>
      </c>
      <c r="CD26" s="22">
        <f t="shared" si="62"/>
        <v>31.040816326530628</v>
      </c>
      <c r="CE26" s="22">
        <f t="shared" si="63"/>
        <v>0</v>
      </c>
      <c r="CF26" s="22"/>
      <c r="CG26" s="22">
        <f t="shared" si="64"/>
        <v>0</v>
      </c>
      <c r="CH26" s="22">
        <f t="shared" si="65"/>
        <v>5.1666666666666679</v>
      </c>
      <c r="CI26" s="22">
        <f t="shared" si="66"/>
        <v>26.694444444444457</v>
      </c>
      <c r="CJ26" s="22">
        <f t="shared" si="67"/>
        <v>0</v>
      </c>
      <c r="CK26" s="22"/>
      <c r="CL26" s="22">
        <f t="shared" si="68"/>
        <v>0</v>
      </c>
      <c r="CM26" s="22">
        <f t="shared" si="69"/>
        <v>6.1999999999999993</v>
      </c>
      <c r="CN26" s="22">
        <f t="shared" si="70"/>
        <v>38.439999999999991</v>
      </c>
      <c r="CO26" s="22">
        <f t="shared" si="71"/>
        <v>0</v>
      </c>
      <c r="CP26" s="22"/>
      <c r="CQ26" s="22">
        <f t="shared" si="72"/>
        <v>0</v>
      </c>
      <c r="CR26" s="22">
        <f t="shared" si="73"/>
        <v>4.2857142857142847</v>
      </c>
      <c r="CS26" s="22">
        <f t="shared" si="74"/>
        <v>18.367346938775501</v>
      </c>
      <c r="CT26" s="22">
        <f t="shared" si="75"/>
        <v>0</v>
      </c>
      <c r="CU26" s="22"/>
      <c r="CV26" s="22">
        <f t="shared" si="76"/>
        <v>0</v>
      </c>
      <c r="CW26" s="22">
        <f t="shared" si="77"/>
        <v>6</v>
      </c>
      <c r="CX26" s="22">
        <f t="shared" si="78"/>
        <v>36</v>
      </c>
      <c r="CY26" s="22">
        <f t="shared" si="79"/>
        <v>0</v>
      </c>
      <c r="CZ26" s="22"/>
      <c r="DA26" s="22">
        <f t="shared" si="80"/>
        <v>0</v>
      </c>
      <c r="DB26" s="22">
        <f t="shared" si="81"/>
        <v>5</v>
      </c>
      <c r="DC26" s="22">
        <f t="shared" si="82"/>
        <v>25</v>
      </c>
      <c r="DD26" s="22">
        <f t="shared" si="83"/>
        <v>0</v>
      </c>
      <c r="DE26" s="23"/>
      <c r="DF26" s="22">
        <f t="shared" si="84"/>
        <v>0</v>
      </c>
      <c r="DG26" s="22">
        <f t="shared" si="85"/>
        <v>7</v>
      </c>
      <c r="DH26" s="22">
        <f t="shared" si="86"/>
        <v>49</v>
      </c>
      <c r="DI26" s="22">
        <f t="shared" si="87"/>
        <v>0</v>
      </c>
      <c r="DJ26" s="23"/>
      <c r="DK26" s="22">
        <f t="shared" si="88"/>
        <v>0</v>
      </c>
      <c r="DL26" s="22">
        <f t="shared" si="89"/>
        <v>7</v>
      </c>
      <c r="DM26" s="22">
        <f t="shared" si="90"/>
        <v>49</v>
      </c>
      <c r="DN26" s="22">
        <f t="shared" si="91"/>
        <v>0</v>
      </c>
      <c r="DO26" s="23"/>
      <c r="DP26" s="22">
        <f t="shared" si="0"/>
        <v>0</v>
      </c>
      <c r="DQ26" s="22">
        <f t="shared" si="1"/>
        <v>7.466666666666665</v>
      </c>
      <c r="DR26" s="22">
        <f t="shared" si="2"/>
        <v>55.751111111111086</v>
      </c>
      <c r="DS26" s="22">
        <f t="shared" si="3"/>
        <v>0</v>
      </c>
      <c r="DT26" s="22"/>
      <c r="DU26" s="22">
        <f t="shared" si="92"/>
        <v>0</v>
      </c>
      <c r="DV26" s="22">
        <f t="shared" si="93"/>
        <v>7</v>
      </c>
      <c r="DW26" s="22">
        <f t="shared" si="94"/>
        <v>49</v>
      </c>
      <c r="DX26" s="22">
        <f t="shared" si="95"/>
        <v>0</v>
      </c>
      <c r="DY26" s="22"/>
      <c r="DZ26" s="22">
        <f t="shared" si="96"/>
        <v>0</v>
      </c>
      <c r="EA26" s="22">
        <f t="shared" si="97"/>
        <v>6.8000000000000007</v>
      </c>
      <c r="EB26" s="22">
        <f t="shared" si="98"/>
        <v>46.240000000000009</v>
      </c>
      <c r="EC26" s="22">
        <f t="shared" si="99"/>
        <v>0</v>
      </c>
      <c r="ED26" s="22"/>
      <c r="EE26" s="22">
        <f t="shared" si="100"/>
        <v>0</v>
      </c>
      <c r="EF26" s="22">
        <f t="shared" si="101"/>
        <v>8.8000000000000007</v>
      </c>
      <c r="EG26" s="22">
        <f t="shared" si="102"/>
        <v>77.440000000000012</v>
      </c>
      <c r="EH26" s="22">
        <f t="shared" si="103"/>
        <v>0</v>
      </c>
      <c r="EI26" s="22"/>
      <c r="EJ26" s="22">
        <f t="shared" si="104"/>
        <v>0</v>
      </c>
      <c r="EK26" s="22">
        <f t="shared" si="105"/>
        <v>9.1999999999999993</v>
      </c>
      <c r="EL26" s="22">
        <f t="shared" si="106"/>
        <v>84.639999999999986</v>
      </c>
      <c r="EM26" s="22">
        <f t="shared" si="107"/>
        <v>0</v>
      </c>
      <c r="EN26" s="22"/>
      <c r="EO26" s="22">
        <f t="shared" si="108"/>
        <v>0</v>
      </c>
      <c r="EP26" s="22">
        <f t="shared" si="109"/>
        <v>10.8</v>
      </c>
      <c r="EQ26" s="22">
        <f t="shared" si="110"/>
        <v>116.64000000000001</v>
      </c>
      <c r="ER26" s="22">
        <f t="shared" si="111"/>
        <v>0</v>
      </c>
      <c r="ES26" s="22"/>
      <c r="ET26" s="22">
        <f t="shared" si="112"/>
        <v>0</v>
      </c>
      <c r="EU26" s="22">
        <f t="shared" si="113"/>
        <v>-6.2857142857142847</v>
      </c>
      <c r="EV26" s="22">
        <f t="shared" si="114"/>
        <v>39.510204081632644</v>
      </c>
      <c r="EW26" s="22">
        <f t="shared" si="115"/>
        <v>0</v>
      </c>
      <c r="EX26" s="22"/>
      <c r="EY26" s="22">
        <f t="shared" si="116"/>
        <v>0</v>
      </c>
      <c r="EZ26" s="22">
        <f t="shared" si="117"/>
        <v>-4.875</v>
      </c>
      <c r="FA26" s="22">
        <f t="shared" si="118"/>
        <v>23.765625</v>
      </c>
      <c r="FB26" s="22">
        <f t="shared" si="119"/>
        <v>0</v>
      </c>
      <c r="FC26" s="22"/>
      <c r="FD26" s="22">
        <f t="shared" si="120"/>
        <v>0</v>
      </c>
      <c r="FE26" s="22">
        <f t="shared" si="121"/>
        <v>-5.3333333333333357</v>
      </c>
      <c r="FF26" s="22">
        <f t="shared" si="122"/>
        <v>28.444444444444471</v>
      </c>
      <c r="FG26" s="22">
        <f t="shared" si="123"/>
        <v>0</v>
      </c>
      <c r="FH26" s="22"/>
      <c r="FI26" s="22">
        <f t="shared" si="124"/>
        <v>0</v>
      </c>
      <c r="FJ26" s="22">
        <f t="shared" si="125"/>
        <v>-3.7000000000000028</v>
      </c>
      <c r="FK26" s="22">
        <f t="shared" si="126"/>
        <v>13.690000000000021</v>
      </c>
      <c r="FL26" s="22">
        <f t="shared" si="127"/>
        <v>0</v>
      </c>
      <c r="FM26" s="22"/>
      <c r="FN26" s="22">
        <f t="shared" si="128"/>
        <v>0</v>
      </c>
      <c r="FO26" s="22">
        <f t="shared" si="129"/>
        <v>-2.2727272727272734</v>
      </c>
      <c r="FP26" s="22">
        <f t="shared" si="130"/>
        <v>5.1652892561983501</v>
      </c>
      <c r="FQ26" s="22">
        <f t="shared" si="131"/>
        <v>0</v>
      </c>
      <c r="FR26" s="22">
        <v>3</v>
      </c>
      <c r="FS26" s="22">
        <f t="shared" si="132"/>
        <v>91.5</v>
      </c>
      <c r="FT26" s="22">
        <f t="shared" si="133"/>
        <v>-1.3333333333333321</v>
      </c>
      <c r="FU26" s="22">
        <f t="shared" si="134"/>
        <v>1.7777777777777746</v>
      </c>
      <c r="FV26" s="22">
        <f t="shared" si="135"/>
        <v>5.3333333333333233</v>
      </c>
      <c r="FW26" s="22">
        <v>1</v>
      </c>
      <c r="FX26" s="22">
        <f t="shared" si="136"/>
        <v>30.5</v>
      </c>
      <c r="FY26" s="22">
        <f t="shared" si="137"/>
        <v>-1.6153846153846132</v>
      </c>
      <c r="FZ26" s="22">
        <f t="shared" si="138"/>
        <v>2.6094674556212949</v>
      </c>
      <c r="GA26" s="22">
        <f t="shared" si="139"/>
        <v>2.6094674556212949</v>
      </c>
      <c r="GB26" s="22">
        <v>4</v>
      </c>
      <c r="GC26" s="22">
        <f t="shared" si="140"/>
        <v>122</v>
      </c>
      <c r="GD26" s="22">
        <f t="shared" si="141"/>
        <v>0.42857142857142705</v>
      </c>
      <c r="GE26" s="22">
        <f t="shared" si="142"/>
        <v>0.18367346938775381</v>
      </c>
      <c r="GF26" s="22">
        <f t="shared" si="143"/>
        <v>0.73469387755101523</v>
      </c>
      <c r="GG26" s="22">
        <v>4</v>
      </c>
      <c r="GH26" s="22">
        <f t="shared" si="144"/>
        <v>122</v>
      </c>
      <c r="GI26" s="22">
        <f t="shared" si="145"/>
        <v>1.1999999999999993</v>
      </c>
      <c r="GJ26" s="22">
        <f t="shared" si="146"/>
        <v>1.4399999999999984</v>
      </c>
      <c r="GK26" s="22">
        <f t="shared" si="147"/>
        <v>5.7599999999999936</v>
      </c>
      <c r="GL26" s="22">
        <v>2</v>
      </c>
      <c r="GM26" s="22">
        <f t="shared" si="148"/>
        <v>61</v>
      </c>
      <c r="GN26" s="22">
        <f t="shared" si="149"/>
        <v>1.5</v>
      </c>
      <c r="GO26" s="22">
        <f t="shared" si="150"/>
        <v>2.25</v>
      </c>
      <c r="GP26" s="22">
        <f t="shared" si="151"/>
        <v>4.5</v>
      </c>
      <c r="GQ26" s="23">
        <v>1</v>
      </c>
      <c r="GR26" s="22">
        <f t="shared" si="152"/>
        <v>30.5</v>
      </c>
      <c r="GS26" s="22">
        <f t="shared" si="153"/>
        <v>2.352941176470587</v>
      </c>
      <c r="GT26" s="22">
        <f t="shared" si="154"/>
        <v>5.5363321799307901</v>
      </c>
      <c r="GU26" s="22">
        <f t="shared" si="155"/>
        <v>5.5363321799307901</v>
      </c>
      <c r="GV26" s="23"/>
      <c r="GW26" s="22">
        <f t="shared" si="156"/>
        <v>0</v>
      </c>
      <c r="GX26" s="22">
        <f t="shared" si="157"/>
        <v>2.5555555555555571</v>
      </c>
      <c r="GY26" s="22">
        <f t="shared" si="158"/>
        <v>6.5308641975308719</v>
      </c>
      <c r="GZ26" s="22">
        <f t="shared" si="159"/>
        <v>0</v>
      </c>
      <c r="HA26" s="23"/>
      <c r="HB26" s="22">
        <f t="shared" si="160"/>
        <v>0</v>
      </c>
      <c r="HC26" s="22">
        <f t="shared" si="161"/>
        <v>2.7368421052631575</v>
      </c>
      <c r="HD26" s="22">
        <f t="shared" si="162"/>
        <v>7.490304709141272</v>
      </c>
      <c r="HE26" s="22">
        <f t="shared" si="163"/>
        <v>0</v>
      </c>
      <c r="HF26" s="23"/>
      <c r="HG26" s="22">
        <f t="shared" si="164"/>
        <v>0</v>
      </c>
      <c r="HH26" s="22">
        <f t="shared" si="165"/>
        <v>3.25</v>
      </c>
      <c r="HI26" s="22">
        <f t="shared" si="166"/>
        <v>10.5625</v>
      </c>
      <c r="HJ26" s="22">
        <f t="shared" si="167"/>
        <v>0</v>
      </c>
      <c r="HK26" s="23"/>
      <c r="HL26" s="22">
        <f t="shared" si="168"/>
        <v>0</v>
      </c>
      <c r="HM26" s="22">
        <f t="shared" si="169"/>
        <v>3.5</v>
      </c>
      <c r="HN26" s="22">
        <f t="shared" si="170"/>
        <v>12.25</v>
      </c>
      <c r="HO26" s="22">
        <f t="shared" si="171"/>
        <v>0</v>
      </c>
      <c r="HP26" s="23">
        <v>1</v>
      </c>
      <c r="HQ26" s="22">
        <f t="shared" si="172"/>
        <v>30.5</v>
      </c>
      <c r="HR26" s="22">
        <f t="shared" si="173"/>
        <v>3.625</v>
      </c>
      <c r="HS26" s="22">
        <f t="shared" si="174"/>
        <v>13.140625</v>
      </c>
      <c r="HT26" s="22">
        <f t="shared" si="175"/>
        <v>13.140625</v>
      </c>
      <c r="HU26" s="23"/>
      <c r="HV26" s="22">
        <f t="shared" si="176"/>
        <v>0</v>
      </c>
      <c r="HW26" s="22">
        <f t="shared" si="177"/>
        <v>2.625</v>
      </c>
      <c r="HX26" s="22">
        <f t="shared" si="178"/>
        <v>6.890625</v>
      </c>
      <c r="HY26" s="22">
        <f t="shared" si="179"/>
        <v>0</v>
      </c>
    </row>
    <row r="27" spans="1:233">
      <c r="A27" s="14">
        <f t="shared" si="180"/>
        <v>31</v>
      </c>
      <c r="B27" s="15" t="s">
        <v>48</v>
      </c>
      <c r="C27" s="16">
        <f t="shared" si="181"/>
        <v>31.9</v>
      </c>
      <c r="D27" s="22"/>
      <c r="E27" s="22">
        <f t="shared" si="182"/>
        <v>0</v>
      </c>
      <c r="F27" s="22">
        <f t="shared" si="183"/>
        <v>-5.6666666666666643</v>
      </c>
      <c r="G27" s="22">
        <f t="shared" si="184"/>
        <v>32.111111111111086</v>
      </c>
      <c r="H27" s="22">
        <f t="shared" si="185"/>
        <v>0</v>
      </c>
      <c r="I27" s="22"/>
      <c r="J27" s="22">
        <f t="shared" si="4"/>
        <v>0</v>
      </c>
      <c r="K27" s="22">
        <f t="shared" si="5"/>
        <v>-3.7142857142857153</v>
      </c>
      <c r="L27" s="22">
        <f t="shared" si="6"/>
        <v>13.795918367346946</v>
      </c>
      <c r="M27" s="22">
        <f t="shared" si="7"/>
        <v>0</v>
      </c>
      <c r="N27" s="22"/>
      <c r="O27" s="22">
        <f t="shared" si="8"/>
        <v>0</v>
      </c>
      <c r="P27" s="22">
        <f t="shared" si="9"/>
        <v>-2.125</v>
      </c>
      <c r="Q27" s="22">
        <f t="shared" si="10"/>
        <v>4.515625</v>
      </c>
      <c r="R27" s="22">
        <f t="shared" si="11"/>
        <v>0</v>
      </c>
      <c r="S27" s="22">
        <v>2</v>
      </c>
      <c r="T27" s="22">
        <f t="shared" si="12"/>
        <v>63</v>
      </c>
      <c r="U27" s="22">
        <f t="shared" si="13"/>
        <v>-1.2222222222222214</v>
      </c>
      <c r="V27" s="22">
        <f t="shared" si="14"/>
        <v>1.4938271604938251</v>
      </c>
      <c r="W27" s="22">
        <f t="shared" si="15"/>
        <v>2.9876543209876503</v>
      </c>
      <c r="X27" s="22">
        <v>4</v>
      </c>
      <c r="Y27" s="22">
        <f t="shared" si="16"/>
        <v>126</v>
      </c>
      <c r="Z27" s="22">
        <f t="shared" si="17"/>
        <v>0.30000000000000071</v>
      </c>
      <c r="AA27" s="22">
        <f t="shared" si="18"/>
        <v>9.0000000000000427E-2</v>
      </c>
      <c r="AB27" s="22">
        <f t="shared" si="19"/>
        <v>0.36000000000000171</v>
      </c>
      <c r="AC27" s="22">
        <v>3</v>
      </c>
      <c r="AD27" s="22">
        <f t="shared" si="20"/>
        <v>94.5</v>
      </c>
      <c r="AE27" s="22">
        <f t="shared" si="21"/>
        <v>0.81818181818181657</v>
      </c>
      <c r="AF27" s="22">
        <f t="shared" si="22"/>
        <v>0.66942148760330311</v>
      </c>
      <c r="AG27" s="22">
        <f t="shared" si="23"/>
        <v>2.0082644628099091</v>
      </c>
      <c r="AH27" s="22"/>
      <c r="AI27" s="22">
        <f t="shared" si="24"/>
        <v>0</v>
      </c>
      <c r="AJ27" s="22">
        <f t="shared" si="25"/>
        <v>1.8333333333333321</v>
      </c>
      <c r="AK27" s="22">
        <f t="shared" si="26"/>
        <v>3.3611111111111067</v>
      </c>
      <c r="AL27" s="22">
        <f t="shared" si="27"/>
        <v>0</v>
      </c>
      <c r="AM27" s="22"/>
      <c r="AN27" s="22">
        <f t="shared" si="28"/>
        <v>0</v>
      </c>
      <c r="AO27" s="22">
        <f t="shared" si="29"/>
        <v>2.6923076923076934</v>
      </c>
      <c r="AP27" s="22">
        <f t="shared" si="30"/>
        <v>7.2485207100591778</v>
      </c>
      <c r="AQ27" s="22">
        <f t="shared" si="31"/>
        <v>0</v>
      </c>
      <c r="AR27" s="22"/>
      <c r="AS27" s="22">
        <f t="shared" si="32"/>
        <v>0</v>
      </c>
      <c r="AT27" s="22">
        <f t="shared" si="33"/>
        <v>3.6428571428571423</v>
      </c>
      <c r="AU27" s="22">
        <f t="shared" si="34"/>
        <v>13.270408163265303</v>
      </c>
      <c r="AV27" s="22">
        <f t="shared" si="35"/>
        <v>0</v>
      </c>
      <c r="AW27" s="22"/>
      <c r="AX27" s="22">
        <f t="shared" si="36"/>
        <v>0</v>
      </c>
      <c r="AY27" s="22">
        <f t="shared" si="37"/>
        <v>3</v>
      </c>
      <c r="AZ27" s="22">
        <f t="shared" si="38"/>
        <v>9</v>
      </c>
      <c r="BA27" s="22">
        <f t="shared" si="39"/>
        <v>0</v>
      </c>
      <c r="BB27" s="22"/>
      <c r="BC27" s="22">
        <f t="shared" si="40"/>
        <v>0</v>
      </c>
      <c r="BD27" s="22">
        <f t="shared" si="41"/>
        <v>4.375</v>
      </c>
      <c r="BE27" s="22">
        <f t="shared" si="42"/>
        <v>19.140625</v>
      </c>
      <c r="BF27" s="22">
        <f t="shared" si="43"/>
        <v>0</v>
      </c>
      <c r="BG27" s="22"/>
      <c r="BH27" s="22">
        <f t="shared" si="44"/>
        <v>0</v>
      </c>
      <c r="BI27" s="22">
        <f t="shared" si="45"/>
        <v>4.4117647058823515</v>
      </c>
      <c r="BJ27" s="22">
        <f t="shared" si="46"/>
        <v>19.46366782006919</v>
      </c>
      <c r="BK27" s="22">
        <f t="shared" si="47"/>
        <v>0</v>
      </c>
      <c r="BL27" s="22"/>
      <c r="BM27" s="22">
        <f t="shared" si="48"/>
        <v>0</v>
      </c>
      <c r="BN27" s="22">
        <f t="shared" si="49"/>
        <v>6</v>
      </c>
      <c r="BO27" s="22">
        <f t="shared" si="50"/>
        <v>36</v>
      </c>
      <c r="BP27" s="22">
        <f t="shared" si="51"/>
        <v>0</v>
      </c>
      <c r="BQ27" s="22"/>
      <c r="BR27" s="22">
        <f t="shared" si="52"/>
        <v>0</v>
      </c>
      <c r="BS27" s="22">
        <f t="shared" si="53"/>
        <v>5.473684210526315</v>
      </c>
      <c r="BT27" s="22">
        <f t="shared" si="54"/>
        <v>29.961218836565088</v>
      </c>
      <c r="BU27" s="22">
        <f t="shared" si="55"/>
        <v>0</v>
      </c>
      <c r="BV27" s="22"/>
      <c r="BW27" s="22">
        <f t="shared" si="56"/>
        <v>0</v>
      </c>
      <c r="BX27" s="22">
        <f t="shared" si="57"/>
        <v>6.3076923076923066</v>
      </c>
      <c r="BY27" s="22">
        <f t="shared" si="58"/>
        <v>39.786982248520694</v>
      </c>
      <c r="BZ27" s="22">
        <f t="shared" si="59"/>
        <v>0</v>
      </c>
      <c r="CA27" s="22"/>
      <c r="CB27" s="22">
        <f t="shared" si="60"/>
        <v>0</v>
      </c>
      <c r="CC27" s="22">
        <f t="shared" si="61"/>
        <v>6.571428571428573</v>
      </c>
      <c r="CD27" s="22">
        <f t="shared" si="62"/>
        <v>43.183673469387777</v>
      </c>
      <c r="CE27" s="22">
        <f t="shared" si="63"/>
        <v>0</v>
      </c>
      <c r="CF27" s="22"/>
      <c r="CG27" s="22">
        <f t="shared" si="64"/>
        <v>0</v>
      </c>
      <c r="CH27" s="22">
        <f t="shared" si="65"/>
        <v>6.1666666666666679</v>
      </c>
      <c r="CI27" s="22">
        <f t="shared" si="66"/>
        <v>38.027777777777793</v>
      </c>
      <c r="CJ27" s="22">
        <f t="shared" si="67"/>
        <v>0</v>
      </c>
      <c r="CK27" s="22"/>
      <c r="CL27" s="22">
        <f t="shared" si="68"/>
        <v>0</v>
      </c>
      <c r="CM27" s="22">
        <f t="shared" si="69"/>
        <v>7.1999999999999993</v>
      </c>
      <c r="CN27" s="22">
        <f t="shared" si="70"/>
        <v>51.839999999999989</v>
      </c>
      <c r="CO27" s="22">
        <f t="shared" si="71"/>
        <v>0</v>
      </c>
      <c r="CP27" s="22"/>
      <c r="CQ27" s="22">
        <f t="shared" si="72"/>
        <v>0</v>
      </c>
      <c r="CR27" s="22">
        <f t="shared" si="73"/>
        <v>5.2857142857142847</v>
      </c>
      <c r="CS27" s="22">
        <f t="shared" si="74"/>
        <v>27.938775510204071</v>
      </c>
      <c r="CT27" s="22">
        <f t="shared" si="75"/>
        <v>0</v>
      </c>
      <c r="CU27" s="22"/>
      <c r="CV27" s="22">
        <f t="shared" si="76"/>
        <v>0</v>
      </c>
      <c r="CW27" s="22">
        <f t="shared" si="77"/>
        <v>7</v>
      </c>
      <c r="CX27" s="22">
        <f t="shared" si="78"/>
        <v>49</v>
      </c>
      <c r="CY27" s="22">
        <f t="shared" si="79"/>
        <v>0</v>
      </c>
      <c r="CZ27" s="22"/>
      <c r="DA27" s="22">
        <f t="shared" si="80"/>
        <v>0</v>
      </c>
      <c r="DB27" s="22">
        <f t="shared" si="81"/>
        <v>6</v>
      </c>
      <c r="DC27" s="22">
        <f t="shared" si="82"/>
        <v>36</v>
      </c>
      <c r="DD27" s="22">
        <f t="shared" si="83"/>
        <v>0</v>
      </c>
      <c r="DE27" s="23"/>
      <c r="DF27" s="22">
        <f t="shared" si="84"/>
        <v>0</v>
      </c>
      <c r="DG27" s="22">
        <f t="shared" si="85"/>
        <v>8</v>
      </c>
      <c r="DH27" s="22">
        <f t="shared" si="86"/>
        <v>64</v>
      </c>
      <c r="DI27" s="22">
        <f t="shared" si="87"/>
        <v>0</v>
      </c>
      <c r="DJ27" s="23"/>
      <c r="DK27" s="22">
        <f t="shared" si="88"/>
        <v>0</v>
      </c>
      <c r="DL27" s="22">
        <f t="shared" si="89"/>
        <v>8</v>
      </c>
      <c r="DM27" s="22">
        <f t="shared" si="90"/>
        <v>64</v>
      </c>
      <c r="DN27" s="22">
        <f t="shared" si="91"/>
        <v>0</v>
      </c>
      <c r="DO27" s="23"/>
      <c r="DP27" s="22">
        <f t="shared" si="0"/>
        <v>0</v>
      </c>
      <c r="DQ27" s="22">
        <f t="shared" si="1"/>
        <v>8.466666666666665</v>
      </c>
      <c r="DR27" s="22">
        <f t="shared" si="2"/>
        <v>71.684444444444409</v>
      </c>
      <c r="DS27" s="22">
        <f t="shared" si="3"/>
        <v>0</v>
      </c>
      <c r="DT27" s="22"/>
      <c r="DU27" s="22">
        <f t="shared" si="92"/>
        <v>0</v>
      </c>
      <c r="DV27" s="22">
        <f t="shared" si="93"/>
        <v>8</v>
      </c>
      <c r="DW27" s="22">
        <f t="shared" si="94"/>
        <v>64</v>
      </c>
      <c r="DX27" s="22">
        <f t="shared" si="95"/>
        <v>0</v>
      </c>
      <c r="DY27" s="22"/>
      <c r="DZ27" s="22">
        <f t="shared" si="96"/>
        <v>0</v>
      </c>
      <c r="EA27" s="22">
        <f t="shared" si="97"/>
        <v>7.8000000000000007</v>
      </c>
      <c r="EB27" s="22">
        <f t="shared" si="98"/>
        <v>60.840000000000011</v>
      </c>
      <c r="EC27" s="22">
        <f t="shared" si="99"/>
        <v>0</v>
      </c>
      <c r="ED27" s="22"/>
      <c r="EE27" s="22">
        <f t="shared" si="100"/>
        <v>0</v>
      </c>
      <c r="EF27" s="22">
        <f t="shared" si="101"/>
        <v>9.8000000000000007</v>
      </c>
      <c r="EG27" s="22">
        <f t="shared" si="102"/>
        <v>96.04000000000002</v>
      </c>
      <c r="EH27" s="22">
        <f t="shared" si="103"/>
        <v>0</v>
      </c>
      <c r="EI27" s="22"/>
      <c r="EJ27" s="22">
        <f t="shared" si="104"/>
        <v>0</v>
      </c>
      <c r="EK27" s="22">
        <f t="shared" si="105"/>
        <v>10.199999999999999</v>
      </c>
      <c r="EL27" s="22">
        <f t="shared" si="106"/>
        <v>104.03999999999999</v>
      </c>
      <c r="EM27" s="22">
        <f t="shared" si="107"/>
        <v>0</v>
      </c>
      <c r="EN27" s="22"/>
      <c r="EO27" s="22">
        <f t="shared" si="108"/>
        <v>0</v>
      </c>
      <c r="EP27" s="22">
        <f t="shared" si="109"/>
        <v>11.8</v>
      </c>
      <c r="EQ27" s="22">
        <f t="shared" si="110"/>
        <v>139.24</v>
      </c>
      <c r="ER27" s="22">
        <f t="shared" si="111"/>
        <v>0</v>
      </c>
      <c r="ES27" s="22"/>
      <c r="ET27" s="22">
        <f t="shared" si="112"/>
        <v>0</v>
      </c>
      <c r="EU27" s="22">
        <f t="shared" si="113"/>
        <v>-5.2857142857142847</v>
      </c>
      <c r="EV27" s="22">
        <f t="shared" si="114"/>
        <v>27.938775510204071</v>
      </c>
      <c r="EW27" s="22">
        <f t="shared" si="115"/>
        <v>0</v>
      </c>
      <c r="EX27" s="22"/>
      <c r="EY27" s="22">
        <f t="shared" si="116"/>
        <v>0</v>
      </c>
      <c r="EZ27" s="22">
        <f t="shared" si="117"/>
        <v>-3.875</v>
      </c>
      <c r="FA27" s="22">
        <f t="shared" si="118"/>
        <v>15.015625</v>
      </c>
      <c r="FB27" s="22">
        <f t="shared" si="119"/>
        <v>0</v>
      </c>
      <c r="FC27" s="22"/>
      <c r="FD27" s="22">
        <f t="shared" si="120"/>
        <v>0</v>
      </c>
      <c r="FE27" s="22">
        <f t="shared" si="121"/>
        <v>-4.3333333333333357</v>
      </c>
      <c r="FF27" s="22">
        <f t="shared" si="122"/>
        <v>18.7777777777778</v>
      </c>
      <c r="FG27" s="22">
        <f t="shared" si="123"/>
        <v>0</v>
      </c>
      <c r="FH27" s="22"/>
      <c r="FI27" s="22">
        <f t="shared" si="124"/>
        <v>0</v>
      </c>
      <c r="FJ27" s="22">
        <f t="shared" si="125"/>
        <v>-2.7000000000000028</v>
      </c>
      <c r="FK27" s="22">
        <f t="shared" si="126"/>
        <v>7.2900000000000151</v>
      </c>
      <c r="FL27" s="22">
        <f t="shared" si="127"/>
        <v>0</v>
      </c>
      <c r="FM27" s="22">
        <v>3</v>
      </c>
      <c r="FN27" s="22">
        <f t="shared" si="128"/>
        <v>94.5</v>
      </c>
      <c r="FO27" s="22">
        <f t="shared" si="129"/>
        <v>-1.2727272727272734</v>
      </c>
      <c r="FP27" s="22">
        <f t="shared" si="130"/>
        <v>1.6198347107438034</v>
      </c>
      <c r="FQ27" s="22">
        <f t="shared" si="131"/>
        <v>4.8595041322314101</v>
      </c>
      <c r="FR27" s="22">
        <v>4</v>
      </c>
      <c r="FS27" s="22">
        <f t="shared" si="132"/>
        <v>126</v>
      </c>
      <c r="FT27" s="22">
        <f t="shared" si="133"/>
        <v>-0.33333333333333215</v>
      </c>
      <c r="FU27" s="22">
        <f t="shared" si="134"/>
        <v>0.11111111111111033</v>
      </c>
      <c r="FV27" s="22">
        <f t="shared" si="135"/>
        <v>0.44444444444444131</v>
      </c>
      <c r="FW27" s="22">
        <v>3</v>
      </c>
      <c r="FX27" s="22">
        <f t="shared" si="136"/>
        <v>94.5</v>
      </c>
      <c r="FY27" s="22">
        <f t="shared" si="137"/>
        <v>-0.6153846153846132</v>
      </c>
      <c r="FZ27" s="22">
        <f t="shared" si="138"/>
        <v>0.37869822485206833</v>
      </c>
      <c r="GA27" s="22">
        <f t="shared" si="139"/>
        <v>1.1360946745562051</v>
      </c>
      <c r="GB27" s="22">
        <v>4</v>
      </c>
      <c r="GC27" s="22">
        <f t="shared" si="140"/>
        <v>126</v>
      </c>
      <c r="GD27" s="22">
        <f t="shared" si="141"/>
        <v>1.428571428571427</v>
      </c>
      <c r="GE27" s="22">
        <f t="shared" si="142"/>
        <v>2.0408163265306078</v>
      </c>
      <c r="GF27" s="22">
        <f t="shared" si="143"/>
        <v>8.1632653061224314</v>
      </c>
      <c r="GG27" s="22"/>
      <c r="GH27" s="22">
        <f t="shared" si="144"/>
        <v>0</v>
      </c>
      <c r="GI27" s="22">
        <f t="shared" si="145"/>
        <v>2.1999999999999993</v>
      </c>
      <c r="GJ27" s="22">
        <f t="shared" si="146"/>
        <v>4.8399999999999972</v>
      </c>
      <c r="GK27" s="22">
        <f t="shared" si="147"/>
        <v>0</v>
      </c>
      <c r="GL27" s="22"/>
      <c r="GM27" s="22">
        <f t="shared" si="148"/>
        <v>0</v>
      </c>
      <c r="GN27" s="22">
        <f t="shared" si="149"/>
        <v>2.5</v>
      </c>
      <c r="GO27" s="22">
        <f t="shared" si="150"/>
        <v>6.25</v>
      </c>
      <c r="GP27" s="22">
        <f t="shared" si="151"/>
        <v>0</v>
      </c>
      <c r="GQ27" s="23"/>
      <c r="GR27" s="22">
        <f t="shared" si="152"/>
        <v>0</v>
      </c>
      <c r="GS27" s="22">
        <f t="shared" si="153"/>
        <v>3.352941176470587</v>
      </c>
      <c r="GT27" s="22">
        <f t="shared" si="154"/>
        <v>11.242214532871964</v>
      </c>
      <c r="GU27" s="22">
        <f t="shared" si="155"/>
        <v>0</v>
      </c>
      <c r="GV27" s="23"/>
      <c r="GW27" s="22">
        <f t="shared" si="156"/>
        <v>0</v>
      </c>
      <c r="GX27" s="22">
        <f t="shared" si="157"/>
        <v>3.5555555555555571</v>
      </c>
      <c r="GY27" s="22">
        <f t="shared" si="158"/>
        <v>12.641975308641987</v>
      </c>
      <c r="GZ27" s="22">
        <f t="shared" si="159"/>
        <v>0</v>
      </c>
      <c r="HA27" s="23"/>
      <c r="HB27" s="22">
        <f t="shared" si="160"/>
        <v>0</v>
      </c>
      <c r="HC27" s="22">
        <f t="shared" si="161"/>
        <v>3.7368421052631575</v>
      </c>
      <c r="HD27" s="22">
        <f t="shared" si="162"/>
        <v>13.963988919667587</v>
      </c>
      <c r="HE27" s="22">
        <f t="shared" si="163"/>
        <v>0</v>
      </c>
      <c r="HF27" s="23"/>
      <c r="HG27" s="22">
        <f t="shared" si="164"/>
        <v>0</v>
      </c>
      <c r="HH27" s="22">
        <f t="shared" si="165"/>
        <v>4.25</v>
      </c>
      <c r="HI27" s="22">
        <f t="shared" si="166"/>
        <v>18.0625</v>
      </c>
      <c r="HJ27" s="22">
        <f t="shared" si="167"/>
        <v>0</v>
      </c>
      <c r="HK27" s="23"/>
      <c r="HL27" s="22">
        <f t="shared" si="168"/>
        <v>0</v>
      </c>
      <c r="HM27" s="22">
        <f t="shared" si="169"/>
        <v>4.5</v>
      </c>
      <c r="HN27" s="22">
        <f t="shared" si="170"/>
        <v>20.25</v>
      </c>
      <c r="HO27" s="22">
        <f t="shared" si="171"/>
        <v>0</v>
      </c>
      <c r="HP27" s="23"/>
      <c r="HQ27" s="22">
        <f t="shared" si="172"/>
        <v>0</v>
      </c>
      <c r="HR27" s="22">
        <f t="shared" si="173"/>
        <v>4.625</v>
      </c>
      <c r="HS27" s="22">
        <f t="shared" si="174"/>
        <v>21.390625</v>
      </c>
      <c r="HT27" s="22">
        <f t="shared" si="175"/>
        <v>0</v>
      </c>
      <c r="HU27" s="23"/>
      <c r="HV27" s="22">
        <f t="shared" si="176"/>
        <v>0</v>
      </c>
      <c r="HW27" s="22">
        <f t="shared" si="177"/>
        <v>3.625</v>
      </c>
      <c r="HX27" s="22">
        <f t="shared" si="178"/>
        <v>13.140625</v>
      </c>
      <c r="HY27" s="22">
        <f t="shared" si="179"/>
        <v>0</v>
      </c>
    </row>
    <row r="28" spans="1:233">
      <c r="A28" s="14">
        <f t="shared" si="180"/>
        <v>32</v>
      </c>
      <c r="B28" s="15" t="s">
        <v>48</v>
      </c>
      <c r="C28" s="16">
        <f t="shared" si="181"/>
        <v>32.9</v>
      </c>
      <c r="D28" s="22"/>
      <c r="E28" s="22">
        <f t="shared" si="182"/>
        <v>0</v>
      </c>
      <c r="F28" s="22">
        <f t="shared" si="183"/>
        <v>-4.6666666666666643</v>
      </c>
      <c r="G28" s="22">
        <f t="shared" si="184"/>
        <v>21.777777777777757</v>
      </c>
      <c r="H28" s="22">
        <f t="shared" si="185"/>
        <v>0</v>
      </c>
      <c r="I28" s="22"/>
      <c r="J28" s="22">
        <f t="shared" si="4"/>
        <v>0</v>
      </c>
      <c r="K28" s="22">
        <f t="shared" si="5"/>
        <v>-2.7142857142857153</v>
      </c>
      <c r="L28" s="22">
        <f t="shared" si="6"/>
        <v>7.3673469387755155</v>
      </c>
      <c r="M28" s="22">
        <f t="shared" si="7"/>
        <v>0</v>
      </c>
      <c r="N28" s="22">
        <v>2</v>
      </c>
      <c r="O28" s="22">
        <f t="shared" si="8"/>
        <v>65</v>
      </c>
      <c r="P28" s="22">
        <f t="shared" si="9"/>
        <v>-1.125</v>
      </c>
      <c r="Q28" s="22">
        <f t="shared" si="10"/>
        <v>1.265625</v>
      </c>
      <c r="R28" s="22">
        <f t="shared" si="11"/>
        <v>2.53125</v>
      </c>
      <c r="S28" s="22">
        <v>4</v>
      </c>
      <c r="T28" s="22">
        <f t="shared" si="12"/>
        <v>130</v>
      </c>
      <c r="U28" s="22">
        <f t="shared" si="13"/>
        <v>-0.22222222222222143</v>
      </c>
      <c r="V28" s="22">
        <f t="shared" si="14"/>
        <v>4.9382716049382366E-2</v>
      </c>
      <c r="W28" s="22">
        <f t="shared" si="15"/>
        <v>0.19753086419752947</v>
      </c>
      <c r="X28" s="22">
        <v>2</v>
      </c>
      <c r="Y28" s="22">
        <f t="shared" si="16"/>
        <v>65</v>
      </c>
      <c r="Z28" s="22">
        <f t="shared" si="17"/>
        <v>1.3000000000000007</v>
      </c>
      <c r="AA28" s="22">
        <f t="shared" si="18"/>
        <v>1.6900000000000019</v>
      </c>
      <c r="AB28" s="22">
        <f t="shared" si="19"/>
        <v>3.3800000000000039</v>
      </c>
      <c r="AC28" s="22"/>
      <c r="AD28" s="22">
        <f t="shared" si="20"/>
        <v>0</v>
      </c>
      <c r="AE28" s="22">
        <f t="shared" si="21"/>
        <v>1.8181818181818166</v>
      </c>
      <c r="AF28" s="22">
        <f t="shared" si="22"/>
        <v>3.3057851239669365</v>
      </c>
      <c r="AG28" s="22">
        <f t="shared" si="23"/>
        <v>0</v>
      </c>
      <c r="AH28" s="22"/>
      <c r="AI28" s="22">
        <f t="shared" si="24"/>
        <v>0</v>
      </c>
      <c r="AJ28" s="22">
        <f t="shared" si="25"/>
        <v>2.8333333333333321</v>
      </c>
      <c r="AK28" s="22">
        <f t="shared" si="26"/>
        <v>8.0277777777777715</v>
      </c>
      <c r="AL28" s="22">
        <f t="shared" si="27"/>
        <v>0</v>
      </c>
      <c r="AM28" s="22"/>
      <c r="AN28" s="22">
        <f t="shared" si="28"/>
        <v>0</v>
      </c>
      <c r="AO28" s="22">
        <f t="shared" si="29"/>
        <v>3.6923076923076934</v>
      </c>
      <c r="AP28" s="22">
        <f t="shared" si="30"/>
        <v>13.633136094674564</v>
      </c>
      <c r="AQ28" s="22">
        <f t="shared" si="31"/>
        <v>0</v>
      </c>
      <c r="AR28" s="22"/>
      <c r="AS28" s="22">
        <f t="shared" si="32"/>
        <v>0</v>
      </c>
      <c r="AT28" s="22">
        <f t="shared" si="33"/>
        <v>4.6428571428571423</v>
      </c>
      <c r="AU28" s="22">
        <f t="shared" si="34"/>
        <v>21.556122448979586</v>
      </c>
      <c r="AV28" s="22">
        <f t="shared" si="35"/>
        <v>0</v>
      </c>
      <c r="AW28" s="22"/>
      <c r="AX28" s="22">
        <f t="shared" si="36"/>
        <v>0</v>
      </c>
      <c r="AY28" s="22">
        <f t="shared" si="37"/>
        <v>4</v>
      </c>
      <c r="AZ28" s="22">
        <f t="shared" si="38"/>
        <v>16</v>
      </c>
      <c r="BA28" s="22">
        <f t="shared" si="39"/>
        <v>0</v>
      </c>
      <c r="BB28" s="22"/>
      <c r="BC28" s="22">
        <f t="shared" si="40"/>
        <v>0</v>
      </c>
      <c r="BD28" s="22">
        <f t="shared" si="41"/>
        <v>5.375</v>
      </c>
      <c r="BE28" s="22">
        <f t="shared" si="42"/>
        <v>28.890625</v>
      </c>
      <c r="BF28" s="22">
        <f t="shared" si="43"/>
        <v>0</v>
      </c>
      <c r="BG28" s="22"/>
      <c r="BH28" s="22">
        <f t="shared" si="44"/>
        <v>0</v>
      </c>
      <c r="BI28" s="22">
        <f t="shared" si="45"/>
        <v>5.4117647058823515</v>
      </c>
      <c r="BJ28" s="22">
        <f t="shared" si="46"/>
        <v>29.287197231833893</v>
      </c>
      <c r="BK28" s="22">
        <f t="shared" si="47"/>
        <v>0</v>
      </c>
      <c r="BL28" s="22"/>
      <c r="BM28" s="22">
        <f t="shared" si="48"/>
        <v>0</v>
      </c>
      <c r="BN28" s="22">
        <f t="shared" si="49"/>
        <v>7</v>
      </c>
      <c r="BO28" s="22">
        <f t="shared" si="50"/>
        <v>49</v>
      </c>
      <c r="BP28" s="22">
        <f t="shared" si="51"/>
        <v>0</v>
      </c>
      <c r="BQ28" s="22"/>
      <c r="BR28" s="22">
        <f t="shared" si="52"/>
        <v>0</v>
      </c>
      <c r="BS28" s="22">
        <f t="shared" si="53"/>
        <v>6.473684210526315</v>
      </c>
      <c r="BT28" s="22">
        <f t="shared" si="54"/>
        <v>41.908587257617718</v>
      </c>
      <c r="BU28" s="22">
        <f t="shared" si="55"/>
        <v>0</v>
      </c>
      <c r="BV28" s="22"/>
      <c r="BW28" s="22">
        <f t="shared" si="56"/>
        <v>0</v>
      </c>
      <c r="BX28" s="22">
        <f t="shared" si="57"/>
        <v>7.3076923076923066</v>
      </c>
      <c r="BY28" s="22">
        <f t="shared" si="58"/>
        <v>53.402366863905307</v>
      </c>
      <c r="BZ28" s="22">
        <f t="shared" si="59"/>
        <v>0</v>
      </c>
      <c r="CA28" s="22"/>
      <c r="CB28" s="22">
        <f t="shared" si="60"/>
        <v>0</v>
      </c>
      <c r="CC28" s="22">
        <f t="shared" si="61"/>
        <v>7.571428571428573</v>
      </c>
      <c r="CD28" s="22">
        <f t="shared" si="62"/>
        <v>57.326530612244923</v>
      </c>
      <c r="CE28" s="22">
        <f t="shared" si="63"/>
        <v>0</v>
      </c>
      <c r="CF28" s="22"/>
      <c r="CG28" s="22">
        <f t="shared" si="64"/>
        <v>0</v>
      </c>
      <c r="CH28" s="22">
        <f t="shared" si="65"/>
        <v>7.1666666666666679</v>
      </c>
      <c r="CI28" s="22">
        <f t="shared" si="66"/>
        <v>51.361111111111128</v>
      </c>
      <c r="CJ28" s="22">
        <f t="shared" si="67"/>
        <v>0</v>
      </c>
      <c r="CK28" s="22"/>
      <c r="CL28" s="22">
        <f t="shared" si="68"/>
        <v>0</v>
      </c>
      <c r="CM28" s="22">
        <f t="shared" si="69"/>
        <v>8.1999999999999993</v>
      </c>
      <c r="CN28" s="22">
        <f t="shared" si="70"/>
        <v>67.239999999999995</v>
      </c>
      <c r="CO28" s="22">
        <f t="shared" si="71"/>
        <v>0</v>
      </c>
      <c r="CP28" s="22"/>
      <c r="CQ28" s="22">
        <f t="shared" si="72"/>
        <v>0</v>
      </c>
      <c r="CR28" s="22">
        <f t="shared" si="73"/>
        <v>6.2857142857142847</v>
      </c>
      <c r="CS28" s="22">
        <f t="shared" si="74"/>
        <v>39.510204081632644</v>
      </c>
      <c r="CT28" s="22">
        <f t="shared" si="75"/>
        <v>0</v>
      </c>
      <c r="CU28" s="22"/>
      <c r="CV28" s="22">
        <f t="shared" si="76"/>
        <v>0</v>
      </c>
      <c r="CW28" s="22">
        <f t="shared" si="77"/>
        <v>8</v>
      </c>
      <c r="CX28" s="22">
        <f t="shared" si="78"/>
        <v>64</v>
      </c>
      <c r="CY28" s="22">
        <f t="shared" si="79"/>
        <v>0</v>
      </c>
      <c r="CZ28" s="22"/>
      <c r="DA28" s="22">
        <f t="shared" si="80"/>
        <v>0</v>
      </c>
      <c r="DB28" s="22">
        <f t="shared" si="81"/>
        <v>7</v>
      </c>
      <c r="DC28" s="22">
        <f t="shared" si="82"/>
        <v>49</v>
      </c>
      <c r="DD28" s="22">
        <f t="shared" si="83"/>
        <v>0</v>
      </c>
      <c r="DE28" s="23"/>
      <c r="DF28" s="22">
        <f t="shared" si="84"/>
        <v>0</v>
      </c>
      <c r="DG28" s="22">
        <f t="shared" si="85"/>
        <v>9</v>
      </c>
      <c r="DH28" s="22">
        <f t="shared" si="86"/>
        <v>81</v>
      </c>
      <c r="DI28" s="22">
        <f t="shared" si="87"/>
        <v>0</v>
      </c>
      <c r="DJ28" s="23"/>
      <c r="DK28" s="22">
        <f t="shared" si="88"/>
        <v>0</v>
      </c>
      <c r="DL28" s="22">
        <f t="shared" si="89"/>
        <v>9</v>
      </c>
      <c r="DM28" s="22">
        <f t="shared" si="90"/>
        <v>81</v>
      </c>
      <c r="DN28" s="22">
        <f t="shared" si="91"/>
        <v>0</v>
      </c>
      <c r="DO28" s="23"/>
      <c r="DP28" s="22">
        <f t="shared" si="0"/>
        <v>0</v>
      </c>
      <c r="DQ28" s="22">
        <f t="shared" si="1"/>
        <v>9.466666666666665</v>
      </c>
      <c r="DR28" s="22">
        <f t="shared" si="2"/>
        <v>89.617777777777746</v>
      </c>
      <c r="DS28" s="22">
        <f t="shared" si="3"/>
        <v>0</v>
      </c>
      <c r="DT28" s="22"/>
      <c r="DU28" s="22">
        <f t="shared" si="92"/>
        <v>0</v>
      </c>
      <c r="DV28" s="22">
        <f t="shared" si="93"/>
        <v>9</v>
      </c>
      <c r="DW28" s="22">
        <f t="shared" si="94"/>
        <v>81</v>
      </c>
      <c r="DX28" s="22">
        <f t="shared" si="95"/>
        <v>0</v>
      </c>
      <c r="DY28" s="22"/>
      <c r="DZ28" s="22">
        <f t="shared" si="96"/>
        <v>0</v>
      </c>
      <c r="EA28" s="22">
        <f t="shared" si="97"/>
        <v>8.8000000000000007</v>
      </c>
      <c r="EB28" s="22">
        <f t="shared" si="98"/>
        <v>77.440000000000012</v>
      </c>
      <c r="EC28" s="22">
        <f t="shared" si="99"/>
        <v>0</v>
      </c>
      <c r="ED28" s="22"/>
      <c r="EE28" s="22">
        <f t="shared" si="100"/>
        <v>0</v>
      </c>
      <c r="EF28" s="22">
        <f t="shared" si="101"/>
        <v>10.8</v>
      </c>
      <c r="EG28" s="22">
        <f t="shared" si="102"/>
        <v>116.64000000000001</v>
      </c>
      <c r="EH28" s="22">
        <f t="shared" si="103"/>
        <v>0</v>
      </c>
      <c r="EI28" s="22"/>
      <c r="EJ28" s="22">
        <f t="shared" si="104"/>
        <v>0</v>
      </c>
      <c r="EK28" s="22">
        <f t="shared" si="105"/>
        <v>11.2</v>
      </c>
      <c r="EL28" s="22">
        <f t="shared" si="106"/>
        <v>125.43999999999998</v>
      </c>
      <c r="EM28" s="22">
        <f t="shared" si="107"/>
        <v>0</v>
      </c>
      <c r="EN28" s="22"/>
      <c r="EO28" s="22">
        <f t="shared" si="108"/>
        <v>0</v>
      </c>
      <c r="EP28" s="22">
        <f t="shared" si="109"/>
        <v>12.8</v>
      </c>
      <c r="EQ28" s="22">
        <f t="shared" si="110"/>
        <v>163.84000000000003</v>
      </c>
      <c r="ER28" s="22">
        <f t="shared" si="111"/>
        <v>0</v>
      </c>
      <c r="ES28" s="22"/>
      <c r="ET28" s="22">
        <f t="shared" si="112"/>
        <v>0</v>
      </c>
      <c r="EU28" s="22">
        <f t="shared" si="113"/>
        <v>-4.2857142857142847</v>
      </c>
      <c r="EV28" s="22">
        <f t="shared" si="114"/>
        <v>18.367346938775501</v>
      </c>
      <c r="EW28" s="22">
        <f t="shared" si="115"/>
        <v>0</v>
      </c>
      <c r="EX28" s="22"/>
      <c r="EY28" s="22">
        <f t="shared" si="116"/>
        <v>0</v>
      </c>
      <c r="EZ28" s="22">
        <f t="shared" si="117"/>
        <v>-2.875</v>
      </c>
      <c r="FA28" s="22">
        <f t="shared" si="118"/>
        <v>8.265625</v>
      </c>
      <c r="FB28" s="22">
        <f t="shared" si="119"/>
        <v>0</v>
      </c>
      <c r="FC28" s="22"/>
      <c r="FD28" s="22">
        <f t="shared" si="120"/>
        <v>0</v>
      </c>
      <c r="FE28" s="22">
        <f t="shared" si="121"/>
        <v>-3.3333333333333357</v>
      </c>
      <c r="FF28" s="22">
        <f t="shared" si="122"/>
        <v>11.111111111111127</v>
      </c>
      <c r="FG28" s="22">
        <f t="shared" si="123"/>
        <v>0</v>
      </c>
      <c r="FH28" s="22">
        <v>1</v>
      </c>
      <c r="FI28" s="22">
        <f t="shared" si="124"/>
        <v>32.5</v>
      </c>
      <c r="FJ28" s="22">
        <f t="shared" si="125"/>
        <v>-1.7000000000000028</v>
      </c>
      <c r="FK28" s="22">
        <f t="shared" si="126"/>
        <v>2.8900000000000095</v>
      </c>
      <c r="FL28" s="22">
        <f t="shared" si="127"/>
        <v>2.8900000000000095</v>
      </c>
      <c r="FM28" s="22">
        <v>3</v>
      </c>
      <c r="FN28" s="22">
        <f t="shared" si="128"/>
        <v>97.5</v>
      </c>
      <c r="FO28" s="22">
        <f t="shared" si="129"/>
        <v>-0.27272727272727337</v>
      </c>
      <c r="FP28" s="22">
        <f t="shared" si="130"/>
        <v>7.4380165289256547E-2</v>
      </c>
      <c r="FQ28" s="22">
        <f t="shared" si="131"/>
        <v>0.22314049586776963</v>
      </c>
      <c r="FR28" s="22">
        <v>3</v>
      </c>
      <c r="FS28" s="22">
        <f t="shared" si="132"/>
        <v>97.5</v>
      </c>
      <c r="FT28" s="22">
        <f t="shared" si="133"/>
        <v>0.66666666666666785</v>
      </c>
      <c r="FU28" s="22">
        <f t="shared" si="134"/>
        <v>0.44444444444444603</v>
      </c>
      <c r="FV28" s="22">
        <f t="shared" si="135"/>
        <v>1.3333333333333381</v>
      </c>
      <c r="FW28" s="22">
        <v>5</v>
      </c>
      <c r="FX28" s="22">
        <f t="shared" si="136"/>
        <v>162.5</v>
      </c>
      <c r="FY28" s="22">
        <f t="shared" si="137"/>
        <v>0.3846153846153868</v>
      </c>
      <c r="FZ28" s="22">
        <f t="shared" si="138"/>
        <v>0.14792899408284191</v>
      </c>
      <c r="GA28" s="22">
        <f t="shared" si="139"/>
        <v>0.73964497041420951</v>
      </c>
      <c r="GB28" s="22"/>
      <c r="GC28" s="22">
        <f t="shared" si="140"/>
        <v>0</v>
      </c>
      <c r="GD28" s="22">
        <f t="shared" si="141"/>
        <v>2.428571428571427</v>
      </c>
      <c r="GE28" s="22">
        <f t="shared" si="142"/>
        <v>5.8979591836734624</v>
      </c>
      <c r="GF28" s="22">
        <f t="shared" si="143"/>
        <v>0</v>
      </c>
      <c r="GG28" s="22">
        <v>1</v>
      </c>
      <c r="GH28" s="22">
        <f t="shared" si="144"/>
        <v>32.5</v>
      </c>
      <c r="GI28" s="22">
        <f t="shared" si="145"/>
        <v>3.1999999999999993</v>
      </c>
      <c r="GJ28" s="22">
        <f t="shared" si="146"/>
        <v>10.239999999999995</v>
      </c>
      <c r="GK28" s="22">
        <f t="shared" si="147"/>
        <v>10.239999999999995</v>
      </c>
      <c r="GL28" s="22"/>
      <c r="GM28" s="22">
        <f t="shared" si="148"/>
        <v>0</v>
      </c>
      <c r="GN28" s="22">
        <f t="shared" si="149"/>
        <v>3.5</v>
      </c>
      <c r="GO28" s="22">
        <f t="shared" si="150"/>
        <v>12.25</v>
      </c>
      <c r="GP28" s="22">
        <f t="shared" si="151"/>
        <v>0</v>
      </c>
      <c r="GQ28" s="23"/>
      <c r="GR28" s="22">
        <f t="shared" si="152"/>
        <v>0</v>
      </c>
      <c r="GS28" s="22">
        <f t="shared" si="153"/>
        <v>4.352941176470587</v>
      </c>
      <c r="GT28" s="22">
        <f t="shared" si="154"/>
        <v>18.948096885813136</v>
      </c>
      <c r="GU28" s="22">
        <f t="shared" si="155"/>
        <v>0</v>
      </c>
      <c r="GV28" s="23"/>
      <c r="GW28" s="22">
        <f t="shared" si="156"/>
        <v>0</v>
      </c>
      <c r="GX28" s="22">
        <f t="shared" si="157"/>
        <v>4.5555555555555571</v>
      </c>
      <c r="GY28" s="22">
        <f t="shared" si="158"/>
        <v>20.7530864197531</v>
      </c>
      <c r="GZ28" s="22">
        <f t="shared" si="159"/>
        <v>0</v>
      </c>
      <c r="HA28" s="23"/>
      <c r="HB28" s="22">
        <f t="shared" si="160"/>
        <v>0</v>
      </c>
      <c r="HC28" s="22">
        <f t="shared" si="161"/>
        <v>4.7368421052631575</v>
      </c>
      <c r="HD28" s="22">
        <f t="shared" si="162"/>
        <v>22.437673130193904</v>
      </c>
      <c r="HE28" s="22">
        <f t="shared" si="163"/>
        <v>0</v>
      </c>
      <c r="HF28" s="23"/>
      <c r="HG28" s="22">
        <f t="shared" si="164"/>
        <v>0</v>
      </c>
      <c r="HH28" s="22">
        <f t="shared" si="165"/>
        <v>5.25</v>
      </c>
      <c r="HI28" s="22">
        <f t="shared" si="166"/>
        <v>27.5625</v>
      </c>
      <c r="HJ28" s="22">
        <f t="shared" si="167"/>
        <v>0</v>
      </c>
      <c r="HK28" s="23"/>
      <c r="HL28" s="22">
        <f t="shared" si="168"/>
        <v>0</v>
      </c>
      <c r="HM28" s="22">
        <f t="shared" si="169"/>
        <v>5.5</v>
      </c>
      <c r="HN28" s="22">
        <f t="shared" si="170"/>
        <v>30.25</v>
      </c>
      <c r="HO28" s="22">
        <f t="shared" si="171"/>
        <v>0</v>
      </c>
      <c r="HP28" s="23"/>
      <c r="HQ28" s="22">
        <f t="shared" si="172"/>
        <v>0</v>
      </c>
      <c r="HR28" s="22">
        <f t="shared" si="173"/>
        <v>5.625</v>
      </c>
      <c r="HS28" s="22">
        <f t="shared" si="174"/>
        <v>31.640625</v>
      </c>
      <c r="HT28" s="22">
        <f t="shared" si="175"/>
        <v>0</v>
      </c>
      <c r="HU28" s="23"/>
      <c r="HV28" s="22">
        <f t="shared" si="176"/>
        <v>0</v>
      </c>
      <c r="HW28" s="22">
        <f t="shared" si="177"/>
        <v>4.625</v>
      </c>
      <c r="HX28" s="22">
        <f t="shared" si="178"/>
        <v>21.390625</v>
      </c>
      <c r="HY28" s="22">
        <f t="shared" si="179"/>
        <v>0</v>
      </c>
    </row>
    <row r="29" spans="1:233">
      <c r="A29" s="14">
        <f t="shared" si="180"/>
        <v>33</v>
      </c>
      <c r="B29" s="15" t="s">
        <v>48</v>
      </c>
      <c r="C29" s="16">
        <f t="shared" si="181"/>
        <v>33.9</v>
      </c>
      <c r="D29" s="22"/>
      <c r="E29" s="22">
        <f t="shared" si="182"/>
        <v>0</v>
      </c>
      <c r="F29" s="22">
        <f t="shared" si="183"/>
        <v>-3.6666666666666643</v>
      </c>
      <c r="G29" s="22">
        <f t="shared" si="184"/>
        <v>13.444444444444427</v>
      </c>
      <c r="H29" s="22">
        <f t="shared" si="185"/>
        <v>0</v>
      </c>
      <c r="I29" s="22"/>
      <c r="J29" s="22">
        <f t="shared" si="4"/>
        <v>0</v>
      </c>
      <c r="K29" s="22">
        <f t="shared" si="5"/>
        <v>-1.7142857142857153</v>
      </c>
      <c r="L29" s="22">
        <f t="shared" si="6"/>
        <v>2.9387755102040849</v>
      </c>
      <c r="M29" s="22">
        <f t="shared" si="7"/>
        <v>0</v>
      </c>
      <c r="N29" s="22">
        <v>4</v>
      </c>
      <c r="O29" s="22">
        <f t="shared" si="8"/>
        <v>134</v>
      </c>
      <c r="P29" s="22">
        <f t="shared" si="9"/>
        <v>-0.125</v>
      </c>
      <c r="Q29" s="22">
        <f t="shared" si="10"/>
        <v>1.5625E-2</v>
      </c>
      <c r="R29" s="22">
        <f t="shared" si="11"/>
        <v>6.25E-2</v>
      </c>
      <c r="S29" s="22">
        <v>1</v>
      </c>
      <c r="T29" s="22">
        <f t="shared" si="12"/>
        <v>33.5</v>
      </c>
      <c r="U29" s="22">
        <f t="shared" si="13"/>
        <v>0.77777777777777857</v>
      </c>
      <c r="V29" s="22">
        <f t="shared" si="14"/>
        <v>0.60493827160493951</v>
      </c>
      <c r="W29" s="22">
        <f t="shared" si="15"/>
        <v>0.60493827160493951</v>
      </c>
      <c r="X29" s="22"/>
      <c r="Y29" s="22">
        <f t="shared" si="16"/>
        <v>0</v>
      </c>
      <c r="Z29" s="22">
        <f t="shared" si="17"/>
        <v>2.3000000000000007</v>
      </c>
      <c r="AA29" s="22">
        <f t="shared" si="18"/>
        <v>5.2900000000000036</v>
      </c>
      <c r="AB29" s="22">
        <f t="shared" si="19"/>
        <v>0</v>
      </c>
      <c r="AC29" s="22"/>
      <c r="AD29" s="22">
        <f t="shared" si="20"/>
        <v>0</v>
      </c>
      <c r="AE29" s="22">
        <f t="shared" si="21"/>
        <v>2.8181818181818166</v>
      </c>
      <c r="AF29" s="22">
        <f t="shared" si="22"/>
        <v>7.9421487603305696</v>
      </c>
      <c r="AG29" s="22">
        <f t="shared" si="23"/>
        <v>0</v>
      </c>
      <c r="AH29" s="22">
        <v>1</v>
      </c>
      <c r="AI29" s="22">
        <f t="shared" si="24"/>
        <v>33.5</v>
      </c>
      <c r="AJ29" s="22">
        <f t="shared" si="25"/>
        <v>3.8333333333333321</v>
      </c>
      <c r="AK29" s="22">
        <f t="shared" si="26"/>
        <v>14.694444444444436</v>
      </c>
      <c r="AL29" s="22">
        <f t="shared" si="27"/>
        <v>14.694444444444436</v>
      </c>
      <c r="AM29" s="22"/>
      <c r="AN29" s="22">
        <f t="shared" si="28"/>
        <v>0</v>
      </c>
      <c r="AO29" s="22">
        <f t="shared" si="29"/>
        <v>4.6923076923076934</v>
      </c>
      <c r="AP29" s="22">
        <f t="shared" si="30"/>
        <v>22.017751479289952</v>
      </c>
      <c r="AQ29" s="22">
        <f t="shared" si="31"/>
        <v>0</v>
      </c>
      <c r="AR29" s="22"/>
      <c r="AS29" s="22">
        <f t="shared" si="32"/>
        <v>0</v>
      </c>
      <c r="AT29" s="22">
        <f t="shared" si="33"/>
        <v>5.6428571428571423</v>
      </c>
      <c r="AU29" s="22">
        <f t="shared" si="34"/>
        <v>31.841836734693871</v>
      </c>
      <c r="AV29" s="22">
        <f t="shared" si="35"/>
        <v>0</v>
      </c>
      <c r="AW29" s="22"/>
      <c r="AX29" s="22">
        <f t="shared" si="36"/>
        <v>0</v>
      </c>
      <c r="AY29" s="22">
        <f t="shared" si="37"/>
        <v>5</v>
      </c>
      <c r="AZ29" s="22">
        <f t="shared" si="38"/>
        <v>25</v>
      </c>
      <c r="BA29" s="22">
        <f t="shared" si="39"/>
        <v>0</v>
      </c>
      <c r="BB29" s="22"/>
      <c r="BC29" s="22">
        <f t="shared" si="40"/>
        <v>0</v>
      </c>
      <c r="BD29" s="22">
        <f t="shared" si="41"/>
        <v>6.375</v>
      </c>
      <c r="BE29" s="22">
        <f t="shared" si="42"/>
        <v>40.640625</v>
      </c>
      <c r="BF29" s="22">
        <f t="shared" si="43"/>
        <v>0</v>
      </c>
      <c r="BG29" s="22"/>
      <c r="BH29" s="22">
        <f t="shared" si="44"/>
        <v>0</v>
      </c>
      <c r="BI29" s="22">
        <f t="shared" si="45"/>
        <v>6.4117647058823515</v>
      </c>
      <c r="BJ29" s="22">
        <f t="shared" si="46"/>
        <v>41.110726643598596</v>
      </c>
      <c r="BK29" s="22">
        <f t="shared" si="47"/>
        <v>0</v>
      </c>
      <c r="BL29" s="22"/>
      <c r="BM29" s="22">
        <f t="shared" si="48"/>
        <v>0</v>
      </c>
      <c r="BN29" s="22">
        <f t="shared" si="49"/>
        <v>8</v>
      </c>
      <c r="BO29" s="22">
        <f t="shared" si="50"/>
        <v>64</v>
      </c>
      <c r="BP29" s="22">
        <f t="shared" si="51"/>
        <v>0</v>
      </c>
      <c r="BQ29" s="22"/>
      <c r="BR29" s="22">
        <f t="shared" si="52"/>
        <v>0</v>
      </c>
      <c r="BS29" s="22">
        <f t="shared" si="53"/>
        <v>7.473684210526315</v>
      </c>
      <c r="BT29" s="22">
        <f t="shared" si="54"/>
        <v>55.855955678670348</v>
      </c>
      <c r="BU29" s="22">
        <f t="shared" si="55"/>
        <v>0</v>
      </c>
      <c r="BV29" s="22"/>
      <c r="BW29" s="22">
        <f t="shared" si="56"/>
        <v>0</v>
      </c>
      <c r="BX29" s="22">
        <f t="shared" si="57"/>
        <v>8.3076923076923066</v>
      </c>
      <c r="BY29" s="22">
        <f t="shared" si="58"/>
        <v>69.017751479289927</v>
      </c>
      <c r="BZ29" s="22">
        <f t="shared" si="59"/>
        <v>0</v>
      </c>
      <c r="CA29" s="22"/>
      <c r="CB29" s="22">
        <f t="shared" si="60"/>
        <v>0</v>
      </c>
      <c r="CC29" s="22">
        <f t="shared" si="61"/>
        <v>8.571428571428573</v>
      </c>
      <c r="CD29" s="22">
        <f t="shared" si="62"/>
        <v>73.469387755102062</v>
      </c>
      <c r="CE29" s="22">
        <f t="shared" si="63"/>
        <v>0</v>
      </c>
      <c r="CF29" s="22"/>
      <c r="CG29" s="22">
        <f t="shared" si="64"/>
        <v>0</v>
      </c>
      <c r="CH29" s="22">
        <f t="shared" si="65"/>
        <v>8.1666666666666679</v>
      </c>
      <c r="CI29" s="22">
        <f t="shared" si="66"/>
        <v>66.694444444444457</v>
      </c>
      <c r="CJ29" s="22">
        <f t="shared" si="67"/>
        <v>0</v>
      </c>
      <c r="CK29" s="22"/>
      <c r="CL29" s="22">
        <f t="shared" si="68"/>
        <v>0</v>
      </c>
      <c r="CM29" s="22">
        <f t="shared" si="69"/>
        <v>9.1999999999999993</v>
      </c>
      <c r="CN29" s="22">
        <f t="shared" si="70"/>
        <v>84.639999999999986</v>
      </c>
      <c r="CO29" s="22">
        <f t="shared" si="71"/>
        <v>0</v>
      </c>
      <c r="CP29" s="22"/>
      <c r="CQ29" s="22">
        <f t="shared" si="72"/>
        <v>0</v>
      </c>
      <c r="CR29" s="22">
        <f t="shared" si="73"/>
        <v>7.2857142857142847</v>
      </c>
      <c r="CS29" s="22">
        <f t="shared" si="74"/>
        <v>53.081632653061213</v>
      </c>
      <c r="CT29" s="22">
        <f t="shared" si="75"/>
        <v>0</v>
      </c>
      <c r="CU29" s="22"/>
      <c r="CV29" s="22">
        <f t="shared" si="76"/>
        <v>0</v>
      </c>
      <c r="CW29" s="22">
        <f t="shared" si="77"/>
        <v>9</v>
      </c>
      <c r="CX29" s="22">
        <f t="shared" si="78"/>
        <v>81</v>
      </c>
      <c r="CY29" s="22">
        <f t="shared" si="79"/>
        <v>0</v>
      </c>
      <c r="CZ29" s="22"/>
      <c r="DA29" s="22">
        <f t="shared" si="80"/>
        <v>0</v>
      </c>
      <c r="DB29" s="22">
        <f t="shared" si="81"/>
        <v>8</v>
      </c>
      <c r="DC29" s="22">
        <f t="shared" si="82"/>
        <v>64</v>
      </c>
      <c r="DD29" s="22">
        <f t="shared" si="83"/>
        <v>0</v>
      </c>
      <c r="DE29" s="23"/>
      <c r="DF29" s="22">
        <f t="shared" si="84"/>
        <v>0</v>
      </c>
      <c r="DG29" s="22">
        <f t="shared" si="85"/>
        <v>10</v>
      </c>
      <c r="DH29" s="22">
        <f t="shared" si="86"/>
        <v>100</v>
      </c>
      <c r="DI29" s="22">
        <f t="shared" si="87"/>
        <v>0</v>
      </c>
      <c r="DJ29" s="23"/>
      <c r="DK29" s="22">
        <f t="shared" si="88"/>
        <v>0</v>
      </c>
      <c r="DL29" s="22">
        <f t="shared" si="89"/>
        <v>10</v>
      </c>
      <c r="DM29" s="22">
        <f t="shared" si="90"/>
        <v>100</v>
      </c>
      <c r="DN29" s="22">
        <f t="shared" si="91"/>
        <v>0</v>
      </c>
      <c r="DO29" s="23"/>
      <c r="DP29" s="22">
        <f t="shared" si="0"/>
        <v>0</v>
      </c>
      <c r="DQ29" s="22">
        <f t="shared" si="1"/>
        <v>10.466666666666665</v>
      </c>
      <c r="DR29" s="22">
        <f t="shared" si="2"/>
        <v>109.55111111111107</v>
      </c>
      <c r="DS29" s="22">
        <f t="shared" si="3"/>
        <v>0</v>
      </c>
      <c r="DT29" s="22"/>
      <c r="DU29" s="22">
        <f t="shared" si="92"/>
        <v>0</v>
      </c>
      <c r="DV29" s="22">
        <f t="shared" si="93"/>
        <v>10</v>
      </c>
      <c r="DW29" s="22">
        <f t="shared" si="94"/>
        <v>100</v>
      </c>
      <c r="DX29" s="22">
        <f t="shared" si="95"/>
        <v>0</v>
      </c>
      <c r="DY29" s="22"/>
      <c r="DZ29" s="22">
        <f t="shared" si="96"/>
        <v>0</v>
      </c>
      <c r="EA29" s="22">
        <f t="shared" si="97"/>
        <v>9.8000000000000007</v>
      </c>
      <c r="EB29" s="22">
        <f t="shared" si="98"/>
        <v>96.04000000000002</v>
      </c>
      <c r="EC29" s="22">
        <f t="shared" si="99"/>
        <v>0</v>
      </c>
      <c r="ED29" s="22"/>
      <c r="EE29" s="22">
        <f t="shared" si="100"/>
        <v>0</v>
      </c>
      <c r="EF29" s="22">
        <f t="shared" si="101"/>
        <v>11.8</v>
      </c>
      <c r="EG29" s="22">
        <f t="shared" si="102"/>
        <v>139.24</v>
      </c>
      <c r="EH29" s="22">
        <f t="shared" si="103"/>
        <v>0</v>
      </c>
      <c r="EI29" s="22"/>
      <c r="EJ29" s="22">
        <f t="shared" si="104"/>
        <v>0</v>
      </c>
      <c r="EK29" s="22">
        <f t="shared" si="105"/>
        <v>12.2</v>
      </c>
      <c r="EL29" s="22">
        <f t="shared" si="106"/>
        <v>148.83999999999997</v>
      </c>
      <c r="EM29" s="22">
        <f t="shared" si="107"/>
        <v>0</v>
      </c>
      <c r="EN29" s="22"/>
      <c r="EO29" s="22">
        <f t="shared" si="108"/>
        <v>0</v>
      </c>
      <c r="EP29" s="22">
        <f t="shared" si="109"/>
        <v>13.8</v>
      </c>
      <c r="EQ29" s="22">
        <f t="shared" si="110"/>
        <v>190.44000000000003</v>
      </c>
      <c r="ER29" s="22">
        <f t="shared" si="111"/>
        <v>0</v>
      </c>
      <c r="ES29" s="22"/>
      <c r="ET29" s="22">
        <f t="shared" si="112"/>
        <v>0</v>
      </c>
      <c r="EU29" s="22">
        <f t="shared" si="113"/>
        <v>-3.2857142857142847</v>
      </c>
      <c r="EV29" s="22">
        <f t="shared" si="114"/>
        <v>10.795918367346932</v>
      </c>
      <c r="EW29" s="22">
        <f t="shared" si="115"/>
        <v>0</v>
      </c>
      <c r="EX29" s="22"/>
      <c r="EY29" s="22">
        <f t="shared" si="116"/>
        <v>0</v>
      </c>
      <c r="EZ29" s="22">
        <f t="shared" si="117"/>
        <v>-1.875</v>
      </c>
      <c r="FA29" s="22">
        <f t="shared" si="118"/>
        <v>3.515625</v>
      </c>
      <c r="FB29" s="22">
        <f t="shared" si="119"/>
        <v>0</v>
      </c>
      <c r="FC29" s="22">
        <v>1</v>
      </c>
      <c r="FD29" s="22">
        <f t="shared" si="120"/>
        <v>33.5</v>
      </c>
      <c r="FE29" s="22">
        <f t="shared" si="121"/>
        <v>-2.3333333333333357</v>
      </c>
      <c r="FF29" s="22">
        <f t="shared" si="122"/>
        <v>5.4444444444444553</v>
      </c>
      <c r="FG29" s="22">
        <f t="shared" si="123"/>
        <v>5.4444444444444553</v>
      </c>
      <c r="FH29" s="22">
        <v>5</v>
      </c>
      <c r="FI29" s="22">
        <f t="shared" si="124"/>
        <v>167.5</v>
      </c>
      <c r="FJ29" s="22">
        <f t="shared" si="125"/>
        <v>-0.70000000000000284</v>
      </c>
      <c r="FK29" s="22">
        <f t="shared" si="126"/>
        <v>0.49000000000000399</v>
      </c>
      <c r="FL29" s="22">
        <f t="shared" si="127"/>
        <v>2.4500000000000197</v>
      </c>
      <c r="FM29" s="22">
        <v>4</v>
      </c>
      <c r="FN29" s="22">
        <f t="shared" si="128"/>
        <v>134</v>
      </c>
      <c r="FO29" s="22">
        <f t="shared" si="129"/>
        <v>0.72727272727272663</v>
      </c>
      <c r="FP29" s="22">
        <f t="shared" si="130"/>
        <v>0.52892561983470976</v>
      </c>
      <c r="FQ29" s="22">
        <f t="shared" si="131"/>
        <v>2.115702479338839</v>
      </c>
      <c r="FR29" s="22">
        <v>2</v>
      </c>
      <c r="FS29" s="22">
        <f t="shared" si="132"/>
        <v>67</v>
      </c>
      <c r="FT29" s="22">
        <f t="shared" si="133"/>
        <v>1.6666666666666679</v>
      </c>
      <c r="FU29" s="22">
        <f t="shared" si="134"/>
        <v>2.7777777777777817</v>
      </c>
      <c r="FV29" s="22">
        <f t="shared" si="135"/>
        <v>5.5555555555555634</v>
      </c>
      <c r="FW29" s="22">
        <v>3</v>
      </c>
      <c r="FX29" s="22">
        <f t="shared" si="136"/>
        <v>100.5</v>
      </c>
      <c r="FY29" s="22">
        <f t="shared" si="137"/>
        <v>1.3846153846153868</v>
      </c>
      <c r="FZ29" s="22">
        <f t="shared" si="138"/>
        <v>1.9171597633136155</v>
      </c>
      <c r="GA29" s="22">
        <f t="shared" si="139"/>
        <v>5.7514792899408462</v>
      </c>
      <c r="GB29" s="22"/>
      <c r="GC29" s="22">
        <f t="shared" si="140"/>
        <v>0</v>
      </c>
      <c r="GD29" s="22">
        <f t="shared" si="141"/>
        <v>3.428571428571427</v>
      </c>
      <c r="GE29" s="22">
        <f t="shared" si="142"/>
        <v>11.755102040816316</v>
      </c>
      <c r="GF29" s="22">
        <f t="shared" si="143"/>
        <v>0</v>
      </c>
      <c r="GG29" s="22"/>
      <c r="GH29" s="22">
        <f t="shared" si="144"/>
        <v>0</v>
      </c>
      <c r="GI29" s="22">
        <f t="shared" si="145"/>
        <v>4.1999999999999993</v>
      </c>
      <c r="GJ29" s="22">
        <f t="shared" si="146"/>
        <v>17.639999999999993</v>
      </c>
      <c r="GK29" s="22">
        <f t="shared" si="147"/>
        <v>0</v>
      </c>
      <c r="GL29" s="22"/>
      <c r="GM29" s="22">
        <f t="shared" si="148"/>
        <v>0</v>
      </c>
      <c r="GN29" s="22">
        <f t="shared" si="149"/>
        <v>4.5</v>
      </c>
      <c r="GO29" s="22">
        <f t="shared" si="150"/>
        <v>20.25</v>
      </c>
      <c r="GP29" s="22">
        <f t="shared" si="151"/>
        <v>0</v>
      </c>
      <c r="GQ29" s="23"/>
      <c r="GR29" s="22">
        <f t="shared" si="152"/>
        <v>0</v>
      </c>
      <c r="GS29" s="22">
        <f t="shared" si="153"/>
        <v>5.352941176470587</v>
      </c>
      <c r="GT29" s="22">
        <f t="shared" si="154"/>
        <v>28.65397923875431</v>
      </c>
      <c r="GU29" s="22">
        <f t="shared" si="155"/>
        <v>0</v>
      </c>
      <c r="GV29" s="23"/>
      <c r="GW29" s="22">
        <f t="shared" si="156"/>
        <v>0</v>
      </c>
      <c r="GX29" s="22">
        <f t="shared" si="157"/>
        <v>5.5555555555555571</v>
      </c>
      <c r="GY29" s="22">
        <f t="shared" si="158"/>
        <v>30.864197530864214</v>
      </c>
      <c r="GZ29" s="22">
        <f t="shared" si="159"/>
        <v>0</v>
      </c>
      <c r="HA29" s="23"/>
      <c r="HB29" s="22">
        <f t="shared" si="160"/>
        <v>0</v>
      </c>
      <c r="HC29" s="22">
        <f t="shared" si="161"/>
        <v>5.7368421052631575</v>
      </c>
      <c r="HD29" s="22">
        <f t="shared" si="162"/>
        <v>32.911357340720215</v>
      </c>
      <c r="HE29" s="22">
        <f t="shared" si="163"/>
        <v>0</v>
      </c>
      <c r="HF29" s="23"/>
      <c r="HG29" s="22">
        <f t="shared" si="164"/>
        <v>0</v>
      </c>
      <c r="HH29" s="22">
        <f t="shared" si="165"/>
        <v>6.25</v>
      </c>
      <c r="HI29" s="22">
        <f t="shared" si="166"/>
        <v>39.0625</v>
      </c>
      <c r="HJ29" s="22">
        <f t="shared" si="167"/>
        <v>0</v>
      </c>
      <c r="HK29" s="23"/>
      <c r="HL29" s="22">
        <f t="shared" si="168"/>
        <v>0</v>
      </c>
      <c r="HM29" s="22">
        <f t="shared" si="169"/>
        <v>6.5</v>
      </c>
      <c r="HN29" s="22">
        <f t="shared" si="170"/>
        <v>42.25</v>
      </c>
      <c r="HO29" s="22">
        <f t="shared" si="171"/>
        <v>0</v>
      </c>
      <c r="HP29" s="23"/>
      <c r="HQ29" s="22">
        <f t="shared" si="172"/>
        <v>0</v>
      </c>
      <c r="HR29" s="22">
        <f t="shared" si="173"/>
        <v>6.625</v>
      </c>
      <c r="HS29" s="22">
        <f t="shared" si="174"/>
        <v>43.890625</v>
      </c>
      <c r="HT29" s="22">
        <f t="shared" si="175"/>
        <v>0</v>
      </c>
      <c r="HU29" s="23"/>
      <c r="HV29" s="22">
        <f t="shared" si="176"/>
        <v>0</v>
      </c>
      <c r="HW29" s="22">
        <f t="shared" si="177"/>
        <v>5.625</v>
      </c>
      <c r="HX29" s="22">
        <f t="shared" si="178"/>
        <v>31.640625</v>
      </c>
      <c r="HY29" s="22">
        <f t="shared" si="179"/>
        <v>0</v>
      </c>
    </row>
    <row r="30" spans="1:233">
      <c r="A30" s="14">
        <f t="shared" si="180"/>
        <v>34</v>
      </c>
      <c r="B30" s="15" t="s">
        <v>48</v>
      </c>
      <c r="C30" s="16">
        <f t="shared" si="181"/>
        <v>34.9</v>
      </c>
      <c r="D30" s="22">
        <v>1</v>
      </c>
      <c r="E30" s="22">
        <f t="shared" si="182"/>
        <v>34.5</v>
      </c>
      <c r="F30" s="22">
        <f t="shared" si="183"/>
        <v>-2.6666666666666643</v>
      </c>
      <c r="G30" s="22">
        <f t="shared" si="184"/>
        <v>7.1111111111110983</v>
      </c>
      <c r="H30" s="22">
        <f t="shared" si="185"/>
        <v>7.1111111111110983</v>
      </c>
      <c r="I30" s="22">
        <v>4</v>
      </c>
      <c r="J30" s="22">
        <f t="shared" si="4"/>
        <v>138</v>
      </c>
      <c r="K30" s="22">
        <f t="shared" si="5"/>
        <v>-0.7142857142857153</v>
      </c>
      <c r="L30" s="22">
        <f t="shared" si="6"/>
        <v>0.51020408163265452</v>
      </c>
      <c r="M30" s="22">
        <f t="shared" si="7"/>
        <v>2.0408163265306181</v>
      </c>
      <c r="N30" s="22">
        <v>1</v>
      </c>
      <c r="O30" s="22">
        <f t="shared" si="8"/>
        <v>34.5</v>
      </c>
      <c r="P30" s="22">
        <f t="shared" si="9"/>
        <v>0.875</v>
      </c>
      <c r="Q30" s="22">
        <f t="shared" si="10"/>
        <v>0.765625</v>
      </c>
      <c r="R30" s="22">
        <f t="shared" si="11"/>
        <v>0.765625</v>
      </c>
      <c r="S30" s="22"/>
      <c r="T30" s="22">
        <f t="shared" si="12"/>
        <v>0</v>
      </c>
      <c r="U30" s="22">
        <f t="shared" si="13"/>
        <v>1.7777777777777786</v>
      </c>
      <c r="V30" s="22">
        <f t="shared" si="14"/>
        <v>3.1604938271604968</v>
      </c>
      <c r="W30" s="22">
        <f t="shared" si="15"/>
        <v>0</v>
      </c>
      <c r="X30" s="22"/>
      <c r="Y30" s="22">
        <f t="shared" si="16"/>
        <v>0</v>
      </c>
      <c r="Z30" s="22">
        <f t="shared" si="17"/>
        <v>3.3000000000000007</v>
      </c>
      <c r="AA30" s="22">
        <f t="shared" si="18"/>
        <v>10.890000000000004</v>
      </c>
      <c r="AB30" s="22">
        <f t="shared" si="19"/>
        <v>0</v>
      </c>
      <c r="AC30" s="22"/>
      <c r="AD30" s="22">
        <f t="shared" si="20"/>
        <v>0</v>
      </c>
      <c r="AE30" s="22">
        <f t="shared" si="21"/>
        <v>3.8181818181818166</v>
      </c>
      <c r="AF30" s="22">
        <f t="shared" si="22"/>
        <v>14.578512396694203</v>
      </c>
      <c r="AG30" s="22">
        <f t="shared" si="23"/>
        <v>0</v>
      </c>
      <c r="AH30" s="22"/>
      <c r="AI30" s="22">
        <f t="shared" si="24"/>
        <v>0</v>
      </c>
      <c r="AJ30" s="22">
        <f t="shared" si="25"/>
        <v>4.8333333333333321</v>
      </c>
      <c r="AK30" s="22">
        <f t="shared" si="26"/>
        <v>23.3611111111111</v>
      </c>
      <c r="AL30" s="22">
        <f t="shared" si="27"/>
        <v>0</v>
      </c>
      <c r="AM30" s="22"/>
      <c r="AN30" s="22">
        <f t="shared" si="28"/>
        <v>0</v>
      </c>
      <c r="AO30" s="22">
        <f t="shared" si="29"/>
        <v>5.6923076923076934</v>
      </c>
      <c r="AP30" s="22">
        <f t="shared" si="30"/>
        <v>32.402366863905335</v>
      </c>
      <c r="AQ30" s="22">
        <f t="shared" si="31"/>
        <v>0</v>
      </c>
      <c r="AR30" s="22"/>
      <c r="AS30" s="22">
        <f t="shared" si="32"/>
        <v>0</v>
      </c>
      <c r="AT30" s="22">
        <f t="shared" si="33"/>
        <v>6.6428571428571423</v>
      </c>
      <c r="AU30" s="22">
        <f t="shared" si="34"/>
        <v>44.127551020408156</v>
      </c>
      <c r="AV30" s="22">
        <f t="shared" si="35"/>
        <v>0</v>
      </c>
      <c r="AW30" s="22"/>
      <c r="AX30" s="22">
        <f t="shared" si="36"/>
        <v>0</v>
      </c>
      <c r="AY30" s="22">
        <f t="shared" si="37"/>
        <v>6</v>
      </c>
      <c r="AZ30" s="22">
        <f t="shared" si="38"/>
        <v>36</v>
      </c>
      <c r="BA30" s="22">
        <f t="shared" si="39"/>
        <v>0</v>
      </c>
      <c r="BB30" s="22"/>
      <c r="BC30" s="22">
        <f t="shared" si="40"/>
        <v>0</v>
      </c>
      <c r="BD30" s="22">
        <f t="shared" si="41"/>
        <v>7.375</v>
      </c>
      <c r="BE30" s="22">
        <f t="shared" si="42"/>
        <v>54.390625</v>
      </c>
      <c r="BF30" s="22">
        <f t="shared" si="43"/>
        <v>0</v>
      </c>
      <c r="BG30" s="22"/>
      <c r="BH30" s="22">
        <f t="shared" si="44"/>
        <v>0</v>
      </c>
      <c r="BI30" s="22">
        <f t="shared" si="45"/>
        <v>7.4117647058823515</v>
      </c>
      <c r="BJ30" s="22">
        <f t="shared" si="46"/>
        <v>54.934256055363299</v>
      </c>
      <c r="BK30" s="22">
        <f t="shared" si="47"/>
        <v>0</v>
      </c>
      <c r="BL30" s="22"/>
      <c r="BM30" s="22">
        <f t="shared" si="48"/>
        <v>0</v>
      </c>
      <c r="BN30" s="22">
        <f t="shared" si="49"/>
        <v>9</v>
      </c>
      <c r="BO30" s="22">
        <f t="shared" si="50"/>
        <v>81</v>
      </c>
      <c r="BP30" s="22">
        <f t="shared" si="51"/>
        <v>0</v>
      </c>
      <c r="BQ30" s="22"/>
      <c r="BR30" s="22">
        <f t="shared" si="52"/>
        <v>0</v>
      </c>
      <c r="BS30" s="22">
        <f t="shared" si="53"/>
        <v>8.473684210526315</v>
      </c>
      <c r="BT30" s="22">
        <f t="shared" si="54"/>
        <v>71.803324099722985</v>
      </c>
      <c r="BU30" s="22">
        <f t="shared" si="55"/>
        <v>0</v>
      </c>
      <c r="BV30" s="22"/>
      <c r="BW30" s="22">
        <f t="shared" si="56"/>
        <v>0</v>
      </c>
      <c r="BX30" s="22">
        <f t="shared" si="57"/>
        <v>9.3076923076923066</v>
      </c>
      <c r="BY30" s="22">
        <f t="shared" si="58"/>
        <v>86.633136094674541</v>
      </c>
      <c r="BZ30" s="22">
        <f t="shared" si="59"/>
        <v>0</v>
      </c>
      <c r="CA30" s="22"/>
      <c r="CB30" s="22">
        <f t="shared" si="60"/>
        <v>0</v>
      </c>
      <c r="CC30" s="22">
        <f t="shared" si="61"/>
        <v>9.571428571428573</v>
      </c>
      <c r="CD30" s="22">
        <f t="shared" si="62"/>
        <v>91.612244897959215</v>
      </c>
      <c r="CE30" s="22">
        <f t="shared" si="63"/>
        <v>0</v>
      </c>
      <c r="CF30" s="22"/>
      <c r="CG30" s="22">
        <f t="shared" si="64"/>
        <v>0</v>
      </c>
      <c r="CH30" s="22">
        <f t="shared" si="65"/>
        <v>9.1666666666666679</v>
      </c>
      <c r="CI30" s="22">
        <f t="shared" si="66"/>
        <v>84.0277777777778</v>
      </c>
      <c r="CJ30" s="22">
        <f t="shared" si="67"/>
        <v>0</v>
      </c>
      <c r="CK30" s="22"/>
      <c r="CL30" s="22">
        <f t="shared" si="68"/>
        <v>0</v>
      </c>
      <c r="CM30" s="22">
        <f t="shared" si="69"/>
        <v>10.199999999999999</v>
      </c>
      <c r="CN30" s="22">
        <f t="shared" si="70"/>
        <v>104.03999999999999</v>
      </c>
      <c r="CO30" s="22">
        <f t="shared" si="71"/>
        <v>0</v>
      </c>
      <c r="CP30" s="22"/>
      <c r="CQ30" s="22">
        <f t="shared" si="72"/>
        <v>0</v>
      </c>
      <c r="CR30" s="22">
        <f t="shared" si="73"/>
        <v>8.2857142857142847</v>
      </c>
      <c r="CS30" s="22">
        <f t="shared" si="74"/>
        <v>68.653061224489775</v>
      </c>
      <c r="CT30" s="22">
        <f t="shared" si="75"/>
        <v>0</v>
      </c>
      <c r="CU30" s="22"/>
      <c r="CV30" s="22">
        <f t="shared" si="76"/>
        <v>0</v>
      </c>
      <c r="CW30" s="22">
        <f t="shared" si="77"/>
        <v>10</v>
      </c>
      <c r="CX30" s="22">
        <f t="shared" si="78"/>
        <v>100</v>
      </c>
      <c r="CY30" s="22">
        <f t="shared" si="79"/>
        <v>0</v>
      </c>
      <c r="CZ30" s="22"/>
      <c r="DA30" s="22">
        <f t="shared" si="80"/>
        <v>0</v>
      </c>
      <c r="DB30" s="22">
        <f t="shared" si="81"/>
        <v>9</v>
      </c>
      <c r="DC30" s="22">
        <f t="shared" si="82"/>
        <v>81</v>
      </c>
      <c r="DD30" s="22">
        <f t="shared" si="83"/>
        <v>0</v>
      </c>
      <c r="DE30" s="23"/>
      <c r="DF30" s="22">
        <f t="shared" si="84"/>
        <v>0</v>
      </c>
      <c r="DG30" s="22">
        <f t="shared" si="85"/>
        <v>11</v>
      </c>
      <c r="DH30" s="22">
        <f t="shared" si="86"/>
        <v>121</v>
      </c>
      <c r="DI30" s="22">
        <f t="shared" si="87"/>
        <v>0</v>
      </c>
      <c r="DJ30" s="23"/>
      <c r="DK30" s="22">
        <f t="shared" si="88"/>
        <v>0</v>
      </c>
      <c r="DL30" s="22">
        <f t="shared" si="89"/>
        <v>11</v>
      </c>
      <c r="DM30" s="22">
        <f t="shared" si="90"/>
        <v>121</v>
      </c>
      <c r="DN30" s="22">
        <f t="shared" si="91"/>
        <v>0</v>
      </c>
      <c r="DO30" s="23"/>
      <c r="DP30" s="22">
        <f t="shared" si="0"/>
        <v>0</v>
      </c>
      <c r="DQ30" s="22">
        <f t="shared" si="1"/>
        <v>11.466666666666665</v>
      </c>
      <c r="DR30" s="22">
        <f t="shared" si="2"/>
        <v>131.48444444444439</v>
      </c>
      <c r="DS30" s="22">
        <f t="shared" si="3"/>
        <v>0</v>
      </c>
      <c r="DT30" s="22"/>
      <c r="DU30" s="22">
        <f t="shared" si="92"/>
        <v>0</v>
      </c>
      <c r="DV30" s="22">
        <f t="shared" si="93"/>
        <v>11</v>
      </c>
      <c r="DW30" s="22">
        <f t="shared" si="94"/>
        <v>121</v>
      </c>
      <c r="DX30" s="22">
        <f t="shared" si="95"/>
        <v>0</v>
      </c>
      <c r="DY30" s="22"/>
      <c r="DZ30" s="22">
        <f t="shared" si="96"/>
        <v>0</v>
      </c>
      <c r="EA30" s="22">
        <f t="shared" si="97"/>
        <v>10.8</v>
      </c>
      <c r="EB30" s="22">
        <f t="shared" si="98"/>
        <v>116.64000000000001</v>
      </c>
      <c r="EC30" s="22">
        <f t="shared" si="99"/>
        <v>0</v>
      </c>
      <c r="ED30" s="22"/>
      <c r="EE30" s="22">
        <f t="shared" si="100"/>
        <v>0</v>
      </c>
      <c r="EF30" s="22">
        <f t="shared" si="101"/>
        <v>12.8</v>
      </c>
      <c r="EG30" s="22">
        <f t="shared" si="102"/>
        <v>163.84000000000003</v>
      </c>
      <c r="EH30" s="22">
        <f t="shared" si="103"/>
        <v>0</v>
      </c>
      <c r="EI30" s="22"/>
      <c r="EJ30" s="22">
        <f t="shared" si="104"/>
        <v>0</v>
      </c>
      <c r="EK30" s="22">
        <f t="shared" si="105"/>
        <v>13.2</v>
      </c>
      <c r="EL30" s="22">
        <f t="shared" si="106"/>
        <v>174.23999999999998</v>
      </c>
      <c r="EM30" s="22">
        <f t="shared" si="107"/>
        <v>0</v>
      </c>
      <c r="EN30" s="22"/>
      <c r="EO30" s="22">
        <f t="shared" si="108"/>
        <v>0</v>
      </c>
      <c r="EP30" s="22">
        <f t="shared" si="109"/>
        <v>14.8</v>
      </c>
      <c r="EQ30" s="22">
        <f t="shared" si="110"/>
        <v>219.04000000000002</v>
      </c>
      <c r="ER30" s="22">
        <f t="shared" si="111"/>
        <v>0</v>
      </c>
      <c r="ES30" s="22">
        <v>2</v>
      </c>
      <c r="ET30" s="22">
        <f t="shared" si="112"/>
        <v>69</v>
      </c>
      <c r="EU30" s="22">
        <f t="shared" si="113"/>
        <v>-2.2857142857142847</v>
      </c>
      <c r="EV30" s="22">
        <f t="shared" si="114"/>
        <v>5.2244897959183625</v>
      </c>
      <c r="EW30" s="22">
        <f t="shared" si="115"/>
        <v>10.448979591836725</v>
      </c>
      <c r="EX30" s="22">
        <v>4</v>
      </c>
      <c r="EY30" s="22">
        <f t="shared" si="116"/>
        <v>138</v>
      </c>
      <c r="EZ30" s="22">
        <f t="shared" si="117"/>
        <v>-0.875</v>
      </c>
      <c r="FA30" s="22">
        <f t="shared" si="118"/>
        <v>0.765625</v>
      </c>
      <c r="FB30" s="22">
        <f t="shared" si="119"/>
        <v>3.0625</v>
      </c>
      <c r="FC30" s="22">
        <v>3</v>
      </c>
      <c r="FD30" s="22">
        <f t="shared" si="120"/>
        <v>103.5</v>
      </c>
      <c r="FE30" s="22">
        <f t="shared" si="121"/>
        <v>-1.3333333333333357</v>
      </c>
      <c r="FF30" s="22">
        <f t="shared" si="122"/>
        <v>1.7777777777777841</v>
      </c>
      <c r="FG30" s="22">
        <f t="shared" si="123"/>
        <v>5.3333333333333526</v>
      </c>
      <c r="FH30" s="22">
        <v>2</v>
      </c>
      <c r="FI30" s="22">
        <f t="shared" si="124"/>
        <v>69</v>
      </c>
      <c r="FJ30" s="22">
        <f t="shared" si="125"/>
        <v>0.29999999999999716</v>
      </c>
      <c r="FK30" s="22">
        <f t="shared" si="126"/>
        <v>8.999999999999829E-2</v>
      </c>
      <c r="FL30" s="22">
        <f t="shared" si="127"/>
        <v>0.17999999999999658</v>
      </c>
      <c r="FM30" s="22">
        <v>1</v>
      </c>
      <c r="FN30" s="22">
        <f t="shared" si="128"/>
        <v>34.5</v>
      </c>
      <c r="FO30" s="22">
        <f t="shared" si="129"/>
        <v>1.7272727272727266</v>
      </c>
      <c r="FP30" s="22">
        <f t="shared" si="130"/>
        <v>2.9834710743801631</v>
      </c>
      <c r="FQ30" s="22">
        <f t="shared" si="131"/>
        <v>2.9834710743801631</v>
      </c>
      <c r="FR30" s="22"/>
      <c r="FS30" s="22">
        <f t="shared" si="132"/>
        <v>0</v>
      </c>
      <c r="FT30" s="22">
        <f t="shared" si="133"/>
        <v>2.6666666666666679</v>
      </c>
      <c r="FU30" s="22">
        <f t="shared" si="134"/>
        <v>7.1111111111111178</v>
      </c>
      <c r="FV30" s="22">
        <f t="shared" si="135"/>
        <v>0</v>
      </c>
      <c r="FW30" s="22"/>
      <c r="FX30" s="22">
        <f t="shared" si="136"/>
        <v>0</v>
      </c>
      <c r="FY30" s="22">
        <f t="shared" si="137"/>
        <v>2.3846153846153868</v>
      </c>
      <c r="FZ30" s="22">
        <f t="shared" si="138"/>
        <v>5.6863905325443893</v>
      </c>
      <c r="GA30" s="22">
        <f t="shared" si="139"/>
        <v>0</v>
      </c>
      <c r="GB30" s="22"/>
      <c r="GC30" s="22">
        <f t="shared" si="140"/>
        <v>0</v>
      </c>
      <c r="GD30" s="22">
        <f t="shared" si="141"/>
        <v>4.428571428571427</v>
      </c>
      <c r="GE30" s="22">
        <f t="shared" si="142"/>
        <v>19.612244897959169</v>
      </c>
      <c r="GF30" s="22">
        <f t="shared" si="143"/>
        <v>0</v>
      </c>
      <c r="GG30" s="22"/>
      <c r="GH30" s="22">
        <f t="shared" si="144"/>
        <v>0</v>
      </c>
      <c r="GI30" s="22">
        <f t="shared" si="145"/>
        <v>5.1999999999999993</v>
      </c>
      <c r="GJ30" s="22">
        <f t="shared" si="146"/>
        <v>27.039999999999992</v>
      </c>
      <c r="GK30" s="22">
        <f t="shared" si="147"/>
        <v>0</v>
      </c>
      <c r="GL30" s="22"/>
      <c r="GM30" s="22">
        <f t="shared" si="148"/>
        <v>0</v>
      </c>
      <c r="GN30" s="22">
        <f t="shared" si="149"/>
        <v>5.5</v>
      </c>
      <c r="GO30" s="22">
        <f t="shared" si="150"/>
        <v>30.25</v>
      </c>
      <c r="GP30" s="22">
        <f t="shared" si="151"/>
        <v>0</v>
      </c>
      <c r="GQ30" s="23"/>
      <c r="GR30" s="22">
        <f t="shared" si="152"/>
        <v>0</v>
      </c>
      <c r="GS30" s="22">
        <f t="shared" si="153"/>
        <v>6.352941176470587</v>
      </c>
      <c r="GT30" s="22">
        <f t="shared" si="154"/>
        <v>40.359861591695484</v>
      </c>
      <c r="GU30" s="22">
        <f t="shared" si="155"/>
        <v>0</v>
      </c>
      <c r="GV30" s="23"/>
      <c r="GW30" s="22">
        <f t="shared" si="156"/>
        <v>0</v>
      </c>
      <c r="GX30" s="22">
        <f t="shared" si="157"/>
        <v>6.5555555555555571</v>
      </c>
      <c r="GY30" s="22">
        <f t="shared" si="158"/>
        <v>42.975308641975332</v>
      </c>
      <c r="GZ30" s="22">
        <f t="shared" si="159"/>
        <v>0</v>
      </c>
      <c r="HA30" s="23"/>
      <c r="HB30" s="22">
        <f t="shared" si="160"/>
        <v>0</v>
      </c>
      <c r="HC30" s="22">
        <f t="shared" si="161"/>
        <v>6.7368421052631575</v>
      </c>
      <c r="HD30" s="22">
        <f t="shared" si="162"/>
        <v>45.38504155124653</v>
      </c>
      <c r="HE30" s="22">
        <f t="shared" si="163"/>
        <v>0</v>
      </c>
      <c r="HF30" s="23"/>
      <c r="HG30" s="22">
        <f t="shared" si="164"/>
        <v>0</v>
      </c>
      <c r="HH30" s="22">
        <f t="shared" si="165"/>
        <v>7.25</v>
      </c>
      <c r="HI30" s="22">
        <f t="shared" si="166"/>
        <v>52.5625</v>
      </c>
      <c r="HJ30" s="22">
        <f t="shared" si="167"/>
        <v>0</v>
      </c>
      <c r="HK30" s="23"/>
      <c r="HL30" s="22">
        <f t="shared" si="168"/>
        <v>0</v>
      </c>
      <c r="HM30" s="22">
        <f t="shared" si="169"/>
        <v>7.5</v>
      </c>
      <c r="HN30" s="22">
        <f t="shared" si="170"/>
        <v>56.25</v>
      </c>
      <c r="HO30" s="22">
        <f t="shared" si="171"/>
        <v>0</v>
      </c>
      <c r="HP30" s="23"/>
      <c r="HQ30" s="22">
        <f t="shared" si="172"/>
        <v>0</v>
      </c>
      <c r="HR30" s="22">
        <f t="shared" si="173"/>
        <v>7.625</v>
      </c>
      <c r="HS30" s="22">
        <f t="shared" si="174"/>
        <v>58.140625</v>
      </c>
      <c r="HT30" s="22">
        <f t="shared" si="175"/>
        <v>0</v>
      </c>
      <c r="HU30" s="23"/>
      <c r="HV30" s="22">
        <f t="shared" si="176"/>
        <v>0</v>
      </c>
      <c r="HW30" s="22">
        <f t="shared" si="177"/>
        <v>6.625</v>
      </c>
      <c r="HX30" s="22">
        <f t="shared" si="178"/>
        <v>43.890625</v>
      </c>
      <c r="HY30" s="22">
        <f t="shared" si="179"/>
        <v>0</v>
      </c>
    </row>
    <row r="31" spans="1:233">
      <c r="A31" s="14">
        <f t="shared" si="180"/>
        <v>35</v>
      </c>
      <c r="B31" s="15" t="s">
        <v>48</v>
      </c>
      <c r="C31" s="16">
        <f t="shared" si="181"/>
        <v>35.9</v>
      </c>
      <c r="D31" s="22"/>
      <c r="E31" s="22">
        <f t="shared" si="182"/>
        <v>0</v>
      </c>
      <c r="F31" s="22">
        <f t="shared" si="183"/>
        <v>-1.6666666666666643</v>
      </c>
      <c r="G31" s="22">
        <f t="shared" si="184"/>
        <v>2.7777777777777697</v>
      </c>
      <c r="H31" s="22">
        <f t="shared" si="185"/>
        <v>0</v>
      </c>
      <c r="I31" s="22">
        <v>2</v>
      </c>
      <c r="J31" s="22">
        <f t="shared" si="4"/>
        <v>71</v>
      </c>
      <c r="K31" s="22">
        <f t="shared" si="5"/>
        <v>0.2857142857142847</v>
      </c>
      <c r="L31" s="22">
        <f t="shared" si="6"/>
        <v>8.1632653061223914E-2</v>
      </c>
      <c r="M31" s="22">
        <f t="shared" si="7"/>
        <v>0.16326530612244783</v>
      </c>
      <c r="N31" s="22">
        <v>1</v>
      </c>
      <c r="O31" s="22">
        <f t="shared" si="8"/>
        <v>35.5</v>
      </c>
      <c r="P31" s="22">
        <f t="shared" si="9"/>
        <v>1.875</v>
      </c>
      <c r="Q31" s="22">
        <f t="shared" si="10"/>
        <v>3.515625</v>
      </c>
      <c r="R31" s="22">
        <f t="shared" si="11"/>
        <v>3.515625</v>
      </c>
      <c r="S31" s="22"/>
      <c r="T31" s="22">
        <f t="shared" si="12"/>
        <v>0</v>
      </c>
      <c r="U31" s="22">
        <f t="shared" si="13"/>
        <v>2.7777777777777786</v>
      </c>
      <c r="V31" s="22">
        <f t="shared" si="14"/>
        <v>7.7160493827160535</v>
      </c>
      <c r="W31" s="22">
        <f t="shared" si="15"/>
        <v>0</v>
      </c>
      <c r="X31" s="22"/>
      <c r="Y31" s="22">
        <f t="shared" si="16"/>
        <v>0</v>
      </c>
      <c r="Z31" s="22">
        <f t="shared" si="17"/>
        <v>4.3000000000000007</v>
      </c>
      <c r="AA31" s="22">
        <f t="shared" si="18"/>
        <v>18.490000000000006</v>
      </c>
      <c r="AB31" s="22">
        <f t="shared" si="19"/>
        <v>0</v>
      </c>
      <c r="AC31" s="22"/>
      <c r="AD31" s="22">
        <f t="shared" si="20"/>
        <v>0</v>
      </c>
      <c r="AE31" s="22">
        <f t="shared" si="21"/>
        <v>4.8181818181818166</v>
      </c>
      <c r="AF31" s="22">
        <f t="shared" si="22"/>
        <v>23.214876033057834</v>
      </c>
      <c r="AG31" s="22">
        <f t="shared" si="23"/>
        <v>0</v>
      </c>
      <c r="AH31" s="22"/>
      <c r="AI31" s="22">
        <f t="shared" si="24"/>
        <v>0</v>
      </c>
      <c r="AJ31" s="22">
        <f t="shared" si="25"/>
        <v>5.8333333333333321</v>
      </c>
      <c r="AK31" s="22">
        <f t="shared" si="26"/>
        <v>34.027777777777764</v>
      </c>
      <c r="AL31" s="22">
        <f t="shared" si="27"/>
        <v>0</v>
      </c>
      <c r="AM31" s="22"/>
      <c r="AN31" s="22">
        <f t="shared" si="28"/>
        <v>0</v>
      </c>
      <c r="AO31" s="22">
        <f t="shared" si="29"/>
        <v>6.6923076923076934</v>
      </c>
      <c r="AP31" s="22">
        <f t="shared" si="30"/>
        <v>44.786982248520722</v>
      </c>
      <c r="AQ31" s="22">
        <f t="shared" si="31"/>
        <v>0</v>
      </c>
      <c r="AR31" s="22"/>
      <c r="AS31" s="22">
        <f t="shared" si="32"/>
        <v>0</v>
      </c>
      <c r="AT31" s="22">
        <f t="shared" si="33"/>
        <v>7.6428571428571423</v>
      </c>
      <c r="AU31" s="22">
        <f t="shared" si="34"/>
        <v>58.41326530612244</v>
      </c>
      <c r="AV31" s="22">
        <f t="shared" si="35"/>
        <v>0</v>
      </c>
      <c r="AW31" s="22"/>
      <c r="AX31" s="22">
        <f t="shared" si="36"/>
        <v>0</v>
      </c>
      <c r="AY31" s="22">
        <f t="shared" si="37"/>
        <v>7</v>
      </c>
      <c r="AZ31" s="22">
        <f t="shared" si="38"/>
        <v>49</v>
      </c>
      <c r="BA31" s="22">
        <f t="shared" si="39"/>
        <v>0</v>
      </c>
      <c r="BB31" s="22"/>
      <c r="BC31" s="22">
        <f t="shared" si="40"/>
        <v>0</v>
      </c>
      <c r="BD31" s="22">
        <f t="shared" si="41"/>
        <v>8.375</v>
      </c>
      <c r="BE31" s="22">
        <f t="shared" si="42"/>
        <v>70.140625</v>
      </c>
      <c r="BF31" s="22">
        <f t="shared" si="43"/>
        <v>0</v>
      </c>
      <c r="BG31" s="22"/>
      <c r="BH31" s="22">
        <f t="shared" si="44"/>
        <v>0</v>
      </c>
      <c r="BI31" s="22">
        <f t="shared" si="45"/>
        <v>8.4117647058823515</v>
      </c>
      <c r="BJ31" s="22">
        <f t="shared" si="46"/>
        <v>70.757785467128002</v>
      </c>
      <c r="BK31" s="22">
        <f t="shared" si="47"/>
        <v>0</v>
      </c>
      <c r="BL31" s="22"/>
      <c r="BM31" s="22">
        <f t="shared" si="48"/>
        <v>0</v>
      </c>
      <c r="BN31" s="22">
        <f t="shared" si="49"/>
        <v>10</v>
      </c>
      <c r="BO31" s="22">
        <f t="shared" si="50"/>
        <v>100</v>
      </c>
      <c r="BP31" s="22">
        <f t="shared" si="51"/>
        <v>0</v>
      </c>
      <c r="BQ31" s="22"/>
      <c r="BR31" s="22">
        <f t="shared" si="52"/>
        <v>0</v>
      </c>
      <c r="BS31" s="22">
        <f t="shared" si="53"/>
        <v>9.473684210526315</v>
      </c>
      <c r="BT31" s="22">
        <f t="shared" si="54"/>
        <v>89.750692520775615</v>
      </c>
      <c r="BU31" s="22">
        <f t="shared" si="55"/>
        <v>0</v>
      </c>
      <c r="BV31" s="22"/>
      <c r="BW31" s="22">
        <f t="shared" si="56"/>
        <v>0</v>
      </c>
      <c r="BX31" s="22">
        <f t="shared" si="57"/>
        <v>10.307692307692307</v>
      </c>
      <c r="BY31" s="22">
        <f t="shared" si="58"/>
        <v>106.24852071005915</v>
      </c>
      <c r="BZ31" s="22">
        <f t="shared" si="59"/>
        <v>0</v>
      </c>
      <c r="CA31" s="22"/>
      <c r="CB31" s="22">
        <f t="shared" si="60"/>
        <v>0</v>
      </c>
      <c r="CC31" s="22">
        <f t="shared" si="61"/>
        <v>10.571428571428573</v>
      </c>
      <c r="CD31" s="22">
        <f t="shared" si="62"/>
        <v>111.75510204081635</v>
      </c>
      <c r="CE31" s="22">
        <f t="shared" si="63"/>
        <v>0</v>
      </c>
      <c r="CF31" s="22"/>
      <c r="CG31" s="22">
        <f t="shared" si="64"/>
        <v>0</v>
      </c>
      <c r="CH31" s="22">
        <f t="shared" si="65"/>
        <v>10.166666666666668</v>
      </c>
      <c r="CI31" s="22">
        <f t="shared" si="66"/>
        <v>103.36111111111113</v>
      </c>
      <c r="CJ31" s="22">
        <f t="shared" si="67"/>
        <v>0</v>
      </c>
      <c r="CK31" s="22"/>
      <c r="CL31" s="22">
        <f t="shared" si="68"/>
        <v>0</v>
      </c>
      <c r="CM31" s="22">
        <f t="shared" si="69"/>
        <v>11.2</v>
      </c>
      <c r="CN31" s="22">
        <f t="shared" si="70"/>
        <v>125.43999999999998</v>
      </c>
      <c r="CO31" s="22">
        <f t="shared" si="71"/>
        <v>0</v>
      </c>
      <c r="CP31" s="22"/>
      <c r="CQ31" s="22">
        <f t="shared" si="72"/>
        <v>0</v>
      </c>
      <c r="CR31" s="22">
        <f t="shared" si="73"/>
        <v>9.2857142857142847</v>
      </c>
      <c r="CS31" s="22">
        <f t="shared" si="74"/>
        <v>86.224489795918345</v>
      </c>
      <c r="CT31" s="22">
        <f t="shared" si="75"/>
        <v>0</v>
      </c>
      <c r="CU31" s="22"/>
      <c r="CV31" s="22">
        <f t="shared" si="76"/>
        <v>0</v>
      </c>
      <c r="CW31" s="22">
        <f t="shared" si="77"/>
        <v>11</v>
      </c>
      <c r="CX31" s="22">
        <f t="shared" si="78"/>
        <v>121</v>
      </c>
      <c r="CY31" s="22">
        <f t="shared" si="79"/>
        <v>0</v>
      </c>
      <c r="CZ31" s="22"/>
      <c r="DA31" s="22">
        <f t="shared" si="80"/>
        <v>0</v>
      </c>
      <c r="DB31" s="22">
        <f t="shared" si="81"/>
        <v>10</v>
      </c>
      <c r="DC31" s="22">
        <f t="shared" si="82"/>
        <v>100</v>
      </c>
      <c r="DD31" s="22">
        <f t="shared" si="83"/>
        <v>0</v>
      </c>
      <c r="DE31" s="23"/>
      <c r="DF31" s="22">
        <f t="shared" si="84"/>
        <v>0</v>
      </c>
      <c r="DG31" s="22">
        <f t="shared" si="85"/>
        <v>12</v>
      </c>
      <c r="DH31" s="22">
        <f t="shared" si="86"/>
        <v>144</v>
      </c>
      <c r="DI31" s="22">
        <f t="shared" si="87"/>
        <v>0</v>
      </c>
      <c r="DJ31" s="23"/>
      <c r="DK31" s="22">
        <f t="shared" si="88"/>
        <v>0</v>
      </c>
      <c r="DL31" s="22">
        <f t="shared" si="89"/>
        <v>12</v>
      </c>
      <c r="DM31" s="22">
        <f t="shared" si="90"/>
        <v>144</v>
      </c>
      <c r="DN31" s="22">
        <f t="shared" si="91"/>
        <v>0</v>
      </c>
      <c r="DO31" s="23"/>
      <c r="DP31" s="22">
        <f t="shared" si="0"/>
        <v>0</v>
      </c>
      <c r="DQ31" s="22">
        <f t="shared" si="1"/>
        <v>12.466666666666665</v>
      </c>
      <c r="DR31" s="22">
        <f t="shared" si="2"/>
        <v>155.41777777777773</v>
      </c>
      <c r="DS31" s="22">
        <f t="shared" si="3"/>
        <v>0</v>
      </c>
      <c r="DT31" s="22"/>
      <c r="DU31" s="22">
        <f t="shared" si="92"/>
        <v>0</v>
      </c>
      <c r="DV31" s="22">
        <f t="shared" si="93"/>
        <v>12</v>
      </c>
      <c r="DW31" s="22">
        <f t="shared" si="94"/>
        <v>144</v>
      </c>
      <c r="DX31" s="22">
        <f t="shared" si="95"/>
        <v>0</v>
      </c>
      <c r="DY31" s="22"/>
      <c r="DZ31" s="22">
        <f t="shared" si="96"/>
        <v>0</v>
      </c>
      <c r="EA31" s="22">
        <f t="shared" si="97"/>
        <v>11.8</v>
      </c>
      <c r="EB31" s="22">
        <f t="shared" si="98"/>
        <v>139.24</v>
      </c>
      <c r="EC31" s="22">
        <f t="shared" si="99"/>
        <v>0</v>
      </c>
      <c r="ED31" s="22"/>
      <c r="EE31" s="22">
        <f t="shared" si="100"/>
        <v>0</v>
      </c>
      <c r="EF31" s="22">
        <f t="shared" si="101"/>
        <v>13.8</v>
      </c>
      <c r="EG31" s="22">
        <f t="shared" si="102"/>
        <v>190.44000000000003</v>
      </c>
      <c r="EH31" s="22">
        <f t="shared" si="103"/>
        <v>0</v>
      </c>
      <c r="EI31" s="22"/>
      <c r="EJ31" s="22">
        <f t="shared" si="104"/>
        <v>0</v>
      </c>
      <c r="EK31" s="22">
        <f t="shared" si="105"/>
        <v>14.2</v>
      </c>
      <c r="EL31" s="22">
        <f t="shared" si="106"/>
        <v>201.64</v>
      </c>
      <c r="EM31" s="22">
        <f t="shared" si="107"/>
        <v>0</v>
      </c>
      <c r="EN31" s="22"/>
      <c r="EO31" s="22">
        <f t="shared" si="108"/>
        <v>0</v>
      </c>
      <c r="EP31" s="22">
        <f t="shared" si="109"/>
        <v>15.8</v>
      </c>
      <c r="EQ31" s="22">
        <f t="shared" si="110"/>
        <v>249.64000000000001</v>
      </c>
      <c r="ER31" s="22">
        <f t="shared" si="111"/>
        <v>0</v>
      </c>
      <c r="ES31" s="22">
        <v>1</v>
      </c>
      <c r="ET31" s="22">
        <f t="shared" si="112"/>
        <v>35.5</v>
      </c>
      <c r="EU31" s="22">
        <f t="shared" si="113"/>
        <v>-1.2857142857142847</v>
      </c>
      <c r="EV31" s="22">
        <f t="shared" si="114"/>
        <v>1.6530612244897933</v>
      </c>
      <c r="EW31" s="22">
        <f t="shared" si="115"/>
        <v>1.6530612244897933</v>
      </c>
      <c r="EX31" s="22">
        <v>1</v>
      </c>
      <c r="EY31" s="22">
        <f t="shared" si="116"/>
        <v>35.5</v>
      </c>
      <c r="EZ31" s="22">
        <f t="shared" si="117"/>
        <v>0.125</v>
      </c>
      <c r="FA31" s="22">
        <f t="shared" si="118"/>
        <v>1.5625E-2</v>
      </c>
      <c r="FB31" s="22">
        <f t="shared" si="119"/>
        <v>1.5625E-2</v>
      </c>
      <c r="FC31" s="22">
        <v>1</v>
      </c>
      <c r="FD31" s="22">
        <f t="shared" si="120"/>
        <v>35.5</v>
      </c>
      <c r="FE31" s="22">
        <f t="shared" si="121"/>
        <v>-0.3333333333333357</v>
      </c>
      <c r="FF31" s="22">
        <f t="shared" si="122"/>
        <v>0.11111111111111269</v>
      </c>
      <c r="FG31" s="22">
        <f t="shared" si="123"/>
        <v>0.11111111111111269</v>
      </c>
      <c r="FH31" s="22"/>
      <c r="FI31" s="22">
        <f t="shared" si="124"/>
        <v>0</v>
      </c>
      <c r="FJ31" s="22">
        <f t="shared" si="125"/>
        <v>1.2999999999999972</v>
      </c>
      <c r="FK31" s="22">
        <f t="shared" si="126"/>
        <v>1.6899999999999926</v>
      </c>
      <c r="FL31" s="22">
        <f t="shared" si="127"/>
        <v>0</v>
      </c>
      <c r="FM31" s="22"/>
      <c r="FN31" s="22">
        <f t="shared" si="128"/>
        <v>0</v>
      </c>
      <c r="FO31" s="22">
        <f t="shared" si="129"/>
        <v>2.7272727272727266</v>
      </c>
      <c r="FP31" s="22">
        <f t="shared" si="130"/>
        <v>7.4380165289256164</v>
      </c>
      <c r="FQ31" s="22">
        <f t="shared" si="131"/>
        <v>0</v>
      </c>
      <c r="FR31" s="22"/>
      <c r="FS31" s="22">
        <f t="shared" si="132"/>
        <v>0</v>
      </c>
      <c r="FT31" s="22">
        <f t="shared" si="133"/>
        <v>3.6666666666666679</v>
      </c>
      <c r="FU31" s="22">
        <f t="shared" si="134"/>
        <v>13.444444444444454</v>
      </c>
      <c r="FV31" s="22">
        <f t="shared" si="135"/>
        <v>0</v>
      </c>
      <c r="FW31" s="22"/>
      <c r="FX31" s="22">
        <f t="shared" si="136"/>
        <v>0</v>
      </c>
      <c r="FY31" s="22">
        <f t="shared" si="137"/>
        <v>3.3846153846153868</v>
      </c>
      <c r="FZ31" s="22">
        <f t="shared" si="138"/>
        <v>11.455621301775162</v>
      </c>
      <c r="GA31" s="22">
        <f t="shared" si="139"/>
        <v>0</v>
      </c>
      <c r="GB31" s="22"/>
      <c r="GC31" s="22">
        <f t="shared" si="140"/>
        <v>0</v>
      </c>
      <c r="GD31" s="22">
        <f t="shared" si="141"/>
        <v>5.428571428571427</v>
      </c>
      <c r="GE31" s="22">
        <f t="shared" si="142"/>
        <v>29.469387755102023</v>
      </c>
      <c r="GF31" s="22">
        <f t="shared" si="143"/>
        <v>0</v>
      </c>
      <c r="GG31" s="22"/>
      <c r="GH31" s="22">
        <f t="shared" si="144"/>
        <v>0</v>
      </c>
      <c r="GI31" s="22">
        <f t="shared" si="145"/>
        <v>6.1999999999999993</v>
      </c>
      <c r="GJ31" s="22">
        <f t="shared" si="146"/>
        <v>38.439999999999991</v>
      </c>
      <c r="GK31" s="22">
        <f t="shared" si="147"/>
        <v>0</v>
      </c>
      <c r="GL31" s="22"/>
      <c r="GM31" s="22">
        <f t="shared" si="148"/>
        <v>0</v>
      </c>
      <c r="GN31" s="22">
        <f t="shared" si="149"/>
        <v>6.5</v>
      </c>
      <c r="GO31" s="22">
        <f t="shared" si="150"/>
        <v>42.25</v>
      </c>
      <c r="GP31" s="22">
        <f t="shared" si="151"/>
        <v>0</v>
      </c>
      <c r="GQ31" s="23"/>
      <c r="GR31" s="22">
        <f t="shared" si="152"/>
        <v>0</v>
      </c>
      <c r="GS31" s="22">
        <f t="shared" si="153"/>
        <v>7.352941176470587</v>
      </c>
      <c r="GT31" s="22">
        <f t="shared" si="154"/>
        <v>54.065743944636658</v>
      </c>
      <c r="GU31" s="22">
        <f t="shared" si="155"/>
        <v>0</v>
      </c>
      <c r="GV31" s="23"/>
      <c r="GW31" s="22">
        <f t="shared" si="156"/>
        <v>0</v>
      </c>
      <c r="GX31" s="22">
        <f t="shared" si="157"/>
        <v>7.5555555555555571</v>
      </c>
      <c r="GY31" s="22">
        <f t="shared" si="158"/>
        <v>57.086419753086446</v>
      </c>
      <c r="GZ31" s="22">
        <f t="shared" si="159"/>
        <v>0</v>
      </c>
      <c r="HA31" s="23"/>
      <c r="HB31" s="22">
        <f t="shared" si="160"/>
        <v>0</v>
      </c>
      <c r="HC31" s="22">
        <f t="shared" si="161"/>
        <v>7.7368421052631575</v>
      </c>
      <c r="HD31" s="22">
        <f t="shared" si="162"/>
        <v>59.858725761772845</v>
      </c>
      <c r="HE31" s="22">
        <f t="shared" si="163"/>
        <v>0</v>
      </c>
      <c r="HF31" s="23"/>
      <c r="HG31" s="22">
        <f t="shared" si="164"/>
        <v>0</v>
      </c>
      <c r="HH31" s="22">
        <f t="shared" si="165"/>
        <v>8.25</v>
      </c>
      <c r="HI31" s="22">
        <f t="shared" si="166"/>
        <v>68.0625</v>
      </c>
      <c r="HJ31" s="22">
        <f t="shared" si="167"/>
        <v>0</v>
      </c>
      <c r="HK31" s="23"/>
      <c r="HL31" s="22">
        <f t="shared" si="168"/>
        <v>0</v>
      </c>
      <c r="HM31" s="22">
        <f t="shared" si="169"/>
        <v>8.5</v>
      </c>
      <c r="HN31" s="22">
        <f t="shared" si="170"/>
        <v>72.25</v>
      </c>
      <c r="HO31" s="22">
        <f t="shared" si="171"/>
        <v>0</v>
      </c>
      <c r="HP31" s="23"/>
      <c r="HQ31" s="22">
        <f t="shared" si="172"/>
        <v>0</v>
      </c>
      <c r="HR31" s="22">
        <f t="shared" si="173"/>
        <v>8.625</v>
      </c>
      <c r="HS31" s="22">
        <f t="shared" si="174"/>
        <v>74.390625</v>
      </c>
      <c r="HT31" s="22">
        <f t="shared" si="175"/>
        <v>0</v>
      </c>
      <c r="HU31" s="23"/>
      <c r="HV31" s="22">
        <f t="shared" si="176"/>
        <v>0</v>
      </c>
      <c r="HW31" s="22">
        <f t="shared" si="177"/>
        <v>7.625</v>
      </c>
      <c r="HX31" s="22">
        <f t="shared" si="178"/>
        <v>58.140625</v>
      </c>
      <c r="HY31" s="22">
        <f t="shared" si="179"/>
        <v>0</v>
      </c>
    </row>
    <row r="32" spans="1:233">
      <c r="A32" s="14">
        <f t="shared" si="180"/>
        <v>36</v>
      </c>
      <c r="B32" s="15" t="s">
        <v>48</v>
      </c>
      <c r="C32" s="16">
        <f t="shared" si="181"/>
        <v>36.9</v>
      </c>
      <c r="D32" s="22">
        <v>1</v>
      </c>
      <c r="E32" s="22">
        <f t="shared" si="182"/>
        <v>36.5</v>
      </c>
      <c r="F32" s="22">
        <f t="shared" si="183"/>
        <v>-0.6666666666666643</v>
      </c>
      <c r="G32" s="22">
        <f t="shared" si="184"/>
        <v>0.44444444444444131</v>
      </c>
      <c r="H32" s="22">
        <f t="shared" si="185"/>
        <v>0.44444444444444131</v>
      </c>
      <c r="I32" s="22"/>
      <c r="J32" s="22">
        <f t="shared" si="4"/>
        <v>0</v>
      </c>
      <c r="K32" s="22">
        <f t="shared" si="5"/>
        <v>1.2857142857142847</v>
      </c>
      <c r="L32" s="22">
        <f t="shared" si="6"/>
        <v>1.6530612244897933</v>
      </c>
      <c r="M32" s="22">
        <f t="shared" si="7"/>
        <v>0</v>
      </c>
      <c r="N32" s="22"/>
      <c r="O32" s="22">
        <f t="shared" si="8"/>
        <v>0</v>
      </c>
      <c r="P32" s="22">
        <f t="shared" si="9"/>
        <v>2.875</v>
      </c>
      <c r="Q32" s="22">
        <f t="shared" si="10"/>
        <v>8.265625</v>
      </c>
      <c r="R32" s="22">
        <f t="shared" si="11"/>
        <v>0</v>
      </c>
      <c r="S32" s="22"/>
      <c r="T32" s="22">
        <f t="shared" si="12"/>
        <v>0</v>
      </c>
      <c r="U32" s="22">
        <f t="shared" si="13"/>
        <v>3.7777777777777786</v>
      </c>
      <c r="V32" s="22">
        <f t="shared" si="14"/>
        <v>14.271604938271611</v>
      </c>
      <c r="W32" s="22">
        <f t="shared" si="15"/>
        <v>0</v>
      </c>
      <c r="X32" s="22"/>
      <c r="Y32" s="22">
        <f t="shared" si="16"/>
        <v>0</v>
      </c>
      <c r="Z32" s="22">
        <f t="shared" si="17"/>
        <v>5.3000000000000007</v>
      </c>
      <c r="AA32" s="22">
        <f t="shared" si="18"/>
        <v>28.090000000000007</v>
      </c>
      <c r="AB32" s="22">
        <f t="shared" si="19"/>
        <v>0</v>
      </c>
      <c r="AC32" s="22"/>
      <c r="AD32" s="22">
        <f t="shared" si="20"/>
        <v>0</v>
      </c>
      <c r="AE32" s="22">
        <f t="shared" si="21"/>
        <v>5.8181818181818166</v>
      </c>
      <c r="AF32" s="22">
        <f t="shared" si="22"/>
        <v>33.851239669421467</v>
      </c>
      <c r="AG32" s="22">
        <f t="shared" si="23"/>
        <v>0</v>
      </c>
      <c r="AH32" s="22"/>
      <c r="AI32" s="22">
        <f t="shared" si="24"/>
        <v>0</v>
      </c>
      <c r="AJ32" s="22">
        <f t="shared" si="25"/>
        <v>6.8333333333333321</v>
      </c>
      <c r="AK32" s="22">
        <f t="shared" si="26"/>
        <v>46.694444444444429</v>
      </c>
      <c r="AL32" s="22">
        <f t="shared" si="27"/>
        <v>0</v>
      </c>
      <c r="AM32" s="22"/>
      <c r="AN32" s="22">
        <f t="shared" si="28"/>
        <v>0</v>
      </c>
      <c r="AO32" s="22">
        <f t="shared" si="29"/>
        <v>7.6923076923076934</v>
      </c>
      <c r="AP32" s="22">
        <f t="shared" si="30"/>
        <v>59.171597633136109</v>
      </c>
      <c r="AQ32" s="22">
        <f t="shared" si="31"/>
        <v>0</v>
      </c>
      <c r="AR32" s="22"/>
      <c r="AS32" s="22">
        <f t="shared" si="32"/>
        <v>0</v>
      </c>
      <c r="AT32" s="22">
        <f t="shared" si="33"/>
        <v>8.6428571428571423</v>
      </c>
      <c r="AU32" s="22">
        <f t="shared" si="34"/>
        <v>74.698979591836732</v>
      </c>
      <c r="AV32" s="22">
        <f t="shared" si="35"/>
        <v>0</v>
      </c>
      <c r="AW32" s="22"/>
      <c r="AX32" s="22">
        <f t="shared" si="36"/>
        <v>0</v>
      </c>
      <c r="AY32" s="22">
        <f t="shared" si="37"/>
        <v>8</v>
      </c>
      <c r="AZ32" s="22">
        <f t="shared" si="38"/>
        <v>64</v>
      </c>
      <c r="BA32" s="22">
        <f t="shared" si="39"/>
        <v>0</v>
      </c>
      <c r="BB32" s="22"/>
      <c r="BC32" s="22">
        <f t="shared" si="40"/>
        <v>0</v>
      </c>
      <c r="BD32" s="22">
        <f t="shared" si="41"/>
        <v>9.375</v>
      </c>
      <c r="BE32" s="22">
        <f t="shared" si="42"/>
        <v>87.890625</v>
      </c>
      <c r="BF32" s="22">
        <f t="shared" si="43"/>
        <v>0</v>
      </c>
      <c r="BG32" s="22"/>
      <c r="BH32" s="22">
        <f t="shared" si="44"/>
        <v>0</v>
      </c>
      <c r="BI32" s="22">
        <f t="shared" si="45"/>
        <v>9.4117647058823515</v>
      </c>
      <c r="BJ32" s="22">
        <f t="shared" si="46"/>
        <v>88.581314878892712</v>
      </c>
      <c r="BK32" s="22">
        <f t="shared" si="47"/>
        <v>0</v>
      </c>
      <c r="BL32" s="22"/>
      <c r="BM32" s="22">
        <f t="shared" si="48"/>
        <v>0</v>
      </c>
      <c r="BN32" s="22">
        <f t="shared" si="49"/>
        <v>11</v>
      </c>
      <c r="BO32" s="22">
        <f t="shared" si="50"/>
        <v>121</v>
      </c>
      <c r="BP32" s="22">
        <f t="shared" si="51"/>
        <v>0</v>
      </c>
      <c r="BQ32" s="22"/>
      <c r="BR32" s="22">
        <f t="shared" si="52"/>
        <v>0</v>
      </c>
      <c r="BS32" s="22">
        <f t="shared" si="53"/>
        <v>10.473684210526315</v>
      </c>
      <c r="BT32" s="22">
        <f t="shared" si="54"/>
        <v>109.69806094182825</v>
      </c>
      <c r="BU32" s="22">
        <f t="shared" si="55"/>
        <v>0</v>
      </c>
      <c r="BV32" s="22"/>
      <c r="BW32" s="22">
        <f t="shared" si="56"/>
        <v>0</v>
      </c>
      <c r="BX32" s="22">
        <f t="shared" si="57"/>
        <v>11.307692307692307</v>
      </c>
      <c r="BY32" s="22">
        <f t="shared" si="58"/>
        <v>127.86390532544377</v>
      </c>
      <c r="BZ32" s="22">
        <f t="shared" si="59"/>
        <v>0</v>
      </c>
      <c r="CA32" s="22"/>
      <c r="CB32" s="22">
        <f t="shared" si="60"/>
        <v>0</v>
      </c>
      <c r="CC32" s="22">
        <f t="shared" si="61"/>
        <v>11.571428571428573</v>
      </c>
      <c r="CD32" s="22">
        <f t="shared" si="62"/>
        <v>133.89795918367349</v>
      </c>
      <c r="CE32" s="22">
        <f t="shared" si="63"/>
        <v>0</v>
      </c>
      <c r="CF32" s="22"/>
      <c r="CG32" s="22">
        <f t="shared" si="64"/>
        <v>0</v>
      </c>
      <c r="CH32" s="22">
        <f t="shared" si="65"/>
        <v>11.166666666666668</v>
      </c>
      <c r="CI32" s="22">
        <f t="shared" si="66"/>
        <v>124.69444444444447</v>
      </c>
      <c r="CJ32" s="22">
        <f t="shared" si="67"/>
        <v>0</v>
      </c>
      <c r="CK32" s="22"/>
      <c r="CL32" s="22">
        <f t="shared" si="68"/>
        <v>0</v>
      </c>
      <c r="CM32" s="22">
        <f t="shared" si="69"/>
        <v>12.2</v>
      </c>
      <c r="CN32" s="22">
        <f t="shared" si="70"/>
        <v>148.83999999999997</v>
      </c>
      <c r="CO32" s="22">
        <f t="shared" si="71"/>
        <v>0</v>
      </c>
      <c r="CP32" s="22"/>
      <c r="CQ32" s="22">
        <f t="shared" si="72"/>
        <v>0</v>
      </c>
      <c r="CR32" s="22">
        <f t="shared" si="73"/>
        <v>10.285714285714285</v>
      </c>
      <c r="CS32" s="22">
        <f t="shared" si="74"/>
        <v>105.79591836734691</v>
      </c>
      <c r="CT32" s="22">
        <f t="shared" si="75"/>
        <v>0</v>
      </c>
      <c r="CU32" s="22"/>
      <c r="CV32" s="22">
        <f t="shared" si="76"/>
        <v>0</v>
      </c>
      <c r="CW32" s="22">
        <f t="shared" si="77"/>
        <v>12</v>
      </c>
      <c r="CX32" s="22">
        <f t="shared" si="78"/>
        <v>144</v>
      </c>
      <c r="CY32" s="22">
        <f t="shared" si="79"/>
        <v>0</v>
      </c>
      <c r="CZ32" s="22"/>
      <c r="DA32" s="22">
        <f t="shared" si="80"/>
        <v>0</v>
      </c>
      <c r="DB32" s="22">
        <f t="shared" si="81"/>
        <v>11</v>
      </c>
      <c r="DC32" s="22">
        <f t="shared" si="82"/>
        <v>121</v>
      </c>
      <c r="DD32" s="22">
        <f t="shared" si="83"/>
        <v>0</v>
      </c>
      <c r="DE32" s="23"/>
      <c r="DF32" s="22">
        <f t="shared" si="84"/>
        <v>0</v>
      </c>
      <c r="DG32" s="22">
        <f t="shared" si="85"/>
        <v>13</v>
      </c>
      <c r="DH32" s="22">
        <f t="shared" si="86"/>
        <v>169</v>
      </c>
      <c r="DI32" s="22">
        <f t="shared" si="87"/>
        <v>0</v>
      </c>
      <c r="DJ32" s="23"/>
      <c r="DK32" s="22">
        <f t="shared" si="88"/>
        <v>0</v>
      </c>
      <c r="DL32" s="22">
        <f t="shared" si="89"/>
        <v>13</v>
      </c>
      <c r="DM32" s="22">
        <f t="shared" si="90"/>
        <v>169</v>
      </c>
      <c r="DN32" s="22">
        <f t="shared" si="91"/>
        <v>0</v>
      </c>
      <c r="DO32" s="23"/>
      <c r="DP32" s="22">
        <f t="shared" si="0"/>
        <v>0</v>
      </c>
      <c r="DQ32" s="22">
        <f t="shared" si="1"/>
        <v>13.466666666666665</v>
      </c>
      <c r="DR32" s="22">
        <f t="shared" si="2"/>
        <v>181.35111111111107</v>
      </c>
      <c r="DS32" s="22">
        <f t="shared" si="3"/>
        <v>0</v>
      </c>
      <c r="DT32" s="22"/>
      <c r="DU32" s="22">
        <f t="shared" si="92"/>
        <v>0</v>
      </c>
      <c r="DV32" s="22">
        <f t="shared" si="93"/>
        <v>13</v>
      </c>
      <c r="DW32" s="22">
        <f t="shared" si="94"/>
        <v>169</v>
      </c>
      <c r="DX32" s="22">
        <f t="shared" si="95"/>
        <v>0</v>
      </c>
      <c r="DY32" s="22"/>
      <c r="DZ32" s="22">
        <f t="shared" si="96"/>
        <v>0</v>
      </c>
      <c r="EA32" s="22">
        <f t="shared" si="97"/>
        <v>12.8</v>
      </c>
      <c r="EB32" s="22">
        <f t="shared" si="98"/>
        <v>163.84000000000003</v>
      </c>
      <c r="EC32" s="22">
        <f t="shared" si="99"/>
        <v>0</v>
      </c>
      <c r="ED32" s="22"/>
      <c r="EE32" s="22">
        <f t="shared" si="100"/>
        <v>0</v>
      </c>
      <c r="EF32" s="22">
        <f t="shared" si="101"/>
        <v>14.8</v>
      </c>
      <c r="EG32" s="22">
        <f t="shared" si="102"/>
        <v>219.04000000000002</v>
      </c>
      <c r="EH32" s="22">
        <f t="shared" si="103"/>
        <v>0</v>
      </c>
      <c r="EI32" s="22"/>
      <c r="EJ32" s="22">
        <f t="shared" si="104"/>
        <v>0</v>
      </c>
      <c r="EK32" s="22">
        <f t="shared" si="105"/>
        <v>15.2</v>
      </c>
      <c r="EL32" s="22">
        <f t="shared" si="106"/>
        <v>231.04</v>
      </c>
      <c r="EM32" s="22">
        <f t="shared" si="107"/>
        <v>0</v>
      </c>
      <c r="EN32" s="22"/>
      <c r="EO32" s="22">
        <f t="shared" si="108"/>
        <v>0</v>
      </c>
      <c r="EP32" s="22">
        <f t="shared" si="109"/>
        <v>16.8</v>
      </c>
      <c r="EQ32" s="22">
        <f t="shared" si="110"/>
        <v>282.24</v>
      </c>
      <c r="ER32" s="22">
        <f t="shared" si="111"/>
        <v>0</v>
      </c>
      <c r="ES32" s="22">
        <v>1</v>
      </c>
      <c r="ET32" s="22">
        <f t="shared" si="112"/>
        <v>36.5</v>
      </c>
      <c r="EU32" s="22">
        <f t="shared" si="113"/>
        <v>-0.2857142857142847</v>
      </c>
      <c r="EV32" s="22">
        <f t="shared" si="114"/>
        <v>8.1632653061223914E-2</v>
      </c>
      <c r="EW32" s="22">
        <f t="shared" si="115"/>
        <v>8.1632653061223914E-2</v>
      </c>
      <c r="EX32" s="22">
        <v>3</v>
      </c>
      <c r="EY32" s="22">
        <f t="shared" si="116"/>
        <v>109.5</v>
      </c>
      <c r="EZ32" s="22">
        <f t="shared" si="117"/>
        <v>1.125</v>
      </c>
      <c r="FA32" s="22">
        <f t="shared" si="118"/>
        <v>1.265625</v>
      </c>
      <c r="FB32" s="22">
        <f t="shared" si="119"/>
        <v>3.796875</v>
      </c>
      <c r="FC32" s="22">
        <v>2</v>
      </c>
      <c r="FD32" s="22">
        <f t="shared" si="120"/>
        <v>73</v>
      </c>
      <c r="FE32" s="22">
        <f t="shared" si="121"/>
        <v>0.6666666666666643</v>
      </c>
      <c r="FF32" s="22">
        <f t="shared" si="122"/>
        <v>0.44444444444444131</v>
      </c>
      <c r="FG32" s="22">
        <f t="shared" si="123"/>
        <v>0.88888888888888262</v>
      </c>
      <c r="FH32" s="22">
        <v>2</v>
      </c>
      <c r="FI32" s="22">
        <f t="shared" si="124"/>
        <v>73</v>
      </c>
      <c r="FJ32" s="22">
        <f t="shared" si="125"/>
        <v>2.2999999999999972</v>
      </c>
      <c r="FK32" s="22">
        <f t="shared" si="126"/>
        <v>5.2899999999999867</v>
      </c>
      <c r="FL32" s="22">
        <f t="shared" si="127"/>
        <v>10.579999999999973</v>
      </c>
      <c r="FM32" s="22"/>
      <c r="FN32" s="22">
        <f t="shared" si="128"/>
        <v>0</v>
      </c>
      <c r="FO32" s="22">
        <f t="shared" si="129"/>
        <v>3.7272727272727266</v>
      </c>
      <c r="FP32" s="22">
        <f t="shared" si="130"/>
        <v>13.892561983471069</v>
      </c>
      <c r="FQ32" s="22">
        <f t="shared" si="131"/>
        <v>0</v>
      </c>
      <c r="FR32" s="22"/>
      <c r="FS32" s="22">
        <f t="shared" si="132"/>
        <v>0</v>
      </c>
      <c r="FT32" s="22">
        <f t="shared" si="133"/>
        <v>4.6666666666666679</v>
      </c>
      <c r="FU32" s="22">
        <f t="shared" si="134"/>
        <v>21.777777777777789</v>
      </c>
      <c r="FV32" s="22">
        <f t="shared" si="135"/>
        <v>0</v>
      </c>
      <c r="FW32" s="22"/>
      <c r="FX32" s="22">
        <f t="shared" si="136"/>
        <v>0</v>
      </c>
      <c r="FY32" s="22">
        <f t="shared" si="137"/>
        <v>4.3846153846153868</v>
      </c>
      <c r="FZ32" s="22">
        <f t="shared" si="138"/>
        <v>19.224852071005937</v>
      </c>
      <c r="GA32" s="22">
        <f t="shared" si="139"/>
        <v>0</v>
      </c>
      <c r="GB32" s="22"/>
      <c r="GC32" s="22">
        <f t="shared" si="140"/>
        <v>0</v>
      </c>
      <c r="GD32" s="22">
        <f t="shared" si="141"/>
        <v>6.428571428571427</v>
      </c>
      <c r="GE32" s="22">
        <f t="shared" si="142"/>
        <v>41.326530612244881</v>
      </c>
      <c r="GF32" s="22">
        <f t="shared" si="143"/>
        <v>0</v>
      </c>
      <c r="GG32" s="22"/>
      <c r="GH32" s="22">
        <f t="shared" si="144"/>
        <v>0</v>
      </c>
      <c r="GI32" s="22">
        <f t="shared" si="145"/>
        <v>7.1999999999999993</v>
      </c>
      <c r="GJ32" s="22">
        <f t="shared" si="146"/>
        <v>51.839999999999989</v>
      </c>
      <c r="GK32" s="22">
        <f t="shared" si="147"/>
        <v>0</v>
      </c>
      <c r="GL32" s="22"/>
      <c r="GM32" s="22">
        <f t="shared" si="148"/>
        <v>0</v>
      </c>
      <c r="GN32" s="22">
        <f t="shared" si="149"/>
        <v>7.5</v>
      </c>
      <c r="GO32" s="22">
        <f t="shared" si="150"/>
        <v>56.25</v>
      </c>
      <c r="GP32" s="22">
        <f t="shared" si="151"/>
        <v>0</v>
      </c>
      <c r="GQ32" s="23"/>
      <c r="GR32" s="22">
        <f t="shared" si="152"/>
        <v>0</v>
      </c>
      <c r="GS32" s="22">
        <f t="shared" si="153"/>
        <v>8.352941176470587</v>
      </c>
      <c r="GT32" s="22">
        <f t="shared" si="154"/>
        <v>69.771626297577839</v>
      </c>
      <c r="GU32" s="22">
        <f t="shared" si="155"/>
        <v>0</v>
      </c>
      <c r="GV32" s="23"/>
      <c r="GW32" s="22">
        <f t="shared" si="156"/>
        <v>0</v>
      </c>
      <c r="GX32" s="22">
        <f t="shared" si="157"/>
        <v>8.5555555555555571</v>
      </c>
      <c r="GY32" s="22">
        <f t="shared" si="158"/>
        <v>73.19753086419756</v>
      </c>
      <c r="GZ32" s="22">
        <f t="shared" si="159"/>
        <v>0</v>
      </c>
      <c r="HA32" s="23"/>
      <c r="HB32" s="22">
        <f t="shared" si="160"/>
        <v>0</v>
      </c>
      <c r="HC32" s="22">
        <f t="shared" si="161"/>
        <v>8.7368421052631575</v>
      </c>
      <c r="HD32" s="22">
        <f t="shared" si="162"/>
        <v>76.33240997229916</v>
      </c>
      <c r="HE32" s="22">
        <f t="shared" si="163"/>
        <v>0</v>
      </c>
      <c r="HF32" s="23"/>
      <c r="HG32" s="22">
        <f t="shared" si="164"/>
        <v>0</v>
      </c>
      <c r="HH32" s="22">
        <f t="shared" si="165"/>
        <v>9.25</v>
      </c>
      <c r="HI32" s="22">
        <f t="shared" si="166"/>
        <v>85.5625</v>
      </c>
      <c r="HJ32" s="22">
        <f t="shared" si="167"/>
        <v>0</v>
      </c>
      <c r="HK32" s="23"/>
      <c r="HL32" s="22">
        <f t="shared" si="168"/>
        <v>0</v>
      </c>
      <c r="HM32" s="22">
        <f t="shared" si="169"/>
        <v>9.5</v>
      </c>
      <c r="HN32" s="22">
        <f t="shared" si="170"/>
        <v>90.25</v>
      </c>
      <c r="HO32" s="22">
        <f t="shared" si="171"/>
        <v>0</v>
      </c>
      <c r="HP32" s="23"/>
      <c r="HQ32" s="22">
        <f t="shared" si="172"/>
        <v>0</v>
      </c>
      <c r="HR32" s="22">
        <f t="shared" si="173"/>
        <v>9.625</v>
      </c>
      <c r="HS32" s="22">
        <f t="shared" si="174"/>
        <v>92.640625</v>
      </c>
      <c r="HT32" s="22">
        <f t="shared" si="175"/>
        <v>0</v>
      </c>
      <c r="HU32" s="23"/>
      <c r="HV32" s="22">
        <f t="shared" si="176"/>
        <v>0</v>
      </c>
      <c r="HW32" s="22">
        <f t="shared" si="177"/>
        <v>8.625</v>
      </c>
      <c r="HX32" s="22">
        <f t="shared" si="178"/>
        <v>74.390625</v>
      </c>
      <c r="HY32" s="22">
        <f t="shared" si="179"/>
        <v>0</v>
      </c>
    </row>
    <row r="33" spans="1:233">
      <c r="A33" s="14">
        <f t="shared" si="180"/>
        <v>37</v>
      </c>
      <c r="B33" s="15" t="s">
        <v>48</v>
      </c>
      <c r="C33" s="16">
        <f t="shared" si="181"/>
        <v>37.9</v>
      </c>
      <c r="D33" s="22">
        <v>3</v>
      </c>
      <c r="E33" s="22">
        <f t="shared" si="182"/>
        <v>112.5</v>
      </c>
      <c r="F33" s="22">
        <f t="shared" si="183"/>
        <v>0.3333333333333357</v>
      </c>
      <c r="G33" s="22">
        <f t="shared" si="184"/>
        <v>0.11111111111111269</v>
      </c>
      <c r="H33" s="22">
        <f t="shared" si="185"/>
        <v>0.33333333333333803</v>
      </c>
      <c r="I33" s="22">
        <v>1</v>
      </c>
      <c r="J33" s="22">
        <f t="shared" si="4"/>
        <v>37.5</v>
      </c>
      <c r="K33" s="22">
        <f t="shared" si="5"/>
        <v>2.2857142857142847</v>
      </c>
      <c r="L33" s="22">
        <f t="shared" si="6"/>
        <v>5.2244897959183625</v>
      </c>
      <c r="M33" s="22">
        <f t="shared" si="7"/>
        <v>5.2244897959183625</v>
      </c>
      <c r="N33" s="22"/>
      <c r="O33" s="22">
        <f t="shared" si="8"/>
        <v>0</v>
      </c>
      <c r="P33" s="22">
        <f t="shared" si="9"/>
        <v>3.875</v>
      </c>
      <c r="Q33" s="22">
        <f t="shared" si="10"/>
        <v>15.015625</v>
      </c>
      <c r="R33" s="22">
        <f t="shared" si="11"/>
        <v>0</v>
      </c>
      <c r="S33" s="22">
        <v>1</v>
      </c>
      <c r="T33" s="22">
        <f t="shared" si="12"/>
        <v>37.5</v>
      </c>
      <c r="U33" s="22">
        <f t="shared" si="13"/>
        <v>4.7777777777777786</v>
      </c>
      <c r="V33" s="22">
        <f t="shared" si="14"/>
        <v>22.827160493827169</v>
      </c>
      <c r="W33" s="22">
        <f t="shared" si="15"/>
        <v>22.827160493827169</v>
      </c>
      <c r="X33" s="22"/>
      <c r="Y33" s="22">
        <f t="shared" si="16"/>
        <v>0</v>
      </c>
      <c r="Z33" s="22">
        <f t="shared" si="17"/>
        <v>6.3000000000000007</v>
      </c>
      <c r="AA33" s="22">
        <f t="shared" si="18"/>
        <v>39.690000000000012</v>
      </c>
      <c r="AB33" s="22">
        <f t="shared" si="19"/>
        <v>0</v>
      </c>
      <c r="AC33" s="22"/>
      <c r="AD33" s="22">
        <f t="shared" si="20"/>
        <v>0</v>
      </c>
      <c r="AE33" s="22">
        <f t="shared" si="21"/>
        <v>6.8181818181818166</v>
      </c>
      <c r="AF33" s="22">
        <f t="shared" si="22"/>
        <v>46.4876033057851</v>
      </c>
      <c r="AG33" s="22">
        <f t="shared" si="23"/>
        <v>0</v>
      </c>
      <c r="AH33" s="22"/>
      <c r="AI33" s="22">
        <f t="shared" si="24"/>
        <v>0</v>
      </c>
      <c r="AJ33" s="22">
        <f t="shared" si="25"/>
        <v>7.8333333333333321</v>
      </c>
      <c r="AK33" s="22">
        <f t="shared" si="26"/>
        <v>61.361111111111093</v>
      </c>
      <c r="AL33" s="22">
        <f t="shared" si="27"/>
        <v>0</v>
      </c>
      <c r="AM33" s="22"/>
      <c r="AN33" s="22">
        <f t="shared" si="28"/>
        <v>0</v>
      </c>
      <c r="AO33" s="22">
        <f t="shared" si="29"/>
        <v>8.6923076923076934</v>
      </c>
      <c r="AP33" s="22">
        <f t="shared" si="30"/>
        <v>75.556213017751503</v>
      </c>
      <c r="AQ33" s="22">
        <f t="shared" si="31"/>
        <v>0</v>
      </c>
      <c r="AR33" s="22"/>
      <c r="AS33" s="22">
        <f t="shared" si="32"/>
        <v>0</v>
      </c>
      <c r="AT33" s="22">
        <f t="shared" si="33"/>
        <v>9.6428571428571423</v>
      </c>
      <c r="AU33" s="22">
        <f t="shared" si="34"/>
        <v>92.98469387755101</v>
      </c>
      <c r="AV33" s="22">
        <f t="shared" si="35"/>
        <v>0</v>
      </c>
      <c r="AW33" s="22"/>
      <c r="AX33" s="22">
        <f t="shared" si="36"/>
        <v>0</v>
      </c>
      <c r="AY33" s="22">
        <f t="shared" si="37"/>
        <v>9</v>
      </c>
      <c r="AZ33" s="22">
        <f t="shared" si="38"/>
        <v>81</v>
      </c>
      <c r="BA33" s="22">
        <f t="shared" si="39"/>
        <v>0</v>
      </c>
      <c r="BB33" s="22"/>
      <c r="BC33" s="22">
        <f t="shared" si="40"/>
        <v>0</v>
      </c>
      <c r="BD33" s="22">
        <f t="shared" si="41"/>
        <v>10.375</v>
      </c>
      <c r="BE33" s="22">
        <f t="shared" si="42"/>
        <v>107.640625</v>
      </c>
      <c r="BF33" s="22">
        <f t="shared" si="43"/>
        <v>0</v>
      </c>
      <c r="BG33" s="22"/>
      <c r="BH33" s="22">
        <f t="shared" si="44"/>
        <v>0</v>
      </c>
      <c r="BI33" s="22">
        <f t="shared" si="45"/>
        <v>10.411764705882351</v>
      </c>
      <c r="BJ33" s="22">
        <f t="shared" si="46"/>
        <v>108.40484429065741</v>
      </c>
      <c r="BK33" s="22">
        <f t="shared" si="47"/>
        <v>0</v>
      </c>
      <c r="BL33" s="22"/>
      <c r="BM33" s="22">
        <f t="shared" si="48"/>
        <v>0</v>
      </c>
      <c r="BN33" s="22">
        <f t="shared" si="49"/>
        <v>12</v>
      </c>
      <c r="BO33" s="22">
        <f t="shared" si="50"/>
        <v>144</v>
      </c>
      <c r="BP33" s="22">
        <f t="shared" si="51"/>
        <v>0</v>
      </c>
      <c r="BQ33" s="22"/>
      <c r="BR33" s="22">
        <f t="shared" si="52"/>
        <v>0</v>
      </c>
      <c r="BS33" s="22">
        <f t="shared" si="53"/>
        <v>11.473684210526315</v>
      </c>
      <c r="BT33" s="22">
        <f t="shared" si="54"/>
        <v>131.64542936288086</v>
      </c>
      <c r="BU33" s="22">
        <f t="shared" si="55"/>
        <v>0</v>
      </c>
      <c r="BV33" s="22"/>
      <c r="BW33" s="22">
        <f t="shared" si="56"/>
        <v>0</v>
      </c>
      <c r="BX33" s="22">
        <f t="shared" si="57"/>
        <v>12.307692307692307</v>
      </c>
      <c r="BY33" s="22">
        <f t="shared" si="58"/>
        <v>151.47928994082838</v>
      </c>
      <c r="BZ33" s="22">
        <f t="shared" si="59"/>
        <v>0</v>
      </c>
      <c r="CA33" s="22"/>
      <c r="CB33" s="22">
        <f t="shared" si="60"/>
        <v>0</v>
      </c>
      <c r="CC33" s="22">
        <f t="shared" si="61"/>
        <v>12.571428571428573</v>
      </c>
      <c r="CD33" s="22">
        <f t="shared" si="62"/>
        <v>158.04081632653066</v>
      </c>
      <c r="CE33" s="22">
        <f t="shared" si="63"/>
        <v>0</v>
      </c>
      <c r="CF33" s="22"/>
      <c r="CG33" s="22">
        <f t="shared" si="64"/>
        <v>0</v>
      </c>
      <c r="CH33" s="22">
        <f t="shared" si="65"/>
        <v>12.166666666666668</v>
      </c>
      <c r="CI33" s="22">
        <f t="shared" si="66"/>
        <v>148.0277777777778</v>
      </c>
      <c r="CJ33" s="22">
        <f t="shared" si="67"/>
        <v>0</v>
      </c>
      <c r="CK33" s="22"/>
      <c r="CL33" s="22">
        <f t="shared" si="68"/>
        <v>0</v>
      </c>
      <c r="CM33" s="22">
        <f t="shared" si="69"/>
        <v>13.2</v>
      </c>
      <c r="CN33" s="22">
        <f t="shared" si="70"/>
        <v>174.23999999999998</v>
      </c>
      <c r="CO33" s="22">
        <f t="shared" si="71"/>
        <v>0</v>
      </c>
      <c r="CP33" s="22"/>
      <c r="CQ33" s="22">
        <f t="shared" si="72"/>
        <v>0</v>
      </c>
      <c r="CR33" s="22">
        <f t="shared" si="73"/>
        <v>11.285714285714285</v>
      </c>
      <c r="CS33" s="22">
        <f t="shared" si="74"/>
        <v>127.36734693877548</v>
      </c>
      <c r="CT33" s="22">
        <f t="shared" si="75"/>
        <v>0</v>
      </c>
      <c r="CU33" s="22"/>
      <c r="CV33" s="22">
        <f t="shared" si="76"/>
        <v>0</v>
      </c>
      <c r="CW33" s="22">
        <f t="shared" si="77"/>
        <v>13</v>
      </c>
      <c r="CX33" s="22">
        <f t="shared" si="78"/>
        <v>169</v>
      </c>
      <c r="CY33" s="22">
        <f t="shared" si="79"/>
        <v>0</v>
      </c>
      <c r="CZ33" s="22"/>
      <c r="DA33" s="22">
        <f t="shared" si="80"/>
        <v>0</v>
      </c>
      <c r="DB33" s="22">
        <f t="shared" si="81"/>
        <v>12</v>
      </c>
      <c r="DC33" s="22">
        <f t="shared" si="82"/>
        <v>144</v>
      </c>
      <c r="DD33" s="22">
        <f t="shared" si="83"/>
        <v>0</v>
      </c>
      <c r="DE33" s="23"/>
      <c r="DF33" s="22">
        <f t="shared" si="84"/>
        <v>0</v>
      </c>
      <c r="DG33" s="22">
        <f t="shared" si="85"/>
        <v>14</v>
      </c>
      <c r="DH33" s="22">
        <f t="shared" si="86"/>
        <v>196</v>
      </c>
      <c r="DI33" s="22">
        <f t="shared" si="87"/>
        <v>0</v>
      </c>
      <c r="DJ33" s="23"/>
      <c r="DK33" s="22">
        <f t="shared" si="88"/>
        <v>0</v>
      </c>
      <c r="DL33" s="22">
        <f t="shared" si="89"/>
        <v>14</v>
      </c>
      <c r="DM33" s="22">
        <f t="shared" si="90"/>
        <v>196</v>
      </c>
      <c r="DN33" s="22">
        <f t="shared" si="91"/>
        <v>0</v>
      </c>
      <c r="DO33" s="23"/>
      <c r="DP33" s="22">
        <f t="shared" si="0"/>
        <v>0</v>
      </c>
      <c r="DQ33" s="22">
        <f t="shared" si="1"/>
        <v>14.466666666666665</v>
      </c>
      <c r="DR33" s="22">
        <f t="shared" si="2"/>
        <v>209.2844444444444</v>
      </c>
      <c r="DS33" s="22">
        <f t="shared" si="3"/>
        <v>0</v>
      </c>
      <c r="DT33" s="22"/>
      <c r="DU33" s="22">
        <f t="shared" si="92"/>
        <v>0</v>
      </c>
      <c r="DV33" s="22">
        <f t="shared" si="93"/>
        <v>14</v>
      </c>
      <c r="DW33" s="22">
        <f t="shared" si="94"/>
        <v>196</v>
      </c>
      <c r="DX33" s="22">
        <f t="shared" si="95"/>
        <v>0</v>
      </c>
      <c r="DY33" s="22"/>
      <c r="DZ33" s="22">
        <f t="shared" si="96"/>
        <v>0</v>
      </c>
      <c r="EA33" s="22">
        <f t="shared" si="97"/>
        <v>13.8</v>
      </c>
      <c r="EB33" s="22">
        <f t="shared" si="98"/>
        <v>190.44000000000003</v>
      </c>
      <c r="EC33" s="22">
        <f t="shared" si="99"/>
        <v>0</v>
      </c>
      <c r="ED33" s="22"/>
      <c r="EE33" s="22">
        <f t="shared" si="100"/>
        <v>0</v>
      </c>
      <c r="EF33" s="22">
        <f t="shared" si="101"/>
        <v>15.8</v>
      </c>
      <c r="EG33" s="22">
        <f t="shared" si="102"/>
        <v>249.64000000000001</v>
      </c>
      <c r="EH33" s="22">
        <f t="shared" si="103"/>
        <v>0</v>
      </c>
      <c r="EI33" s="22"/>
      <c r="EJ33" s="22">
        <f t="shared" si="104"/>
        <v>0</v>
      </c>
      <c r="EK33" s="22">
        <f t="shared" si="105"/>
        <v>16.2</v>
      </c>
      <c r="EL33" s="22">
        <f t="shared" si="106"/>
        <v>262.44</v>
      </c>
      <c r="EM33" s="22">
        <f t="shared" si="107"/>
        <v>0</v>
      </c>
      <c r="EN33" s="22"/>
      <c r="EO33" s="22">
        <f t="shared" si="108"/>
        <v>0</v>
      </c>
      <c r="EP33" s="22">
        <f t="shared" si="109"/>
        <v>17.8</v>
      </c>
      <c r="EQ33" s="22">
        <f t="shared" si="110"/>
        <v>316.84000000000003</v>
      </c>
      <c r="ER33" s="22">
        <f t="shared" si="111"/>
        <v>0</v>
      </c>
      <c r="ES33" s="22">
        <v>1</v>
      </c>
      <c r="ET33" s="22">
        <f t="shared" si="112"/>
        <v>37.5</v>
      </c>
      <c r="EU33" s="22">
        <f t="shared" si="113"/>
        <v>0.7142857142857153</v>
      </c>
      <c r="EV33" s="22">
        <f t="shared" si="114"/>
        <v>0.51020408163265452</v>
      </c>
      <c r="EW33" s="22">
        <f t="shared" si="115"/>
        <v>0.51020408163265452</v>
      </c>
      <c r="EX33" s="22"/>
      <c r="EY33" s="22">
        <f t="shared" si="116"/>
        <v>0</v>
      </c>
      <c r="EZ33" s="22">
        <f t="shared" si="117"/>
        <v>2.125</v>
      </c>
      <c r="FA33" s="22">
        <f t="shared" si="118"/>
        <v>4.515625</v>
      </c>
      <c r="FB33" s="22">
        <f t="shared" si="119"/>
        <v>0</v>
      </c>
      <c r="FC33" s="22"/>
      <c r="FD33" s="22">
        <f t="shared" si="120"/>
        <v>0</v>
      </c>
      <c r="FE33" s="22">
        <f t="shared" si="121"/>
        <v>1.6666666666666643</v>
      </c>
      <c r="FF33" s="22">
        <f t="shared" si="122"/>
        <v>2.7777777777777697</v>
      </c>
      <c r="FG33" s="22">
        <f t="shared" si="123"/>
        <v>0</v>
      </c>
      <c r="FH33" s="22"/>
      <c r="FI33" s="22">
        <f t="shared" si="124"/>
        <v>0</v>
      </c>
      <c r="FJ33" s="22">
        <f t="shared" si="125"/>
        <v>3.2999999999999972</v>
      </c>
      <c r="FK33" s="22">
        <f t="shared" si="126"/>
        <v>10.889999999999981</v>
      </c>
      <c r="FL33" s="22">
        <f t="shared" si="127"/>
        <v>0</v>
      </c>
      <c r="FM33" s="22"/>
      <c r="FN33" s="22">
        <f t="shared" si="128"/>
        <v>0</v>
      </c>
      <c r="FO33" s="22">
        <f t="shared" si="129"/>
        <v>4.7272727272727266</v>
      </c>
      <c r="FP33" s="22">
        <f t="shared" si="130"/>
        <v>22.347107438016522</v>
      </c>
      <c r="FQ33" s="22">
        <f t="shared" si="131"/>
        <v>0</v>
      </c>
      <c r="FR33" s="22"/>
      <c r="FS33" s="22">
        <f t="shared" si="132"/>
        <v>0</v>
      </c>
      <c r="FT33" s="22">
        <f t="shared" si="133"/>
        <v>5.6666666666666679</v>
      </c>
      <c r="FU33" s="22">
        <f t="shared" si="134"/>
        <v>32.111111111111121</v>
      </c>
      <c r="FV33" s="22">
        <f t="shared" si="135"/>
        <v>0</v>
      </c>
      <c r="FW33" s="22"/>
      <c r="FX33" s="22">
        <f t="shared" si="136"/>
        <v>0</v>
      </c>
      <c r="FY33" s="22">
        <f t="shared" si="137"/>
        <v>5.3846153846153868</v>
      </c>
      <c r="FZ33" s="22">
        <f t="shared" si="138"/>
        <v>28.994082840236711</v>
      </c>
      <c r="GA33" s="22">
        <f t="shared" si="139"/>
        <v>0</v>
      </c>
      <c r="GB33" s="22"/>
      <c r="GC33" s="22">
        <f t="shared" si="140"/>
        <v>0</v>
      </c>
      <c r="GD33" s="22">
        <f t="shared" si="141"/>
        <v>7.428571428571427</v>
      </c>
      <c r="GE33" s="22">
        <f t="shared" si="142"/>
        <v>55.183673469387735</v>
      </c>
      <c r="GF33" s="22">
        <f t="shared" si="143"/>
        <v>0</v>
      </c>
      <c r="GG33" s="22"/>
      <c r="GH33" s="22">
        <f t="shared" si="144"/>
        <v>0</v>
      </c>
      <c r="GI33" s="22">
        <f t="shared" si="145"/>
        <v>8.1999999999999993</v>
      </c>
      <c r="GJ33" s="22">
        <f t="shared" si="146"/>
        <v>67.239999999999995</v>
      </c>
      <c r="GK33" s="22">
        <f t="shared" si="147"/>
        <v>0</v>
      </c>
      <c r="GL33" s="22"/>
      <c r="GM33" s="22">
        <f t="shared" si="148"/>
        <v>0</v>
      </c>
      <c r="GN33" s="22">
        <f t="shared" si="149"/>
        <v>8.5</v>
      </c>
      <c r="GO33" s="22">
        <f t="shared" si="150"/>
        <v>72.25</v>
      </c>
      <c r="GP33" s="22">
        <f t="shared" si="151"/>
        <v>0</v>
      </c>
      <c r="GQ33" s="23"/>
      <c r="GR33" s="22">
        <f t="shared" si="152"/>
        <v>0</v>
      </c>
      <c r="GS33" s="22">
        <f t="shared" si="153"/>
        <v>9.352941176470587</v>
      </c>
      <c r="GT33" s="22">
        <f t="shared" si="154"/>
        <v>87.477508650519013</v>
      </c>
      <c r="GU33" s="22">
        <f t="shared" si="155"/>
        <v>0</v>
      </c>
      <c r="GV33" s="23"/>
      <c r="GW33" s="22">
        <f t="shared" si="156"/>
        <v>0</v>
      </c>
      <c r="GX33" s="22">
        <f t="shared" si="157"/>
        <v>9.5555555555555571</v>
      </c>
      <c r="GY33" s="22">
        <f t="shared" si="158"/>
        <v>91.308641975308674</v>
      </c>
      <c r="GZ33" s="22">
        <f t="shared" si="159"/>
        <v>0</v>
      </c>
      <c r="HA33" s="23"/>
      <c r="HB33" s="22">
        <f t="shared" si="160"/>
        <v>0</v>
      </c>
      <c r="HC33" s="22">
        <f t="shared" si="161"/>
        <v>9.7368421052631575</v>
      </c>
      <c r="HD33" s="22">
        <f t="shared" si="162"/>
        <v>94.806094182825476</v>
      </c>
      <c r="HE33" s="22">
        <f t="shared" si="163"/>
        <v>0</v>
      </c>
      <c r="HF33" s="23"/>
      <c r="HG33" s="22">
        <f t="shared" si="164"/>
        <v>0</v>
      </c>
      <c r="HH33" s="22">
        <f t="shared" si="165"/>
        <v>10.25</v>
      </c>
      <c r="HI33" s="22">
        <f t="shared" si="166"/>
        <v>105.0625</v>
      </c>
      <c r="HJ33" s="22">
        <f t="shared" si="167"/>
        <v>0</v>
      </c>
      <c r="HK33" s="23"/>
      <c r="HL33" s="22">
        <f t="shared" si="168"/>
        <v>0</v>
      </c>
      <c r="HM33" s="22">
        <f t="shared" si="169"/>
        <v>10.5</v>
      </c>
      <c r="HN33" s="22">
        <f t="shared" si="170"/>
        <v>110.25</v>
      </c>
      <c r="HO33" s="22">
        <f t="shared" si="171"/>
        <v>0</v>
      </c>
      <c r="HP33" s="23"/>
      <c r="HQ33" s="22">
        <f t="shared" si="172"/>
        <v>0</v>
      </c>
      <c r="HR33" s="22">
        <f t="shared" si="173"/>
        <v>10.625</v>
      </c>
      <c r="HS33" s="22">
        <f t="shared" si="174"/>
        <v>112.890625</v>
      </c>
      <c r="HT33" s="22">
        <f t="shared" si="175"/>
        <v>0</v>
      </c>
      <c r="HU33" s="23"/>
      <c r="HV33" s="22">
        <f t="shared" si="176"/>
        <v>0</v>
      </c>
      <c r="HW33" s="22">
        <f t="shared" si="177"/>
        <v>9.625</v>
      </c>
      <c r="HX33" s="22">
        <f t="shared" si="178"/>
        <v>92.640625</v>
      </c>
      <c r="HY33" s="22">
        <f t="shared" si="179"/>
        <v>0</v>
      </c>
    </row>
    <row r="34" spans="1:233">
      <c r="A34" s="14">
        <f t="shared" si="180"/>
        <v>38</v>
      </c>
      <c r="B34" s="15" t="s">
        <v>48</v>
      </c>
      <c r="C34" s="16">
        <f t="shared" si="181"/>
        <v>38.9</v>
      </c>
      <c r="D34" s="22"/>
      <c r="E34" s="22">
        <f t="shared" si="182"/>
        <v>0</v>
      </c>
      <c r="F34" s="22">
        <f t="shared" si="183"/>
        <v>1.3333333333333357</v>
      </c>
      <c r="G34" s="22">
        <f t="shared" si="184"/>
        <v>1.7777777777777841</v>
      </c>
      <c r="H34" s="22">
        <f t="shared" si="185"/>
        <v>0</v>
      </c>
      <c r="I34" s="22"/>
      <c r="J34" s="22">
        <f t="shared" si="4"/>
        <v>0</v>
      </c>
      <c r="K34" s="22">
        <f t="shared" si="5"/>
        <v>3.2857142857142847</v>
      </c>
      <c r="L34" s="22">
        <f t="shared" si="6"/>
        <v>10.795918367346932</v>
      </c>
      <c r="M34" s="22">
        <f t="shared" si="7"/>
        <v>0</v>
      </c>
      <c r="N34" s="22"/>
      <c r="O34" s="22">
        <f t="shared" si="8"/>
        <v>0</v>
      </c>
      <c r="P34" s="22">
        <f t="shared" si="9"/>
        <v>4.875</v>
      </c>
      <c r="Q34" s="22">
        <f t="shared" si="10"/>
        <v>23.765625</v>
      </c>
      <c r="R34" s="22">
        <f t="shared" si="11"/>
        <v>0</v>
      </c>
      <c r="S34" s="22"/>
      <c r="T34" s="22">
        <f t="shared" si="12"/>
        <v>0</v>
      </c>
      <c r="U34" s="22">
        <f t="shared" si="13"/>
        <v>5.7777777777777786</v>
      </c>
      <c r="V34" s="22">
        <f t="shared" si="14"/>
        <v>33.382716049382722</v>
      </c>
      <c r="W34" s="22">
        <f t="shared" si="15"/>
        <v>0</v>
      </c>
      <c r="X34" s="22"/>
      <c r="Y34" s="22">
        <f t="shared" si="16"/>
        <v>0</v>
      </c>
      <c r="Z34" s="22">
        <f t="shared" si="17"/>
        <v>7.3000000000000007</v>
      </c>
      <c r="AA34" s="22">
        <f t="shared" si="18"/>
        <v>53.290000000000013</v>
      </c>
      <c r="AB34" s="22">
        <f t="shared" si="19"/>
        <v>0</v>
      </c>
      <c r="AC34" s="22"/>
      <c r="AD34" s="22">
        <f t="shared" si="20"/>
        <v>0</v>
      </c>
      <c r="AE34" s="22">
        <f t="shared" si="21"/>
        <v>7.8181818181818166</v>
      </c>
      <c r="AF34" s="22">
        <f t="shared" si="22"/>
        <v>61.123966942148733</v>
      </c>
      <c r="AG34" s="22">
        <f t="shared" si="23"/>
        <v>0</v>
      </c>
      <c r="AH34" s="22"/>
      <c r="AI34" s="22">
        <f t="shared" si="24"/>
        <v>0</v>
      </c>
      <c r="AJ34" s="22">
        <f t="shared" si="25"/>
        <v>8.8333333333333321</v>
      </c>
      <c r="AK34" s="22">
        <f t="shared" si="26"/>
        <v>78.027777777777757</v>
      </c>
      <c r="AL34" s="22">
        <f t="shared" si="27"/>
        <v>0</v>
      </c>
      <c r="AM34" s="22"/>
      <c r="AN34" s="22">
        <f t="shared" si="28"/>
        <v>0</v>
      </c>
      <c r="AO34" s="22">
        <f t="shared" si="29"/>
        <v>9.6923076923076934</v>
      </c>
      <c r="AP34" s="22">
        <f t="shared" si="30"/>
        <v>93.94082840236689</v>
      </c>
      <c r="AQ34" s="22">
        <f t="shared" si="31"/>
        <v>0</v>
      </c>
      <c r="AR34" s="22"/>
      <c r="AS34" s="22">
        <f t="shared" si="32"/>
        <v>0</v>
      </c>
      <c r="AT34" s="22">
        <f t="shared" si="33"/>
        <v>10.642857142857142</v>
      </c>
      <c r="AU34" s="22">
        <f t="shared" si="34"/>
        <v>113.2704081632653</v>
      </c>
      <c r="AV34" s="22">
        <f t="shared" si="35"/>
        <v>0</v>
      </c>
      <c r="AW34" s="22"/>
      <c r="AX34" s="22">
        <f t="shared" si="36"/>
        <v>0</v>
      </c>
      <c r="AY34" s="22">
        <f t="shared" si="37"/>
        <v>10</v>
      </c>
      <c r="AZ34" s="22">
        <f t="shared" si="38"/>
        <v>100</v>
      </c>
      <c r="BA34" s="22">
        <f t="shared" si="39"/>
        <v>0</v>
      </c>
      <c r="BB34" s="22"/>
      <c r="BC34" s="22">
        <f t="shared" si="40"/>
        <v>0</v>
      </c>
      <c r="BD34" s="22">
        <f t="shared" si="41"/>
        <v>11.375</v>
      </c>
      <c r="BE34" s="22">
        <f t="shared" si="42"/>
        <v>129.390625</v>
      </c>
      <c r="BF34" s="22">
        <f t="shared" si="43"/>
        <v>0</v>
      </c>
      <c r="BG34" s="22"/>
      <c r="BH34" s="22">
        <f t="shared" si="44"/>
        <v>0</v>
      </c>
      <c r="BI34" s="22">
        <f t="shared" si="45"/>
        <v>11.411764705882351</v>
      </c>
      <c r="BJ34" s="22">
        <f t="shared" si="46"/>
        <v>130.22837370242212</v>
      </c>
      <c r="BK34" s="22">
        <f t="shared" si="47"/>
        <v>0</v>
      </c>
      <c r="BL34" s="22"/>
      <c r="BM34" s="22">
        <f t="shared" si="48"/>
        <v>0</v>
      </c>
      <c r="BN34" s="22">
        <f t="shared" si="49"/>
        <v>13</v>
      </c>
      <c r="BO34" s="22">
        <f t="shared" si="50"/>
        <v>169</v>
      </c>
      <c r="BP34" s="22">
        <f t="shared" si="51"/>
        <v>0</v>
      </c>
      <c r="BQ34" s="22"/>
      <c r="BR34" s="22">
        <f t="shared" si="52"/>
        <v>0</v>
      </c>
      <c r="BS34" s="22">
        <f t="shared" si="53"/>
        <v>12.473684210526315</v>
      </c>
      <c r="BT34" s="22">
        <f t="shared" si="54"/>
        <v>155.59279778393349</v>
      </c>
      <c r="BU34" s="22">
        <f t="shared" si="55"/>
        <v>0</v>
      </c>
      <c r="BV34" s="22"/>
      <c r="BW34" s="22">
        <f t="shared" si="56"/>
        <v>0</v>
      </c>
      <c r="BX34" s="22">
        <f t="shared" si="57"/>
        <v>13.307692307692307</v>
      </c>
      <c r="BY34" s="22">
        <f t="shared" si="58"/>
        <v>177.09467455621299</v>
      </c>
      <c r="BZ34" s="22">
        <f t="shared" si="59"/>
        <v>0</v>
      </c>
      <c r="CA34" s="22"/>
      <c r="CB34" s="22">
        <f t="shared" si="60"/>
        <v>0</v>
      </c>
      <c r="CC34" s="22">
        <f t="shared" si="61"/>
        <v>13.571428571428573</v>
      </c>
      <c r="CD34" s="22">
        <f t="shared" si="62"/>
        <v>184.1836734693878</v>
      </c>
      <c r="CE34" s="22">
        <f t="shared" si="63"/>
        <v>0</v>
      </c>
      <c r="CF34" s="22"/>
      <c r="CG34" s="22">
        <f t="shared" si="64"/>
        <v>0</v>
      </c>
      <c r="CH34" s="22">
        <f t="shared" si="65"/>
        <v>13.166666666666668</v>
      </c>
      <c r="CI34" s="22">
        <f t="shared" si="66"/>
        <v>173.36111111111114</v>
      </c>
      <c r="CJ34" s="22">
        <f t="shared" si="67"/>
        <v>0</v>
      </c>
      <c r="CK34" s="22"/>
      <c r="CL34" s="22">
        <f t="shared" si="68"/>
        <v>0</v>
      </c>
      <c r="CM34" s="22">
        <f t="shared" si="69"/>
        <v>14.2</v>
      </c>
      <c r="CN34" s="22">
        <f t="shared" si="70"/>
        <v>201.64</v>
      </c>
      <c r="CO34" s="22">
        <f t="shared" si="71"/>
        <v>0</v>
      </c>
      <c r="CP34" s="22"/>
      <c r="CQ34" s="22">
        <f t="shared" si="72"/>
        <v>0</v>
      </c>
      <c r="CR34" s="22">
        <f t="shared" si="73"/>
        <v>12.285714285714285</v>
      </c>
      <c r="CS34" s="22">
        <f t="shared" si="74"/>
        <v>150.93877551020407</v>
      </c>
      <c r="CT34" s="22">
        <f t="shared" si="75"/>
        <v>0</v>
      </c>
      <c r="CU34" s="22"/>
      <c r="CV34" s="22">
        <f t="shared" si="76"/>
        <v>0</v>
      </c>
      <c r="CW34" s="22">
        <f t="shared" si="77"/>
        <v>14</v>
      </c>
      <c r="CX34" s="22">
        <f t="shared" si="78"/>
        <v>196</v>
      </c>
      <c r="CY34" s="22">
        <f t="shared" si="79"/>
        <v>0</v>
      </c>
      <c r="CZ34" s="22"/>
      <c r="DA34" s="22">
        <f t="shared" si="80"/>
        <v>0</v>
      </c>
      <c r="DB34" s="22">
        <f t="shared" si="81"/>
        <v>13</v>
      </c>
      <c r="DC34" s="22">
        <f t="shared" si="82"/>
        <v>169</v>
      </c>
      <c r="DD34" s="22">
        <f t="shared" si="83"/>
        <v>0</v>
      </c>
      <c r="DE34" s="23"/>
      <c r="DF34" s="22">
        <f t="shared" si="84"/>
        <v>0</v>
      </c>
      <c r="DG34" s="22">
        <f t="shared" si="85"/>
        <v>15</v>
      </c>
      <c r="DH34" s="22">
        <f t="shared" si="86"/>
        <v>225</v>
      </c>
      <c r="DI34" s="22">
        <f t="shared" si="87"/>
        <v>0</v>
      </c>
      <c r="DJ34" s="23"/>
      <c r="DK34" s="22">
        <f t="shared" si="88"/>
        <v>0</v>
      </c>
      <c r="DL34" s="22">
        <f t="shared" si="89"/>
        <v>15</v>
      </c>
      <c r="DM34" s="22">
        <f t="shared" si="90"/>
        <v>225</v>
      </c>
      <c r="DN34" s="22">
        <f t="shared" si="91"/>
        <v>0</v>
      </c>
      <c r="DO34" s="23"/>
      <c r="DP34" s="22">
        <f t="shared" si="0"/>
        <v>0</v>
      </c>
      <c r="DQ34" s="22">
        <f t="shared" si="1"/>
        <v>15.466666666666665</v>
      </c>
      <c r="DR34" s="22">
        <f t="shared" si="2"/>
        <v>239.21777777777771</v>
      </c>
      <c r="DS34" s="22">
        <f t="shared" si="3"/>
        <v>0</v>
      </c>
      <c r="DT34" s="22"/>
      <c r="DU34" s="22">
        <f t="shared" si="92"/>
        <v>0</v>
      </c>
      <c r="DV34" s="22">
        <f t="shared" si="93"/>
        <v>15</v>
      </c>
      <c r="DW34" s="22">
        <f t="shared" si="94"/>
        <v>225</v>
      </c>
      <c r="DX34" s="22">
        <f t="shared" si="95"/>
        <v>0</v>
      </c>
      <c r="DY34" s="22"/>
      <c r="DZ34" s="22">
        <f t="shared" si="96"/>
        <v>0</v>
      </c>
      <c r="EA34" s="22">
        <f t="shared" si="97"/>
        <v>14.8</v>
      </c>
      <c r="EB34" s="22">
        <f t="shared" si="98"/>
        <v>219.04000000000002</v>
      </c>
      <c r="EC34" s="22">
        <f t="shared" si="99"/>
        <v>0</v>
      </c>
      <c r="ED34" s="22"/>
      <c r="EE34" s="22">
        <f t="shared" si="100"/>
        <v>0</v>
      </c>
      <c r="EF34" s="22">
        <f t="shared" si="101"/>
        <v>16.8</v>
      </c>
      <c r="EG34" s="22">
        <f t="shared" si="102"/>
        <v>282.24</v>
      </c>
      <c r="EH34" s="22">
        <f t="shared" si="103"/>
        <v>0</v>
      </c>
      <c r="EI34" s="22"/>
      <c r="EJ34" s="22">
        <f t="shared" si="104"/>
        <v>0</v>
      </c>
      <c r="EK34" s="22">
        <f t="shared" si="105"/>
        <v>17.2</v>
      </c>
      <c r="EL34" s="22">
        <f t="shared" si="106"/>
        <v>295.83999999999997</v>
      </c>
      <c r="EM34" s="22">
        <f t="shared" si="107"/>
        <v>0</v>
      </c>
      <c r="EN34" s="22"/>
      <c r="EO34" s="22">
        <f t="shared" si="108"/>
        <v>0</v>
      </c>
      <c r="EP34" s="22">
        <f t="shared" si="109"/>
        <v>18.8</v>
      </c>
      <c r="EQ34" s="22">
        <f t="shared" si="110"/>
        <v>353.44000000000005</v>
      </c>
      <c r="ER34" s="22">
        <f t="shared" si="111"/>
        <v>0</v>
      </c>
      <c r="ES34" s="22"/>
      <c r="ET34" s="22">
        <f t="shared" si="112"/>
        <v>0</v>
      </c>
      <c r="EU34" s="22">
        <f t="shared" si="113"/>
        <v>1.7142857142857153</v>
      </c>
      <c r="EV34" s="22">
        <f t="shared" si="114"/>
        <v>2.9387755102040849</v>
      </c>
      <c r="EW34" s="22">
        <f t="shared" si="115"/>
        <v>0</v>
      </c>
      <c r="EX34" s="22"/>
      <c r="EY34" s="22">
        <f t="shared" si="116"/>
        <v>0</v>
      </c>
      <c r="EZ34" s="22">
        <f t="shared" si="117"/>
        <v>3.125</v>
      </c>
      <c r="FA34" s="22">
        <f t="shared" si="118"/>
        <v>9.765625</v>
      </c>
      <c r="FB34" s="22">
        <f t="shared" si="119"/>
        <v>0</v>
      </c>
      <c r="FC34" s="22">
        <v>2</v>
      </c>
      <c r="FD34" s="22">
        <f t="shared" si="120"/>
        <v>77</v>
      </c>
      <c r="FE34" s="22">
        <f t="shared" si="121"/>
        <v>2.6666666666666643</v>
      </c>
      <c r="FF34" s="22">
        <f t="shared" si="122"/>
        <v>7.1111111111110983</v>
      </c>
      <c r="FG34" s="22">
        <f t="shared" si="123"/>
        <v>14.222222222222197</v>
      </c>
      <c r="FH34" s="22"/>
      <c r="FI34" s="22">
        <f t="shared" si="124"/>
        <v>0</v>
      </c>
      <c r="FJ34" s="22">
        <f t="shared" si="125"/>
        <v>4.2999999999999972</v>
      </c>
      <c r="FK34" s="22">
        <f t="shared" si="126"/>
        <v>18.489999999999977</v>
      </c>
      <c r="FL34" s="22">
        <f t="shared" si="127"/>
        <v>0</v>
      </c>
      <c r="FM34" s="22"/>
      <c r="FN34" s="22">
        <f t="shared" si="128"/>
        <v>0</v>
      </c>
      <c r="FO34" s="22">
        <f t="shared" si="129"/>
        <v>5.7272727272727266</v>
      </c>
      <c r="FP34" s="22">
        <f t="shared" si="130"/>
        <v>32.801652892561975</v>
      </c>
      <c r="FQ34" s="22">
        <f t="shared" si="131"/>
        <v>0</v>
      </c>
      <c r="FR34" s="22"/>
      <c r="FS34" s="22">
        <f t="shared" si="132"/>
        <v>0</v>
      </c>
      <c r="FT34" s="22">
        <f t="shared" si="133"/>
        <v>6.6666666666666679</v>
      </c>
      <c r="FU34" s="22">
        <f t="shared" si="134"/>
        <v>44.444444444444457</v>
      </c>
      <c r="FV34" s="22">
        <f t="shared" si="135"/>
        <v>0</v>
      </c>
      <c r="FW34" s="22"/>
      <c r="FX34" s="22">
        <f t="shared" si="136"/>
        <v>0</v>
      </c>
      <c r="FY34" s="22">
        <f t="shared" si="137"/>
        <v>6.3846153846153868</v>
      </c>
      <c r="FZ34" s="22">
        <f t="shared" si="138"/>
        <v>40.763313609467481</v>
      </c>
      <c r="GA34" s="22">
        <f t="shared" si="139"/>
        <v>0</v>
      </c>
      <c r="GB34" s="22"/>
      <c r="GC34" s="22">
        <f t="shared" si="140"/>
        <v>0</v>
      </c>
      <c r="GD34" s="22">
        <f t="shared" si="141"/>
        <v>8.428571428571427</v>
      </c>
      <c r="GE34" s="22">
        <f t="shared" si="142"/>
        <v>71.040816326530589</v>
      </c>
      <c r="GF34" s="22">
        <f t="shared" si="143"/>
        <v>0</v>
      </c>
      <c r="GG34" s="22"/>
      <c r="GH34" s="22">
        <f t="shared" si="144"/>
        <v>0</v>
      </c>
      <c r="GI34" s="22">
        <f t="shared" si="145"/>
        <v>9.1999999999999993</v>
      </c>
      <c r="GJ34" s="22">
        <f t="shared" si="146"/>
        <v>84.639999999999986</v>
      </c>
      <c r="GK34" s="22">
        <f t="shared" si="147"/>
        <v>0</v>
      </c>
      <c r="GL34" s="22"/>
      <c r="GM34" s="22">
        <f t="shared" si="148"/>
        <v>0</v>
      </c>
      <c r="GN34" s="22">
        <f t="shared" si="149"/>
        <v>9.5</v>
      </c>
      <c r="GO34" s="22">
        <f t="shared" si="150"/>
        <v>90.25</v>
      </c>
      <c r="GP34" s="22">
        <f t="shared" si="151"/>
        <v>0</v>
      </c>
      <c r="GQ34" s="23"/>
      <c r="GR34" s="22">
        <f t="shared" si="152"/>
        <v>0</v>
      </c>
      <c r="GS34" s="22">
        <f t="shared" si="153"/>
        <v>10.352941176470587</v>
      </c>
      <c r="GT34" s="22">
        <f t="shared" si="154"/>
        <v>107.18339100346019</v>
      </c>
      <c r="GU34" s="22">
        <f t="shared" si="155"/>
        <v>0</v>
      </c>
      <c r="GV34" s="23"/>
      <c r="GW34" s="22">
        <f t="shared" si="156"/>
        <v>0</v>
      </c>
      <c r="GX34" s="22">
        <f t="shared" si="157"/>
        <v>10.555555555555557</v>
      </c>
      <c r="GY34" s="22">
        <f t="shared" si="158"/>
        <v>111.41975308641979</v>
      </c>
      <c r="GZ34" s="22">
        <f t="shared" si="159"/>
        <v>0</v>
      </c>
      <c r="HA34" s="23"/>
      <c r="HB34" s="22">
        <f t="shared" si="160"/>
        <v>0</v>
      </c>
      <c r="HC34" s="22">
        <f t="shared" si="161"/>
        <v>10.736842105263158</v>
      </c>
      <c r="HD34" s="22">
        <f t="shared" si="162"/>
        <v>115.27977839335179</v>
      </c>
      <c r="HE34" s="22">
        <f t="shared" si="163"/>
        <v>0</v>
      </c>
      <c r="HF34" s="23"/>
      <c r="HG34" s="22">
        <f t="shared" si="164"/>
        <v>0</v>
      </c>
      <c r="HH34" s="22">
        <f t="shared" si="165"/>
        <v>11.25</v>
      </c>
      <c r="HI34" s="22">
        <f t="shared" si="166"/>
        <v>126.5625</v>
      </c>
      <c r="HJ34" s="22">
        <f t="shared" si="167"/>
        <v>0</v>
      </c>
      <c r="HK34" s="23"/>
      <c r="HL34" s="22">
        <f t="shared" si="168"/>
        <v>0</v>
      </c>
      <c r="HM34" s="22">
        <f t="shared" si="169"/>
        <v>11.5</v>
      </c>
      <c r="HN34" s="22">
        <f t="shared" si="170"/>
        <v>132.25</v>
      </c>
      <c r="HO34" s="22">
        <f t="shared" si="171"/>
        <v>0</v>
      </c>
      <c r="HP34" s="23"/>
      <c r="HQ34" s="22">
        <f t="shared" si="172"/>
        <v>0</v>
      </c>
      <c r="HR34" s="22">
        <f t="shared" si="173"/>
        <v>11.625</v>
      </c>
      <c r="HS34" s="22">
        <f t="shared" si="174"/>
        <v>135.140625</v>
      </c>
      <c r="HT34" s="22">
        <f t="shared" si="175"/>
        <v>0</v>
      </c>
      <c r="HU34" s="23"/>
      <c r="HV34" s="22">
        <f t="shared" si="176"/>
        <v>0</v>
      </c>
      <c r="HW34" s="22">
        <f t="shared" si="177"/>
        <v>10.625</v>
      </c>
      <c r="HX34" s="22">
        <f t="shared" si="178"/>
        <v>112.890625</v>
      </c>
      <c r="HY34" s="22">
        <f t="shared" si="179"/>
        <v>0</v>
      </c>
    </row>
    <row r="35" spans="1:233">
      <c r="A35" s="14">
        <f t="shared" si="180"/>
        <v>39</v>
      </c>
      <c r="B35" s="15" t="s">
        <v>48</v>
      </c>
      <c r="C35" s="16">
        <f t="shared" si="181"/>
        <v>39.9</v>
      </c>
      <c r="D35" s="22">
        <v>1</v>
      </c>
      <c r="E35" s="22">
        <f t="shared" si="182"/>
        <v>39.5</v>
      </c>
      <c r="F35" s="22">
        <f t="shared" si="183"/>
        <v>2.3333333333333357</v>
      </c>
      <c r="G35" s="22">
        <f t="shared" si="184"/>
        <v>5.4444444444444553</v>
      </c>
      <c r="H35" s="22">
        <f t="shared" si="185"/>
        <v>5.4444444444444553</v>
      </c>
      <c r="I35" s="22"/>
      <c r="J35" s="22">
        <f t="shared" si="4"/>
        <v>0</v>
      </c>
      <c r="K35" s="22">
        <f t="shared" si="5"/>
        <v>4.2857142857142847</v>
      </c>
      <c r="L35" s="22">
        <f t="shared" si="6"/>
        <v>18.367346938775501</v>
      </c>
      <c r="M35" s="22">
        <f t="shared" si="7"/>
        <v>0</v>
      </c>
      <c r="N35" s="22"/>
      <c r="O35" s="22">
        <f t="shared" si="8"/>
        <v>0</v>
      </c>
      <c r="P35" s="22">
        <f t="shared" si="9"/>
        <v>5.875</v>
      </c>
      <c r="Q35" s="22">
        <f t="shared" si="10"/>
        <v>34.515625</v>
      </c>
      <c r="R35" s="22">
        <f t="shared" si="11"/>
        <v>0</v>
      </c>
      <c r="S35" s="22"/>
      <c r="T35" s="22">
        <f t="shared" si="12"/>
        <v>0</v>
      </c>
      <c r="U35" s="22">
        <f t="shared" si="13"/>
        <v>6.7777777777777786</v>
      </c>
      <c r="V35" s="22">
        <f t="shared" si="14"/>
        <v>45.938271604938279</v>
      </c>
      <c r="W35" s="22">
        <f t="shared" si="15"/>
        <v>0</v>
      </c>
      <c r="X35" s="22"/>
      <c r="Y35" s="22">
        <f t="shared" si="16"/>
        <v>0</v>
      </c>
      <c r="Z35" s="22">
        <f t="shared" si="17"/>
        <v>8.3000000000000007</v>
      </c>
      <c r="AA35" s="22">
        <f t="shared" si="18"/>
        <v>68.890000000000015</v>
      </c>
      <c r="AB35" s="22">
        <f t="shared" si="19"/>
        <v>0</v>
      </c>
      <c r="AC35" s="22"/>
      <c r="AD35" s="22">
        <f t="shared" si="20"/>
        <v>0</v>
      </c>
      <c r="AE35" s="22">
        <f t="shared" si="21"/>
        <v>8.8181818181818166</v>
      </c>
      <c r="AF35" s="22">
        <f t="shared" si="22"/>
        <v>77.760330578512367</v>
      </c>
      <c r="AG35" s="22">
        <f t="shared" si="23"/>
        <v>0</v>
      </c>
      <c r="AH35" s="22"/>
      <c r="AI35" s="22">
        <f t="shared" si="24"/>
        <v>0</v>
      </c>
      <c r="AJ35" s="22">
        <f t="shared" si="25"/>
        <v>9.8333333333333321</v>
      </c>
      <c r="AK35" s="22">
        <f t="shared" si="26"/>
        <v>96.694444444444414</v>
      </c>
      <c r="AL35" s="22">
        <f t="shared" si="27"/>
        <v>0</v>
      </c>
      <c r="AM35" s="22"/>
      <c r="AN35" s="22">
        <f t="shared" si="28"/>
        <v>0</v>
      </c>
      <c r="AO35" s="22">
        <f t="shared" si="29"/>
        <v>10.692307692307693</v>
      </c>
      <c r="AP35" s="22">
        <f t="shared" si="30"/>
        <v>114.32544378698228</v>
      </c>
      <c r="AQ35" s="22">
        <f t="shared" si="31"/>
        <v>0</v>
      </c>
      <c r="AR35" s="22"/>
      <c r="AS35" s="22">
        <f t="shared" si="32"/>
        <v>0</v>
      </c>
      <c r="AT35" s="22">
        <f t="shared" si="33"/>
        <v>11.642857142857142</v>
      </c>
      <c r="AU35" s="22">
        <f t="shared" si="34"/>
        <v>135.55612244897958</v>
      </c>
      <c r="AV35" s="22">
        <f t="shared" si="35"/>
        <v>0</v>
      </c>
      <c r="AW35" s="22"/>
      <c r="AX35" s="22">
        <f t="shared" si="36"/>
        <v>0</v>
      </c>
      <c r="AY35" s="22">
        <f t="shared" si="37"/>
        <v>11</v>
      </c>
      <c r="AZ35" s="22">
        <f t="shared" si="38"/>
        <v>121</v>
      </c>
      <c r="BA35" s="22">
        <f t="shared" si="39"/>
        <v>0</v>
      </c>
      <c r="BB35" s="22"/>
      <c r="BC35" s="22">
        <f t="shared" si="40"/>
        <v>0</v>
      </c>
      <c r="BD35" s="22">
        <f t="shared" si="41"/>
        <v>12.375</v>
      </c>
      <c r="BE35" s="22">
        <f t="shared" si="42"/>
        <v>153.140625</v>
      </c>
      <c r="BF35" s="22">
        <f t="shared" si="43"/>
        <v>0</v>
      </c>
      <c r="BG35" s="22"/>
      <c r="BH35" s="22">
        <f t="shared" si="44"/>
        <v>0</v>
      </c>
      <c r="BI35" s="22">
        <f t="shared" si="45"/>
        <v>12.411764705882351</v>
      </c>
      <c r="BJ35" s="22">
        <f t="shared" si="46"/>
        <v>154.05190311418681</v>
      </c>
      <c r="BK35" s="22">
        <f t="shared" si="47"/>
        <v>0</v>
      </c>
      <c r="BL35" s="22"/>
      <c r="BM35" s="22">
        <f t="shared" si="48"/>
        <v>0</v>
      </c>
      <c r="BN35" s="22">
        <f t="shared" si="49"/>
        <v>14</v>
      </c>
      <c r="BO35" s="22">
        <f t="shared" si="50"/>
        <v>196</v>
      </c>
      <c r="BP35" s="22">
        <f t="shared" si="51"/>
        <v>0</v>
      </c>
      <c r="BQ35" s="22"/>
      <c r="BR35" s="22">
        <f t="shared" si="52"/>
        <v>0</v>
      </c>
      <c r="BS35" s="22">
        <f t="shared" si="53"/>
        <v>13.473684210526315</v>
      </c>
      <c r="BT35" s="22">
        <f t="shared" si="54"/>
        <v>181.54016620498612</v>
      </c>
      <c r="BU35" s="22">
        <f t="shared" si="55"/>
        <v>0</v>
      </c>
      <c r="BV35" s="22"/>
      <c r="BW35" s="22">
        <f t="shared" si="56"/>
        <v>0</v>
      </c>
      <c r="BX35" s="22">
        <f t="shared" si="57"/>
        <v>14.307692307692307</v>
      </c>
      <c r="BY35" s="22">
        <f t="shared" si="58"/>
        <v>204.71005917159761</v>
      </c>
      <c r="BZ35" s="22">
        <f t="shared" si="59"/>
        <v>0</v>
      </c>
      <c r="CA35" s="22"/>
      <c r="CB35" s="22">
        <f t="shared" si="60"/>
        <v>0</v>
      </c>
      <c r="CC35" s="22">
        <f t="shared" si="61"/>
        <v>14.571428571428573</v>
      </c>
      <c r="CD35" s="22">
        <f t="shared" si="62"/>
        <v>212.32653061224494</v>
      </c>
      <c r="CE35" s="22">
        <f t="shared" si="63"/>
        <v>0</v>
      </c>
      <c r="CF35" s="22"/>
      <c r="CG35" s="22">
        <f t="shared" si="64"/>
        <v>0</v>
      </c>
      <c r="CH35" s="22">
        <f t="shared" si="65"/>
        <v>14.166666666666668</v>
      </c>
      <c r="CI35" s="22">
        <f t="shared" si="66"/>
        <v>200.69444444444449</v>
      </c>
      <c r="CJ35" s="22">
        <f t="shared" si="67"/>
        <v>0</v>
      </c>
      <c r="CK35" s="22"/>
      <c r="CL35" s="22">
        <f t="shared" si="68"/>
        <v>0</v>
      </c>
      <c r="CM35" s="22">
        <f t="shared" si="69"/>
        <v>15.2</v>
      </c>
      <c r="CN35" s="22">
        <f t="shared" si="70"/>
        <v>231.04</v>
      </c>
      <c r="CO35" s="22">
        <f t="shared" si="71"/>
        <v>0</v>
      </c>
      <c r="CP35" s="22"/>
      <c r="CQ35" s="22">
        <f t="shared" si="72"/>
        <v>0</v>
      </c>
      <c r="CR35" s="22">
        <f t="shared" si="73"/>
        <v>13.285714285714285</v>
      </c>
      <c r="CS35" s="22">
        <f t="shared" si="74"/>
        <v>176.51020408163262</v>
      </c>
      <c r="CT35" s="22">
        <f t="shared" si="75"/>
        <v>0</v>
      </c>
      <c r="CU35" s="22"/>
      <c r="CV35" s="22">
        <f t="shared" si="76"/>
        <v>0</v>
      </c>
      <c r="CW35" s="22">
        <f t="shared" si="77"/>
        <v>15</v>
      </c>
      <c r="CX35" s="22">
        <f t="shared" si="78"/>
        <v>225</v>
      </c>
      <c r="CY35" s="22">
        <f t="shared" si="79"/>
        <v>0</v>
      </c>
      <c r="CZ35" s="22"/>
      <c r="DA35" s="22">
        <f t="shared" si="80"/>
        <v>0</v>
      </c>
      <c r="DB35" s="22">
        <f t="shared" si="81"/>
        <v>14</v>
      </c>
      <c r="DC35" s="22">
        <f t="shared" si="82"/>
        <v>196</v>
      </c>
      <c r="DD35" s="22">
        <f t="shared" si="83"/>
        <v>0</v>
      </c>
      <c r="DE35" s="23"/>
      <c r="DF35" s="22">
        <f t="shared" si="84"/>
        <v>0</v>
      </c>
      <c r="DG35" s="22">
        <f t="shared" si="85"/>
        <v>16</v>
      </c>
      <c r="DH35" s="22">
        <f t="shared" si="86"/>
        <v>256</v>
      </c>
      <c r="DI35" s="22">
        <f t="shared" si="87"/>
        <v>0</v>
      </c>
      <c r="DJ35" s="23"/>
      <c r="DK35" s="22">
        <f t="shared" si="88"/>
        <v>0</v>
      </c>
      <c r="DL35" s="22">
        <f t="shared" si="89"/>
        <v>16</v>
      </c>
      <c r="DM35" s="22">
        <f t="shared" si="90"/>
        <v>256</v>
      </c>
      <c r="DN35" s="22">
        <f t="shared" si="91"/>
        <v>0</v>
      </c>
      <c r="DO35" s="23"/>
      <c r="DP35" s="22">
        <f t="shared" si="0"/>
        <v>0</v>
      </c>
      <c r="DQ35" s="22">
        <f t="shared" si="1"/>
        <v>16.466666666666665</v>
      </c>
      <c r="DR35" s="22">
        <f t="shared" si="2"/>
        <v>271.15111111111105</v>
      </c>
      <c r="DS35" s="22">
        <f t="shared" si="3"/>
        <v>0</v>
      </c>
      <c r="DT35" s="22"/>
      <c r="DU35" s="22">
        <f t="shared" si="92"/>
        <v>0</v>
      </c>
      <c r="DV35" s="22">
        <f t="shared" si="93"/>
        <v>16</v>
      </c>
      <c r="DW35" s="22">
        <f t="shared" si="94"/>
        <v>256</v>
      </c>
      <c r="DX35" s="22">
        <f t="shared" si="95"/>
        <v>0</v>
      </c>
      <c r="DY35" s="22"/>
      <c r="DZ35" s="22">
        <f t="shared" si="96"/>
        <v>0</v>
      </c>
      <c r="EA35" s="22">
        <f t="shared" si="97"/>
        <v>15.8</v>
      </c>
      <c r="EB35" s="22">
        <f t="shared" si="98"/>
        <v>249.64000000000001</v>
      </c>
      <c r="EC35" s="22">
        <f t="shared" si="99"/>
        <v>0</v>
      </c>
      <c r="ED35" s="22"/>
      <c r="EE35" s="22">
        <f t="shared" si="100"/>
        <v>0</v>
      </c>
      <c r="EF35" s="22">
        <f t="shared" si="101"/>
        <v>17.8</v>
      </c>
      <c r="EG35" s="22">
        <f t="shared" si="102"/>
        <v>316.84000000000003</v>
      </c>
      <c r="EH35" s="22">
        <f t="shared" si="103"/>
        <v>0</v>
      </c>
      <c r="EI35" s="22"/>
      <c r="EJ35" s="22">
        <f t="shared" si="104"/>
        <v>0</v>
      </c>
      <c r="EK35" s="22">
        <f t="shared" si="105"/>
        <v>18.2</v>
      </c>
      <c r="EL35" s="22">
        <f t="shared" si="106"/>
        <v>331.23999999999995</v>
      </c>
      <c r="EM35" s="22">
        <f t="shared" si="107"/>
        <v>0</v>
      </c>
      <c r="EN35" s="22"/>
      <c r="EO35" s="22">
        <f t="shared" si="108"/>
        <v>0</v>
      </c>
      <c r="EP35" s="22">
        <f t="shared" si="109"/>
        <v>19.8</v>
      </c>
      <c r="EQ35" s="22">
        <f t="shared" si="110"/>
        <v>392.04</v>
      </c>
      <c r="ER35" s="22">
        <f t="shared" si="111"/>
        <v>0</v>
      </c>
      <c r="ES35" s="22">
        <v>2</v>
      </c>
      <c r="ET35" s="22">
        <f t="shared" si="112"/>
        <v>79</v>
      </c>
      <c r="EU35" s="22">
        <f t="shared" si="113"/>
        <v>2.7142857142857153</v>
      </c>
      <c r="EV35" s="22">
        <f t="shared" si="114"/>
        <v>7.3673469387755155</v>
      </c>
      <c r="EW35" s="22">
        <f t="shared" si="115"/>
        <v>14.734693877551031</v>
      </c>
      <c r="EX35" s="22"/>
      <c r="EY35" s="22">
        <f t="shared" si="116"/>
        <v>0</v>
      </c>
      <c r="EZ35" s="22">
        <f t="shared" si="117"/>
        <v>4.125</v>
      </c>
      <c r="FA35" s="22">
        <f t="shared" si="118"/>
        <v>17.015625</v>
      </c>
      <c r="FB35" s="22">
        <f t="shared" si="119"/>
        <v>0</v>
      </c>
      <c r="FC35" s="22"/>
      <c r="FD35" s="22">
        <f t="shared" si="120"/>
        <v>0</v>
      </c>
      <c r="FE35" s="22">
        <f t="shared" si="121"/>
        <v>3.6666666666666643</v>
      </c>
      <c r="FF35" s="22">
        <f t="shared" si="122"/>
        <v>13.444444444444427</v>
      </c>
      <c r="FG35" s="22">
        <f t="shared" si="123"/>
        <v>0</v>
      </c>
      <c r="FH35" s="22"/>
      <c r="FI35" s="22">
        <f t="shared" si="124"/>
        <v>0</v>
      </c>
      <c r="FJ35" s="22">
        <f t="shared" si="125"/>
        <v>5.2999999999999972</v>
      </c>
      <c r="FK35" s="22">
        <f t="shared" si="126"/>
        <v>28.089999999999971</v>
      </c>
      <c r="FL35" s="22">
        <f t="shared" si="127"/>
        <v>0</v>
      </c>
      <c r="FM35" s="22"/>
      <c r="FN35" s="22">
        <f t="shared" si="128"/>
        <v>0</v>
      </c>
      <c r="FO35" s="22">
        <f t="shared" si="129"/>
        <v>6.7272727272727266</v>
      </c>
      <c r="FP35" s="22">
        <f t="shared" si="130"/>
        <v>45.256198347107429</v>
      </c>
      <c r="FQ35" s="22">
        <f t="shared" si="131"/>
        <v>0</v>
      </c>
      <c r="FR35" s="22"/>
      <c r="FS35" s="22">
        <f t="shared" si="132"/>
        <v>0</v>
      </c>
      <c r="FT35" s="22">
        <f t="shared" si="133"/>
        <v>7.6666666666666679</v>
      </c>
      <c r="FU35" s="22">
        <f t="shared" si="134"/>
        <v>58.777777777777793</v>
      </c>
      <c r="FV35" s="22">
        <f t="shared" si="135"/>
        <v>0</v>
      </c>
      <c r="FW35" s="22"/>
      <c r="FX35" s="22">
        <f t="shared" si="136"/>
        <v>0</v>
      </c>
      <c r="FY35" s="22">
        <f t="shared" si="137"/>
        <v>7.3846153846153868</v>
      </c>
      <c r="FZ35" s="22">
        <f t="shared" si="138"/>
        <v>54.532544378698255</v>
      </c>
      <c r="GA35" s="22">
        <f t="shared" si="139"/>
        <v>0</v>
      </c>
      <c r="GB35" s="22"/>
      <c r="GC35" s="22">
        <f t="shared" si="140"/>
        <v>0</v>
      </c>
      <c r="GD35" s="22">
        <f t="shared" si="141"/>
        <v>9.428571428571427</v>
      </c>
      <c r="GE35" s="22">
        <f t="shared" si="142"/>
        <v>88.897959183673436</v>
      </c>
      <c r="GF35" s="22">
        <f t="shared" si="143"/>
        <v>0</v>
      </c>
      <c r="GG35" s="22"/>
      <c r="GH35" s="22">
        <f t="shared" si="144"/>
        <v>0</v>
      </c>
      <c r="GI35" s="22">
        <f t="shared" si="145"/>
        <v>10.199999999999999</v>
      </c>
      <c r="GJ35" s="22">
        <f t="shared" si="146"/>
        <v>104.03999999999999</v>
      </c>
      <c r="GK35" s="22">
        <f t="shared" si="147"/>
        <v>0</v>
      </c>
      <c r="GL35" s="22"/>
      <c r="GM35" s="22">
        <f t="shared" si="148"/>
        <v>0</v>
      </c>
      <c r="GN35" s="22">
        <f t="shared" si="149"/>
        <v>10.5</v>
      </c>
      <c r="GO35" s="22">
        <f t="shared" si="150"/>
        <v>110.25</v>
      </c>
      <c r="GP35" s="22">
        <f t="shared" si="151"/>
        <v>0</v>
      </c>
      <c r="GQ35" s="23"/>
      <c r="GR35" s="22">
        <f t="shared" si="152"/>
        <v>0</v>
      </c>
      <c r="GS35" s="22">
        <f t="shared" si="153"/>
        <v>11.352941176470587</v>
      </c>
      <c r="GT35" s="22">
        <f t="shared" si="154"/>
        <v>128.88927335640136</v>
      </c>
      <c r="GU35" s="22">
        <f t="shared" si="155"/>
        <v>0</v>
      </c>
      <c r="GV35" s="23"/>
      <c r="GW35" s="22">
        <f t="shared" si="156"/>
        <v>0</v>
      </c>
      <c r="GX35" s="22">
        <f t="shared" si="157"/>
        <v>11.555555555555557</v>
      </c>
      <c r="GY35" s="22">
        <f t="shared" si="158"/>
        <v>133.53086419753089</v>
      </c>
      <c r="GZ35" s="22">
        <f t="shared" si="159"/>
        <v>0</v>
      </c>
      <c r="HA35" s="23"/>
      <c r="HB35" s="22">
        <f t="shared" si="160"/>
        <v>0</v>
      </c>
      <c r="HC35" s="22">
        <f t="shared" si="161"/>
        <v>11.736842105263158</v>
      </c>
      <c r="HD35" s="22">
        <f t="shared" si="162"/>
        <v>137.75346260387812</v>
      </c>
      <c r="HE35" s="22">
        <f t="shared" si="163"/>
        <v>0</v>
      </c>
      <c r="HF35" s="23"/>
      <c r="HG35" s="22">
        <f t="shared" si="164"/>
        <v>0</v>
      </c>
      <c r="HH35" s="22">
        <f t="shared" si="165"/>
        <v>12.25</v>
      </c>
      <c r="HI35" s="22">
        <f t="shared" si="166"/>
        <v>150.0625</v>
      </c>
      <c r="HJ35" s="22">
        <f t="shared" si="167"/>
        <v>0</v>
      </c>
      <c r="HK35" s="23"/>
      <c r="HL35" s="22">
        <f t="shared" si="168"/>
        <v>0</v>
      </c>
      <c r="HM35" s="22">
        <f t="shared" si="169"/>
        <v>12.5</v>
      </c>
      <c r="HN35" s="22">
        <f t="shared" si="170"/>
        <v>156.25</v>
      </c>
      <c r="HO35" s="22">
        <f t="shared" si="171"/>
        <v>0</v>
      </c>
      <c r="HP35" s="23"/>
      <c r="HQ35" s="22">
        <f t="shared" si="172"/>
        <v>0</v>
      </c>
      <c r="HR35" s="22">
        <f t="shared" si="173"/>
        <v>12.625</v>
      </c>
      <c r="HS35" s="22">
        <f t="shared" si="174"/>
        <v>159.390625</v>
      </c>
      <c r="HT35" s="22">
        <f t="shared" si="175"/>
        <v>0</v>
      </c>
      <c r="HU35" s="23"/>
      <c r="HV35" s="22">
        <f t="shared" si="176"/>
        <v>0</v>
      </c>
      <c r="HW35" s="22">
        <f t="shared" si="177"/>
        <v>11.625</v>
      </c>
      <c r="HX35" s="22">
        <f t="shared" si="178"/>
        <v>135.140625</v>
      </c>
      <c r="HY35" s="22">
        <f t="shared" si="179"/>
        <v>0</v>
      </c>
    </row>
    <row r="36" spans="1:233">
      <c r="A36" s="14">
        <f t="shared" si="180"/>
        <v>40</v>
      </c>
      <c r="B36" s="15" t="s">
        <v>48</v>
      </c>
      <c r="C36" s="16">
        <f t="shared" si="181"/>
        <v>40.9</v>
      </c>
      <c r="D36" s="22"/>
      <c r="E36" s="22">
        <f t="shared" si="182"/>
        <v>0</v>
      </c>
      <c r="F36" s="22">
        <f t="shared" si="183"/>
        <v>3.3333333333333357</v>
      </c>
      <c r="G36" s="22">
        <f t="shared" si="184"/>
        <v>11.111111111111127</v>
      </c>
      <c r="H36" s="22">
        <f t="shared" si="185"/>
        <v>0</v>
      </c>
      <c r="I36" s="22"/>
      <c r="J36" s="22">
        <f t="shared" si="4"/>
        <v>0</v>
      </c>
      <c r="K36" s="22">
        <f t="shared" si="5"/>
        <v>5.2857142857142847</v>
      </c>
      <c r="L36" s="22">
        <f t="shared" si="6"/>
        <v>27.938775510204071</v>
      </c>
      <c r="M36" s="22">
        <f t="shared" si="7"/>
        <v>0</v>
      </c>
      <c r="N36" s="22"/>
      <c r="O36" s="22">
        <f t="shared" si="8"/>
        <v>0</v>
      </c>
      <c r="P36" s="22">
        <f t="shared" si="9"/>
        <v>6.875</v>
      </c>
      <c r="Q36" s="22">
        <f t="shared" si="10"/>
        <v>47.265625</v>
      </c>
      <c r="R36" s="22">
        <f t="shared" si="11"/>
        <v>0</v>
      </c>
      <c r="S36" s="22"/>
      <c r="T36" s="22">
        <f t="shared" si="12"/>
        <v>0</v>
      </c>
      <c r="U36" s="22">
        <f t="shared" si="13"/>
        <v>7.7777777777777786</v>
      </c>
      <c r="V36" s="22">
        <f t="shared" si="14"/>
        <v>60.493827160493836</v>
      </c>
      <c r="W36" s="22">
        <f t="shared" si="15"/>
        <v>0</v>
      </c>
      <c r="X36" s="22"/>
      <c r="Y36" s="22">
        <f t="shared" si="16"/>
        <v>0</v>
      </c>
      <c r="Z36" s="22">
        <f t="shared" si="17"/>
        <v>9.3000000000000007</v>
      </c>
      <c r="AA36" s="22">
        <f t="shared" si="18"/>
        <v>86.490000000000009</v>
      </c>
      <c r="AB36" s="22">
        <f t="shared" si="19"/>
        <v>0</v>
      </c>
      <c r="AC36" s="22"/>
      <c r="AD36" s="22">
        <f t="shared" si="20"/>
        <v>0</v>
      </c>
      <c r="AE36" s="22">
        <f t="shared" si="21"/>
        <v>9.8181818181818166</v>
      </c>
      <c r="AF36" s="22">
        <f t="shared" si="22"/>
        <v>96.396694214876007</v>
      </c>
      <c r="AG36" s="22">
        <f t="shared" si="23"/>
        <v>0</v>
      </c>
      <c r="AH36" s="22"/>
      <c r="AI36" s="22">
        <f t="shared" si="24"/>
        <v>0</v>
      </c>
      <c r="AJ36" s="22">
        <f t="shared" si="25"/>
        <v>10.833333333333332</v>
      </c>
      <c r="AK36" s="22">
        <f t="shared" si="26"/>
        <v>117.36111111111109</v>
      </c>
      <c r="AL36" s="22">
        <f t="shared" si="27"/>
        <v>0</v>
      </c>
      <c r="AM36" s="22"/>
      <c r="AN36" s="22">
        <f t="shared" si="28"/>
        <v>0</v>
      </c>
      <c r="AO36" s="22">
        <f t="shared" si="29"/>
        <v>11.692307692307693</v>
      </c>
      <c r="AP36" s="22">
        <f t="shared" si="30"/>
        <v>136.71005917159766</v>
      </c>
      <c r="AQ36" s="22">
        <f t="shared" si="31"/>
        <v>0</v>
      </c>
      <c r="AR36" s="22"/>
      <c r="AS36" s="22">
        <f t="shared" si="32"/>
        <v>0</v>
      </c>
      <c r="AT36" s="22">
        <f t="shared" si="33"/>
        <v>12.642857142857142</v>
      </c>
      <c r="AU36" s="22">
        <f t="shared" si="34"/>
        <v>159.84183673469386</v>
      </c>
      <c r="AV36" s="22">
        <f t="shared" si="35"/>
        <v>0</v>
      </c>
      <c r="AW36" s="22"/>
      <c r="AX36" s="22">
        <f t="shared" si="36"/>
        <v>0</v>
      </c>
      <c r="AY36" s="22">
        <f t="shared" si="37"/>
        <v>12</v>
      </c>
      <c r="AZ36" s="22">
        <f t="shared" si="38"/>
        <v>144</v>
      </c>
      <c r="BA36" s="22">
        <f t="shared" si="39"/>
        <v>0</v>
      </c>
      <c r="BB36" s="22"/>
      <c r="BC36" s="22">
        <f t="shared" si="40"/>
        <v>0</v>
      </c>
      <c r="BD36" s="22">
        <f t="shared" si="41"/>
        <v>13.375</v>
      </c>
      <c r="BE36" s="22">
        <f t="shared" si="42"/>
        <v>178.890625</v>
      </c>
      <c r="BF36" s="22">
        <f t="shared" si="43"/>
        <v>0</v>
      </c>
      <c r="BG36" s="22"/>
      <c r="BH36" s="22">
        <f t="shared" si="44"/>
        <v>0</v>
      </c>
      <c r="BI36" s="22">
        <f t="shared" si="45"/>
        <v>13.411764705882351</v>
      </c>
      <c r="BJ36" s="22">
        <f t="shared" si="46"/>
        <v>179.87543252595151</v>
      </c>
      <c r="BK36" s="22">
        <f t="shared" si="47"/>
        <v>0</v>
      </c>
      <c r="BL36" s="22"/>
      <c r="BM36" s="22">
        <f t="shared" si="48"/>
        <v>0</v>
      </c>
      <c r="BN36" s="22">
        <f t="shared" si="49"/>
        <v>15</v>
      </c>
      <c r="BO36" s="22">
        <f t="shared" si="50"/>
        <v>225</v>
      </c>
      <c r="BP36" s="22">
        <f t="shared" si="51"/>
        <v>0</v>
      </c>
      <c r="BQ36" s="22"/>
      <c r="BR36" s="22">
        <f t="shared" si="52"/>
        <v>0</v>
      </c>
      <c r="BS36" s="22">
        <f t="shared" si="53"/>
        <v>14.473684210526315</v>
      </c>
      <c r="BT36" s="22">
        <f t="shared" si="54"/>
        <v>209.48753462603875</v>
      </c>
      <c r="BU36" s="22">
        <f t="shared" si="55"/>
        <v>0</v>
      </c>
      <c r="BV36" s="22"/>
      <c r="BW36" s="22">
        <f t="shared" si="56"/>
        <v>0</v>
      </c>
      <c r="BX36" s="22">
        <f t="shared" si="57"/>
        <v>15.307692307692307</v>
      </c>
      <c r="BY36" s="22">
        <f t="shared" si="58"/>
        <v>234.32544378698222</v>
      </c>
      <c r="BZ36" s="22">
        <f t="shared" si="59"/>
        <v>0</v>
      </c>
      <c r="CA36" s="22"/>
      <c r="CB36" s="22">
        <f t="shared" si="60"/>
        <v>0</v>
      </c>
      <c r="CC36" s="22">
        <f t="shared" si="61"/>
        <v>15.571428571428573</v>
      </c>
      <c r="CD36" s="22">
        <f t="shared" si="62"/>
        <v>242.46938775510208</v>
      </c>
      <c r="CE36" s="22">
        <f t="shared" si="63"/>
        <v>0</v>
      </c>
      <c r="CF36" s="22"/>
      <c r="CG36" s="22">
        <f t="shared" si="64"/>
        <v>0</v>
      </c>
      <c r="CH36" s="22">
        <f t="shared" si="65"/>
        <v>15.166666666666668</v>
      </c>
      <c r="CI36" s="22">
        <f t="shared" si="66"/>
        <v>230.0277777777778</v>
      </c>
      <c r="CJ36" s="22">
        <f t="shared" si="67"/>
        <v>0</v>
      </c>
      <c r="CK36" s="22"/>
      <c r="CL36" s="22">
        <f t="shared" si="68"/>
        <v>0</v>
      </c>
      <c r="CM36" s="22">
        <f t="shared" si="69"/>
        <v>16.2</v>
      </c>
      <c r="CN36" s="22">
        <f t="shared" si="70"/>
        <v>262.44</v>
      </c>
      <c r="CO36" s="22">
        <f t="shared" si="71"/>
        <v>0</v>
      </c>
      <c r="CP36" s="22"/>
      <c r="CQ36" s="22">
        <f t="shared" si="72"/>
        <v>0</v>
      </c>
      <c r="CR36" s="22">
        <f t="shared" si="73"/>
        <v>14.285714285714285</v>
      </c>
      <c r="CS36" s="22">
        <f t="shared" si="74"/>
        <v>204.08163265306121</v>
      </c>
      <c r="CT36" s="22">
        <f t="shared" si="75"/>
        <v>0</v>
      </c>
      <c r="CU36" s="22"/>
      <c r="CV36" s="22">
        <f t="shared" si="76"/>
        <v>0</v>
      </c>
      <c r="CW36" s="22">
        <f t="shared" si="77"/>
        <v>16</v>
      </c>
      <c r="CX36" s="22">
        <f t="shared" si="78"/>
        <v>256</v>
      </c>
      <c r="CY36" s="22">
        <f t="shared" si="79"/>
        <v>0</v>
      </c>
      <c r="CZ36" s="22"/>
      <c r="DA36" s="22">
        <f t="shared" si="80"/>
        <v>0</v>
      </c>
      <c r="DB36" s="22">
        <f t="shared" si="81"/>
        <v>15</v>
      </c>
      <c r="DC36" s="22">
        <f t="shared" si="82"/>
        <v>225</v>
      </c>
      <c r="DD36" s="22">
        <f t="shared" si="83"/>
        <v>0</v>
      </c>
      <c r="DE36" s="23"/>
      <c r="DF36" s="22">
        <f t="shared" si="84"/>
        <v>0</v>
      </c>
      <c r="DG36" s="22">
        <f t="shared" si="85"/>
        <v>17</v>
      </c>
      <c r="DH36" s="22">
        <f t="shared" si="86"/>
        <v>289</v>
      </c>
      <c r="DI36" s="22">
        <f t="shared" si="87"/>
        <v>0</v>
      </c>
      <c r="DJ36" s="23"/>
      <c r="DK36" s="22">
        <f t="shared" si="88"/>
        <v>0</v>
      </c>
      <c r="DL36" s="22">
        <f t="shared" si="89"/>
        <v>17</v>
      </c>
      <c r="DM36" s="22">
        <f t="shared" si="90"/>
        <v>289</v>
      </c>
      <c r="DN36" s="22">
        <f t="shared" si="91"/>
        <v>0</v>
      </c>
      <c r="DO36" s="23"/>
      <c r="DP36" s="22">
        <f t="shared" si="0"/>
        <v>0</v>
      </c>
      <c r="DQ36" s="22">
        <f t="shared" si="1"/>
        <v>17.466666666666665</v>
      </c>
      <c r="DR36" s="22">
        <f t="shared" si="2"/>
        <v>305.08444444444439</v>
      </c>
      <c r="DS36" s="22">
        <f t="shared" si="3"/>
        <v>0</v>
      </c>
      <c r="DT36" s="22"/>
      <c r="DU36" s="22">
        <f t="shared" si="92"/>
        <v>0</v>
      </c>
      <c r="DV36" s="22">
        <f t="shared" si="93"/>
        <v>17</v>
      </c>
      <c r="DW36" s="22">
        <f t="shared" si="94"/>
        <v>289</v>
      </c>
      <c r="DX36" s="22">
        <f t="shared" si="95"/>
        <v>0</v>
      </c>
      <c r="DY36" s="22"/>
      <c r="DZ36" s="22">
        <f t="shared" si="96"/>
        <v>0</v>
      </c>
      <c r="EA36" s="22">
        <f t="shared" si="97"/>
        <v>16.8</v>
      </c>
      <c r="EB36" s="22">
        <f t="shared" si="98"/>
        <v>282.24</v>
      </c>
      <c r="EC36" s="22">
        <f t="shared" si="99"/>
        <v>0</v>
      </c>
      <c r="ED36" s="22"/>
      <c r="EE36" s="22">
        <f t="shared" si="100"/>
        <v>0</v>
      </c>
      <c r="EF36" s="22">
        <f t="shared" si="101"/>
        <v>18.8</v>
      </c>
      <c r="EG36" s="22">
        <f t="shared" si="102"/>
        <v>353.44000000000005</v>
      </c>
      <c r="EH36" s="22">
        <f t="shared" si="103"/>
        <v>0</v>
      </c>
      <c r="EI36" s="22"/>
      <c r="EJ36" s="22">
        <f t="shared" si="104"/>
        <v>0</v>
      </c>
      <c r="EK36" s="22">
        <f t="shared" si="105"/>
        <v>19.2</v>
      </c>
      <c r="EL36" s="22">
        <f t="shared" si="106"/>
        <v>368.64</v>
      </c>
      <c r="EM36" s="22">
        <f t="shared" si="107"/>
        <v>0</v>
      </c>
      <c r="EN36" s="22"/>
      <c r="EO36" s="22">
        <f t="shared" si="108"/>
        <v>0</v>
      </c>
      <c r="EP36" s="22">
        <f t="shared" si="109"/>
        <v>20.8</v>
      </c>
      <c r="EQ36" s="22">
        <f t="shared" si="110"/>
        <v>432.64000000000004</v>
      </c>
      <c r="ER36" s="22">
        <f t="shared" si="111"/>
        <v>0</v>
      </c>
      <c r="ES36" s="22"/>
      <c r="ET36" s="22">
        <f t="shared" si="112"/>
        <v>0</v>
      </c>
      <c r="EU36" s="22">
        <f t="shared" si="113"/>
        <v>3.7142857142857153</v>
      </c>
      <c r="EV36" s="22">
        <f t="shared" si="114"/>
        <v>13.795918367346946</v>
      </c>
      <c r="EW36" s="22">
        <f t="shared" si="115"/>
        <v>0</v>
      </c>
      <c r="EX36" s="22"/>
      <c r="EY36" s="22">
        <f t="shared" si="116"/>
        <v>0</v>
      </c>
      <c r="EZ36" s="22">
        <f t="shared" si="117"/>
        <v>5.125</v>
      </c>
      <c r="FA36" s="22">
        <f t="shared" si="118"/>
        <v>26.265625</v>
      </c>
      <c r="FB36" s="22">
        <f t="shared" si="119"/>
        <v>0</v>
      </c>
      <c r="FC36" s="22"/>
      <c r="FD36" s="22">
        <f t="shared" si="120"/>
        <v>0</v>
      </c>
      <c r="FE36" s="22">
        <f t="shared" si="121"/>
        <v>4.6666666666666643</v>
      </c>
      <c r="FF36" s="22">
        <f t="shared" si="122"/>
        <v>21.777777777777757</v>
      </c>
      <c r="FG36" s="22">
        <f t="shared" si="123"/>
        <v>0</v>
      </c>
      <c r="FH36" s="22"/>
      <c r="FI36" s="22">
        <f t="shared" si="124"/>
        <v>0</v>
      </c>
      <c r="FJ36" s="22">
        <f t="shared" si="125"/>
        <v>6.2999999999999972</v>
      </c>
      <c r="FK36" s="22">
        <f t="shared" si="126"/>
        <v>39.689999999999962</v>
      </c>
      <c r="FL36" s="22">
        <f t="shared" si="127"/>
        <v>0</v>
      </c>
      <c r="FM36" s="22"/>
      <c r="FN36" s="22">
        <f t="shared" si="128"/>
        <v>0</v>
      </c>
      <c r="FO36" s="22">
        <f t="shared" si="129"/>
        <v>7.7272727272727266</v>
      </c>
      <c r="FP36" s="22">
        <f t="shared" si="130"/>
        <v>59.710743801652882</v>
      </c>
      <c r="FQ36" s="22">
        <f t="shared" si="131"/>
        <v>0</v>
      </c>
      <c r="FR36" s="22"/>
      <c r="FS36" s="22">
        <f t="shared" si="132"/>
        <v>0</v>
      </c>
      <c r="FT36" s="22">
        <f t="shared" si="133"/>
        <v>8.6666666666666679</v>
      </c>
      <c r="FU36" s="22">
        <f t="shared" si="134"/>
        <v>75.111111111111128</v>
      </c>
      <c r="FV36" s="22">
        <f t="shared" si="135"/>
        <v>0</v>
      </c>
      <c r="FW36" s="22"/>
      <c r="FX36" s="22">
        <f t="shared" si="136"/>
        <v>0</v>
      </c>
      <c r="FY36" s="22">
        <f t="shared" si="137"/>
        <v>8.3846153846153868</v>
      </c>
      <c r="FZ36" s="22">
        <f t="shared" si="138"/>
        <v>70.301775147929035</v>
      </c>
      <c r="GA36" s="22">
        <f t="shared" si="139"/>
        <v>0</v>
      </c>
      <c r="GB36" s="22"/>
      <c r="GC36" s="22">
        <f t="shared" si="140"/>
        <v>0</v>
      </c>
      <c r="GD36" s="22">
        <f t="shared" si="141"/>
        <v>10.428571428571427</v>
      </c>
      <c r="GE36" s="22">
        <f t="shared" si="142"/>
        <v>108.7551020408163</v>
      </c>
      <c r="GF36" s="22">
        <f t="shared" si="143"/>
        <v>0</v>
      </c>
      <c r="GG36" s="22"/>
      <c r="GH36" s="22">
        <f t="shared" si="144"/>
        <v>0</v>
      </c>
      <c r="GI36" s="22">
        <f t="shared" si="145"/>
        <v>11.2</v>
      </c>
      <c r="GJ36" s="22">
        <f t="shared" si="146"/>
        <v>125.43999999999998</v>
      </c>
      <c r="GK36" s="22">
        <f t="shared" si="147"/>
        <v>0</v>
      </c>
      <c r="GL36" s="22"/>
      <c r="GM36" s="22">
        <f t="shared" si="148"/>
        <v>0</v>
      </c>
      <c r="GN36" s="22">
        <f t="shared" si="149"/>
        <v>11.5</v>
      </c>
      <c r="GO36" s="22">
        <f t="shared" si="150"/>
        <v>132.25</v>
      </c>
      <c r="GP36" s="22">
        <f t="shared" si="151"/>
        <v>0</v>
      </c>
      <c r="GQ36" s="23"/>
      <c r="GR36" s="22">
        <f t="shared" si="152"/>
        <v>0</v>
      </c>
      <c r="GS36" s="22">
        <f t="shared" si="153"/>
        <v>12.352941176470587</v>
      </c>
      <c r="GT36" s="22">
        <f t="shared" si="154"/>
        <v>152.59515570934252</v>
      </c>
      <c r="GU36" s="22">
        <f t="shared" si="155"/>
        <v>0</v>
      </c>
      <c r="GV36" s="23"/>
      <c r="GW36" s="22">
        <f t="shared" si="156"/>
        <v>0</v>
      </c>
      <c r="GX36" s="22">
        <f t="shared" si="157"/>
        <v>12.555555555555557</v>
      </c>
      <c r="GY36" s="22">
        <f t="shared" si="158"/>
        <v>157.641975308642</v>
      </c>
      <c r="GZ36" s="22">
        <f t="shared" si="159"/>
        <v>0</v>
      </c>
      <c r="HA36" s="23"/>
      <c r="HB36" s="22">
        <f t="shared" si="160"/>
        <v>0</v>
      </c>
      <c r="HC36" s="22">
        <f t="shared" si="161"/>
        <v>12.736842105263158</v>
      </c>
      <c r="HD36" s="22">
        <f t="shared" si="162"/>
        <v>162.22714681440442</v>
      </c>
      <c r="HE36" s="22">
        <f t="shared" si="163"/>
        <v>0</v>
      </c>
      <c r="HF36" s="23"/>
      <c r="HG36" s="22">
        <f t="shared" si="164"/>
        <v>0</v>
      </c>
      <c r="HH36" s="22">
        <f t="shared" si="165"/>
        <v>13.25</v>
      </c>
      <c r="HI36" s="22">
        <f t="shared" si="166"/>
        <v>175.5625</v>
      </c>
      <c r="HJ36" s="22">
        <f t="shared" si="167"/>
        <v>0</v>
      </c>
      <c r="HK36" s="23"/>
      <c r="HL36" s="22">
        <f t="shared" si="168"/>
        <v>0</v>
      </c>
      <c r="HM36" s="22">
        <f t="shared" si="169"/>
        <v>13.5</v>
      </c>
      <c r="HN36" s="22">
        <f t="shared" si="170"/>
        <v>182.25</v>
      </c>
      <c r="HO36" s="22">
        <f t="shared" si="171"/>
        <v>0</v>
      </c>
      <c r="HP36" s="23"/>
      <c r="HQ36" s="22">
        <f t="shared" si="172"/>
        <v>0</v>
      </c>
      <c r="HR36" s="22">
        <f t="shared" si="173"/>
        <v>13.625</v>
      </c>
      <c r="HS36" s="22">
        <f t="shared" si="174"/>
        <v>185.640625</v>
      </c>
      <c r="HT36" s="22">
        <f t="shared" si="175"/>
        <v>0</v>
      </c>
      <c r="HU36" s="23"/>
      <c r="HV36" s="22">
        <f t="shared" si="176"/>
        <v>0</v>
      </c>
      <c r="HW36" s="22">
        <f t="shared" si="177"/>
        <v>12.625</v>
      </c>
      <c r="HX36" s="22">
        <f t="shared" si="178"/>
        <v>159.390625</v>
      </c>
      <c r="HY36" s="22">
        <f t="shared" si="179"/>
        <v>0</v>
      </c>
    </row>
    <row r="37" spans="1:233">
      <c r="A37" s="14">
        <f t="shared" si="180"/>
        <v>41</v>
      </c>
      <c r="B37" s="15" t="s">
        <v>48</v>
      </c>
      <c r="C37" s="16">
        <f t="shared" si="181"/>
        <v>41.9</v>
      </c>
      <c r="D37" s="22"/>
      <c r="E37" s="22">
        <f t="shared" si="182"/>
        <v>0</v>
      </c>
      <c r="F37" s="22">
        <f t="shared" si="183"/>
        <v>4.3333333333333357</v>
      </c>
      <c r="G37" s="22">
        <f t="shared" si="184"/>
        <v>18.7777777777778</v>
      </c>
      <c r="H37" s="22">
        <f t="shared" si="185"/>
        <v>0</v>
      </c>
      <c r="I37" s="22"/>
      <c r="J37" s="22">
        <f t="shared" si="4"/>
        <v>0</v>
      </c>
      <c r="K37" s="22">
        <f t="shared" si="5"/>
        <v>6.2857142857142847</v>
      </c>
      <c r="L37" s="22">
        <f t="shared" si="6"/>
        <v>39.510204081632644</v>
      </c>
      <c r="M37" s="22">
        <f t="shared" si="7"/>
        <v>0</v>
      </c>
      <c r="N37" s="22"/>
      <c r="O37" s="22">
        <f t="shared" si="8"/>
        <v>0</v>
      </c>
      <c r="P37" s="22">
        <f t="shared" si="9"/>
        <v>7.875</v>
      </c>
      <c r="Q37" s="22">
        <f t="shared" si="10"/>
        <v>62.015625</v>
      </c>
      <c r="R37" s="22">
        <f t="shared" si="11"/>
        <v>0</v>
      </c>
      <c r="S37" s="22"/>
      <c r="T37" s="22">
        <f t="shared" si="12"/>
        <v>0</v>
      </c>
      <c r="U37" s="22">
        <f t="shared" si="13"/>
        <v>8.7777777777777786</v>
      </c>
      <c r="V37" s="22">
        <f t="shared" si="14"/>
        <v>77.049382716049394</v>
      </c>
      <c r="W37" s="22">
        <f t="shared" si="15"/>
        <v>0</v>
      </c>
      <c r="X37" s="22"/>
      <c r="Y37" s="22">
        <f t="shared" si="16"/>
        <v>0</v>
      </c>
      <c r="Z37" s="22">
        <f t="shared" si="17"/>
        <v>10.3</v>
      </c>
      <c r="AA37" s="22">
        <f t="shared" si="18"/>
        <v>106.09000000000002</v>
      </c>
      <c r="AB37" s="22">
        <f t="shared" si="19"/>
        <v>0</v>
      </c>
      <c r="AC37" s="22"/>
      <c r="AD37" s="22">
        <f t="shared" si="20"/>
        <v>0</v>
      </c>
      <c r="AE37" s="22">
        <f t="shared" si="21"/>
        <v>10.818181818181817</v>
      </c>
      <c r="AF37" s="22">
        <f t="shared" si="22"/>
        <v>117.03305785123963</v>
      </c>
      <c r="AG37" s="22">
        <f t="shared" si="23"/>
        <v>0</v>
      </c>
      <c r="AH37" s="22"/>
      <c r="AI37" s="22">
        <f t="shared" si="24"/>
        <v>0</v>
      </c>
      <c r="AJ37" s="22">
        <f t="shared" si="25"/>
        <v>11.833333333333332</v>
      </c>
      <c r="AK37" s="22">
        <f t="shared" si="26"/>
        <v>140.02777777777774</v>
      </c>
      <c r="AL37" s="22">
        <f t="shared" si="27"/>
        <v>0</v>
      </c>
      <c r="AM37" s="22"/>
      <c r="AN37" s="22">
        <f t="shared" si="28"/>
        <v>0</v>
      </c>
      <c r="AO37" s="22">
        <f t="shared" si="29"/>
        <v>12.692307692307693</v>
      </c>
      <c r="AP37" s="22">
        <f t="shared" si="30"/>
        <v>161.09467455621305</v>
      </c>
      <c r="AQ37" s="22">
        <f t="shared" si="31"/>
        <v>0</v>
      </c>
      <c r="AR37" s="22"/>
      <c r="AS37" s="22">
        <f t="shared" si="32"/>
        <v>0</v>
      </c>
      <c r="AT37" s="22">
        <f t="shared" si="33"/>
        <v>13.642857142857142</v>
      </c>
      <c r="AU37" s="22">
        <f t="shared" si="34"/>
        <v>186.12755102040816</v>
      </c>
      <c r="AV37" s="22">
        <f t="shared" si="35"/>
        <v>0</v>
      </c>
      <c r="AW37" s="22"/>
      <c r="AX37" s="22">
        <f t="shared" si="36"/>
        <v>0</v>
      </c>
      <c r="AY37" s="22">
        <f t="shared" si="37"/>
        <v>13</v>
      </c>
      <c r="AZ37" s="22">
        <f t="shared" si="38"/>
        <v>169</v>
      </c>
      <c r="BA37" s="22">
        <f t="shared" si="39"/>
        <v>0</v>
      </c>
      <c r="BB37" s="22"/>
      <c r="BC37" s="22">
        <f t="shared" si="40"/>
        <v>0</v>
      </c>
      <c r="BD37" s="22">
        <f t="shared" si="41"/>
        <v>14.375</v>
      </c>
      <c r="BE37" s="22">
        <f t="shared" si="42"/>
        <v>206.640625</v>
      </c>
      <c r="BF37" s="22">
        <f t="shared" si="43"/>
        <v>0</v>
      </c>
      <c r="BG37" s="22"/>
      <c r="BH37" s="22">
        <f t="shared" si="44"/>
        <v>0</v>
      </c>
      <c r="BI37" s="22">
        <f t="shared" si="45"/>
        <v>14.411764705882351</v>
      </c>
      <c r="BJ37" s="22">
        <f t="shared" si="46"/>
        <v>207.69896193771623</v>
      </c>
      <c r="BK37" s="22">
        <f t="shared" si="47"/>
        <v>0</v>
      </c>
      <c r="BL37" s="22"/>
      <c r="BM37" s="22">
        <f t="shared" si="48"/>
        <v>0</v>
      </c>
      <c r="BN37" s="22">
        <f t="shared" si="49"/>
        <v>16</v>
      </c>
      <c r="BO37" s="22">
        <f t="shared" si="50"/>
        <v>256</v>
      </c>
      <c r="BP37" s="22">
        <f t="shared" si="51"/>
        <v>0</v>
      </c>
      <c r="BQ37" s="22"/>
      <c r="BR37" s="22">
        <f t="shared" si="52"/>
        <v>0</v>
      </c>
      <c r="BS37" s="22">
        <f t="shared" si="53"/>
        <v>15.473684210526315</v>
      </c>
      <c r="BT37" s="22">
        <f t="shared" si="54"/>
        <v>239.43490304709138</v>
      </c>
      <c r="BU37" s="22">
        <f t="shared" si="55"/>
        <v>0</v>
      </c>
      <c r="BV37" s="22"/>
      <c r="BW37" s="22">
        <f t="shared" si="56"/>
        <v>0</v>
      </c>
      <c r="BX37" s="22">
        <f t="shared" si="57"/>
        <v>16.307692307692307</v>
      </c>
      <c r="BY37" s="22">
        <f t="shared" si="58"/>
        <v>265.94082840236683</v>
      </c>
      <c r="BZ37" s="22">
        <f t="shared" si="59"/>
        <v>0</v>
      </c>
      <c r="CA37" s="22"/>
      <c r="CB37" s="22">
        <f t="shared" si="60"/>
        <v>0</v>
      </c>
      <c r="CC37" s="22">
        <f t="shared" si="61"/>
        <v>16.571428571428573</v>
      </c>
      <c r="CD37" s="22">
        <f t="shared" si="62"/>
        <v>274.61224489795921</v>
      </c>
      <c r="CE37" s="22">
        <f t="shared" si="63"/>
        <v>0</v>
      </c>
      <c r="CF37" s="22"/>
      <c r="CG37" s="22">
        <f t="shared" si="64"/>
        <v>0</v>
      </c>
      <c r="CH37" s="22">
        <f t="shared" si="65"/>
        <v>16.166666666666668</v>
      </c>
      <c r="CI37" s="22">
        <f t="shared" si="66"/>
        <v>261.36111111111114</v>
      </c>
      <c r="CJ37" s="22">
        <f t="shared" si="67"/>
        <v>0</v>
      </c>
      <c r="CK37" s="22"/>
      <c r="CL37" s="22">
        <f t="shared" si="68"/>
        <v>0</v>
      </c>
      <c r="CM37" s="22">
        <f t="shared" si="69"/>
        <v>17.2</v>
      </c>
      <c r="CN37" s="22">
        <f t="shared" si="70"/>
        <v>295.83999999999997</v>
      </c>
      <c r="CO37" s="22">
        <f t="shared" si="71"/>
        <v>0</v>
      </c>
      <c r="CP37" s="22"/>
      <c r="CQ37" s="22">
        <f t="shared" si="72"/>
        <v>0</v>
      </c>
      <c r="CR37" s="22">
        <f t="shared" si="73"/>
        <v>15.285714285714285</v>
      </c>
      <c r="CS37" s="22">
        <f t="shared" si="74"/>
        <v>233.65306122448976</v>
      </c>
      <c r="CT37" s="22">
        <f t="shared" si="75"/>
        <v>0</v>
      </c>
      <c r="CU37" s="22"/>
      <c r="CV37" s="22">
        <f t="shared" si="76"/>
        <v>0</v>
      </c>
      <c r="CW37" s="22">
        <f t="shared" si="77"/>
        <v>17</v>
      </c>
      <c r="CX37" s="22">
        <f t="shared" si="78"/>
        <v>289</v>
      </c>
      <c r="CY37" s="22">
        <f t="shared" si="79"/>
        <v>0</v>
      </c>
      <c r="CZ37" s="22"/>
      <c r="DA37" s="22">
        <f t="shared" si="80"/>
        <v>0</v>
      </c>
      <c r="DB37" s="22">
        <f t="shared" si="81"/>
        <v>16</v>
      </c>
      <c r="DC37" s="22">
        <f t="shared" si="82"/>
        <v>256</v>
      </c>
      <c r="DD37" s="22">
        <f t="shared" si="83"/>
        <v>0</v>
      </c>
      <c r="DE37" s="23"/>
      <c r="DF37" s="22">
        <f t="shared" si="84"/>
        <v>0</v>
      </c>
      <c r="DG37" s="22">
        <f t="shared" si="85"/>
        <v>18</v>
      </c>
      <c r="DH37" s="22">
        <f t="shared" si="86"/>
        <v>324</v>
      </c>
      <c r="DI37" s="22">
        <f t="shared" si="87"/>
        <v>0</v>
      </c>
      <c r="DJ37" s="23"/>
      <c r="DK37" s="22">
        <f t="shared" si="88"/>
        <v>0</v>
      </c>
      <c r="DL37" s="22">
        <f t="shared" si="89"/>
        <v>18</v>
      </c>
      <c r="DM37" s="22">
        <f t="shared" si="90"/>
        <v>324</v>
      </c>
      <c r="DN37" s="22">
        <f t="shared" si="91"/>
        <v>0</v>
      </c>
      <c r="DO37" s="23"/>
      <c r="DP37" s="22">
        <f t="shared" si="0"/>
        <v>0</v>
      </c>
      <c r="DQ37" s="22">
        <f t="shared" si="1"/>
        <v>18.466666666666665</v>
      </c>
      <c r="DR37" s="22">
        <f t="shared" si="2"/>
        <v>341.01777777777772</v>
      </c>
      <c r="DS37" s="22">
        <f t="shared" si="3"/>
        <v>0</v>
      </c>
      <c r="DT37" s="22"/>
      <c r="DU37" s="22">
        <f t="shared" si="92"/>
        <v>0</v>
      </c>
      <c r="DV37" s="22">
        <f t="shared" si="93"/>
        <v>18</v>
      </c>
      <c r="DW37" s="22">
        <f t="shared" si="94"/>
        <v>324</v>
      </c>
      <c r="DX37" s="22">
        <f t="shared" si="95"/>
        <v>0</v>
      </c>
      <c r="DY37" s="22"/>
      <c r="DZ37" s="22">
        <f t="shared" si="96"/>
        <v>0</v>
      </c>
      <c r="EA37" s="22">
        <f t="shared" si="97"/>
        <v>17.8</v>
      </c>
      <c r="EB37" s="22">
        <f t="shared" si="98"/>
        <v>316.84000000000003</v>
      </c>
      <c r="EC37" s="22">
        <f t="shared" si="99"/>
        <v>0</v>
      </c>
      <c r="ED37" s="22"/>
      <c r="EE37" s="22">
        <f t="shared" si="100"/>
        <v>0</v>
      </c>
      <c r="EF37" s="22">
        <f t="shared" si="101"/>
        <v>19.8</v>
      </c>
      <c r="EG37" s="22">
        <f t="shared" si="102"/>
        <v>392.04</v>
      </c>
      <c r="EH37" s="22">
        <f t="shared" si="103"/>
        <v>0</v>
      </c>
      <c r="EI37" s="22"/>
      <c r="EJ37" s="22">
        <f t="shared" si="104"/>
        <v>0</v>
      </c>
      <c r="EK37" s="22">
        <f t="shared" si="105"/>
        <v>20.2</v>
      </c>
      <c r="EL37" s="22">
        <f t="shared" si="106"/>
        <v>408.03999999999996</v>
      </c>
      <c r="EM37" s="22">
        <f t="shared" si="107"/>
        <v>0</v>
      </c>
      <c r="EN37" s="22"/>
      <c r="EO37" s="22">
        <f t="shared" si="108"/>
        <v>0</v>
      </c>
      <c r="EP37" s="22">
        <f t="shared" si="109"/>
        <v>21.8</v>
      </c>
      <c r="EQ37" s="22">
        <f t="shared" si="110"/>
        <v>475.24</v>
      </c>
      <c r="ER37" s="22">
        <f t="shared" si="111"/>
        <v>0</v>
      </c>
      <c r="ES37" s="22"/>
      <c r="ET37" s="22">
        <f t="shared" si="112"/>
        <v>0</v>
      </c>
      <c r="EU37" s="22">
        <f t="shared" si="113"/>
        <v>4.7142857142857153</v>
      </c>
      <c r="EV37" s="22">
        <f t="shared" si="114"/>
        <v>22.224489795918377</v>
      </c>
      <c r="EW37" s="22">
        <f t="shared" si="115"/>
        <v>0</v>
      </c>
      <c r="EX37" s="22"/>
      <c r="EY37" s="22">
        <f t="shared" si="116"/>
        <v>0</v>
      </c>
      <c r="EZ37" s="22">
        <f t="shared" si="117"/>
        <v>6.125</v>
      </c>
      <c r="FA37" s="22">
        <f t="shared" si="118"/>
        <v>37.515625</v>
      </c>
      <c r="FB37" s="22">
        <f t="shared" si="119"/>
        <v>0</v>
      </c>
      <c r="FC37" s="22"/>
      <c r="FD37" s="22">
        <f t="shared" si="120"/>
        <v>0</v>
      </c>
      <c r="FE37" s="22">
        <f t="shared" si="121"/>
        <v>5.6666666666666643</v>
      </c>
      <c r="FF37" s="22">
        <f t="shared" si="122"/>
        <v>32.111111111111086</v>
      </c>
      <c r="FG37" s="22">
        <f t="shared" si="123"/>
        <v>0</v>
      </c>
      <c r="FH37" s="22"/>
      <c r="FI37" s="22">
        <f t="shared" si="124"/>
        <v>0</v>
      </c>
      <c r="FJ37" s="22">
        <f t="shared" si="125"/>
        <v>7.2999999999999972</v>
      </c>
      <c r="FK37" s="22">
        <f t="shared" si="126"/>
        <v>53.289999999999957</v>
      </c>
      <c r="FL37" s="22">
        <f t="shared" si="127"/>
        <v>0</v>
      </c>
      <c r="FM37" s="22"/>
      <c r="FN37" s="22">
        <f t="shared" si="128"/>
        <v>0</v>
      </c>
      <c r="FO37" s="22">
        <f t="shared" si="129"/>
        <v>8.7272727272727266</v>
      </c>
      <c r="FP37" s="22">
        <f t="shared" si="130"/>
        <v>76.165289256198335</v>
      </c>
      <c r="FQ37" s="22">
        <f t="shared" si="131"/>
        <v>0</v>
      </c>
      <c r="FR37" s="22"/>
      <c r="FS37" s="22">
        <f t="shared" si="132"/>
        <v>0</v>
      </c>
      <c r="FT37" s="22">
        <f t="shared" si="133"/>
        <v>9.6666666666666679</v>
      </c>
      <c r="FU37" s="22">
        <f t="shared" si="134"/>
        <v>93.444444444444471</v>
      </c>
      <c r="FV37" s="22">
        <f t="shared" si="135"/>
        <v>0</v>
      </c>
      <c r="FW37" s="22"/>
      <c r="FX37" s="22">
        <f t="shared" si="136"/>
        <v>0</v>
      </c>
      <c r="FY37" s="22">
        <f t="shared" si="137"/>
        <v>9.3846153846153868</v>
      </c>
      <c r="FZ37" s="22">
        <f t="shared" si="138"/>
        <v>88.071005917159809</v>
      </c>
      <c r="GA37" s="22">
        <f t="shared" si="139"/>
        <v>0</v>
      </c>
      <c r="GB37" s="22"/>
      <c r="GC37" s="22">
        <f t="shared" si="140"/>
        <v>0</v>
      </c>
      <c r="GD37" s="22">
        <f t="shared" si="141"/>
        <v>11.428571428571427</v>
      </c>
      <c r="GE37" s="22">
        <f t="shared" si="142"/>
        <v>130.61224489795916</v>
      </c>
      <c r="GF37" s="22">
        <f t="shared" si="143"/>
        <v>0</v>
      </c>
      <c r="GG37" s="22"/>
      <c r="GH37" s="22">
        <f t="shared" si="144"/>
        <v>0</v>
      </c>
      <c r="GI37" s="22">
        <f t="shared" si="145"/>
        <v>12.2</v>
      </c>
      <c r="GJ37" s="22">
        <f t="shared" si="146"/>
        <v>148.83999999999997</v>
      </c>
      <c r="GK37" s="22">
        <f t="shared" si="147"/>
        <v>0</v>
      </c>
      <c r="GL37" s="22"/>
      <c r="GM37" s="22">
        <f t="shared" si="148"/>
        <v>0</v>
      </c>
      <c r="GN37" s="22">
        <f t="shared" si="149"/>
        <v>12.5</v>
      </c>
      <c r="GO37" s="22">
        <f t="shared" si="150"/>
        <v>156.25</v>
      </c>
      <c r="GP37" s="22">
        <f t="shared" si="151"/>
        <v>0</v>
      </c>
      <c r="GQ37" s="23"/>
      <c r="GR37" s="22">
        <f t="shared" si="152"/>
        <v>0</v>
      </c>
      <c r="GS37" s="22">
        <f t="shared" si="153"/>
        <v>13.352941176470587</v>
      </c>
      <c r="GT37" s="22">
        <f t="shared" si="154"/>
        <v>178.30103806228371</v>
      </c>
      <c r="GU37" s="22">
        <f t="shared" si="155"/>
        <v>0</v>
      </c>
      <c r="GV37" s="23"/>
      <c r="GW37" s="22">
        <f t="shared" si="156"/>
        <v>0</v>
      </c>
      <c r="GX37" s="22">
        <f t="shared" si="157"/>
        <v>13.555555555555557</v>
      </c>
      <c r="GY37" s="22">
        <f t="shared" si="158"/>
        <v>183.75308641975312</v>
      </c>
      <c r="GZ37" s="22">
        <f t="shared" si="159"/>
        <v>0</v>
      </c>
      <c r="HA37" s="23"/>
      <c r="HB37" s="22">
        <f t="shared" si="160"/>
        <v>0</v>
      </c>
      <c r="HC37" s="22">
        <f t="shared" si="161"/>
        <v>13.736842105263158</v>
      </c>
      <c r="HD37" s="22">
        <f t="shared" si="162"/>
        <v>188.70083102493075</v>
      </c>
      <c r="HE37" s="22">
        <f t="shared" si="163"/>
        <v>0</v>
      </c>
      <c r="HF37" s="23"/>
      <c r="HG37" s="22">
        <f t="shared" si="164"/>
        <v>0</v>
      </c>
      <c r="HH37" s="22">
        <f t="shared" si="165"/>
        <v>14.25</v>
      </c>
      <c r="HI37" s="22">
        <f t="shared" si="166"/>
        <v>203.0625</v>
      </c>
      <c r="HJ37" s="22">
        <f t="shared" si="167"/>
        <v>0</v>
      </c>
      <c r="HK37" s="23"/>
      <c r="HL37" s="22">
        <f t="shared" si="168"/>
        <v>0</v>
      </c>
      <c r="HM37" s="22">
        <f t="shared" si="169"/>
        <v>14.5</v>
      </c>
      <c r="HN37" s="22">
        <f t="shared" si="170"/>
        <v>210.25</v>
      </c>
      <c r="HO37" s="22">
        <f t="shared" si="171"/>
        <v>0</v>
      </c>
      <c r="HP37" s="23"/>
      <c r="HQ37" s="22">
        <f t="shared" si="172"/>
        <v>0</v>
      </c>
      <c r="HR37" s="22">
        <f t="shared" si="173"/>
        <v>14.625</v>
      </c>
      <c r="HS37" s="22">
        <f t="shared" si="174"/>
        <v>213.890625</v>
      </c>
      <c r="HT37" s="22">
        <f t="shared" si="175"/>
        <v>0</v>
      </c>
      <c r="HU37" s="23"/>
      <c r="HV37" s="22">
        <f t="shared" si="176"/>
        <v>0</v>
      </c>
      <c r="HW37" s="22">
        <f t="shared" si="177"/>
        <v>13.625</v>
      </c>
      <c r="HX37" s="22">
        <f t="shared" si="178"/>
        <v>185.640625</v>
      </c>
      <c r="HY37" s="22">
        <f t="shared" si="179"/>
        <v>0</v>
      </c>
    </row>
    <row r="38" spans="1:233">
      <c r="A38" s="14">
        <f t="shared" si="180"/>
        <v>42</v>
      </c>
      <c r="B38" s="15" t="s">
        <v>48</v>
      </c>
      <c r="C38" s="16">
        <f t="shared" si="181"/>
        <v>42.9</v>
      </c>
      <c r="D38" s="22"/>
      <c r="E38" s="22">
        <f t="shared" si="182"/>
        <v>0</v>
      </c>
      <c r="F38" s="22">
        <f t="shared" si="183"/>
        <v>5.3333333333333357</v>
      </c>
      <c r="G38" s="22">
        <f t="shared" si="184"/>
        <v>28.444444444444471</v>
      </c>
      <c r="H38" s="22">
        <f t="shared" si="185"/>
        <v>0</v>
      </c>
      <c r="I38" s="22"/>
      <c r="J38" s="22">
        <f t="shared" si="4"/>
        <v>0</v>
      </c>
      <c r="K38" s="22">
        <f t="shared" si="5"/>
        <v>7.2857142857142847</v>
      </c>
      <c r="L38" s="22">
        <f t="shared" si="6"/>
        <v>53.081632653061213</v>
      </c>
      <c r="M38" s="22">
        <f t="shared" si="7"/>
        <v>0</v>
      </c>
      <c r="N38" s="22"/>
      <c r="O38" s="22">
        <f t="shared" si="8"/>
        <v>0</v>
      </c>
      <c r="P38" s="22">
        <f t="shared" si="9"/>
        <v>8.875</v>
      </c>
      <c r="Q38" s="22">
        <f t="shared" si="10"/>
        <v>78.765625</v>
      </c>
      <c r="R38" s="22">
        <f t="shared" si="11"/>
        <v>0</v>
      </c>
      <c r="S38" s="22"/>
      <c r="T38" s="22">
        <f t="shared" si="12"/>
        <v>0</v>
      </c>
      <c r="U38" s="22">
        <f t="shared" si="13"/>
        <v>9.7777777777777786</v>
      </c>
      <c r="V38" s="22">
        <f t="shared" si="14"/>
        <v>95.604938271604951</v>
      </c>
      <c r="W38" s="22">
        <f t="shared" si="15"/>
        <v>0</v>
      </c>
      <c r="X38" s="22"/>
      <c r="Y38" s="22">
        <f t="shared" si="16"/>
        <v>0</v>
      </c>
      <c r="Z38" s="22">
        <f t="shared" si="17"/>
        <v>11.3</v>
      </c>
      <c r="AA38" s="22">
        <f t="shared" si="18"/>
        <v>127.69000000000001</v>
      </c>
      <c r="AB38" s="22">
        <f t="shared" si="19"/>
        <v>0</v>
      </c>
      <c r="AC38" s="22"/>
      <c r="AD38" s="22">
        <f t="shared" si="20"/>
        <v>0</v>
      </c>
      <c r="AE38" s="22">
        <f t="shared" si="21"/>
        <v>11.818181818181817</v>
      </c>
      <c r="AF38" s="22">
        <f t="shared" si="22"/>
        <v>139.66942148760327</v>
      </c>
      <c r="AG38" s="22">
        <f t="shared" si="23"/>
        <v>0</v>
      </c>
      <c r="AH38" s="22"/>
      <c r="AI38" s="22">
        <f t="shared" si="24"/>
        <v>0</v>
      </c>
      <c r="AJ38" s="22">
        <f t="shared" si="25"/>
        <v>12.833333333333332</v>
      </c>
      <c r="AK38" s="22">
        <f t="shared" si="26"/>
        <v>164.6944444444444</v>
      </c>
      <c r="AL38" s="22">
        <f t="shared" si="27"/>
        <v>0</v>
      </c>
      <c r="AM38" s="22"/>
      <c r="AN38" s="22">
        <f t="shared" si="28"/>
        <v>0</v>
      </c>
      <c r="AO38" s="22">
        <f t="shared" si="29"/>
        <v>13.692307692307693</v>
      </c>
      <c r="AP38" s="22">
        <f t="shared" si="30"/>
        <v>187.47928994082844</v>
      </c>
      <c r="AQ38" s="22">
        <f t="shared" si="31"/>
        <v>0</v>
      </c>
      <c r="AR38" s="22"/>
      <c r="AS38" s="22">
        <f t="shared" si="32"/>
        <v>0</v>
      </c>
      <c r="AT38" s="22">
        <f t="shared" si="33"/>
        <v>14.642857142857142</v>
      </c>
      <c r="AU38" s="22">
        <f t="shared" si="34"/>
        <v>214.41326530612244</v>
      </c>
      <c r="AV38" s="22">
        <f t="shared" si="35"/>
        <v>0</v>
      </c>
      <c r="AW38" s="22"/>
      <c r="AX38" s="22">
        <f t="shared" si="36"/>
        <v>0</v>
      </c>
      <c r="AY38" s="22">
        <f t="shared" si="37"/>
        <v>14</v>
      </c>
      <c r="AZ38" s="22">
        <f t="shared" si="38"/>
        <v>196</v>
      </c>
      <c r="BA38" s="22">
        <f t="shared" si="39"/>
        <v>0</v>
      </c>
      <c r="BB38" s="22"/>
      <c r="BC38" s="22">
        <f t="shared" si="40"/>
        <v>0</v>
      </c>
      <c r="BD38" s="22">
        <f t="shared" si="41"/>
        <v>15.375</v>
      </c>
      <c r="BE38" s="22">
        <f t="shared" si="42"/>
        <v>236.390625</v>
      </c>
      <c r="BF38" s="22">
        <f t="shared" si="43"/>
        <v>0</v>
      </c>
      <c r="BG38" s="22"/>
      <c r="BH38" s="22">
        <f t="shared" si="44"/>
        <v>0</v>
      </c>
      <c r="BI38" s="22">
        <f t="shared" si="45"/>
        <v>15.411764705882351</v>
      </c>
      <c r="BJ38" s="22">
        <f t="shared" si="46"/>
        <v>237.52249134948093</v>
      </c>
      <c r="BK38" s="22">
        <f t="shared" si="47"/>
        <v>0</v>
      </c>
      <c r="BL38" s="22"/>
      <c r="BM38" s="22">
        <f t="shared" si="48"/>
        <v>0</v>
      </c>
      <c r="BN38" s="22">
        <f t="shared" si="49"/>
        <v>17</v>
      </c>
      <c r="BO38" s="22">
        <f t="shared" si="50"/>
        <v>289</v>
      </c>
      <c r="BP38" s="22">
        <f t="shared" si="51"/>
        <v>0</v>
      </c>
      <c r="BQ38" s="22"/>
      <c r="BR38" s="22">
        <f t="shared" si="52"/>
        <v>0</v>
      </c>
      <c r="BS38" s="22">
        <f t="shared" si="53"/>
        <v>16.473684210526315</v>
      </c>
      <c r="BT38" s="22">
        <f t="shared" si="54"/>
        <v>271.38227146814404</v>
      </c>
      <c r="BU38" s="22">
        <f t="shared" si="55"/>
        <v>0</v>
      </c>
      <c r="BV38" s="22"/>
      <c r="BW38" s="22">
        <f t="shared" si="56"/>
        <v>0</v>
      </c>
      <c r="BX38" s="22">
        <f t="shared" si="57"/>
        <v>17.307692307692307</v>
      </c>
      <c r="BY38" s="22">
        <f t="shared" si="58"/>
        <v>299.55621301775142</v>
      </c>
      <c r="BZ38" s="22">
        <f t="shared" si="59"/>
        <v>0</v>
      </c>
      <c r="CA38" s="22"/>
      <c r="CB38" s="22">
        <f t="shared" si="60"/>
        <v>0</v>
      </c>
      <c r="CC38" s="22">
        <f t="shared" si="61"/>
        <v>17.571428571428573</v>
      </c>
      <c r="CD38" s="22">
        <f t="shared" si="62"/>
        <v>308.75510204081638</v>
      </c>
      <c r="CE38" s="22">
        <f t="shared" si="63"/>
        <v>0</v>
      </c>
      <c r="CF38" s="22"/>
      <c r="CG38" s="22">
        <f t="shared" si="64"/>
        <v>0</v>
      </c>
      <c r="CH38" s="22">
        <f t="shared" si="65"/>
        <v>17.166666666666668</v>
      </c>
      <c r="CI38" s="22">
        <f t="shared" si="66"/>
        <v>294.69444444444446</v>
      </c>
      <c r="CJ38" s="22">
        <f t="shared" si="67"/>
        <v>0</v>
      </c>
      <c r="CK38" s="22"/>
      <c r="CL38" s="22">
        <f t="shared" si="68"/>
        <v>0</v>
      </c>
      <c r="CM38" s="22">
        <f t="shared" si="69"/>
        <v>18.2</v>
      </c>
      <c r="CN38" s="22">
        <f t="shared" si="70"/>
        <v>331.23999999999995</v>
      </c>
      <c r="CO38" s="22">
        <f t="shared" si="71"/>
        <v>0</v>
      </c>
      <c r="CP38" s="22"/>
      <c r="CQ38" s="22">
        <f t="shared" si="72"/>
        <v>0</v>
      </c>
      <c r="CR38" s="22">
        <f t="shared" si="73"/>
        <v>16.285714285714285</v>
      </c>
      <c r="CS38" s="22">
        <f t="shared" si="74"/>
        <v>265.22448979591832</v>
      </c>
      <c r="CT38" s="22">
        <f t="shared" si="75"/>
        <v>0</v>
      </c>
      <c r="CU38" s="22"/>
      <c r="CV38" s="22">
        <f t="shared" si="76"/>
        <v>0</v>
      </c>
      <c r="CW38" s="22">
        <f t="shared" si="77"/>
        <v>18</v>
      </c>
      <c r="CX38" s="22">
        <f t="shared" si="78"/>
        <v>324</v>
      </c>
      <c r="CY38" s="22">
        <f t="shared" si="79"/>
        <v>0</v>
      </c>
      <c r="CZ38" s="22"/>
      <c r="DA38" s="22">
        <f t="shared" si="80"/>
        <v>0</v>
      </c>
      <c r="DB38" s="22">
        <f t="shared" si="81"/>
        <v>17</v>
      </c>
      <c r="DC38" s="22">
        <f t="shared" si="82"/>
        <v>289</v>
      </c>
      <c r="DD38" s="22">
        <f t="shared" si="83"/>
        <v>0</v>
      </c>
      <c r="DE38" s="23"/>
      <c r="DF38" s="22">
        <f t="shared" si="84"/>
        <v>0</v>
      </c>
      <c r="DG38" s="22">
        <f t="shared" si="85"/>
        <v>19</v>
      </c>
      <c r="DH38" s="22">
        <f t="shared" si="86"/>
        <v>361</v>
      </c>
      <c r="DI38" s="22">
        <f t="shared" si="87"/>
        <v>0</v>
      </c>
      <c r="DJ38" s="23"/>
      <c r="DK38" s="22">
        <f t="shared" si="88"/>
        <v>0</v>
      </c>
      <c r="DL38" s="22">
        <f t="shared" si="89"/>
        <v>19</v>
      </c>
      <c r="DM38" s="22">
        <f t="shared" si="90"/>
        <v>361</v>
      </c>
      <c r="DN38" s="22">
        <f t="shared" si="91"/>
        <v>0</v>
      </c>
      <c r="DO38" s="23"/>
      <c r="DP38" s="22">
        <f t="shared" si="0"/>
        <v>0</v>
      </c>
      <c r="DQ38" s="22">
        <f t="shared" si="1"/>
        <v>19.466666666666665</v>
      </c>
      <c r="DR38" s="22">
        <f t="shared" si="2"/>
        <v>378.95111111111106</v>
      </c>
      <c r="DS38" s="22">
        <f t="shared" si="3"/>
        <v>0</v>
      </c>
      <c r="DT38" s="22"/>
      <c r="DU38" s="22">
        <f t="shared" si="92"/>
        <v>0</v>
      </c>
      <c r="DV38" s="22">
        <f t="shared" si="93"/>
        <v>19</v>
      </c>
      <c r="DW38" s="22">
        <f t="shared" si="94"/>
        <v>361</v>
      </c>
      <c r="DX38" s="22">
        <f t="shared" si="95"/>
        <v>0</v>
      </c>
      <c r="DY38" s="22"/>
      <c r="DZ38" s="22">
        <f t="shared" si="96"/>
        <v>0</v>
      </c>
      <c r="EA38" s="22">
        <f t="shared" si="97"/>
        <v>18.8</v>
      </c>
      <c r="EB38" s="22">
        <f t="shared" si="98"/>
        <v>353.44000000000005</v>
      </c>
      <c r="EC38" s="22">
        <f t="shared" si="99"/>
        <v>0</v>
      </c>
      <c r="ED38" s="22"/>
      <c r="EE38" s="22">
        <f t="shared" si="100"/>
        <v>0</v>
      </c>
      <c r="EF38" s="22">
        <f t="shared" si="101"/>
        <v>20.8</v>
      </c>
      <c r="EG38" s="22">
        <f t="shared" si="102"/>
        <v>432.64000000000004</v>
      </c>
      <c r="EH38" s="22">
        <f t="shared" si="103"/>
        <v>0</v>
      </c>
      <c r="EI38" s="22"/>
      <c r="EJ38" s="22">
        <f t="shared" si="104"/>
        <v>0</v>
      </c>
      <c r="EK38" s="22">
        <f t="shared" si="105"/>
        <v>21.2</v>
      </c>
      <c r="EL38" s="22">
        <f t="shared" si="106"/>
        <v>449.44</v>
      </c>
      <c r="EM38" s="22">
        <f t="shared" si="107"/>
        <v>0</v>
      </c>
      <c r="EN38" s="22"/>
      <c r="EO38" s="22">
        <f t="shared" si="108"/>
        <v>0</v>
      </c>
      <c r="EP38" s="22">
        <f t="shared" si="109"/>
        <v>22.8</v>
      </c>
      <c r="EQ38" s="22">
        <f t="shared" si="110"/>
        <v>519.84</v>
      </c>
      <c r="ER38" s="22">
        <f t="shared" si="111"/>
        <v>0</v>
      </c>
      <c r="ES38" s="22"/>
      <c r="ET38" s="22">
        <f t="shared" si="112"/>
        <v>0</v>
      </c>
      <c r="EU38" s="22">
        <f t="shared" si="113"/>
        <v>5.7142857142857153</v>
      </c>
      <c r="EV38" s="22">
        <f t="shared" si="114"/>
        <v>32.653061224489811</v>
      </c>
      <c r="EW38" s="22">
        <f t="shared" si="115"/>
        <v>0</v>
      </c>
      <c r="EX38" s="22"/>
      <c r="EY38" s="22">
        <f t="shared" si="116"/>
        <v>0</v>
      </c>
      <c r="EZ38" s="22">
        <f t="shared" si="117"/>
        <v>7.125</v>
      </c>
      <c r="FA38" s="22">
        <f t="shared" si="118"/>
        <v>50.765625</v>
      </c>
      <c r="FB38" s="22">
        <f t="shared" si="119"/>
        <v>0</v>
      </c>
      <c r="FC38" s="22"/>
      <c r="FD38" s="22">
        <f t="shared" si="120"/>
        <v>0</v>
      </c>
      <c r="FE38" s="22">
        <f t="shared" si="121"/>
        <v>6.6666666666666643</v>
      </c>
      <c r="FF38" s="22">
        <f t="shared" si="122"/>
        <v>44.444444444444414</v>
      </c>
      <c r="FG38" s="22">
        <f t="shared" si="123"/>
        <v>0</v>
      </c>
      <c r="FH38" s="22"/>
      <c r="FI38" s="22">
        <f t="shared" si="124"/>
        <v>0</v>
      </c>
      <c r="FJ38" s="22">
        <f t="shared" si="125"/>
        <v>8.2999999999999972</v>
      </c>
      <c r="FK38" s="22">
        <f t="shared" si="126"/>
        <v>68.889999999999958</v>
      </c>
      <c r="FL38" s="22">
        <f t="shared" si="127"/>
        <v>0</v>
      </c>
      <c r="FM38" s="22"/>
      <c r="FN38" s="22">
        <f t="shared" si="128"/>
        <v>0</v>
      </c>
      <c r="FO38" s="22">
        <f t="shared" si="129"/>
        <v>9.7272727272727266</v>
      </c>
      <c r="FP38" s="22">
        <f t="shared" si="130"/>
        <v>94.619834710743788</v>
      </c>
      <c r="FQ38" s="22">
        <f t="shared" si="131"/>
        <v>0</v>
      </c>
      <c r="FR38" s="22"/>
      <c r="FS38" s="22">
        <f t="shared" si="132"/>
        <v>0</v>
      </c>
      <c r="FT38" s="22">
        <f t="shared" si="133"/>
        <v>10.666666666666668</v>
      </c>
      <c r="FU38" s="22">
        <f t="shared" si="134"/>
        <v>113.7777777777778</v>
      </c>
      <c r="FV38" s="22">
        <f t="shared" si="135"/>
        <v>0</v>
      </c>
      <c r="FW38" s="22"/>
      <c r="FX38" s="22">
        <f t="shared" si="136"/>
        <v>0</v>
      </c>
      <c r="FY38" s="22">
        <f t="shared" si="137"/>
        <v>10.384615384615387</v>
      </c>
      <c r="FZ38" s="22">
        <f t="shared" si="138"/>
        <v>107.84023668639058</v>
      </c>
      <c r="GA38" s="22">
        <f t="shared" si="139"/>
        <v>0</v>
      </c>
      <c r="GB38" s="22"/>
      <c r="GC38" s="22">
        <f t="shared" si="140"/>
        <v>0</v>
      </c>
      <c r="GD38" s="22">
        <f t="shared" si="141"/>
        <v>12.428571428571427</v>
      </c>
      <c r="GE38" s="22">
        <f t="shared" si="142"/>
        <v>154.46938775510199</v>
      </c>
      <c r="GF38" s="22">
        <f t="shared" si="143"/>
        <v>0</v>
      </c>
      <c r="GG38" s="22"/>
      <c r="GH38" s="22">
        <f t="shared" si="144"/>
        <v>0</v>
      </c>
      <c r="GI38" s="22">
        <f t="shared" si="145"/>
        <v>13.2</v>
      </c>
      <c r="GJ38" s="22">
        <f t="shared" si="146"/>
        <v>174.23999999999998</v>
      </c>
      <c r="GK38" s="22">
        <f t="shared" si="147"/>
        <v>0</v>
      </c>
      <c r="GL38" s="22"/>
      <c r="GM38" s="22">
        <f t="shared" si="148"/>
        <v>0</v>
      </c>
      <c r="GN38" s="22">
        <f t="shared" si="149"/>
        <v>13.5</v>
      </c>
      <c r="GO38" s="22">
        <f t="shared" si="150"/>
        <v>182.25</v>
      </c>
      <c r="GP38" s="22">
        <f t="shared" si="151"/>
        <v>0</v>
      </c>
      <c r="GQ38" s="23"/>
      <c r="GR38" s="22">
        <f t="shared" si="152"/>
        <v>0</v>
      </c>
      <c r="GS38" s="22">
        <f t="shared" si="153"/>
        <v>14.352941176470587</v>
      </c>
      <c r="GT38" s="22">
        <f t="shared" si="154"/>
        <v>206.00692041522487</v>
      </c>
      <c r="GU38" s="22">
        <f t="shared" si="155"/>
        <v>0</v>
      </c>
      <c r="GV38" s="23"/>
      <c r="GW38" s="22">
        <f t="shared" si="156"/>
        <v>0</v>
      </c>
      <c r="GX38" s="22">
        <f t="shared" si="157"/>
        <v>14.555555555555557</v>
      </c>
      <c r="GY38" s="22">
        <f t="shared" si="158"/>
        <v>211.86419753086423</v>
      </c>
      <c r="GZ38" s="22">
        <f t="shared" si="159"/>
        <v>0</v>
      </c>
      <c r="HA38" s="23"/>
      <c r="HB38" s="22">
        <f t="shared" si="160"/>
        <v>0</v>
      </c>
      <c r="HC38" s="22">
        <f t="shared" si="161"/>
        <v>14.736842105263158</v>
      </c>
      <c r="HD38" s="22">
        <f t="shared" si="162"/>
        <v>217.17451523545705</v>
      </c>
      <c r="HE38" s="22">
        <f t="shared" si="163"/>
        <v>0</v>
      </c>
      <c r="HF38" s="23"/>
      <c r="HG38" s="22">
        <f t="shared" si="164"/>
        <v>0</v>
      </c>
      <c r="HH38" s="22">
        <f t="shared" si="165"/>
        <v>15.25</v>
      </c>
      <c r="HI38" s="22">
        <f t="shared" si="166"/>
        <v>232.5625</v>
      </c>
      <c r="HJ38" s="22">
        <f t="shared" si="167"/>
        <v>0</v>
      </c>
      <c r="HK38" s="23"/>
      <c r="HL38" s="22">
        <f t="shared" si="168"/>
        <v>0</v>
      </c>
      <c r="HM38" s="22">
        <f t="shared" si="169"/>
        <v>15.5</v>
      </c>
      <c r="HN38" s="22">
        <f t="shared" si="170"/>
        <v>240.25</v>
      </c>
      <c r="HO38" s="22">
        <f t="shared" si="171"/>
        <v>0</v>
      </c>
      <c r="HP38" s="23"/>
      <c r="HQ38" s="22">
        <f t="shared" si="172"/>
        <v>0</v>
      </c>
      <c r="HR38" s="22">
        <f t="shared" si="173"/>
        <v>15.625</v>
      </c>
      <c r="HS38" s="22">
        <f t="shared" si="174"/>
        <v>244.140625</v>
      </c>
      <c r="HT38" s="22">
        <f t="shared" si="175"/>
        <v>0</v>
      </c>
      <c r="HU38" s="23"/>
      <c r="HV38" s="22">
        <f t="shared" si="176"/>
        <v>0</v>
      </c>
      <c r="HW38" s="22">
        <f t="shared" si="177"/>
        <v>14.625</v>
      </c>
      <c r="HX38" s="22">
        <f t="shared" si="178"/>
        <v>213.890625</v>
      </c>
      <c r="HY38" s="22">
        <f t="shared" si="179"/>
        <v>0</v>
      </c>
    </row>
    <row r="39" spans="1:233">
      <c r="A39" s="14">
        <f t="shared" si="180"/>
        <v>43</v>
      </c>
      <c r="B39" s="15" t="s">
        <v>48</v>
      </c>
      <c r="C39" s="16">
        <f t="shared" si="181"/>
        <v>43.9</v>
      </c>
      <c r="D39" s="22"/>
      <c r="E39" s="22">
        <f t="shared" si="182"/>
        <v>0</v>
      </c>
      <c r="F39" s="22">
        <f t="shared" si="183"/>
        <v>6.3333333333333357</v>
      </c>
      <c r="G39" s="22">
        <f t="shared" si="184"/>
        <v>40.111111111111143</v>
      </c>
      <c r="H39" s="22">
        <f t="shared" si="185"/>
        <v>0</v>
      </c>
      <c r="I39" s="22"/>
      <c r="J39" s="22">
        <f t="shared" si="4"/>
        <v>0</v>
      </c>
      <c r="K39" s="22">
        <f t="shared" si="5"/>
        <v>8.2857142857142847</v>
      </c>
      <c r="L39" s="22">
        <f t="shared" si="6"/>
        <v>68.653061224489775</v>
      </c>
      <c r="M39" s="22">
        <f t="shared" si="7"/>
        <v>0</v>
      </c>
      <c r="N39" s="22"/>
      <c r="O39" s="22">
        <f t="shared" si="8"/>
        <v>0</v>
      </c>
      <c r="P39" s="22">
        <f t="shared" si="9"/>
        <v>9.875</v>
      </c>
      <c r="Q39" s="22">
        <f t="shared" si="10"/>
        <v>97.515625</v>
      </c>
      <c r="R39" s="22">
        <f t="shared" si="11"/>
        <v>0</v>
      </c>
      <c r="S39" s="22"/>
      <c r="T39" s="22">
        <f t="shared" si="12"/>
        <v>0</v>
      </c>
      <c r="U39" s="22">
        <f t="shared" si="13"/>
        <v>10.777777777777779</v>
      </c>
      <c r="V39" s="22">
        <f t="shared" si="14"/>
        <v>116.16049382716051</v>
      </c>
      <c r="W39" s="22">
        <f t="shared" si="15"/>
        <v>0</v>
      </c>
      <c r="X39" s="22"/>
      <c r="Y39" s="22">
        <f t="shared" si="16"/>
        <v>0</v>
      </c>
      <c r="Z39" s="22">
        <f t="shared" si="17"/>
        <v>12.3</v>
      </c>
      <c r="AA39" s="22">
        <f t="shared" si="18"/>
        <v>151.29000000000002</v>
      </c>
      <c r="AB39" s="22">
        <f t="shared" si="19"/>
        <v>0</v>
      </c>
      <c r="AC39" s="22"/>
      <c r="AD39" s="22">
        <f t="shared" si="20"/>
        <v>0</v>
      </c>
      <c r="AE39" s="22">
        <f t="shared" si="21"/>
        <v>12.818181818181817</v>
      </c>
      <c r="AF39" s="22">
        <f t="shared" si="22"/>
        <v>164.3057851239669</v>
      </c>
      <c r="AG39" s="22">
        <f t="shared" si="23"/>
        <v>0</v>
      </c>
      <c r="AH39" s="22"/>
      <c r="AI39" s="22">
        <f t="shared" si="24"/>
        <v>0</v>
      </c>
      <c r="AJ39" s="22">
        <f t="shared" si="25"/>
        <v>13.833333333333332</v>
      </c>
      <c r="AK39" s="22">
        <f t="shared" si="26"/>
        <v>191.36111111111109</v>
      </c>
      <c r="AL39" s="22">
        <f t="shared" si="27"/>
        <v>0</v>
      </c>
      <c r="AM39" s="22"/>
      <c r="AN39" s="22">
        <f t="shared" si="28"/>
        <v>0</v>
      </c>
      <c r="AO39" s="22">
        <f t="shared" si="29"/>
        <v>14.692307692307693</v>
      </c>
      <c r="AP39" s="22">
        <f t="shared" si="30"/>
        <v>215.86390532544382</v>
      </c>
      <c r="AQ39" s="22">
        <f t="shared" si="31"/>
        <v>0</v>
      </c>
      <c r="AR39" s="22"/>
      <c r="AS39" s="22">
        <f t="shared" si="32"/>
        <v>0</v>
      </c>
      <c r="AT39" s="22">
        <f t="shared" si="33"/>
        <v>15.642857142857142</v>
      </c>
      <c r="AU39" s="22">
        <f t="shared" si="34"/>
        <v>244.69897959183672</v>
      </c>
      <c r="AV39" s="22">
        <f t="shared" si="35"/>
        <v>0</v>
      </c>
      <c r="AW39" s="22"/>
      <c r="AX39" s="22">
        <f t="shared" si="36"/>
        <v>0</v>
      </c>
      <c r="AY39" s="22">
        <f t="shared" si="37"/>
        <v>15</v>
      </c>
      <c r="AZ39" s="22">
        <f t="shared" si="38"/>
        <v>225</v>
      </c>
      <c r="BA39" s="22">
        <f t="shared" si="39"/>
        <v>0</v>
      </c>
      <c r="BB39" s="22"/>
      <c r="BC39" s="22">
        <f t="shared" si="40"/>
        <v>0</v>
      </c>
      <c r="BD39" s="22">
        <f t="shared" si="41"/>
        <v>16.375</v>
      </c>
      <c r="BE39" s="22">
        <f t="shared" si="42"/>
        <v>268.140625</v>
      </c>
      <c r="BF39" s="22">
        <f t="shared" si="43"/>
        <v>0</v>
      </c>
      <c r="BG39" s="22"/>
      <c r="BH39" s="22">
        <f t="shared" si="44"/>
        <v>0</v>
      </c>
      <c r="BI39" s="22">
        <f t="shared" si="45"/>
        <v>16.411764705882351</v>
      </c>
      <c r="BJ39" s="22">
        <f t="shared" si="46"/>
        <v>269.34602076124565</v>
      </c>
      <c r="BK39" s="22">
        <f t="shared" si="47"/>
        <v>0</v>
      </c>
      <c r="BL39" s="22"/>
      <c r="BM39" s="22">
        <f t="shared" si="48"/>
        <v>0</v>
      </c>
      <c r="BN39" s="22">
        <f t="shared" si="49"/>
        <v>18</v>
      </c>
      <c r="BO39" s="22">
        <f t="shared" si="50"/>
        <v>324</v>
      </c>
      <c r="BP39" s="22">
        <f t="shared" si="51"/>
        <v>0</v>
      </c>
      <c r="BQ39" s="22"/>
      <c r="BR39" s="22">
        <f t="shared" si="52"/>
        <v>0</v>
      </c>
      <c r="BS39" s="22">
        <f t="shared" si="53"/>
        <v>17.473684210526315</v>
      </c>
      <c r="BT39" s="22">
        <f t="shared" si="54"/>
        <v>305.32963988919664</v>
      </c>
      <c r="BU39" s="22">
        <f t="shared" si="55"/>
        <v>0</v>
      </c>
      <c r="BV39" s="22"/>
      <c r="BW39" s="22">
        <f t="shared" si="56"/>
        <v>0</v>
      </c>
      <c r="BX39" s="22">
        <f t="shared" si="57"/>
        <v>18.307692307692307</v>
      </c>
      <c r="BY39" s="22">
        <f t="shared" si="58"/>
        <v>335.17159763313606</v>
      </c>
      <c r="BZ39" s="22">
        <f t="shared" si="59"/>
        <v>0</v>
      </c>
      <c r="CA39" s="22"/>
      <c r="CB39" s="22">
        <f t="shared" si="60"/>
        <v>0</v>
      </c>
      <c r="CC39" s="22">
        <f t="shared" si="61"/>
        <v>18.571428571428573</v>
      </c>
      <c r="CD39" s="22">
        <f t="shared" si="62"/>
        <v>344.89795918367355</v>
      </c>
      <c r="CE39" s="22">
        <f t="shared" si="63"/>
        <v>0</v>
      </c>
      <c r="CF39" s="22"/>
      <c r="CG39" s="22">
        <f t="shared" si="64"/>
        <v>0</v>
      </c>
      <c r="CH39" s="22">
        <f t="shared" si="65"/>
        <v>18.166666666666668</v>
      </c>
      <c r="CI39" s="22">
        <f t="shared" si="66"/>
        <v>330.02777777777783</v>
      </c>
      <c r="CJ39" s="22">
        <f t="shared" si="67"/>
        <v>0</v>
      </c>
      <c r="CK39" s="22"/>
      <c r="CL39" s="22">
        <f t="shared" si="68"/>
        <v>0</v>
      </c>
      <c r="CM39" s="22">
        <f t="shared" si="69"/>
        <v>19.2</v>
      </c>
      <c r="CN39" s="22">
        <f t="shared" si="70"/>
        <v>368.64</v>
      </c>
      <c r="CO39" s="22">
        <f t="shared" si="71"/>
        <v>0</v>
      </c>
      <c r="CP39" s="22"/>
      <c r="CQ39" s="22">
        <f t="shared" si="72"/>
        <v>0</v>
      </c>
      <c r="CR39" s="22">
        <f t="shared" si="73"/>
        <v>17.285714285714285</v>
      </c>
      <c r="CS39" s="22">
        <f t="shared" si="74"/>
        <v>298.79591836734693</v>
      </c>
      <c r="CT39" s="22">
        <f t="shared" si="75"/>
        <v>0</v>
      </c>
      <c r="CU39" s="22"/>
      <c r="CV39" s="22">
        <f t="shared" si="76"/>
        <v>0</v>
      </c>
      <c r="CW39" s="22">
        <f t="shared" si="77"/>
        <v>19</v>
      </c>
      <c r="CX39" s="22">
        <f t="shared" si="78"/>
        <v>361</v>
      </c>
      <c r="CY39" s="22">
        <f t="shared" si="79"/>
        <v>0</v>
      </c>
      <c r="CZ39" s="22"/>
      <c r="DA39" s="22">
        <f t="shared" si="80"/>
        <v>0</v>
      </c>
      <c r="DB39" s="22">
        <f t="shared" si="81"/>
        <v>18</v>
      </c>
      <c r="DC39" s="22">
        <f t="shared" si="82"/>
        <v>324</v>
      </c>
      <c r="DD39" s="22">
        <f t="shared" si="83"/>
        <v>0</v>
      </c>
      <c r="DE39" s="23"/>
      <c r="DF39" s="22">
        <f t="shared" si="84"/>
        <v>0</v>
      </c>
      <c r="DG39" s="22">
        <f t="shared" si="85"/>
        <v>20</v>
      </c>
      <c r="DH39" s="22">
        <f t="shared" si="86"/>
        <v>400</v>
      </c>
      <c r="DI39" s="22">
        <f t="shared" si="87"/>
        <v>0</v>
      </c>
      <c r="DJ39" s="23"/>
      <c r="DK39" s="22">
        <f t="shared" si="88"/>
        <v>0</v>
      </c>
      <c r="DL39" s="22">
        <f t="shared" si="89"/>
        <v>20</v>
      </c>
      <c r="DM39" s="22">
        <f t="shared" si="90"/>
        <v>400</v>
      </c>
      <c r="DN39" s="22">
        <f t="shared" si="91"/>
        <v>0</v>
      </c>
      <c r="DO39" s="23"/>
      <c r="DP39" s="22">
        <f t="shared" si="0"/>
        <v>0</v>
      </c>
      <c r="DQ39" s="22">
        <f t="shared" si="1"/>
        <v>20.466666666666665</v>
      </c>
      <c r="DR39" s="22">
        <f t="shared" si="2"/>
        <v>418.8844444444444</v>
      </c>
      <c r="DS39" s="22">
        <f t="shared" si="3"/>
        <v>0</v>
      </c>
      <c r="DT39" s="22"/>
      <c r="DU39" s="22">
        <f t="shared" si="92"/>
        <v>0</v>
      </c>
      <c r="DV39" s="22">
        <f t="shared" si="93"/>
        <v>20</v>
      </c>
      <c r="DW39" s="22">
        <f t="shared" si="94"/>
        <v>400</v>
      </c>
      <c r="DX39" s="22">
        <f t="shared" si="95"/>
        <v>0</v>
      </c>
      <c r="DY39" s="22"/>
      <c r="DZ39" s="22">
        <f t="shared" si="96"/>
        <v>0</v>
      </c>
      <c r="EA39" s="22">
        <f t="shared" si="97"/>
        <v>19.8</v>
      </c>
      <c r="EB39" s="22">
        <f t="shared" si="98"/>
        <v>392.04</v>
      </c>
      <c r="EC39" s="22">
        <f t="shared" si="99"/>
        <v>0</v>
      </c>
      <c r="ED39" s="22"/>
      <c r="EE39" s="22">
        <f t="shared" si="100"/>
        <v>0</v>
      </c>
      <c r="EF39" s="22">
        <f t="shared" si="101"/>
        <v>21.8</v>
      </c>
      <c r="EG39" s="22">
        <f t="shared" si="102"/>
        <v>475.24</v>
      </c>
      <c r="EH39" s="22">
        <f t="shared" si="103"/>
        <v>0</v>
      </c>
      <c r="EI39" s="22"/>
      <c r="EJ39" s="22">
        <f t="shared" si="104"/>
        <v>0</v>
      </c>
      <c r="EK39" s="22">
        <f t="shared" si="105"/>
        <v>22.2</v>
      </c>
      <c r="EL39" s="22">
        <f t="shared" si="106"/>
        <v>492.84</v>
      </c>
      <c r="EM39" s="22">
        <f t="shared" si="107"/>
        <v>0</v>
      </c>
      <c r="EN39" s="22"/>
      <c r="EO39" s="22">
        <f t="shared" si="108"/>
        <v>0</v>
      </c>
      <c r="EP39" s="22">
        <f t="shared" si="109"/>
        <v>23.8</v>
      </c>
      <c r="EQ39" s="22">
        <f t="shared" si="110"/>
        <v>566.44000000000005</v>
      </c>
      <c r="ER39" s="22">
        <f t="shared" si="111"/>
        <v>0</v>
      </c>
      <c r="ES39" s="22"/>
      <c r="ET39" s="22">
        <f t="shared" si="112"/>
        <v>0</v>
      </c>
      <c r="EU39" s="22">
        <f t="shared" si="113"/>
        <v>6.7142857142857153</v>
      </c>
      <c r="EV39" s="22">
        <f t="shared" si="114"/>
        <v>45.081632653061241</v>
      </c>
      <c r="EW39" s="22">
        <f t="shared" si="115"/>
        <v>0</v>
      </c>
      <c r="EX39" s="22"/>
      <c r="EY39" s="22">
        <f t="shared" si="116"/>
        <v>0</v>
      </c>
      <c r="EZ39" s="22">
        <f t="shared" si="117"/>
        <v>8.125</v>
      </c>
      <c r="FA39" s="22">
        <f t="shared" si="118"/>
        <v>66.015625</v>
      </c>
      <c r="FB39" s="22">
        <f t="shared" si="119"/>
        <v>0</v>
      </c>
      <c r="FC39" s="22"/>
      <c r="FD39" s="22">
        <f t="shared" si="120"/>
        <v>0</v>
      </c>
      <c r="FE39" s="22">
        <f t="shared" si="121"/>
        <v>7.6666666666666643</v>
      </c>
      <c r="FF39" s="22">
        <f t="shared" si="122"/>
        <v>58.777777777777743</v>
      </c>
      <c r="FG39" s="22">
        <f t="shared" si="123"/>
        <v>0</v>
      </c>
      <c r="FH39" s="22"/>
      <c r="FI39" s="22">
        <f t="shared" si="124"/>
        <v>0</v>
      </c>
      <c r="FJ39" s="22">
        <f t="shared" si="125"/>
        <v>9.2999999999999972</v>
      </c>
      <c r="FK39" s="22">
        <f t="shared" si="126"/>
        <v>86.489999999999952</v>
      </c>
      <c r="FL39" s="22">
        <f t="shared" si="127"/>
        <v>0</v>
      </c>
      <c r="FM39" s="22"/>
      <c r="FN39" s="22">
        <f t="shared" si="128"/>
        <v>0</v>
      </c>
      <c r="FO39" s="22">
        <f t="shared" si="129"/>
        <v>10.727272727272727</v>
      </c>
      <c r="FP39" s="22">
        <f t="shared" si="130"/>
        <v>115.07438016528924</v>
      </c>
      <c r="FQ39" s="22">
        <f t="shared" si="131"/>
        <v>0</v>
      </c>
      <c r="FR39" s="22"/>
      <c r="FS39" s="22">
        <f t="shared" si="132"/>
        <v>0</v>
      </c>
      <c r="FT39" s="22">
        <f t="shared" si="133"/>
        <v>11.666666666666668</v>
      </c>
      <c r="FU39" s="22">
        <f t="shared" si="134"/>
        <v>136.11111111111114</v>
      </c>
      <c r="FV39" s="22">
        <f t="shared" si="135"/>
        <v>0</v>
      </c>
      <c r="FW39" s="22"/>
      <c r="FX39" s="22">
        <f t="shared" si="136"/>
        <v>0</v>
      </c>
      <c r="FY39" s="22">
        <f t="shared" si="137"/>
        <v>11.384615384615387</v>
      </c>
      <c r="FZ39" s="22">
        <f t="shared" si="138"/>
        <v>129.60946745562134</v>
      </c>
      <c r="GA39" s="22">
        <f t="shared" si="139"/>
        <v>0</v>
      </c>
      <c r="GB39" s="22"/>
      <c r="GC39" s="22">
        <f t="shared" si="140"/>
        <v>0</v>
      </c>
      <c r="GD39" s="22">
        <f t="shared" si="141"/>
        <v>13.428571428571427</v>
      </c>
      <c r="GE39" s="22">
        <f t="shared" si="142"/>
        <v>180.32653061224485</v>
      </c>
      <c r="GF39" s="22">
        <f t="shared" si="143"/>
        <v>0</v>
      </c>
      <c r="GG39" s="22"/>
      <c r="GH39" s="22">
        <f t="shared" si="144"/>
        <v>0</v>
      </c>
      <c r="GI39" s="22">
        <f t="shared" si="145"/>
        <v>14.2</v>
      </c>
      <c r="GJ39" s="22">
        <f t="shared" si="146"/>
        <v>201.64</v>
      </c>
      <c r="GK39" s="22">
        <f t="shared" si="147"/>
        <v>0</v>
      </c>
      <c r="GL39" s="22"/>
      <c r="GM39" s="22">
        <f t="shared" si="148"/>
        <v>0</v>
      </c>
      <c r="GN39" s="22">
        <f t="shared" si="149"/>
        <v>14.5</v>
      </c>
      <c r="GO39" s="22">
        <f t="shared" si="150"/>
        <v>210.25</v>
      </c>
      <c r="GP39" s="22">
        <f t="shared" si="151"/>
        <v>0</v>
      </c>
      <c r="GQ39" s="23"/>
      <c r="GR39" s="22">
        <f t="shared" si="152"/>
        <v>0</v>
      </c>
      <c r="GS39" s="22">
        <f t="shared" si="153"/>
        <v>15.352941176470587</v>
      </c>
      <c r="GT39" s="22">
        <f t="shared" si="154"/>
        <v>235.71280276816606</v>
      </c>
      <c r="GU39" s="22">
        <f t="shared" si="155"/>
        <v>0</v>
      </c>
      <c r="GV39" s="23"/>
      <c r="GW39" s="22">
        <f t="shared" si="156"/>
        <v>0</v>
      </c>
      <c r="GX39" s="22">
        <f t="shared" si="157"/>
        <v>15.555555555555557</v>
      </c>
      <c r="GY39" s="22">
        <f t="shared" si="158"/>
        <v>241.97530864197535</v>
      </c>
      <c r="GZ39" s="22">
        <f t="shared" si="159"/>
        <v>0</v>
      </c>
      <c r="HA39" s="23"/>
      <c r="HB39" s="22">
        <f t="shared" si="160"/>
        <v>0</v>
      </c>
      <c r="HC39" s="22">
        <f t="shared" si="161"/>
        <v>15.736842105263158</v>
      </c>
      <c r="HD39" s="22">
        <f t="shared" si="162"/>
        <v>247.64819944598338</v>
      </c>
      <c r="HE39" s="22">
        <f t="shared" si="163"/>
        <v>0</v>
      </c>
      <c r="HF39" s="23"/>
      <c r="HG39" s="22">
        <f t="shared" si="164"/>
        <v>0</v>
      </c>
      <c r="HH39" s="22">
        <f t="shared" si="165"/>
        <v>16.25</v>
      </c>
      <c r="HI39" s="22">
        <f t="shared" si="166"/>
        <v>264.0625</v>
      </c>
      <c r="HJ39" s="22">
        <f t="shared" si="167"/>
        <v>0</v>
      </c>
      <c r="HK39" s="23"/>
      <c r="HL39" s="22">
        <f t="shared" si="168"/>
        <v>0</v>
      </c>
      <c r="HM39" s="22">
        <f t="shared" si="169"/>
        <v>16.5</v>
      </c>
      <c r="HN39" s="22">
        <f t="shared" si="170"/>
        <v>272.25</v>
      </c>
      <c r="HO39" s="22">
        <f t="shared" si="171"/>
        <v>0</v>
      </c>
      <c r="HP39" s="23"/>
      <c r="HQ39" s="22">
        <f t="shared" si="172"/>
        <v>0</v>
      </c>
      <c r="HR39" s="22">
        <f t="shared" si="173"/>
        <v>16.625</v>
      </c>
      <c r="HS39" s="22">
        <f t="shared" si="174"/>
        <v>276.390625</v>
      </c>
      <c r="HT39" s="22">
        <f t="shared" si="175"/>
        <v>0</v>
      </c>
      <c r="HU39" s="23"/>
      <c r="HV39" s="22">
        <f t="shared" si="176"/>
        <v>0</v>
      </c>
      <c r="HW39" s="22">
        <f t="shared" si="177"/>
        <v>15.625</v>
      </c>
      <c r="HX39" s="22">
        <f t="shared" si="178"/>
        <v>244.140625</v>
      </c>
      <c r="HY39" s="22">
        <f t="shared" si="179"/>
        <v>0</v>
      </c>
    </row>
    <row r="40" spans="1:233">
      <c r="A40" s="14">
        <f t="shared" si="180"/>
        <v>44</v>
      </c>
      <c r="B40" s="15" t="s">
        <v>48</v>
      </c>
      <c r="C40" s="16">
        <f t="shared" si="181"/>
        <v>44.9</v>
      </c>
      <c r="D40" s="22"/>
      <c r="E40" s="22">
        <f t="shared" si="182"/>
        <v>0</v>
      </c>
      <c r="F40" s="22">
        <f t="shared" si="183"/>
        <v>7.3333333333333357</v>
      </c>
      <c r="G40" s="22">
        <f t="shared" si="184"/>
        <v>53.777777777777814</v>
      </c>
      <c r="H40" s="22">
        <f t="shared" si="185"/>
        <v>0</v>
      </c>
      <c r="I40" s="22"/>
      <c r="J40" s="22">
        <f t="shared" si="4"/>
        <v>0</v>
      </c>
      <c r="K40" s="22">
        <f t="shared" si="5"/>
        <v>9.2857142857142847</v>
      </c>
      <c r="L40" s="22">
        <f t="shared" si="6"/>
        <v>86.224489795918345</v>
      </c>
      <c r="M40" s="22">
        <f t="shared" si="7"/>
        <v>0</v>
      </c>
      <c r="N40" s="22"/>
      <c r="O40" s="22">
        <f t="shared" si="8"/>
        <v>0</v>
      </c>
      <c r="P40" s="22">
        <f t="shared" si="9"/>
        <v>10.875</v>
      </c>
      <c r="Q40" s="22">
        <f t="shared" si="10"/>
        <v>118.265625</v>
      </c>
      <c r="R40" s="22">
        <f t="shared" si="11"/>
        <v>0</v>
      </c>
      <c r="S40" s="22"/>
      <c r="T40" s="22">
        <f t="shared" si="12"/>
        <v>0</v>
      </c>
      <c r="U40" s="22">
        <f t="shared" si="13"/>
        <v>11.777777777777779</v>
      </c>
      <c r="V40" s="22">
        <f t="shared" si="14"/>
        <v>138.71604938271608</v>
      </c>
      <c r="W40" s="22">
        <f t="shared" si="15"/>
        <v>0</v>
      </c>
      <c r="X40" s="22"/>
      <c r="Y40" s="22">
        <f t="shared" si="16"/>
        <v>0</v>
      </c>
      <c r="Z40" s="22">
        <f t="shared" si="17"/>
        <v>13.3</v>
      </c>
      <c r="AA40" s="22">
        <f t="shared" si="18"/>
        <v>176.89000000000001</v>
      </c>
      <c r="AB40" s="22">
        <f t="shared" si="19"/>
        <v>0</v>
      </c>
      <c r="AC40" s="22"/>
      <c r="AD40" s="22">
        <f t="shared" si="20"/>
        <v>0</v>
      </c>
      <c r="AE40" s="22">
        <f t="shared" si="21"/>
        <v>13.818181818181817</v>
      </c>
      <c r="AF40" s="22">
        <f t="shared" si="22"/>
        <v>190.94214876033053</v>
      </c>
      <c r="AG40" s="22">
        <f t="shared" si="23"/>
        <v>0</v>
      </c>
      <c r="AH40" s="22"/>
      <c r="AI40" s="22">
        <f t="shared" si="24"/>
        <v>0</v>
      </c>
      <c r="AJ40" s="22">
        <f t="shared" si="25"/>
        <v>14.833333333333332</v>
      </c>
      <c r="AK40" s="22">
        <f t="shared" si="26"/>
        <v>220.02777777777774</v>
      </c>
      <c r="AL40" s="22">
        <f t="shared" si="27"/>
        <v>0</v>
      </c>
      <c r="AM40" s="22"/>
      <c r="AN40" s="22">
        <f t="shared" si="28"/>
        <v>0</v>
      </c>
      <c r="AO40" s="22">
        <f t="shared" si="29"/>
        <v>15.692307692307693</v>
      </c>
      <c r="AP40" s="22">
        <f t="shared" si="30"/>
        <v>246.24852071005921</v>
      </c>
      <c r="AQ40" s="22">
        <f t="shared" si="31"/>
        <v>0</v>
      </c>
      <c r="AR40" s="22"/>
      <c r="AS40" s="22">
        <f t="shared" si="32"/>
        <v>0</v>
      </c>
      <c r="AT40" s="22">
        <f t="shared" si="33"/>
        <v>16.642857142857142</v>
      </c>
      <c r="AU40" s="22">
        <f t="shared" si="34"/>
        <v>276.98469387755102</v>
      </c>
      <c r="AV40" s="22">
        <f t="shared" si="35"/>
        <v>0</v>
      </c>
      <c r="AW40" s="22"/>
      <c r="AX40" s="22">
        <f t="shared" si="36"/>
        <v>0</v>
      </c>
      <c r="AY40" s="22">
        <f t="shared" si="37"/>
        <v>16</v>
      </c>
      <c r="AZ40" s="22">
        <f t="shared" si="38"/>
        <v>256</v>
      </c>
      <c r="BA40" s="22">
        <f t="shared" si="39"/>
        <v>0</v>
      </c>
      <c r="BB40" s="22"/>
      <c r="BC40" s="22">
        <f t="shared" si="40"/>
        <v>0</v>
      </c>
      <c r="BD40" s="22">
        <f t="shared" si="41"/>
        <v>17.375</v>
      </c>
      <c r="BE40" s="22">
        <f t="shared" si="42"/>
        <v>301.890625</v>
      </c>
      <c r="BF40" s="22">
        <f t="shared" si="43"/>
        <v>0</v>
      </c>
      <c r="BG40" s="22"/>
      <c r="BH40" s="22">
        <f t="shared" si="44"/>
        <v>0</v>
      </c>
      <c r="BI40" s="22">
        <f t="shared" si="45"/>
        <v>17.411764705882351</v>
      </c>
      <c r="BJ40" s="22">
        <f t="shared" si="46"/>
        <v>303.16955017301035</v>
      </c>
      <c r="BK40" s="22">
        <f t="shared" si="47"/>
        <v>0</v>
      </c>
      <c r="BL40" s="22"/>
      <c r="BM40" s="22">
        <f t="shared" si="48"/>
        <v>0</v>
      </c>
      <c r="BN40" s="22">
        <f t="shared" si="49"/>
        <v>19</v>
      </c>
      <c r="BO40" s="22">
        <f t="shared" si="50"/>
        <v>361</v>
      </c>
      <c r="BP40" s="22">
        <f t="shared" si="51"/>
        <v>0</v>
      </c>
      <c r="BQ40" s="22"/>
      <c r="BR40" s="22">
        <f t="shared" si="52"/>
        <v>0</v>
      </c>
      <c r="BS40" s="22">
        <f t="shared" si="53"/>
        <v>18.473684210526315</v>
      </c>
      <c r="BT40" s="22">
        <f t="shared" si="54"/>
        <v>341.2770083102493</v>
      </c>
      <c r="BU40" s="22">
        <f t="shared" si="55"/>
        <v>0</v>
      </c>
      <c r="BV40" s="22"/>
      <c r="BW40" s="22">
        <f t="shared" si="56"/>
        <v>0</v>
      </c>
      <c r="BX40" s="22">
        <f t="shared" si="57"/>
        <v>19.307692307692307</v>
      </c>
      <c r="BY40" s="22">
        <f t="shared" si="58"/>
        <v>372.78698224852064</v>
      </c>
      <c r="BZ40" s="22">
        <f t="shared" si="59"/>
        <v>0</v>
      </c>
      <c r="CA40" s="22"/>
      <c r="CB40" s="22">
        <f t="shared" si="60"/>
        <v>0</v>
      </c>
      <c r="CC40" s="22">
        <f t="shared" si="61"/>
        <v>19.571428571428573</v>
      </c>
      <c r="CD40" s="22">
        <f t="shared" si="62"/>
        <v>383.04081632653066</v>
      </c>
      <c r="CE40" s="22">
        <f t="shared" si="63"/>
        <v>0</v>
      </c>
      <c r="CF40" s="22"/>
      <c r="CG40" s="22">
        <f t="shared" si="64"/>
        <v>0</v>
      </c>
      <c r="CH40" s="22">
        <f t="shared" si="65"/>
        <v>19.166666666666668</v>
      </c>
      <c r="CI40" s="22">
        <f t="shared" si="66"/>
        <v>367.36111111111114</v>
      </c>
      <c r="CJ40" s="22">
        <f t="shared" si="67"/>
        <v>0</v>
      </c>
      <c r="CK40" s="22"/>
      <c r="CL40" s="22">
        <f t="shared" si="68"/>
        <v>0</v>
      </c>
      <c r="CM40" s="22">
        <f t="shared" si="69"/>
        <v>20.2</v>
      </c>
      <c r="CN40" s="22">
        <f t="shared" si="70"/>
        <v>408.03999999999996</v>
      </c>
      <c r="CO40" s="22">
        <f t="shared" si="71"/>
        <v>0</v>
      </c>
      <c r="CP40" s="22"/>
      <c r="CQ40" s="22">
        <f t="shared" si="72"/>
        <v>0</v>
      </c>
      <c r="CR40" s="22">
        <f t="shared" si="73"/>
        <v>18.285714285714285</v>
      </c>
      <c r="CS40" s="22">
        <f t="shared" si="74"/>
        <v>334.36734693877548</v>
      </c>
      <c r="CT40" s="22">
        <f t="shared" si="75"/>
        <v>0</v>
      </c>
      <c r="CU40" s="22"/>
      <c r="CV40" s="22">
        <f t="shared" si="76"/>
        <v>0</v>
      </c>
      <c r="CW40" s="22">
        <f t="shared" si="77"/>
        <v>20</v>
      </c>
      <c r="CX40" s="22">
        <f t="shared" si="78"/>
        <v>400</v>
      </c>
      <c r="CY40" s="22">
        <f t="shared" si="79"/>
        <v>0</v>
      </c>
      <c r="CZ40" s="22"/>
      <c r="DA40" s="22">
        <f t="shared" si="80"/>
        <v>0</v>
      </c>
      <c r="DB40" s="22">
        <f t="shared" si="81"/>
        <v>19</v>
      </c>
      <c r="DC40" s="22">
        <f t="shared" si="82"/>
        <v>361</v>
      </c>
      <c r="DD40" s="22">
        <f t="shared" si="83"/>
        <v>0</v>
      </c>
      <c r="DE40" s="23"/>
      <c r="DF40" s="22">
        <f t="shared" si="84"/>
        <v>0</v>
      </c>
      <c r="DG40" s="22">
        <f t="shared" si="85"/>
        <v>21</v>
      </c>
      <c r="DH40" s="22">
        <f t="shared" si="86"/>
        <v>441</v>
      </c>
      <c r="DI40" s="22">
        <f t="shared" si="87"/>
        <v>0</v>
      </c>
      <c r="DJ40" s="23"/>
      <c r="DK40" s="22">
        <f t="shared" si="88"/>
        <v>0</v>
      </c>
      <c r="DL40" s="22">
        <f t="shared" si="89"/>
        <v>21</v>
      </c>
      <c r="DM40" s="22">
        <f t="shared" si="90"/>
        <v>441</v>
      </c>
      <c r="DN40" s="22">
        <f t="shared" si="91"/>
        <v>0</v>
      </c>
      <c r="DO40" s="23"/>
      <c r="DP40" s="22">
        <f t="shared" si="0"/>
        <v>0</v>
      </c>
      <c r="DQ40" s="22">
        <f t="shared" si="1"/>
        <v>21.466666666666665</v>
      </c>
      <c r="DR40" s="22">
        <f t="shared" si="2"/>
        <v>460.81777777777768</v>
      </c>
      <c r="DS40" s="22">
        <f t="shared" si="3"/>
        <v>0</v>
      </c>
      <c r="DT40" s="22"/>
      <c r="DU40" s="22">
        <f t="shared" si="92"/>
        <v>0</v>
      </c>
      <c r="DV40" s="22">
        <f t="shared" si="93"/>
        <v>21</v>
      </c>
      <c r="DW40" s="22">
        <f t="shared" si="94"/>
        <v>441</v>
      </c>
      <c r="DX40" s="22">
        <f t="shared" si="95"/>
        <v>0</v>
      </c>
      <c r="DY40" s="22"/>
      <c r="DZ40" s="22">
        <f t="shared" si="96"/>
        <v>0</v>
      </c>
      <c r="EA40" s="22">
        <f t="shared" si="97"/>
        <v>20.8</v>
      </c>
      <c r="EB40" s="22">
        <f t="shared" si="98"/>
        <v>432.64000000000004</v>
      </c>
      <c r="EC40" s="22">
        <f t="shared" si="99"/>
        <v>0</v>
      </c>
      <c r="ED40" s="22"/>
      <c r="EE40" s="22">
        <f t="shared" si="100"/>
        <v>0</v>
      </c>
      <c r="EF40" s="22">
        <f t="shared" si="101"/>
        <v>22.8</v>
      </c>
      <c r="EG40" s="22">
        <f t="shared" si="102"/>
        <v>519.84</v>
      </c>
      <c r="EH40" s="22">
        <f t="shared" si="103"/>
        <v>0</v>
      </c>
      <c r="EI40" s="22"/>
      <c r="EJ40" s="22">
        <f t="shared" si="104"/>
        <v>0</v>
      </c>
      <c r="EK40" s="22">
        <f t="shared" si="105"/>
        <v>23.2</v>
      </c>
      <c r="EL40" s="22">
        <f t="shared" si="106"/>
        <v>538.24</v>
      </c>
      <c r="EM40" s="22">
        <f t="shared" si="107"/>
        <v>0</v>
      </c>
      <c r="EN40" s="22"/>
      <c r="EO40" s="22">
        <f t="shared" si="108"/>
        <v>0</v>
      </c>
      <c r="EP40" s="22">
        <f t="shared" si="109"/>
        <v>24.8</v>
      </c>
      <c r="EQ40" s="22">
        <f t="shared" si="110"/>
        <v>615.04000000000008</v>
      </c>
      <c r="ER40" s="22">
        <f t="shared" si="111"/>
        <v>0</v>
      </c>
      <c r="ES40" s="22"/>
      <c r="ET40" s="22">
        <f t="shared" si="112"/>
        <v>0</v>
      </c>
      <c r="EU40" s="22">
        <f t="shared" si="113"/>
        <v>7.7142857142857153</v>
      </c>
      <c r="EV40" s="22">
        <f t="shared" si="114"/>
        <v>59.510204081632672</v>
      </c>
      <c r="EW40" s="22">
        <f t="shared" si="115"/>
        <v>0</v>
      </c>
      <c r="EX40" s="22"/>
      <c r="EY40" s="22">
        <f t="shared" si="116"/>
        <v>0</v>
      </c>
      <c r="EZ40" s="22">
        <f t="shared" si="117"/>
        <v>9.125</v>
      </c>
      <c r="FA40" s="22">
        <f t="shared" si="118"/>
        <v>83.265625</v>
      </c>
      <c r="FB40" s="22">
        <f t="shared" si="119"/>
        <v>0</v>
      </c>
      <c r="FC40" s="22"/>
      <c r="FD40" s="22">
        <f t="shared" si="120"/>
        <v>0</v>
      </c>
      <c r="FE40" s="22">
        <f t="shared" si="121"/>
        <v>8.6666666666666643</v>
      </c>
      <c r="FF40" s="22">
        <f t="shared" si="122"/>
        <v>75.111111111111072</v>
      </c>
      <c r="FG40" s="22">
        <f t="shared" si="123"/>
        <v>0</v>
      </c>
      <c r="FH40" s="22"/>
      <c r="FI40" s="22">
        <f t="shared" si="124"/>
        <v>0</v>
      </c>
      <c r="FJ40" s="22">
        <f t="shared" si="125"/>
        <v>10.299999999999997</v>
      </c>
      <c r="FK40" s="22">
        <f t="shared" si="126"/>
        <v>106.08999999999995</v>
      </c>
      <c r="FL40" s="22">
        <f t="shared" si="127"/>
        <v>0</v>
      </c>
      <c r="FM40" s="22"/>
      <c r="FN40" s="22">
        <f t="shared" si="128"/>
        <v>0</v>
      </c>
      <c r="FO40" s="22">
        <f t="shared" si="129"/>
        <v>11.727272727272727</v>
      </c>
      <c r="FP40" s="22">
        <f t="shared" si="130"/>
        <v>137.52892561983469</v>
      </c>
      <c r="FQ40" s="22">
        <f t="shared" si="131"/>
        <v>0</v>
      </c>
      <c r="FR40" s="22"/>
      <c r="FS40" s="22">
        <f t="shared" si="132"/>
        <v>0</v>
      </c>
      <c r="FT40" s="22">
        <f t="shared" si="133"/>
        <v>12.666666666666668</v>
      </c>
      <c r="FU40" s="22">
        <f t="shared" si="134"/>
        <v>160.44444444444449</v>
      </c>
      <c r="FV40" s="22">
        <f t="shared" si="135"/>
        <v>0</v>
      </c>
      <c r="FW40" s="22"/>
      <c r="FX40" s="22">
        <f t="shared" si="136"/>
        <v>0</v>
      </c>
      <c r="FY40" s="22">
        <f t="shared" si="137"/>
        <v>12.384615384615387</v>
      </c>
      <c r="FZ40" s="22">
        <f t="shared" si="138"/>
        <v>153.37869822485212</v>
      </c>
      <c r="GA40" s="22">
        <f t="shared" si="139"/>
        <v>0</v>
      </c>
      <c r="GB40" s="22"/>
      <c r="GC40" s="22">
        <f t="shared" si="140"/>
        <v>0</v>
      </c>
      <c r="GD40" s="22">
        <f t="shared" si="141"/>
        <v>14.428571428571427</v>
      </c>
      <c r="GE40" s="22">
        <f t="shared" si="142"/>
        <v>208.18367346938771</v>
      </c>
      <c r="GF40" s="22">
        <f t="shared" si="143"/>
        <v>0</v>
      </c>
      <c r="GG40" s="22"/>
      <c r="GH40" s="22">
        <f t="shared" si="144"/>
        <v>0</v>
      </c>
      <c r="GI40" s="22">
        <f t="shared" si="145"/>
        <v>15.2</v>
      </c>
      <c r="GJ40" s="22">
        <f t="shared" si="146"/>
        <v>231.04</v>
      </c>
      <c r="GK40" s="22">
        <f t="shared" si="147"/>
        <v>0</v>
      </c>
      <c r="GL40" s="22"/>
      <c r="GM40" s="22">
        <f t="shared" si="148"/>
        <v>0</v>
      </c>
      <c r="GN40" s="22">
        <f t="shared" si="149"/>
        <v>15.5</v>
      </c>
      <c r="GO40" s="22">
        <f t="shared" si="150"/>
        <v>240.25</v>
      </c>
      <c r="GP40" s="22">
        <f t="shared" si="151"/>
        <v>0</v>
      </c>
      <c r="GQ40" s="23"/>
      <c r="GR40" s="22">
        <f t="shared" si="152"/>
        <v>0</v>
      </c>
      <c r="GS40" s="22">
        <f t="shared" si="153"/>
        <v>16.352941176470587</v>
      </c>
      <c r="GT40" s="22">
        <f t="shared" si="154"/>
        <v>267.41868512110722</v>
      </c>
      <c r="GU40" s="22">
        <f t="shared" si="155"/>
        <v>0</v>
      </c>
      <c r="GV40" s="23"/>
      <c r="GW40" s="22">
        <f t="shared" si="156"/>
        <v>0</v>
      </c>
      <c r="GX40" s="22">
        <f t="shared" si="157"/>
        <v>16.555555555555557</v>
      </c>
      <c r="GY40" s="22">
        <f t="shared" si="158"/>
        <v>274.08641975308649</v>
      </c>
      <c r="GZ40" s="22">
        <f t="shared" si="159"/>
        <v>0</v>
      </c>
      <c r="HA40" s="23"/>
      <c r="HB40" s="22">
        <f t="shared" si="160"/>
        <v>0</v>
      </c>
      <c r="HC40" s="22">
        <f t="shared" si="161"/>
        <v>16.736842105263158</v>
      </c>
      <c r="HD40" s="22">
        <f t="shared" si="162"/>
        <v>280.12188365650968</v>
      </c>
      <c r="HE40" s="22">
        <f t="shared" si="163"/>
        <v>0</v>
      </c>
      <c r="HF40" s="23"/>
      <c r="HG40" s="22">
        <f t="shared" si="164"/>
        <v>0</v>
      </c>
      <c r="HH40" s="22">
        <f t="shared" si="165"/>
        <v>17.25</v>
      </c>
      <c r="HI40" s="22">
        <f t="shared" si="166"/>
        <v>297.5625</v>
      </c>
      <c r="HJ40" s="22">
        <f t="shared" si="167"/>
        <v>0</v>
      </c>
      <c r="HK40" s="23"/>
      <c r="HL40" s="22">
        <f t="shared" si="168"/>
        <v>0</v>
      </c>
      <c r="HM40" s="22">
        <f t="shared" si="169"/>
        <v>17.5</v>
      </c>
      <c r="HN40" s="22">
        <f t="shared" si="170"/>
        <v>306.25</v>
      </c>
      <c r="HO40" s="22">
        <f t="shared" si="171"/>
        <v>0</v>
      </c>
      <c r="HP40" s="23"/>
      <c r="HQ40" s="22">
        <f t="shared" si="172"/>
        <v>0</v>
      </c>
      <c r="HR40" s="22">
        <f t="shared" si="173"/>
        <v>17.625</v>
      </c>
      <c r="HS40" s="22">
        <f t="shared" si="174"/>
        <v>310.640625</v>
      </c>
      <c r="HT40" s="22">
        <f t="shared" si="175"/>
        <v>0</v>
      </c>
      <c r="HU40" s="23"/>
      <c r="HV40" s="22">
        <f t="shared" si="176"/>
        <v>0</v>
      </c>
      <c r="HW40" s="22">
        <f t="shared" si="177"/>
        <v>16.625</v>
      </c>
      <c r="HX40" s="22">
        <f t="shared" si="178"/>
        <v>276.390625</v>
      </c>
      <c r="HY40" s="22">
        <f t="shared" si="179"/>
        <v>0</v>
      </c>
    </row>
    <row r="41" spans="1:233">
      <c r="A41" s="14">
        <f t="shared" si="180"/>
        <v>45</v>
      </c>
      <c r="B41" s="15" t="s">
        <v>48</v>
      </c>
      <c r="C41" s="16">
        <f t="shared" si="181"/>
        <v>45.9</v>
      </c>
      <c r="D41" s="22"/>
      <c r="E41" s="22">
        <f t="shared" si="182"/>
        <v>0</v>
      </c>
      <c r="F41" s="22">
        <f t="shared" si="183"/>
        <v>8.3333333333333357</v>
      </c>
      <c r="G41" s="22">
        <f t="shared" si="184"/>
        <v>69.444444444444485</v>
      </c>
      <c r="H41" s="22">
        <f t="shared" si="185"/>
        <v>0</v>
      </c>
      <c r="I41" s="22"/>
      <c r="J41" s="22">
        <f t="shared" si="4"/>
        <v>0</v>
      </c>
      <c r="K41" s="22">
        <f t="shared" si="5"/>
        <v>10.285714285714285</v>
      </c>
      <c r="L41" s="22">
        <f t="shared" si="6"/>
        <v>105.79591836734691</v>
      </c>
      <c r="M41" s="22">
        <f t="shared" si="7"/>
        <v>0</v>
      </c>
      <c r="N41" s="22"/>
      <c r="O41" s="22">
        <f t="shared" si="8"/>
        <v>0</v>
      </c>
      <c r="P41" s="22">
        <f t="shared" si="9"/>
        <v>11.875</v>
      </c>
      <c r="Q41" s="22">
        <f t="shared" si="10"/>
        <v>141.015625</v>
      </c>
      <c r="R41" s="22">
        <f t="shared" si="11"/>
        <v>0</v>
      </c>
      <c r="S41" s="22"/>
      <c r="T41" s="22">
        <f t="shared" si="12"/>
        <v>0</v>
      </c>
      <c r="U41" s="22">
        <f t="shared" si="13"/>
        <v>12.777777777777779</v>
      </c>
      <c r="V41" s="22">
        <f t="shared" si="14"/>
        <v>163.27160493827162</v>
      </c>
      <c r="W41" s="22">
        <f t="shared" si="15"/>
        <v>0</v>
      </c>
      <c r="X41" s="22"/>
      <c r="Y41" s="22">
        <f t="shared" si="16"/>
        <v>0</v>
      </c>
      <c r="Z41" s="22">
        <f t="shared" si="17"/>
        <v>14.3</v>
      </c>
      <c r="AA41" s="22">
        <f t="shared" si="18"/>
        <v>204.49</v>
      </c>
      <c r="AB41" s="22">
        <f t="shared" si="19"/>
        <v>0</v>
      </c>
      <c r="AC41" s="22"/>
      <c r="AD41" s="22">
        <f t="shared" si="20"/>
        <v>0</v>
      </c>
      <c r="AE41" s="22">
        <f t="shared" si="21"/>
        <v>14.818181818181817</v>
      </c>
      <c r="AF41" s="22">
        <f t="shared" si="22"/>
        <v>219.57851239669418</v>
      </c>
      <c r="AG41" s="22">
        <f t="shared" si="23"/>
        <v>0</v>
      </c>
      <c r="AH41" s="22"/>
      <c r="AI41" s="22">
        <f t="shared" si="24"/>
        <v>0</v>
      </c>
      <c r="AJ41" s="22">
        <f t="shared" si="25"/>
        <v>15.833333333333332</v>
      </c>
      <c r="AK41" s="22">
        <f t="shared" si="26"/>
        <v>250.6944444444444</v>
      </c>
      <c r="AL41" s="22">
        <f t="shared" si="27"/>
        <v>0</v>
      </c>
      <c r="AM41" s="22"/>
      <c r="AN41" s="22">
        <f t="shared" si="28"/>
        <v>0</v>
      </c>
      <c r="AO41" s="22">
        <f t="shared" si="29"/>
        <v>16.692307692307693</v>
      </c>
      <c r="AP41" s="22">
        <f t="shared" si="30"/>
        <v>278.63313609467457</v>
      </c>
      <c r="AQ41" s="22">
        <f t="shared" si="31"/>
        <v>0</v>
      </c>
      <c r="AR41" s="22"/>
      <c r="AS41" s="22">
        <f t="shared" si="32"/>
        <v>0</v>
      </c>
      <c r="AT41" s="22">
        <f t="shared" si="33"/>
        <v>17.642857142857142</v>
      </c>
      <c r="AU41" s="22">
        <f t="shared" si="34"/>
        <v>311.2704081632653</v>
      </c>
      <c r="AV41" s="22">
        <f t="shared" si="35"/>
        <v>0</v>
      </c>
      <c r="AW41" s="22"/>
      <c r="AX41" s="22">
        <f t="shared" si="36"/>
        <v>0</v>
      </c>
      <c r="AY41" s="22">
        <f t="shared" si="37"/>
        <v>17</v>
      </c>
      <c r="AZ41" s="22">
        <f t="shared" si="38"/>
        <v>289</v>
      </c>
      <c r="BA41" s="22">
        <f t="shared" si="39"/>
        <v>0</v>
      </c>
      <c r="BB41" s="22"/>
      <c r="BC41" s="22">
        <f t="shared" si="40"/>
        <v>0</v>
      </c>
      <c r="BD41" s="22">
        <f t="shared" si="41"/>
        <v>18.375</v>
      </c>
      <c r="BE41" s="22">
        <f t="shared" si="42"/>
        <v>337.640625</v>
      </c>
      <c r="BF41" s="22">
        <f t="shared" si="43"/>
        <v>0</v>
      </c>
      <c r="BG41" s="22"/>
      <c r="BH41" s="22">
        <f t="shared" si="44"/>
        <v>0</v>
      </c>
      <c r="BI41" s="22">
        <f t="shared" si="45"/>
        <v>18.411764705882351</v>
      </c>
      <c r="BJ41" s="22">
        <f t="shared" si="46"/>
        <v>338.99307958477505</v>
      </c>
      <c r="BK41" s="22">
        <f t="shared" si="47"/>
        <v>0</v>
      </c>
      <c r="BL41" s="22"/>
      <c r="BM41" s="22">
        <f t="shared" si="48"/>
        <v>0</v>
      </c>
      <c r="BN41" s="22">
        <f t="shared" si="49"/>
        <v>20</v>
      </c>
      <c r="BO41" s="22">
        <f t="shared" si="50"/>
        <v>400</v>
      </c>
      <c r="BP41" s="22">
        <f t="shared" si="51"/>
        <v>0</v>
      </c>
      <c r="BQ41" s="22"/>
      <c r="BR41" s="22">
        <f t="shared" si="52"/>
        <v>0</v>
      </c>
      <c r="BS41" s="22">
        <f t="shared" si="53"/>
        <v>19.473684210526315</v>
      </c>
      <c r="BT41" s="22">
        <f t="shared" si="54"/>
        <v>379.2243767313019</v>
      </c>
      <c r="BU41" s="22">
        <f t="shared" si="55"/>
        <v>0</v>
      </c>
      <c r="BV41" s="22"/>
      <c r="BW41" s="22">
        <f t="shared" si="56"/>
        <v>0</v>
      </c>
      <c r="BX41" s="22">
        <f t="shared" si="57"/>
        <v>20.307692307692307</v>
      </c>
      <c r="BY41" s="22">
        <f t="shared" si="58"/>
        <v>412.40236686390529</v>
      </c>
      <c r="BZ41" s="22">
        <f t="shared" si="59"/>
        <v>0</v>
      </c>
      <c r="CA41" s="22"/>
      <c r="CB41" s="22">
        <f t="shared" si="60"/>
        <v>0</v>
      </c>
      <c r="CC41" s="22">
        <f t="shared" si="61"/>
        <v>20.571428571428573</v>
      </c>
      <c r="CD41" s="22">
        <f t="shared" si="62"/>
        <v>423.18367346938783</v>
      </c>
      <c r="CE41" s="22">
        <f t="shared" si="63"/>
        <v>0</v>
      </c>
      <c r="CF41" s="22"/>
      <c r="CG41" s="22">
        <f t="shared" si="64"/>
        <v>0</v>
      </c>
      <c r="CH41" s="22">
        <f t="shared" si="65"/>
        <v>20.166666666666668</v>
      </c>
      <c r="CI41" s="22">
        <f t="shared" si="66"/>
        <v>406.69444444444451</v>
      </c>
      <c r="CJ41" s="22">
        <f t="shared" si="67"/>
        <v>0</v>
      </c>
      <c r="CK41" s="22"/>
      <c r="CL41" s="22">
        <f t="shared" si="68"/>
        <v>0</v>
      </c>
      <c r="CM41" s="22">
        <f t="shared" si="69"/>
        <v>21.2</v>
      </c>
      <c r="CN41" s="22">
        <f t="shared" si="70"/>
        <v>449.44</v>
      </c>
      <c r="CO41" s="22">
        <f t="shared" si="71"/>
        <v>0</v>
      </c>
      <c r="CP41" s="22"/>
      <c r="CQ41" s="22">
        <f t="shared" si="72"/>
        <v>0</v>
      </c>
      <c r="CR41" s="22">
        <f t="shared" si="73"/>
        <v>19.285714285714285</v>
      </c>
      <c r="CS41" s="22">
        <f t="shared" si="74"/>
        <v>371.93877551020404</v>
      </c>
      <c r="CT41" s="22">
        <f t="shared" si="75"/>
        <v>0</v>
      </c>
      <c r="CU41" s="22"/>
      <c r="CV41" s="22">
        <f t="shared" si="76"/>
        <v>0</v>
      </c>
      <c r="CW41" s="22">
        <f t="shared" si="77"/>
        <v>21</v>
      </c>
      <c r="CX41" s="22">
        <f t="shared" si="78"/>
        <v>441</v>
      </c>
      <c r="CY41" s="22">
        <f t="shared" si="79"/>
        <v>0</v>
      </c>
      <c r="CZ41" s="22"/>
      <c r="DA41" s="22">
        <f t="shared" si="80"/>
        <v>0</v>
      </c>
      <c r="DB41" s="22">
        <f t="shared" si="81"/>
        <v>20</v>
      </c>
      <c r="DC41" s="22">
        <f t="shared" si="82"/>
        <v>400</v>
      </c>
      <c r="DD41" s="22">
        <f t="shared" si="83"/>
        <v>0</v>
      </c>
      <c r="DE41" s="23"/>
      <c r="DF41" s="22">
        <f t="shared" si="84"/>
        <v>0</v>
      </c>
      <c r="DG41" s="22">
        <f t="shared" si="85"/>
        <v>22</v>
      </c>
      <c r="DH41" s="22">
        <f t="shared" si="86"/>
        <v>484</v>
      </c>
      <c r="DI41" s="22">
        <f t="shared" si="87"/>
        <v>0</v>
      </c>
      <c r="DJ41" s="23"/>
      <c r="DK41" s="22">
        <f t="shared" si="88"/>
        <v>0</v>
      </c>
      <c r="DL41" s="22">
        <f t="shared" si="89"/>
        <v>22</v>
      </c>
      <c r="DM41" s="22">
        <f t="shared" si="90"/>
        <v>484</v>
      </c>
      <c r="DN41" s="22">
        <f t="shared" si="91"/>
        <v>0</v>
      </c>
      <c r="DO41" s="23"/>
      <c r="DP41" s="22">
        <f t="shared" si="0"/>
        <v>0</v>
      </c>
      <c r="DQ41" s="22">
        <f t="shared" si="1"/>
        <v>22.466666666666665</v>
      </c>
      <c r="DR41" s="22">
        <f t="shared" si="2"/>
        <v>504.75111111111102</v>
      </c>
      <c r="DS41" s="22">
        <f t="shared" si="3"/>
        <v>0</v>
      </c>
      <c r="DT41" s="22"/>
      <c r="DU41" s="22">
        <f t="shared" si="92"/>
        <v>0</v>
      </c>
      <c r="DV41" s="22">
        <f t="shared" si="93"/>
        <v>22</v>
      </c>
      <c r="DW41" s="22">
        <f t="shared" si="94"/>
        <v>484</v>
      </c>
      <c r="DX41" s="22">
        <f t="shared" si="95"/>
        <v>0</v>
      </c>
      <c r="DY41" s="22"/>
      <c r="DZ41" s="22">
        <f t="shared" si="96"/>
        <v>0</v>
      </c>
      <c r="EA41" s="22">
        <f t="shared" si="97"/>
        <v>21.8</v>
      </c>
      <c r="EB41" s="22">
        <f t="shared" si="98"/>
        <v>475.24</v>
      </c>
      <c r="EC41" s="22">
        <f t="shared" si="99"/>
        <v>0</v>
      </c>
      <c r="ED41" s="22"/>
      <c r="EE41" s="22">
        <f t="shared" si="100"/>
        <v>0</v>
      </c>
      <c r="EF41" s="22">
        <f t="shared" si="101"/>
        <v>23.8</v>
      </c>
      <c r="EG41" s="22">
        <f t="shared" si="102"/>
        <v>566.44000000000005</v>
      </c>
      <c r="EH41" s="22">
        <f t="shared" si="103"/>
        <v>0</v>
      </c>
      <c r="EI41" s="22"/>
      <c r="EJ41" s="22">
        <f t="shared" si="104"/>
        <v>0</v>
      </c>
      <c r="EK41" s="22">
        <f t="shared" si="105"/>
        <v>24.2</v>
      </c>
      <c r="EL41" s="22">
        <f t="shared" si="106"/>
        <v>585.64</v>
      </c>
      <c r="EM41" s="22">
        <f t="shared" si="107"/>
        <v>0</v>
      </c>
      <c r="EN41" s="22"/>
      <c r="EO41" s="22">
        <f t="shared" si="108"/>
        <v>0</v>
      </c>
      <c r="EP41" s="22">
        <f t="shared" si="109"/>
        <v>25.8</v>
      </c>
      <c r="EQ41" s="22">
        <f t="shared" si="110"/>
        <v>665.64</v>
      </c>
      <c r="ER41" s="22">
        <f t="shared" si="111"/>
        <v>0</v>
      </c>
      <c r="ES41" s="22"/>
      <c r="ET41" s="22">
        <f t="shared" si="112"/>
        <v>0</v>
      </c>
      <c r="EU41" s="22">
        <f t="shared" si="113"/>
        <v>8.7142857142857153</v>
      </c>
      <c r="EV41" s="22">
        <f t="shared" si="114"/>
        <v>75.938775510204096</v>
      </c>
      <c r="EW41" s="22">
        <f t="shared" si="115"/>
        <v>0</v>
      </c>
      <c r="EX41" s="22"/>
      <c r="EY41" s="22">
        <f t="shared" si="116"/>
        <v>0</v>
      </c>
      <c r="EZ41" s="22">
        <f t="shared" si="117"/>
        <v>10.125</v>
      </c>
      <c r="FA41" s="22">
        <f t="shared" si="118"/>
        <v>102.515625</v>
      </c>
      <c r="FB41" s="22">
        <f t="shared" si="119"/>
        <v>0</v>
      </c>
      <c r="FC41" s="22"/>
      <c r="FD41" s="22">
        <f t="shared" si="120"/>
        <v>0</v>
      </c>
      <c r="FE41" s="22">
        <f t="shared" si="121"/>
        <v>9.6666666666666643</v>
      </c>
      <c r="FF41" s="22">
        <f t="shared" si="122"/>
        <v>93.4444444444444</v>
      </c>
      <c r="FG41" s="22">
        <f t="shared" si="123"/>
        <v>0</v>
      </c>
      <c r="FH41" s="22"/>
      <c r="FI41" s="22">
        <f t="shared" si="124"/>
        <v>0</v>
      </c>
      <c r="FJ41" s="22">
        <f t="shared" si="125"/>
        <v>11.299999999999997</v>
      </c>
      <c r="FK41" s="22">
        <f t="shared" si="126"/>
        <v>127.68999999999994</v>
      </c>
      <c r="FL41" s="22">
        <f t="shared" si="127"/>
        <v>0</v>
      </c>
      <c r="FM41" s="22"/>
      <c r="FN41" s="22">
        <f t="shared" si="128"/>
        <v>0</v>
      </c>
      <c r="FO41" s="22">
        <f t="shared" si="129"/>
        <v>12.727272727272727</v>
      </c>
      <c r="FP41" s="22">
        <f t="shared" si="130"/>
        <v>161.98347107438016</v>
      </c>
      <c r="FQ41" s="22">
        <f t="shared" si="131"/>
        <v>0</v>
      </c>
      <c r="FR41" s="22"/>
      <c r="FS41" s="22">
        <f t="shared" si="132"/>
        <v>0</v>
      </c>
      <c r="FT41" s="22">
        <f t="shared" si="133"/>
        <v>13.666666666666668</v>
      </c>
      <c r="FU41" s="22">
        <f t="shared" si="134"/>
        <v>186.7777777777778</v>
      </c>
      <c r="FV41" s="22">
        <f t="shared" si="135"/>
        <v>0</v>
      </c>
      <c r="FW41" s="22"/>
      <c r="FX41" s="22">
        <f t="shared" si="136"/>
        <v>0</v>
      </c>
      <c r="FY41" s="22">
        <f t="shared" si="137"/>
        <v>13.384615384615387</v>
      </c>
      <c r="FZ41" s="22">
        <f t="shared" si="138"/>
        <v>179.14792899408289</v>
      </c>
      <c r="GA41" s="22">
        <f t="shared" si="139"/>
        <v>0</v>
      </c>
      <c r="GB41" s="22"/>
      <c r="GC41" s="22">
        <f t="shared" si="140"/>
        <v>0</v>
      </c>
      <c r="GD41" s="22">
        <f t="shared" si="141"/>
        <v>15.428571428571427</v>
      </c>
      <c r="GE41" s="22">
        <f t="shared" si="142"/>
        <v>238.04081632653057</v>
      </c>
      <c r="GF41" s="22">
        <f t="shared" si="143"/>
        <v>0</v>
      </c>
      <c r="GG41" s="22"/>
      <c r="GH41" s="22">
        <f t="shared" si="144"/>
        <v>0</v>
      </c>
      <c r="GI41" s="22">
        <f t="shared" si="145"/>
        <v>16.2</v>
      </c>
      <c r="GJ41" s="22">
        <f t="shared" si="146"/>
        <v>262.44</v>
      </c>
      <c r="GK41" s="22">
        <f t="shared" si="147"/>
        <v>0</v>
      </c>
      <c r="GL41" s="22"/>
      <c r="GM41" s="22">
        <f t="shared" si="148"/>
        <v>0</v>
      </c>
      <c r="GN41" s="22">
        <f t="shared" si="149"/>
        <v>16.5</v>
      </c>
      <c r="GO41" s="22">
        <f t="shared" si="150"/>
        <v>272.25</v>
      </c>
      <c r="GP41" s="22">
        <f t="shared" si="151"/>
        <v>0</v>
      </c>
      <c r="GQ41" s="23"/>
      <c r="GR41" s="22">
        <f t="shared" si="152"/>
        <v>0</v>
      </c>
      <c r="GS41" s="22">
        <f t="shared" si="153"/>
        <v>17.352941176470587</v>
      </c>
      <c r="GT41" s="22">
        <f t="shared" si="154"/>
        <v>301.12456747404838</v>
      </c>
      <c r="GU41" s="22">
        <f t="shared" si="155"/>
        <v>0</v>
      </c>
      <c r="GV41" s="23"/>
      <c r="GW41" s="22">
        <f t="shared" si="156"/>
        <v>0</v>
      </c>
      <c r="GX41" s="22">
        <f t="shared" si="157"/>
        <v>17.555555555555557</v>
      </c>
      <c r="GY41" s="22">
        <f t="shared" si="158"/>
        <v>308.19753086419757</v>
      </c>
      <c r="GZ41" s="22">
        <f t="shared" si="159"/>
        <v>0</v>
      </c>
      <c r="HA41" s="23"/>
      <c r="HB41" s="22">
        <f t="shared" si="160"/>
        <v>0</v>
      </c>
      <c r="HC41" s="22">
        <f t="shared" si="161"/>
        <v>17.736842105263158</v>
      </c>
      <c r="HD41" s="22">
        <f t="shared" si="162"/>
        <v>314.59556786703598</v>
      </c>
      <c r="HE41" s="22">
        <f t="shared" si="163"/>
        <v>0</v>
      </c>
      <c r="HF41" s="23"/>
      <c r="HG41" s="22">
        <f t="shared" si="164"/>
        <v>0</v>
      </c>
      <c r="HH41" s="22">
        <f t="shared" si="165"/>
        <v>18.25</v>
      </c>
      <c r="HI41" s="22">
        <f t="shared" si="166"/>
        <v>333.0625</v>
      </c>
      <c r="HJ41" s="22">
        <f t="shared" si="167"/>
        <v>0</v>
      </c>
      <c r="HK41" s="23"/>
      <c r="HL41" s="22">
        <f t="shared" si="168"/>
        <v>0</v>
      </c>
      <c r="HM41" s="22">
        <f t="shared" si="169"/>
        <v>18.5</v>
      </c>
      <c r="HN41" s="22">
        <f t="shared" si="170"/>
        <v>342.25</v>
      </c>
      <c r="HO41" s="22">
        <f t="shared" si="171"/>
        <v>0</v>
      </c>
      <c r="HP41" s="23"/>
      <c r="HQ41" s="22">
        <f t="shared" si="172"/>
        <v>0</v>
      </c>
      <c r="HR41" s="22">
        <f t="shared" si="173"/>
        <v>18.625</v>
      </c>
      <c r="HS41" s="22">
        <f t="shared" si="174"/>
        <v>346.890625</v>
      </c>
      <c r="HT41" s="22">
        <f t="shared" si="175"/>
        <v>0</v>
      </c>
      <c r="HU41" s="23"/>
      <c r="HV41" s="22">
        <f t="shared" si="176"/>
        <v>0</v>
      </c>
      <c r="HW41" s="22">
        <f t="shared" si="177"/>
        <v>17.625</v>
      </c>
      <c r="HX41" s="22">
        <f t="shared" si="178"/>
        <v>310.640625</v>
      </c>
      <c r="HY41" s="22">
        <f t="shared" si="179"/>
        <v>0</v>
      </c>
    </row>
    <row r="42" spans="1:233">
      <c r="A42" s="14">
        <f t="shared" si="180"/>
        <v>46</v>
      </c>
      <c r="B42" s="15" t="s">
        <v>48</v>
      </c>
      <c r="C42" s="16">
        <f t="shared" si="181"/>
        <v>46.9</v>
      </c>
      <c r="D42" s="22"/>
      <c r="E42" s="22">
        <f t="shared" si="182"/>
        <v>0</v>
      </c>
      <c r="F42" s="22">
        <f t="shared" si="183"/>
        <v>9.3333333333333357</v>
      </c>
      <c r="G42" s="22">
        <f t="shared" si="184"/>
        <v>87.111111111111157</v>
      </c>
      <c r="H42" s="22">
        <f t="shared" si="185"/>
        <v>0</v>
      </c>
      <c r="I42" s="22"/>
      <c r="J42" s="22">
        <f t="shared" si="4"/>
        <v>0</v>
      </c>
      <c r="K42" s="22">
        <f t="shared" si="5"/>
        <v>11.285714285714285</v>
      </c>
      <c r="L42" s="22">
        <f t="shared" si="6"/>
        <v>127.36734693877548</v>
      </c>
      <c r="M42" s="22">
        <f t="shared" si="7"/>
        <v>0</v>
      </c>
      <c r="N42" s="22"/>
      <c r="O42" s="22">
        <f t="shared" si="8"/>
        <v>0</v>
      </c>
      <c r="P42" s="22">
        <f t="shared" si="9"/>
        <v>12.875</v>
      </c>
      <c r="Q42" s="22">
        <f t="shared" si="10"/>
        <v>165.765625</v>
      </c>
      <c r="R42" s="22">
        <f t="shared" si="11"/>
        <v>0</v>
      </c>
      <c r="S42" s="22"/>
      <c r="T42" s="22">
        <f t="shared" si="12"/>
        <v>0</v>
      </c>
      <c r="U42" s="22">
        <f t="shared" si="13"/>
        <v>13.777777777777779</v>
      </c>
      <c r="V42" s="22">
        <f t="shared" si="14"/>
        <v>189.82716049382719</v>
      </c>
      <c r="W42" s="22">
        <f t="shared" si="15"/>
        <v>0</v>
      </c>
      <c r="X42" s="22"/>
      <c r="Y42" s="22">
        <f t="shared" si="16"/>
        <v>0</v>
      </c>
      <c r="Z42" s="22">
        <f t="shared" si="17"/>
        <v>15.3</v>
      </c>
      <c r="AA42" s="22">
        <f t="shared" si="18"/>
        <v>234.09000000000003</v>
      </c>
      <c r="AB42" s="22">
        <f t="shared" si="19"/>
        <v>0</v>
      </c>
      <c r="AC42" s="22"/>
      <c r="AD42" s="22">
        <f t="shared" si="20"/>
        <v>0</v>
      </c>
      <c r="AE42" s="22">
        <f t="shared" si="21"/>
        <v>15.818181818181817</v>
      </c>
      <c r="AF42" s="22">
        <f t="shared" si="22"/>
        <v>250.21487603305781</v>
      </c>
      <c r="AG42" s="22">
        <f t="shared" si="23"/>
        <v>0</v>
      </c>
      <c r="AH42" s="22"/>
      <c r="AI42" s="22">
        <f t="shared" si="24"/>
        <v>0</v>
      </c>
      <c r="AJ42" s="22">
        <f t="shared" si="25"/>
        <v>16.833333333333332</v>
      </c>
      <c r="AK42" s="22">
        <f t="shared" si="26"/>
        <v>283.36111111111109</v>
      </c>
      <c r="AL42" s="22">
        <f t="shared" si="27"/>
        <v>0</v>
      </c>
      <c r="AM42" s="22"/>
      <c r="AN42" s="22">
        <f t="shared" si="28"/>
        <v>0</v>
      </c>
      <c r="AO42" s="22">
        <f t="shared" si="29"/>
        <v>17.692307692307693</v>
      </c>
      <c r="AP42" s="22">
        <f t="shared" si="30"/>
        <v>313.01775147928998</v>
      </c>
      <c r="AQ42" s="22">
        <f t="shared" si="31"/>
        <v>0</v>
      </c>
      <c r="AR42" s="22"/>
      <c r="AS42" s="22">
        <f t="shared" si="32"/>
        <v>0</v>
      </c>
      <c r="AT42" s="22">
        <f t="shared" si="33"/>
        <v>18.642857142857142</v>
      </c>
      <c r="AU42" s="22">
        <f t="shared" si="34"/>
        <v>347.55612244897958</v>
      </c>
      <c r="AV42" s="22">
        <f t="shared" si="35"/>
        <v>0</v>
      </c>
      <c r="AW42" s="22"/>
      <c r="AX42" s="22">
        <f t="shared" si="36"/>
        <v>0</v>
      </c>
      <c r="AY42" s="22">
        <f t="shared" si="37"/>
        <v>18</v>
      </c>
      <c r="AZ42" s="22">
        <f t="shared" si="38"/>
        <v>324</v>
      </c>
      <c r="BA42" s="22">
        <f t="shared" si="39"/>
        <v>0</v>
      </c>
      <c r="BB42" s="22"/>
      <c r="BC42" s="22">
        <f t="shared" si="40"/>
        <v>0</v>
      </c>
      <c r="BD42" s="22">
        <f t="shared" si="41"/>
        <v>19.375</v>
      </c>
      <c r="BE42" s="22">
        <f t="shared" si="42"/>
        <v>375.390625</v>
      </c>
      <c r="BF42" s="22">
        <f t="shared" si="43"/>
        <v>0</v>
      </c>
      <c r="BG42" s="22"/>
      <c r="BH42" s="22">
        <f t="shared" si="44"/>
        <v>0</v>
      </c>
      <c r="BI42" s="22">
        <f t="shared" si="45"/>
        <v>19.411764705882351</v>
      </c>
      <c r="BJ42" s="22">
        <f t="shared" si="46"/>
        <v>376.81660899653974</v>
      </c>
      <c r="BK42" s="22">
        <f t="shared" si="47"/>
        <v>0</v>
      </c>
      <c r="BL42" s="22"/>
      <c r="BM42" s="22">
        <f t="shared" si="48"/>
        <v>0</v>
      </c>
      <c r="BN42" s="22">
        <f t="shared" si="49"/>
        <v>21</v>
      </c>
      <c r="BO42" s="22">
        <f t="shared" si="50"/>
        <v>441</v>
      </c>
      <c r="BP42" s="22">
        <f t="shared" si="51"/>
        <v>0</v>
      </c>
      <c r="BQ42" s="22"/>
      <c r="BR42" s="22">
        <f t="shared" si="52"/>
        <v>0</v>
      </c>
      <c r="BS42" s="22">
        <f t="shared" si="53"/>
        <v>20.473684210526315</v>
      </c>
      <c r="BT42" s="22">
        <f t="shared" si="54"/>
        <v>419.17174515235456</v>
      </c>
      <c r="BU42" s="22">
        <f t="shared" si="55"/>
        <v>0</v>
      </c>
      <c r="BV42" s="22"/>
      <c r="BW42" s="22">
        <f t="shared" si="56"/>
        <v>0</v>
      </c>
      <c r="BX42" s="22">
        <f t="shared" si="57"/>
        <v>21.307692307692307</v>
      </c>
      <c r="BY42" s="22">
        <f t="shared" si="58"/>
        <v>454.01775147928987</v>
      </c>
      <c r="BZ42" s="22">
        <f t="shared" si="59"/>
        <v>0</v>
      </c>
      <c r="CA42" s="22"/>
      <c r="CB42" s="22">
        <f t="shared" si="60"/>
        <v>0</v>
      </c>
      <c r="CC42" s="22">
        <f t="shared" si="61"/>
        <v>21.571428571428573</v>
      </c>
      <c r="CD42" s="22">
        <f t="shared" si="62"/>
        <v>465.32653061224494</v>
      </c>
      <c r="CE42" s="22">
        <f t="shared" si="63"/>
        <v>0</v>
      </c>
      <c r="CF42" s="22"/>
      <c r="CG42" s="22">
        <f t="shared" si="64"/>
        <v>0</v>
      </c>
      <c r="CH42" s="22">
        <f t="shared" si="65"/>
        <v>21.166666666666668</v>
      </c>
      <c r="CI42" s="22">
        <f t="shared" si="66"/>
        <v>448.02777777777783</v>
      </c>
      <c r="CJ42" s="22">
        <f t="shared" si="67"/>
        <v>0</v>
      </c>
      <c r="CK42" s="22"/>
      <c r="CL42" s="22">
        <f t="shared" si="68"/>
        <v>0</v>
      </c>
      <c r="CM42" s="22">
        <f t="shared" si="69"/>
        <v>22.2</v>
      </c>
      <c r="CN42" s="22">
        <f t="shared" si="70"/>
        <v>492.84</v>
      </c>
      <c r="CO42" s="22">
        <f t="shared" si="71"/>
        <v>0</v>
      </c>
      <c r="CP42" s="22"/>
      <c r="CQ42" s="22">
        <f t="shared" si="72"/>
        <v>0</v>
      </c>
      <c r="CR42" s="22">
        <f t="shared" si="73"/>
        <v>20.285714285714285</v>
      </c>
      <c r="CS42" s="22">
        <f t="shared" si="74"/>
        <v>411.51020408163259</v>
      </c>
      <c r="CT42" s="22">
        <f t="shared" si="75"/>
        <v>0</v>
      </c>
      <c r="CU42" s="22"/>
      <c r="CV42" s="22">
        <f t="shared" si="76"/>
        <v>0</v>
      </c>
      <c r="CW42" s="22">
        <f t="shared" si="77"/>
        <v>22</v>
      </c>
      <c r="CX42" s="22">
        <f t="shared" si="78"/>
        <v>484</v>
      </c>
      <c r="CY42" s="22">
        <f t="shared" si="79"/>
        <v>0</v>
      </c>
      <c r="CZ42" s="22"/>
      <c r="DA42" s="22">
        <f t="shared" si="80"/>
        <v>0</v>
      </c>
      <c r="DB42" s="22">
        <f t="shared" si="81"/>
        <v>21</v>
      </c>
      <c r="DC42" s="22">
        <f t="shared" si="82"/>
        <v>441</v>
      </c>
      <c r="DD42" s="22">
        <f t="shared" si="83"/>
        <v>0</v>
      </c>
      <c r="DE42" s="23"/>
      <c r="DF42" s="22">
        <f t="shared" si="84"/>
        <v>0</v>
      </c>
      <c r="DG42" s="22">
        <f t="shared" si="85"/>
        <v>23</v>
      </c>
      <c r="DH42" s="22">
        <f t="shared" si="86"/>
        <v>529</v>
      </c>
      <c r="DI42" s="22">
        <f t="shared" si="87"/>
        <v>0</v>
      </c>
      <c r="DJ42" s="23"/>
      <c r="DK42" s="22">
        <f t="shared" si="88"/>
        <v>0</v>
      </c>
      <c r="DL42" s="22">
        <f t="shared" si="89"/>
        <v>23</v>
      </c>
      <c r="DM42" s="22">
        <f t="shared" si="90"/>
        <v>529</v>
      </c>
      <c r="DN42" s="22">
        <f t="shared" si="91"/>
        <v>0</v>
      </c>
      <c r="DO42" s="23"/>
      <c r="DP42" s="22">
        <f t="shared" si="0"/>
        <v>0</v>
      </c>
      <c r="DQ42" s="22">
        <f t="shared" si="1"/>
        <v>23.466666666666665</v>
      </c>
      <c r="DR42" s="22">
        <f t="shared" si="2"/>
        <v>550.68444444444435</v>
      </c>
      <c r="DS42" s="22">
        <f t="shared" si="3"/>
        <v>0</v>
      </c>
      <c r="DT42" s="22"/>
      <c r="DU42" s="22">
        <f t="shared" si="92"/>
        <v>0</v>
      </c>
      <c r="DV42" s="22">
        <f t="shared" si="93"/>
        <v>23</v>
      </c>
      <c r="DW42" s="22">
        <f t="shared" si="94"/>
        <v>529</v>
      </c>
      <c r="DX42" s="22">
        <f t="shared" si="95"/>
        <v>0</v>
      </c>
      <c r="DY42" s="22"/>
      <c r="DZ42" s="22">
        <f t="shared" si="96"/>
        <v>0</v>
      </c>
      <c r="EA42" s="22">
        <f t="shared" si="97"/>
        <v>22.8</v>
      </c>
      <c r="EB42" s="22">
        <f t="shared" si="98"/>
        <v>519.84</v>
      </c>
      <c r="EC42" s="22">
        <f t="shared" si="99"/>
        <v>0</v>
      </c>
      <c r="ED42" s="22"/>
      <c r="EE42" s="22">
        <f t="shared" si="100"/>
        <v>0</v>
      </c>
      <c r="EF42" s="22">
        <f t="shared" si="101"/>
        <v>24.8</v>
      </c>
      <c r="EG42" s="22">
        <f t="shared" si="102"/>
        <v>615.04000000000008</v>
      </c>
      <c r="EH42" s="22">
        <f t="shared" si="103"/>
        <v>0</v>
      </c>
      <c r="EI42" s="22"/>
      <c r="EJ42" s="22">
        <f t="shared" si="104"/>
        <v>0</v>
      </c>
      <c r="EK42" s="22">
        <f t="shared" si="105"/>
        <v>25.2</v>
      </c>
      <c r="EL42" s="22">
        <f t="shared" si="106"/>
        <v>635.04</v>
      </c>
      <c r="EM42" s="22">
        <f t="shared" si="107"/>
        <v>0</v>
      </c>
      <c r="EN42" s="22"/>
      <c r="EO42" s="22">
        <f t="shared" si="108"/>
        <v>0</v>
      </c>
      <c r="EP42" s="22">
        <f t="shared" si="109"/>
        <v>26.8</v>
      </c>
      <c r="EQ42" s="22">
        <f t="shared" si="110"/>
        <v>718.24</v>
      </c>
      <c r="ER42" s="22">
        <f t="shared" si="111"/>
        <v>0</v>
      </c>
      <c r="ES42" s="22"/>
      <c r="ET42" s="22">
        <f t="shared" si="112"/>
        <v>0</v>
      </c>
      <c r="EU42" s="22">
        <f t="shared" si="113"/>
        <v>9.7142857142857153</v>
      </c>
      <c r="EV42" s="22">
        <f t="shared" si="114"/>
        <v>94.367346938775526</v>
      </c>
      <c r="EW42" s="22">
        <f t="shared" si="115"/>
        <v>0</v>
      </c>
      <c r="EX42" s="22"/>
      <c r="EY42" s="22">
        <f t="shared" si="116"/>
        <v>0</v>
      </c>
      <c r="EZ42" s="22">
        <f t="shared" si="117"/>
        <v>11.125</v>
      </c>
      <c r="FA42" s="22">
        <f t="shared" si="118"/>
        <v>123.765625</v>
      </c>
      <c r="FB42" s="22">
        <f t="shared" si="119"/>
        <v>0</v>
      </c>
      <c r="FC42" s="22"/>
      <c r="FD42" s="22">
        <f t="shared" si="120"/>
        <v>0</v>
      </c>
      <c r="FE42" s="22">
        <f t="shared" si="121"/>
        <v>10.666666666666664</v>
      </c>
      <c r="FF42" s="22">
        <f t="shared" si="122"/>
        <v>113.77777777777773</v>
      </c>
      <c r="FG42" s="22">
        <f t="shared" si="123"/>
        <v>0</v>
      </c>
      <c r="FH42" s="22"/>
      <c r="FI42" s="22">
        <f t="shared" si="124"/>
        <v>0</v>
      </c>
      <c r="FJ42" s="22">
        <f t="shared" si="125"/>
        <v>12.299999999999997</v>
      </c>
      <c r="FK42" s="22">
        <f t="shared" si="126"/>
        <v>151.28999999999994</v>
      </c>
      <c r="FL42" s="22">
        <f t="shared" si="127"/>
        <v>0</v>
      </c>
      <c r="FM42" s="22"/>
      <c r="FN42" s="22">
        <f t="shared" si="128"/>
        <v>0</v>
      </c>
      <c r="FO42" s="22">
        <f t="shared" si="129"/>
        <v>13.727272727272727</v>
      </c>
      <c r="FP42" s="22">
        <f t="shared" si="130"/>
        <v>188.4380165289256</v>
      </c>
      <c r="FQ42" s="22">
        <f t="shared" si="131"/>
        <v>0</v>
      </c>
      <c r="FR42" s="22"/>
      <c r="FS42" s="22">
        <f t="shared" si="132"/>
        <v>0</v>
      </c>
      <c r="FT42" s="22">
        <f t="shared" si="133"/>
        <v>14.666666666666668</v>
      </c>
      <c r="FU42" s="22">
        <f t="shared" si="134"/>
        <v>215.11111111111114</v>
      </c>
      <c r="FV42" s="22">
        <f t="shared" si="135"/>
        <v>0</v>
      </c>
      <c r="FW42" s="22"/>
      <c r="FX42" s="22">
        <f t="shared" si="136"/>
        <v>0</v>
      </c>
      <c r="FY42" s="22">
        <f t="shared" si="137"/>
        <v>14.384615384615387</v>
      </c>
      <c r="FZ42" s="22">
        <f t="shared" si="138"/>
        <v>206.91715976331366</v>
      </c>
      <c r="GA42" s="22">
        <f t="shared" si="139"/>
        <v>0</v>
      </c>
      <c r="GB42" s="22"/>
      <c r="GC42" s="22">
        <f t="shared" si="140"/>
        <v>0</v>
      </c>
      <c r="GD42" s="22">
        <f t="shared" si="141"/>
        <v>16.428571428571427</v>
      </c>
      <c r="GE42" s="22">
        <f t="shared" si="142"/>
        <v>269.89795918367344</v>
      </c>
      <c r="GF42" s="22">
        <f t="shared" si="143"/>
        <v>0</v>
      </c>
      <c r="GG42" s="22"/>
      <c r="GH42" s="22">
        <f t="shared" si="144"/>
        <v>0</v>
      </c>
      <c r="GI42" s="22">
        <f t="shared" si="145"/>
        <v>17.2</v>
      </c>
      <c r="GJ42" s="22">
        <f t="shared" si="146"/>
        <v>295.83999999999997</v>
      </c>
      <c r="GK42" s="22">
        <f t="shared" si="147"/>
        <v>0</v>
      </c>
      <c r="GL42" s="22"/>
      <c r="GM42" s="22">
        <f t="shared" si="148"/>
        <v>0</v>
      </c>
      <c r="GN42" s="22">
        <f t="shared" si="149"/>
        <v>17.5</v>
      </c>
      <c r="GO42" s="22">
        <f t="shared" si="150"/>
        <v>306.25</v>
      </c>
      <c r="GP42" s="22">
        <f t="shared" si="151"/>
        <v>0</v>
      </c>
      <c r="GQ42" s="23"/>
      <c r="GR42" s="22">
        <f t="shared" si="152"/>
        <v>0</v>
      </c>
      <c r="GS42" s="22">
        <f t="shared" si="153"/>
        <v>18.352941176470587</v>
      </c>
      <c r="GT42" s="22">
        <f t="shared" si="154"/>
        <v>336.83044982698959</v>
      </c>
      <c r="GU42" s="22">
        <f t="shared" si="155"/>
        <v>0</v>
      </c>
      <c r="GV42" s="23"/>
      <c r="GW42" s="22">
        <f t="shared" si="156"/>
        <v>0</v>
      </c>
      <c r="GX42" s="22">
        <f t="shared" si="157"/>
        <v>18.555555555555557</v>
      </c>
      <c r="GY42" s="22">
        <f t="shared" si="158"/>
        <v>344.30864197530872</v>
      </c>
      <c r="GZ42" s="22">
        <f t="shared" si="159"/>
        <v>0</v>
      </c>
      <c r="HA42" s="23"/>
      <c r="HB42" s="22">
        <f t="shared" si="160"/>
        <v>0</v>
      </c>
      <c r="HC42" s="22">
        <f t="shared" si="161"/>
        <v>18.736842105263158</v>
      </c>
      <c r="HD42" s="22">
        <f t="shared" si="162"/>
        <v>351.06925207756234</v>
      </c>
      <c r="HE42" s="22">
        <f t="shared" si="163"/>
        <v>0</v>
      </c>
      <c r="HF42" s="23"/>
      <c r="HG42" s="22">
        <f t="shared" si="164"/>
        <v>0</v>
      </c>
      <c r="HH42" s="22">
        <f t="shared" si="165"/>
        <v>19.25</v>
      </c>
      <c r="HI42" s="22">
        <f t="shared" si="166"/>
        <v>370.5625</v>
      </c>
      <c r="HJ42" s="22">
        <f t="shared" si="167"/>
        <v>0</v>
      </c>
      <c r="HK42" s="23"/>
      <c r="HL42" s="22">
        <f t="shared" si="168"/>
        <v>0</v>
      </c>
      <c r="HM42" s="22">
        <f t="shared" si="169"/>
        <v>19.5</v>
      </c>
      <c r="HN42" s="22">
        <f t="shared" si="170"/>
        <v>380.25</v>
      </c>
      <c r="HO42" s="22">
        <f t="shared" si="171"/>
        <v>0</v>
      </c>
      <c r="HP42" s="23"/>
      <c r="HQ42" s="22">
        <f t="shared" si="172"/>
        <v>0</v>
      </c>
      <c r="HR42" s="22">
        <f t="shared" si="173"/>
        <v>19.625</v>
      </c>
      <c r="HS42" s="22">
        <f t="shared" si="174"/>
        <v>385.140625</v>
      </c>
      <c r="HT42" s="22">
        <f t="shared" si="175"/>
        <v>0</v>
      </c>
      <c r="HU42" s="23"/>
      <c r="HV42" s="22">
        <f t="shared" si="176"/>
        <v>0</v>
      </c>
      <c r="HW42" s="22">
        <f t="shared" si="177"/>
        <v>18.625</v>
      </c>
      <c r="HX42" s="22">
        <f t="shared" si="178"/>
        <v>346.890625</v>
      </c>
      <c r="HY42" s="22">
        <f t="shared" si="179"/>
        <v>0</v>
      </c>
    </row>
    <row r="43" spans="1:233">
      <c r="A43" s="14">
        <f t="shared" si="180"/>
        <v>47</v>
      </c>
      <c r="B43" s="15" t="s">
        <v>48</v>
      </c>
      <c r="C43" s="16">
        <f t="shared" si="181"/>
        <v>47.9</v>
      </c>
      <c r="D43" s="22"/>
      <c r="E43" s="22">
        <f t="shared" si="182"/>
        <v>0</v>
      </c>
      <c r="F43" s="22">
        <f t="shared" si="183"/>
        <v>10.333333333333336</v>
      </c>
      <c r="G43" s="22">
        <f t="shared" si="184"/>
        <v>106.77777777777783</v>
      </c>
      <c r="H43" s="22">
        <f t="shared" si="185"/>
        <v>0</v>
      </c>
      <c r="I43" s="22"/>
      <c r="J43" s="22">
        <f t="shared" si="4"/>
        <v>0</v>
      </c>
      <c r="K43" s="22">
        <f t="shared" si="5"/>
        <v>12.285714285714285</v>
      </c>
      <c r="L43" s="22">
        <f t="shared" si="6"/>
        <v>150.93877551020407</v>
      </c>
      <c r="M43" s="22">
        <f t="shared" si="7"/>
        <v>0</v>
      </c>
      <c r="N43" s="22"/>
      <c r="O43" s="22">
        <f t="shared" si="8"/>
        <v>0</v>
      </c>
      <c r="P43" s="22">
        <f t="shared" si="9"/>
        <v>13.875</v>
      </c>
      <c r="Q43" s="22">
        <f t="shared" si="10"/>
        <v>192.515625</v>
      </c>
      <c r="R43" s="22">
        <f t="shared" si="11"/>
        <v>0</v>
      </c>
      <c r="S43" s="22"/>
      <c r="T43" s="22">
        <f t="shared" si="12"/>
        <v>0</v>
      </c>
      <c r="U43" s="22">
        <f t="shared" si="13"/>
        <v>14.777777777777779</v>
      </c>
      <c r="V43" s="22">
        <f t="shared" si="14"/>
        <v>218.38271604938274</v>
      </c>
      <c r="W43" s="22">
        <f t="shared" si="15"/>
        <v>0</v>
      </c>
      <c r="X43" s="22"/>
      <c r="Y43" s="22">
        <f t="shared" si="16"/>
        <v>0</v>
      </c>
      <c r="Z43" s="22">
        <f t="shared" si="17"/>
        <v>16.3</v>
      </c>
      <c r="AA43" s="22">
        <f t="shared" si="18"/>
        <v>265.69</v>
      </c>
      <c r="AB43" s="22">
        <f t="shared" si="19"/>
        <v>0</v>
      </c>
      <c r="AC43" s="22"/>
      <c r="AD43" s="22">
        <f t="shared" si="20"/>
        <v>0</v>
      </c>
      <c r="AE43" s="22">
        <f t="shared" si="21"/>
        <v>16.818181818181817</v>
      </c>
      <c r="AF43" s="22">
        <f t="shared" si="22"/>
        <v>282.85123966942143</v>
      </c>
      <c r="AG43" s="22">
        <f t="shared" si="23"/>
        <v>0</v>
      </c>
      <c r="AH43" s="22"/>
      <c r="AI43" s="22">
        <f t="shared" si="24"/>
        <v>0</v>
      </c>
      <c r="AJ43" s="22">
        <f t="shared" si="25"/>
        <v>17.833333333333332</v>
      </c>
      <c r="AK43" s="22">
        <f t="shared" si="26"/>
        <v>318.02777777777771</v>
      </c>
      <c r="AL43" s="22">
        <f t="shared" si="27"/>
        <v>0</v>
      </c>
      <c r="AM43" s="22"/>
      <c r="AN43" s="22">
        <f t="shared" si="28"/>
        <v>0</v>
      </c>
      <c r="AO43" s="22">
        <f t="shared" si="29"/>
        <v>18.692307692307693</v>
      </c>
      <c r="AP43" s="22">
        <f t="shared" si="30"/>
        <v>349.40236686390534</v>
      </c>
      <c r="AQ43" s="22">
        <f t="shared" si="31"/>
        <v>0</v>
      </c>
      <c r="AR43" s="22"/>
      <c r="AS43" s="22">
        <f t="shared" si="32"/>
        <v>0</v>
      </c>
      <c r="AT43" s="22">
        <f t="shared" si="33"/>
        <v>19.642857142857142</v>
      </c>
      <c r="AU43" s="22">
        <f t="shared" si="34"/>
        <v>385.84183673469386</v>
      </c>
      <c r="AV43" s="22">
        <f t="shared" si="35"/>
        <v>0</v>
      </c>
      <c r="AW43" s="22"/>
      <c r="AX43" s="22">
        <f t="shared" si="36"/>
        <v>0</v>
      </c>
      <c r="AY43" s="22">
        <f t="shared" si="37"/>
        <v>19</v>
      </c>
      <c r="AZ43" s="22">
        <f t="shared" si="38"/>
        <v>361</v>
      </c>
      <c r="BA43" s="22">
        <f t="shared" si="39"/>
        <v>0</v>
      </c>
      <c r="BB43" s="22"/>
      <c r="BC43" s="22">
        <f t="shared" si="40"/>
        <v>0</v>
      </c>
      <c r="BD43" s="22">
        <f t="shared" si="41"/>
        <v>20.375</v>
      </c>
      <c r="BE43" s="22">
        <f t="shared" si="42"/>
        <v>415.140625</v>
      </c>
      <c r="BF43" s="22">
        <f t="shared" si="43"/>
        <v>0</v>
      </c>
      <c r="BG43" s="22"/>
      <c r="BH43" s="22">
        <f t="shared" si="44"/>
        <v>0</v>
      </c>
      <c r="BI43" s="22">
        <f t="shared" si="45"/>
        <v>20.411764705882351</v>
      </c>
      <c r="BJ43" s="22">
        <f t="shared" si="46"/>
        <v>416.64013840830444</v>
      </c>
      <c r="BK43" s="22">
        <f t="shared" si="47"/>
        <v>0</v>
      </c>
      <c r="BL43" s="22"/>
      <c r="BM43" s="22">
        <f t="shared" si="48"/>
        <v>0</v>
      </c>
      <c r="BN43" s="22">
        <f t="shared" si="49"/>
        <v>22</v>
      </c>
      <c r="BO43" s="22">
        <f t="shared" si="50"/>
        <v>484</v>
      </c>
      <c r="BP43" s="22">
        <f t="shared" si="51"/>
        <v>0</v>
      </c>
      <c r="BQ43" s="22"/>
      <c r="BR43" s="22">
        <f t="shared" si="52"/>
        <v>0</v>
      </c>
      <c r="BS43" s="22">
        <f t="shared" si="53"/>
        <v>21.473684210526315</v>
      </c>
      <c r="BT43" s="22">
        <f t="shared" si="54"/>
        <v>461.11911357340716</v>
      </c>
      <c r="BU43" s="22">
        <f t="shared" si="55"/>
        <v>0</v>
      </c>
      <c r="BV43" s="22"/>
      <c r="BW43" s="22">
        <f t="shared" si="56"/>
        <v>0</v>
      </c>
      <c r="BX43" s="22">
        <f t="shared" si="57"/>
        <v>22.307692307692307</v>
      </c>
      <c r="BY43" s="22">
        <f t="shared" si="58"/>
        <v>497.63313609467451</v>
      </c>
      <c r="BZ43" s="22">
        <f t="shared" si="59"/>
        <v>0</v>
      </c>
      <c r="CA43" s="22"/>
      <c r="CB43" s="22">
        <f t="shared" si="60"/>
        <v>0</v>
      </c>
      <c r="CC43" s="22">
        <f t="shared" si="61"/>
        <v>22.571428571428573</v>
      </c>
      <c r="CD43" s="22">
        <f t="shared" si="62"/>
        <v>509.4693877551021</v>
      </c>
      <c r="CE43" s="22">
        <f t="shared" si="63"/>
        <v>0</v>
      </c>
      <c r="CF43" s="22"/>
      <c r="CG43" s="22">
        <f t="shared" si="64"/>
        <v>0</v>
      </c>
      <c r="CH43" s="22">
        <f t="shared" si="65"/>
        <v>22.166666666666668</v>
      </c>
      <c r="CI43" s="22">
        <f t="shared" si="66"/>
        <v>491.36111111111114</v>
      </c>
      <c r="CJ43" s="22">
        <f t="shared" si="67"/>
        <v>0</v>
      </c>
      <c r="CK43" s="22"/>
      <c r="CL43" s="22">
        <f t="shared" si="68"/>
        <v>0</v>
      </c>
      <c r="CM43" s="22">
        <f t="shared" si="69"/>
        <v>23.2</v>
      </c>
      <c r="CN43" s="22">
        <f t="shared" si="70"/>
        <v>538.24</v>
      </c>
      <c r="CO43" s="22">
        <f t="shared" si="71"/>
        <v>0</v>
      </c>
      <c r="CP43" s="22"/>
      <c r="CQ43" s="22">
        <f t="shared" si="72"/>
        <v>0</v>
      </c>
      <c r="CR43" s="22">
        <f t="shared" si="73"/>
        <v>21.285714285714285</v>
      </c>
      <c r="CS43" s="22">
        <f t="shared" si="74"/>
        <v>453.08163265306121</v>
      </c>
      <c r="CT43" s="22">
        <f t="shared" si="75"/>
        <v>0</v>
      </c>
      <c r="CU43" s="22"/>
      <c r="CV43" s="22">
        <f t="shared" si="76"/>
        <v>0</v>
      </c>
      <c r="CW43" s="22">
        <f t="shared" si="77"/>
        <v>23</v>
      </c>
      <c r="CX43" s="22">
        <f t="shared" si="78"/>
        <v>529</v>
      </c>
      <c r="CY43" s="22">
        <f t="shared" si="79"/>
        <v>0</v>
      </c>
      <c r="CZ43" s="22"/>
      <c r="DA43" s="22">
        <f t="shared" si="80"/>
        <v>0</v>
      </c>
      <c r="DB43" s="22">
        <f t="shared" si="81"/>
        <v>22</v>
      </c>
      <c r="DC43" s="22">
        <f t="shared" si="82"/>
        <v>484</v>
      </c>
      <c r="DD43" s="22">
        <f t="shared" si="83"/>
        <v>0</v>
      </c>
      <c r="DE43" s="23"/>
      <c r="DF43" s="22">
        <f t="shared" si="84"/>
        <v>0</v>
      </c>
      <c r="DG43" s="22">
        <f t="shared" si="85"/>
        <v>24</v>
      </c>
      <c r="DH43" s="22">
        <f t="shared" si="86"/>
        <v>576</v>
      </c>
      <c r="DI43" s="22">
        <f t="shared" si="87"/>
        <v>0</v>
      </c>
      <c r="DJ43" s="23"/>
      <c r="DK43" s="22">
        <f t="shared" si="88"/>
        <v>0</v>
      </c>
      <c r="DL43" s="22">
        <f t="shared" si="89"/>
        <v>24</v>
      </c>
      <c r="DM43" s="22">
        <f t="shared" si="90"/>
        <v>576</v>
      </c>
      <c r="DN43" s="22">
        <f t="shared" si="91"/>
        <v>0</v>
      </c>
      <c r="DO43" s="23"/>
      <c r="DP43" s="22">
        <f t="shared" si="0"/>
        <v>0</v>
      </c>
      <c r="DQ43" s="22">
        <f t="shared" si="1"/>
        <v>24.466666666666665</v>
      </c>
      <c r="DR43" s="22">
        <f t="shared" si="2"/>
        <v>598.61777777777775</v>
      </c>
      <c r="DS43" s="22">
        <f t="shared" si="3"/>
        <v>0</v>
      </c>
      <c r="DT43" s="22"/>
      <c r="DU43" s="22">
        <f t="shared" si="92"/>
        <v>0</v>
      </c>
      <c r="DV43" s="22">
        <f t="shared" si="93"/>
        <v>24</v>
      </c>
      <c r="DW43" s="22">
        <f t="shared" si="94"/>
        <v>576</v>
      </c>
      <c r="DX43" s="22">
        <f t="shared" si="95"/>
        <v>0</v>
      </c>
      <c r="DY43" s="22"/>
      <c r="DZ43" s="22">
        <f t="shared" si="96"/>
        <v>0</v>
      </c>
      <c r="EA43" s="22">
        <f t="shared" si="97"/>
        <v>23.8</v>
      </c>
      <c r="EB43" s="22">
        <f t="shared" si="98"/>
        <v>566.44000000000005</v>
      </c>
      <c r="EC43" s="22">
        <f t="shared" si="99"/>
        <v>0</v>
      </c>
      <c r="ED43" s="22"/>
      <c r="EE43" s="22">
        <f t="shared" si="100"/>
        <v>0</v>
      </c>
      <c r="EF43" s="22">
        <f t="shared" si="101"/>
        <v>25.8</v>
      </c>
      <c r="EG43" s="22">
        <f t="shared" si="102"/>
        <v>665.64</v>
      </c>
      <c r="EH43" s="22">
        <f t="shared" si="103"/>
        <v>0</v>
      </c>
      <c r="EI43" s="22"/>
      <c r="EJ43" s="22">
        <f t="shared" si="104"/>
        <v>0</v>
      </c>
      <c r="EK43" s="22">
        <f t="shared" si="105"/>
        <v>26.2</v>
      </c>
      <c r="EL43" s="22">
        <f t="shared" si="106"/>
        <v>686.43999999999994</v>
      </c>
      <c r="EM43" s="22">
        <f t="shared" si="107"/>
        <v>0</v>
      </c>
      <c r="EN43" s="22"/>
      <c r="EO43" s="22">
        <f t="shared" si="108"/>
        <v>0</v>
      </c>
      <c r="EP43" s="22">
        <f t="shared" si="109"/>
        <v>27.8</v>
      </c>
      <c r="EQ43" s="22">
        <f t="shared" si="110"/>
        <v>772.84</v>
      </c>
      <c r="ER43" s="22">
        <f t="shared" si="111"/>
        <v>0</v>
      </c>
      <c r="ES43" s="22"/>
      <c r="ET43" s="22">
        <f t="shared" si="112"/>
        <v>0</v>
      </c>
      <c r="EU43" s="22">
        <f t="shared" si="113"/>
        <v>10.714285714285715</v>
      </c>
      <c r="EV43" s="22">
        <f t="shared" si="114"/>
        <v>114.79591836734696</v>
      </c>
      <c r="EW43" s="22">
        <f t="shared" si="115"/>
        <v>0</v>
      </c>
      <c r="EX43" s="22"/>
      <c r="EY43" s="22">
        <f t="shared" si="116"/>
        <v>0</v>
      </c>
      <c r="EZ43" s="22">
        <f t="shared" si="117"/>
        <v>12.125</v>
      </c>
      <c r="FA43" s="22">
        <f t="shared" si="118"/>
        <v>147.015625</v>
      </c>
      <c r="FB43" s="22">
        <f t="shared" si="119"/>
        <v>0</v>
      </c>
      <c r="FC43" s="22"/>
      <c r="FD43" s="22">
        <f t="shared" si="120"/>
        <v>0</v>
      </c>
      <c r="FE43" s="22">
        <f t="shared" si="121"/>
        <v>11.666666666666664</v>
      </c>
      <c r="FF43" s="22">
        <f t="shared" si="122"/>
        <v>136.11111111111106</v>
      </c>
      <c r="FG43" s="22">
        <f t="shared" si="123"/>
        <v>0</v>
      </c>
      <c r="FH43" s="22"/>
      <c r="FI43" s="22">
        <f t="shared" si="124"/>
        <v>0</v>
      </c>
      <c r="FJ43" s="22">
        <f t="shared" si="125"/>
        <v>13.299999999999997</v>
      </c>
      <c r="FK43" s="22">
        <f t="shared" si="126"/>
        <v>176.88999999999993</v>
      </c>
      <c r="FL43" s="22">
        <f t="shared" si="127"/>
        <v>0</v>
      </c>
      <c r="FM43" s="22"/>
      <c r="FN43" s="22">
        <f t="shared" si="128"/>
        <v>0</v>
      </c>
      <c r="FO43" s="22">
        <f t="shared" si="129"/>
        <v>14.727272727272727</v>
      </c>
      <c r="FP43" s="22">
        <f t="shared" si="130"/>
        <v>216.89256198347107</v>
      </c>
      <c r="FQ43" s="22">
        <f t="shared" si="131"/>
        <v>0</v>
      </c>
      <c r="FR43" s="22"/>
      <c r="FS43" s="22">
        <f t="shared" si="132"/>
        <v>0</v>
      </c>
      <c r="FT43" s="22">
        <f t="shared" si="133"/>
        <v>15.666666666666668</v>
      </c>
      <c r="FU43" s="22">
        <f t="shared" si="134"/>
        <v>245.44444444444449</v>
      </c>
      <c r="FV43" s="22">
        <f t="shared" si="135"/>
        <v>0</v>
      </c>
      <c r="FW43" s="22"/>
      <c r="FX43" s="22">
        <f t="shared" si="136"/>
        <v>0</v>
      </c>
      <c r="FY43" s="22">
        <f t="shared" si="137"/>
        <v>15.384615384615387</v>
      </c>
      <c r="FZ43" s="22">
        <f t="shared" si="138"/>
        <v>236.68639053254444</v>
      </c>
      <c r="GA43" s="22">
        <f t="shared" si="139"/>
        <v>0</v>
      </c>
      <c r="GB43" s="22"/>
      <c r="GC43" s="22">
        <f t="shared" si="140"/>
        <v>0</v>
      </c>
      <c r="GD43" s="22">
        <f t="shared" si="141"/>
        <v>17.428571428571427</v>
      </c>
      <c r="GE43" s="22">
        <f t="shared" si="142"/>
        <v>303.75510204081627</v>
      </c>
      <c r="GF43" s="22">
        <f t="shared" si="143"/>
        <v>0</v>
      </c>
      <c r="GG43" s="22"/>
      <c r="GH43" s="22">
        <f t="shared" si="144"/>
        <v>0</v>
      </c>
      <c r="GI43" s="22">
        <f t="shared" si="145"/>
        <v>18.2</v>
      </c>
      <c r="GJ43" s="22">
        <f t="shared" si="146"/>
        <v>331.23999999999995</v>
      </c>
      <c r="GK43" s="22">
        <f t="shared" si="147"/>
        <v>0</v>
      </c>
      <c r="GL43" s="22"/>
      <c r="GM43" s="22">
        <f t="shared" si="148"/>
        <v>0</v>
      </c>
      <c r="GN43" s="22">
        <f t="shared" si="149"/>
        <v>18.5</v>
      </c>
      <c r="GO43" s="22">
        <f t="shared" si="150"/>
        <v>342.25</v>
      </c>
      <c r="GP43" s="22">
        <f t="shared" si="151"/>
        <v>0</v>
      </c>
      <c r="GQ43" s="23"/>
      <c r="GR43" s="22">
        <f t="shared" si="152"/>
        <v>0</v>
      </c>
      <c r="GS43" s="22">
        <f t="shared" si="153"/>
        <v>19.352941176470587</v>
      </c>
      <c r="GT43" s="22">
        <f t="shared" si="154"/>
        <v>374.53633217993075</v>
      </c>
      <c r="GU43" s="22">
        <f t="shared" si="155"/>
        <v>0</v>
      </c>
      <c r="GV43" s="23"/>
      <c r="GW43" s="22">
        <f t="shared" si="156"/>
        <v>0</v>
      </c>
      <c r="GX43" s="22">
        <f t="shared" si="157"/>
        <v>19.555555555555557</v>
      </c>
      <c r="GY43" s="22">
        <f t="shared" si="158"/>
        <v>382.4197530864198</v>
      </c>
      <c r="GZ43" s="22">
        <f t="shared" si="159"/>
        <v>0</v>
      </c>
      <c r="HA43" s="23"/>
      <c r="HB43" s="22">
        <f t="shared" si="160"/>
        <v>0</v>
      </c>
      <c r="HC43" s="22">
        <f t="shared" si="161"/>
        <v>19.736842105263158</v>
      </c>
      <c r="HD43" s="22">
        <f t="shared" si="162"/>
        <v>389.54293628808864</v>
      </c>
      <c r="HE43" s="22">
        <f t="shared" si="163"/>
        <v>0</v>
      </c>
      <c r="HF43" s="23"/>
      <c r="HG43" s="22">
        <f t="shared" si="164"/>
        <v>0</v>
      </c>
      <c r="HH43" s="22">
        <f t="shared" si="165"/>
        <v>20.25</v>
      </c>
      <c r="HI43" s="22">
        <f t="shared" si="166"/>
        <v>410.0625</v>
      </c>
      <c r="HJ43" s="22">
        <f t="shared" si="167"/>
        <v>0</v>
      </c>
      <c r="HK43" s="23"/>
      <c r="HL43" s="22">
        <f t="shared" si="168"/>
        <v>0</v>
      </c>
      <c r="HM43" s="22">
        <f t="shared" si="169"/>
        <v>20.5</v>
      </c>
      <c r="HN43" s="22">
        <f t="shared" si="170"/>
        <v>420.25</v>
      </c>
      <c r="HO43" s="22">
        <f t="shared" si="171"/>
        <v>0</v>
      </c>
      <c r="HP43" s="23"/>
      <c r="HQ43" s="22">
        <f t="shared" si="172"/>
        <v>0</v>
      </c>
      <c r="HR43" s="22">
        <f t="shared" si="173"/>
        <v>20.625</v>
      </c>
      <c r="HS43" s="22">
        <f t="shared" si="174"/>
        <v>425.390625</v>
      </c>
      <c r="HT43" s="22">
        <f t="shared" si="175"/>
        <v>0</v>
      </c>
      <c r="HU43" s="23"/>
      <c r="HV43" s="22">
        <f t="shared" si="176"/>
        <v>0</v>
      </c>
      <c r="HW43" s="22">
        <f t="shared" si="177"/>
        <v>19.625</v>
      </c>
      <c r="HX43" s="22">
        <f t="shared" si="178"/>
        <v>385.140625</v>
      </c>
      <c r="HY43" s="22">
        <f t="shared" si="179"/>
        <v>0</v>
      </c>
    </row>
    <row r="44" spans="1:233">
      <c r="A44" s="24">
        <f t="shared" si="180"/>
        <v>48</v>
      </c>
      <c r="B44" s="25" t="s">
        <v>48</v>
      </c>
      <c r="C44" s="26">
        <f t="shared" si="181"/>
        <v>48.9</v>
      </c>
      <c r="D44" s="27"/>
      <c r="E44" s="27">
        <f t="shared" si="182"/>
        <v>0</v>
      </c>
      <c r="F44" s="27">
        <f t="shared" si="183"/>
        <v>11.333333333333336</v>
      </c>
      <c r="G44" s="27">
        <f t="shared" si="184"/>
        <v>128.44444444444449</v>
      </c>
      <c r="H44" s="27">
        <f t="shared" si="185"/>
        <v>0</v>
      </c>
      <c r="I44" s="27"/>
      <c r="J44" s="27">
        <f t="shared" si="4"/>
        <v>0</v>
      </c>
      <c r="K44" s="27">
        <f t="shared" si="5"/>
        <v>13.285714285714285</v>
      </c>
      <c r="L44" s="27">
        <f t="shared" si="6"/>
        <v>176.51020408163262</v>
      </c>
      <c r="M44" s="27">
        <f t="shared" si="7"/>
        <v>0</v>
      </c>
      <c r="N44" s="27"/>
      <c r="O44" s="27">
        <f t="shared" si="8"/>
        <v>0</v>
      </c>
      <c r="P44" s="27">
        <f t="shared" si="9"/>
        <v>14.875</v>
      </c>
      <c r="Q44" s="27">
        <f t="shared" si="10"/>
        <v>221.265625</v>
      </c>
      <c r="R44" s="27">
        <f t="shared" si="11"/>
        <v>0</v>
      </c>
      <c r="S44" s="27"/>
      <c r="T44" s="27">
        <f t="shared" si="12"/>
        <v>0</v>
      </c>
      <c r="U44" s="27">
        <f t="shared" si="13"/>
        <v>15.777777777777779</v>
      </c>
      <c r="V44" s="27">
        <f t="shared" si="14"/>
        <v>248.93827160493831</v>
      </c>
      <c r="W44" s="27">
        <f t="shared" si="15"/>
        <v>0</v>
      </c>
      <c r="X44" s="27"/>
      <c r="Y44" s="27">
        <f t="shared" si="16"/>
        <v>0</v>
      </c>
      <c r="Z44" s="27">
        <f t="shared" si="17"/>
        <v>17.3</v>
      </c>
      <c r="AA44" s="27">
        <f t="shared" si="18"/>
        <v>299.29000000000002</v>
      </c>
      <c r="AB44" s="27">
        <f t="shared" si="19"/>
        <v>0</v>
      </c>
      <c r="AC44" s="27"/>
      <c r="AD44" s="27">
        <f t="shared" si="20"/>
        <v>0</v>
      </c>
      <c r="AE44" s="27">
        <f t="shared" si="21"/>
        <v>17.818181818181817</v>
      </c>
      <c r="AF44" s="27">
        <f t="shared" si="22"/>
        <v>317.48760330578506</v>
      </c>
      <c r="AG44" s="27">
        <f t="shared" si="23"/>
        <v>0</v>
      </c>
      <c r="AH44" s="27"/>
      <c r="AI44" s="27">
        <f t="shared" si="24"/>
        <v>0</v>
      </c>
      <c r="AJ44" s="27">
        <f t="shared" si="25"/>
        <v>18.833333333333332</v>
      </c>
      <c r="AK44" s="27">
        <f t="shared" si="26"/>
        <v>354.6944444444444</v>
      </c>
      <c r="AL44" s="27">
        <f t="shared" si="27"/>
        <v>0</v>
      </c>
      <c r="AM44" s="27"/>
      <c r="AN44" s="27">
        <f t="shared" si="28"/>
        <v>0</v>
      </c>
      <c r="AO44" s="27">
        <f t="shared" si="29"/>
        <v>19.692307692307693</v>
      </c>
      <c r="AP44" s="27">
        <f t="shared" si="30"/>
        <v>387.78698224852076</v>
      </c>
      <c r="AQ44" s="27">
        <f t="shared" si="31"/>
        <v>0</v>
      </c>
      <c r="AR44" s="27"/>
      <c r="AS44" s="27">
        <f t="shared" si="32"/>
        <v>0</v>
      </c>
      <c r="AT44" s="27">
        <f t="shared" si="33"/>
        <v>20.642857142857142</v>
      </c>
      <c r="AU44" s="27">
        <f t="shared" si="34"/>
        <v>426.12755102040813</v>
      </c>
      <c r="AV44" s="27">
        <f t="shared" si="35"/>
        <v>0</v>
      </c>
      <c r="AW44" s="27"/>
      <c r="AX44" s="27">
        <f t="shared" si="36"/>
        <v>0</v>
      </c>
      <c r="AY44" s="27">
        <f t="shared" si="37"/>
        <v>20</v>
      </c>
      <c r="AZ44" s="27">
        <f t="shared" si="38"/>
        <v>400</v>
      </c>
      <c r="BA44" s="27">
        <f t="shared" si="39"/>
        <v>0</v>
      </c>
      <c r="BB44" s="27"/>
      <c r="BC44" s="27">
        <f t="shared" si="40"/>
        <v>0</v>
      </c>
      <c r="BD44" s="27">
        <f t="shared" si="41"/>
        <v>21.375</v>
      </c>
      <c r="BE44" s="27">
        <f t="shared" si="42"/>
        <v>456.890625</v>
      </c>
      <c r="BF44" s="27">
        <f t="shared" si="43"/>
        <v>0</v>
      </c>
      <c r="BG44" s="27"/>
      <c r="BH44" s="27">
        <f t="shared" si="44"/>
        <v>0</v>
      </c>
      <c r="BI44" s="27">
        <f t="shared" si="45"/>
        <v>21.411764705882351</v>
      </c>
      <c r="BJ44" s="27">
        <f t="shared" si="46"/>
        <v>458.46366782006913</v>
      </c>
      <c r="BK44" s="27">
        <f t="shared" si="47"/>
        <v>0</v>
      </c>
      <c r="BL44" s="27"/>
      <c r="BM44" s="27">
        <f t="shared" si="48"/>
        <v>0</v>
      </c>
      <c r="BN44" s="27">
        <f t="shared" si="49"/>
        <v>23</v>
      </c>
      <c r="BO44" s="27">
        <f t="shared" si="50"/>
        <v>529</v>
      </c>
      <c r="BP44" s="27">
        <f t="shared" si="51"/>
        <v>0</v>
      </c>
      <c r="BQ44" s="27"/>
      <c r="BR44" s="27">
        <f t="shared" si="52"/>
        <v>0</v>
      </c>
      <c r="BS44" s="27">
        <f t="shared" si="53"/>
        <v>22.473684210526315</v>
      </c>
      <c r="BT44" s="27">
        <f t="shared" si="54"/>
        <v>505.06648199445982</v>
      </c>
      <c r="BU44" s="27">
        <f t="shared" si="55"/>
        <v>0</v>
      </c>
      <c r="BV44" s="27"/>
      <c r="BW44" s="27">
        <f t="shared" si="56"/>
        <v>0</v>
      </c>
      <c r="BX44" s="27">
        <f t="shared" si="57"/>
        <v>23.307692307692307</v>
      </c>
      <c r="BY44" s="27">
        <f t="shared" si="58"/>
        <v>543.2485207100591</v>
      </c>
      <c r="BZ44" s="27">
        <f t="shared" si="59"/>
        <v>0</v>
      </c>
      <c r="CA44" s="27"/>
      <c r="CB44" s="27">
        <f t="shared" si="60"/>
        <v>0</v>
      </c>
      <c r="CC44" s="27">
        <f t="shared" si="61"/>
        <v>23.571428571428573</v>
      </c>
      <c r="CD44" s="27">
        <f t="shared" si="62"/>
        <v>555.61224489795927</v>
      </c>
      <c r="CE44" s="27">
        <f t="shared" si="63"/>
        <v>0</v>
      </c>
      <c r="CF44" s="27"/>
      <c r="CG44" s="27">
        <f t="shared" si="64"/>
        <v>0</v>
      </c>
      <c r="CH44" s="27">
        <f t="shared" si="65"/>
        <v>23.166666666666668</v>
      </c>
      <c r="CI44" s="27">
        <f t="shared" si="66"/>
        <v>536.69444444444446</v>
      </c>
      <c r="CJ44" s="27">
        <f t="shared" si="67"/>
        <v>0</v>
      </c>
      <c r="CK44" s="27"/>
      <c r="CL44" s="27">
        <f t="shared" si="68"/>
        <v>0</v>
      </c>
      <c r="CM44" s="27">
        <f t="shared" si="69"/>
        <v>24.2</v>
      </c>
      <c r="CN44" s="27">
        <f t="shared" si="70"/>
        <v>585.64</v>
      </c>
      <c r="CO44" s="27">
        <f t="shared" si="71"/>
        <v>0</v>
      </c>
      <c r="CP44" s="27"/>
      <c r="CQ44" s="27">
        <f t="shared" si="72"/>
        <v>0</v>
      </c>
      <c r="CR44" s="27">
        <f t="shared" si="73"/>
        <v>22.285714285714285</v>
      </c>
      <c r="CS44" s="27">
        <f t="shared" si="74"/>
        <v>496.65306122448976</v>
      </c>
      <c r="CT44" s="27">
        <f t="shared" si="75"/>
        <v>0</v>
      </c>
      <c r="CU44" s="27"/>
      <c r="CV44" s="27">
        <f t="shared" si="76"/>
        <v>0</v>
      </c>
      <c r="CW44" s="27">
        <f t="shared" si="77"/>
        <v>24</v>
      </c>
      <c r="CX44" s="27">
        <f t="shared" si="78"/>
        <v>576</v>
      </c>
      <c r="CY44" s="27">
        <f t="shared" si="79"/>
        <v>0</v>
      </c>
      <c r="CZ44" s="27"/>
      <c r="DA44" s="27">
        <f t="shared" si="80"/>
        <v>0</v>
      </c>
      <c r="DB44" s="27">
        <f t="shared" si="81"/>
        <v>23</v>
      </c>
      <c r="DC44" s="27">
        <f t="shared" si="82"/>
        <v>529</v>
      </c>
      <c r="DD44" s="27">
        <f t="shared" si="83"/>
        <v>0</v>
      </c>
      <c r="DE44" s="28"/>
      <c r="DF44" s="27">
        <f t="shared" si="84"/>
        <v>0</v>
      </c>
      <c r="DG44" s="27">
        <f t="shared" si="85"/>
        <v>25</v>
      </c>
      <c r="DH44" s="27">
        <f t="shared" si="86"/>
        <v>625</v>
      </c>
      <c r="DI44" s="27">
        <f t="shared" si="87"/>
        <v>0</v>
      </c>
      <c r="DJ44" s="28"/>
      <c r="DK44" s="27">
        <f t="shared" si="88"/>
        <v>0</v>
      </c>
      <c r="DL44" s="27">
        <f t="shared" si="89"/>
        <v>25</v>
      </c>
      <c r="DM44" s="27">
        <f t="shared" si="90"/>
        <v>625</v>
      </c>
      <c r="DN44" s="27">
        <f t="shared" si="91"/>
        <v>0</v>
      </c>
      <c r="DO44" s="28"/>
      <c r="DP44" s="27">
        <f t="shared" si="0"/>
        <v>0</v>
      </c>
      <c r="DQ44" s="27">
        <f t="shared" si="1"/>
        <v>25.466666666666665</v>
      </c>
      <c r="DR44" s="27">
        <f t="shared" si="2"/>
        <v>648.55111111111103</v>
      </c>
      <c r="DS44" s="27">
        <f t="shared" si="3"/>
        <v>0</v>
      </c>
      <c r="DT44" s="27"/>
      <c r="DU44" s="27">
        <f t="shared" si="92"/>
        <v>0</v>
      </c>
      <c r="DV44" s="27">
        <f t="shared" si="93"/>
        <v>25</v>
      </c>
      <c r="DW44" s="27">
        <f t="shared" si="94"/>
        <v>625</v>
      </c>
      <c r="DX44" s="27">
        <f t="shared" si="95"/>
        <v>0</v>
      </c>
      <c r="DY44" s="27"/>
      <c r="DZ44" s="27">
        <f t="shared" si="96"/>
        <v>0</v>
      </c>
      <c r="EA44" s="27">
        <f t="shared" si="97"/>
        <v>24.8</v>
      </c>
      <c r="EB44" s="27">
        <f t="shared" si="98"/>
        <v>615.04000000000008</v>
      </c>
      <c r="EC44" s="27">
        <f t="shared" si="99"/>
        <v>0</v>
      </c>
      <c r="ED44" s="27"/>
      <c r="EE44" s="27">
        <f t="shared" si="100"/>
        <v>0</v>
      </c>
      <c r="EF44" s="27">
        <f t="shared" si="101"/>
        <v>26.8</v>
      </c>
      <c r="EG44" s="27">
        <f t="shared" si="102"/>
        <v>718.24</v>
      </c>
      <c r="EH44" s="27">
        <f t="shared" si="103"/>
        <v>0</v>
      </c>
      <c r="EI44" s="27"/>
      <c r="EJ44" s="27">
        <f t="shared" si="104"/>
        <v>0</v>
      </c>
      <c r="EK44" s="27">
        <f t="shared" si="105"/>
        <v>27.2</v>
      </c>
      <c r="EL44" s="27">
        <f t="shared" si="106"/>
        <v>739.83999999999992</v>
      </c>
      <c r="EM44" s="27">
        <f t="shared" si="107"/>
        <v>0</v>
      </c>
      <c r="EN44" s="27"/>
      <c r="EO44" s="27">
        <f t="shared" si="108"/>
        <v>0</v>
      </c>
      <c r="EP44" s="27">
        <f t="shared" si="109"/>
        <v>28.8</v>
      </c>
      <c r="EQ44" s="27">
        <f t="shared" si="110"/>
        <v>829.44</v>
      </c>
      <c r="ER44" s="27">
        <f t="shared" si="111"/>
        <v>0</v>
      </c>
      <c r="ES44" s="27"/>
      <c r="ET44" s="27">
        <f t="shared" si="112"/>
        <v>0</v>
      </c>
      <c r="EU44" s="27">
        <f t="shared" si="113"/>
        <v>11.714285714285715</v>
      </c>
      <c r="EV44" s="27">
        <f t="shared" si="114"/>
        <v>137.2244897959184</v>
      </c>
      <c r="EW44" s="27">
        <f t="shared" si="115"/>
        <v>0</v>
      </c>
      <c r="EX44" s="27"/>
      <c r="EY44" s="27">
        <f t="shared" si="116"/>
        <v>0</v>
      </c>
      <c r="EZ44" s="27">
        <f t="shared" si="117"/>
        <v>13.125</v>
      </c>
      <c r="FA44" s="27">
        <f t="shared" si="118"/>
        <v>172.265625</v>
      </c>
      <c r="FB44" s="27">
        <f t="shared" si="119"/>
        <v>0</v>
      </c>
      <c r="FC44" s="27"/>
      <c r="FD44" s="27">
        <f t="shared" si="120"/>
        <v>0</v>
      </c>
      <c r="FE44" s="27">
        <f t="shared" si="121"/>
        <v>12.666666666666664</v>
      </c>
      <c r="FF44" s="27">
        <f t="shared" si="122"/>
        <v>160.44444444444437</v>
      </c>
      <c r="FG44" s="27">
        <f t="shared" si="123"/>
        <v>0</v>
      </c>
      <c r="FH44" s="27"/>
      <c r="FI44" s="27">
        <f t="shared" si="124"/>
        <v>0</v>
      </c>
      <c r="FJ44" s="27">
        <f t="shared" si="125"/>
        <v>14.299999999999997</v>
      </c>
      <c r="FK44" s="27">
        <f t="shared" si="126"/>
        <v>204.48999999999992</v>
      </c>
      <c r="FL44" s="27">
        <f t="shared" si="127"/>
        <v>0</v>
      </c>
      <c r="FM44" s="27"/>
      <c r="FN44" s="27">
        <f t="shared" si="128"/>
        <v>0</v>
      </c>
      <c r="FO44" s="27">
        <f t="shared" si="129"/>
        <v>15.727272727272727</v>
      </c>
      <c r="FP44" s="27">
        <f t="shared" si="130"/>
        <v>247.34710743801651</v>
      </c>
      <c r="FQ44" s="27">
        <f t="shared" si="131"/>
        <v>0</v>
      </c>
      <c r="FR44" s="27"/>
      <c r="FS44" s="27">
        <f t="shared" si="132"/>
        <v>0</v>
      </c>
      <c r="FT44" s="27">
        <f t="shared" si="133"/>
        <v>16.666666666666668</v>
      </c>
      <c r="FU44" s="27">
        <f t="shared" si="134"/>
        <v>277.77777777777783</v>
      </c>
      <c r="FV44" s="27">
        <f t="shared" si="135"/>
        <v>0</v>
      </c>
      <c r="FW44" s="27"/>
      <c r="FX44" s="27">
        <f t="shared" si="136"/>
        <v>0</v>
      </c>
      <c r="FY44" s="27">
        <f t="shared" si="137"/>
        <v>16.384615384615387</v>
      </c>
      <c r="FZ44" s="27">
        <f t="shared" si="138"/>
        <v>268.45562130177524</v>
      </c>
      <c r="GA44" s="27">
        <f t="shared" si="139"/>
        <v>0</v>
      </c>
      <c r="GB44" s="27"/>
      <c r="GC44" s="27">
        <f t="shared" si="140"/>
        <v>0</v>
      </c>
      <c r="GD44" s="27">
        <f t="shared" si="141"/>
        <v>18.428571428571427</v>
      </c>
      <c r="GE44" s="27">
        <f t="shared" si="142"/>
        <v>339.6122448979591</v>
      </c>
      <c r="GF44" s="27">
        <f t="shared" si="143"/>
        <v>0</v>
      </c>
      <c r="GG44" s="27"/>
      <c r="GH44" s="27">
        <f t="shared" si="144"/>
        <v>0</v>
      </c>
      <c r="GI44" s="27">
        <f t="shared" si="145"/>
        <v>19.2</v>
      </c>
      <c r="GJ44" s="27">
        <f t="shared" si="146"/>
        <v>368.64</v>
      </c>
      <c r="GK44" s="27">
        <f t="shared" si="147"/>
        <v>0</v>
      </c>
      <c r="GL44" s="27"/>
      <c r="GM44" s="27">
        <f t="shared" si="148"/>
        <v>0</v>
      </c>
      <c r="GN44" s="27">
        <f t="shared" si="149"/>
        <v>19.5</v>
      </c>
      <c r="GO44" s="27">
        <f t="shared" si="150"/>
        <v>380.25</v>
      </c>
      <c r="GP44" s="27">
        <f t="shared" si="151"/>
        <v>0</v>
      </c>
      <c r="GQ44" s="28"/>
      <c r="GR44" s="27">
        <f t="shared" si="152"/>
        <v>0</v>
      </c>
      <c r="GS44" s="27">
        <f t="shared" si="153"/>
        <v>20.352941176470587</v>
      </c>
      <c r="GT44" s="27">
        <f t="shared" si="154"/>
        <v>414.24221453287191</v>
      </c>
      <c r="GU44" s="27">
        <f t="shared" si="155"/>
        <v>0</v>
      </c>
      <c r="GV44" s="28"/>
      <c r="GW44" s="27">
        <f t="shared" si="156"/>
        <v>0</v>
      </c>
      <c r="GX44" s="27">
        <f t="shared" si="157"/>
        <v>20.555555555555557</v>
      </c>
      <c r="GY44" s="27">
        <f t="shared" si="158"/>
        <v>422.53086419753095</v>
      </c>
      <c r="GZ44" s="27">
        <f t="shared" si="159"/>
        <v>0</v>
      </c>
      <c r="HA44" s="28"/>
      <c r="HB44" s="27">
        <f t="shared" si="160"/>
        <v>0</v>
      </c>
      <c r="HC44" s="27">
        <f t="shared" si="161"/>
        <v>20.736842105263158</v>
      </c>
      <c r="HD44" s="27">
        <f t="shared" si="162"/>
        <v>430.01662049861494</v>
      </c>
      <c r="HE44" s="27">
        <f t="shared" si="163"/>
        <v>0</v>
      </c>
      <c r="HF44" s="28"/>
      <c r="HG44" s="27">
        <f t="shared" si="164"/>
        <v>0</v>
      </c>
      <c r="HH44" s="27">
        <f t="shared" si="165"/>
        <v>21.25</v>
      </c>
      <c r="HI44" s="27">
        <f t="shared" si="166"/>
        <v>451.5625</v>
      </c>
      <c r="HJ44" s="27">
        <f t="shared" si="167"/>
        <v>0</v>
      </c>
      <c r="HK44" s="28"/>
      <c r="HL44" s="27">
        <f t="shared" si="168"/>
        <v>0</v>
      </c>
      <c r="HM44" s="27">
        <f t="shared" si="169"/>
        <v>21.5</v>
      </c>
      <c r="HN44" s="27">
        <f t="shared" si="170"/>
        <v>462.25</v>
      </c>
      <c r="HO44" s="27">
        <f t="shared" si="171"/>
        <v>0</v>
      </c>
      <c r="HP44" s="28"/>
      <c r="HQ44" s="27">
        <f t="shared" si="172"/>
        <v>0</v>
      </c>
      <c r="HR44" s="27">
        <f t="shared" si="173"/>
        <v>21.625</v>
      </c>
      <c r="HS44" s="27">
        <f t="shared" si="174"/>
        <v>467.640625</v>
      </c>
      <c r="HT44" s="27">
        <f t="shared" si="175"/>
        <v>0</v>
      </c>
      <c r="HU44" s="28"/>
      <c r="HV44" s="27">
        <f t="shared" si="176"/>
        <v>0</v>
      </c>
      <c r="HW44" s="27">
        <f t="shared" si="177"/>
        <v>20.625</v>
      </c>
      <c r="HX44" s="27">
        <f t="shared" si="178"/>
        <v>425.390625</v>
      </c>
      <c r="HY44" s="27">
        <f t="shared" si="179"/>
        <v>0</v>
      </c>
    </row>
    <row r="45" spans="1:233">
      <c r="A45" s="29" t="s">
        <v>49</v>
      </c>
      <c r="B45" s="30"/>
      <c r="C45" s="30"/>
      <c r="D45" s="22">
        <f t="shared" ref="D45:BO45" si="186">SUM(D6:D44)</f>
        <v>6</v>
      </c>
      <c r="E45" s="22">
        <f t="shared" si="186"/>
        <v>223</v>
      </c>
      <c r="F45" s="22">
        <f t="shared" si="186"/>
        <v>-299.0000000000004</v>
      </c>
      <c r="G45" s="22">
        <f t="shared" si="186"/>
        <v>7232.3333333333294</v>
      </c>
      <c r="H45" s="22">
        <f t="shared" si="186"/>
        <v>13.333333333333332</v>
      </c>
      <c r="I45" s="22">
        <f>SUM(I6:I44)</f>
        <v>7</v>
      </c>
      <c r="J45" s="22">
        <f>SUM(J6:J44)</f>
        <v>246.5</v>
      </c>
      <c r="K45" s="22">
        <f>SUM(K6:K44)</f>
        <v>-222.85714285714312</v>
      </c>
      <c r="L45" s="22">
        <f>SUM(L6:L44)</f>
        <v>6213.4693877551017</v>
      </c>
      <c r="M45" s="22">
        <f>SUM(M6:M44)</f>
        <v>7.4285714285714288</v>
      </c>
      <c r="N45" s="22">
        <f t="shared" si="186"/>
        <v>8</v>
      </c>
      <c r="O45" s="22">
        <f t="shared" si="186"/>
        <v>269</v>
      </c>
      <c r="P45" s="22">
        <f t="shared" si="186"/>
        <v>-160.875</v>
      </c>
      <c r="Q45" s="22">
        <f t="shared" si="186"/>
        <v>5603.609375</v>
      </c>
      <c r="R45" s="22">
        <f t="shared" si="186"/>
        <v>6.875</v>
      </c>
      <c r="S45" s="22">
        <f t="shared" si="186"/>
        <v>9</v>
      </c>
      <c r="T45" s="22">
        <f t="shared" si="186"/>
        <v>294.5</v>
      </c>
      <c r="U45" s="22">
        <f t="shared" si="186"/>
        <v>-125.66666666666686</v>
      </c>
      <c r="V45" s="22">
        <f t="shared" si="186"/>
        <v>5344.9259259259252</v>
      </c>
      <c r="W45" s="22">
        <f t="shared" si="186"/>
        <v>31.555555555555557</v>
      </c>
      <c r="X45" s="22">
        <f t="shared" si="186"/>
        <v>10</v>
      </c>
      <c r="Y45" s="22">
        <f t="shared" si="186"/>
        <v>312</v>
      </c>
      <c r="Z45" s="22">
        <f t="shared" si="186"/>
        <v>-66.299999999999699</v>
      </c>
      <c r="AA45" s="22">
        <f t="shared" si="186"/>
        <v>5052.7099999999982</v>
      </c>
      <c r="AB45" s="22">
        <f t="shared" si="186"/>
        <v>8.1</v>
      </c>
      <c r="AC45" s="22">
        <f t="shared" si="186"/>
        <v>11</v>
      </c>
      <c r="AD45" s="22">
        <f t="shared" si="186"/>
        <v>337.5</v>
      </c>
      <c r="AE45" s="22">
        <f t="shared" si="186"/>
        <v>-46.090909090909264</v>
      </c>
      <c r="AF45" s="22">
        <f t="shared" si="186"/>
        <v>4994.4710743801652</v>
      </c>
      <c r="AG45" s="22">
        <f t="shared" si="186"/>
        <v>3.6363636363636358</v>
      </c>
      <c r="AH45" s="22">
        <f t="shared" si="186"/>
        <v>12</v>
      </c>
      <c r="AI45" s="22">
        <f t="shared" si="186"/>
        <v>356</v>
      </c>
      <c r="AJ45" s="22">
        <f t="shared" si="186"/>
        <v>-6.4999999999998508</v>
      </c>
      <c r="AK45" s="22">
        <f t="shared" si="186"/>
        <v>4941.0833333333339</v>
      </c>
      <c r="AL45" s="22">
        <f t="shared" si="186"/>
        <v>21.666666666666668</v>
      </c>
      <c r="AM45" s="22">
        <f t="shared" si="186"/>
        <v>13</v>
      </c>
      <c r="AN45" s="22">
        <f t="shared" si="186"/>
        <v>374.5</v>
      </c>
      <c r="AO45" s="22">
        <f t="shared" si="186"/>
        <v>26.999999999999758</v>
      </c>
      <c r="AP45" s="22">
        <f t="shared" si="186"/>
        <v>4958.6923076923085</v>
      </c>
      <c r="AQ45" s="22">
        <f t="shared" si="186"/>
        <v>14.76923076923077</v>
      </c>
      <c r="AR45" s="22">
        <f t="shared" si="186"/>
        <v>14</v>
      </c>
      <c r="AS45" s="22">
        <f t="shared" si="186"/>
        <v>390</v>
      </c>
      <c r="AT45" s="22">
        <f t="shared" si="186"/>
        <v>64.071428571428456</v>
      </c>
      <c r="AU45" s="22">
        <f t="shared" si="186"/>
        <v>5045.2602040816319</v>
      </c>
      <c r="AV45" s="22">
        <f t="shared" si="186"/>
        <v>13.214285714285715</v>
      </c>
      <c r="AW45" s="22">
        <f t="shared" si="186"/>
        <v>15</v>
      </c>
      <c r="AX45" s="22">
        <f t="shared" si="186"/>
        <v>427.5</v>
      </c>
      <c r="AY45" s="22">
        <f t="shared" si="186"/>
        <v>39</v>
      </c>
      <c r="AZ45" s="22">
        <f t="shared" si="186"/>
        <v>4979</v>
      </c>
      <c r="BA45" s="22">
        <f t="shared" si="186"/>
        <v>10</v>
      </c>
      <c r="BB45" s="22">
        <f t="shared" si="186"/>
        <v>16</v>
      </c>
      <c r="BC45" s="22">
        <f t="shared" si="186"/>
        <v>434</v>
      </c>
      <c r="BD45" s="22">
        <f t="shared" si="186"/>
        <v>92.625</v>
      </c>
      <c r="BE45" s="22">
        <f t="shared" si="186"/>
        <v>5159.984375</v>
      </c>
      <c r="BF45" s="22">
        <f t="shared" si="186"/>
        <v>23.75</v>
      </c>
      <c r="BG45" s="22">
        <f t="shared" si="186"/>
        <v>17</v>
      </c>
      <c r="BH45" s="22">
        <f t="shared" si="186"/>
        <v>460.5</v>
      </c>
      <c r="BI45" s="22">
        <f t="shared" si="186"/>
        <v>94.058823529411612</v>
      </c>
      <c r="BJ45" s="22">
        <f t="shared" si="186"/>
        <v>5166.8477508650521</v>
      </c>
      <c r="BK45" s="22">
        <f t="shared" si="186"/>
        <v>36.117647058823529</v>
      </c>
      <c r="BL45" s="22">
        <f t="shared" si="186"/>
        <v>18</v>
      </c>
      <c r="BM45" s="22">
        <f t="shared" si="186"/>
        <v>459</v>
      </c>
      <c r="BN45" s="22">
        <f t="shared" si="186"/>
        <v>156</v>
      </c>
      <c r="BO45" s="22">
        <f t="shared" si="186"/>
        <v>5564</v>
      </c>
      <c r="BP45" s="22">
        <f t="shared" ref="BP45:DN45" si="187">SUM(BP6:BP44)</f>
        <v>26</v>
      </c>
      <c r="BQ45" s="22">
        <f t="shared" si="187"/>
        <v>19</v>
      </c>
      <c r="BR45" s="22">
        <f t="shared" si="187"/>
        <v>494.5</v>
      </c>
      <c r="BS45" s="22">
        <f t="shared" si="187"/>
        <v>135.4736842105263</v>
      </c>
      <c r="BT45" s="22">
        <f t="shared" si="187"/>
        <v>5410.5927977839328</v>
      </c>
      <c r="BU45" s="22">
        <f t="shared" si="187"/>
        <v>22.736842105263161</v>
      </c>
      <c r="BV45" s="22">
        <f t="shared" si="187"/>
        <v>13</v>
      </c>
      <c r="BW45" s="22">
        <f t="shared" si="187"/>
        <v>327.5</v>
      </c>
      <c r="BX45" s="22">
        <f t="shared" si="187"/>
        <v>167.99999999999994</v>
      </c>
      <c r="BY45" s="22">
        <f t="shared" si="187"/>
        <v>5663.6923076923067</v>
      </c>
      <c r="BZ45" s="22">
        <f t="shared" si="187"/>
        <v>4.7692307692307692</v>
      </c>
      <c r="CA45" s="22">
        <f t="shared" si="187"/>
        <v>7</v>
      </c>
      <c r="CB45" s="22">
        <f t="shared" si="187"/>
        <v>174.5</v>
      </c>
      <c r="CC45" s="22">
        <f t="shared" si="187"/>
        <v>178.28571428571428</v>
      </c>
      <c r="CD45" s="22">
        <f t="shared" si="187"/>
        <v>5755.0204081632655</v>
      </c>
      <c r="CE45" s="22">
        <f t="shared" si="187"/>
        <v>5.7142857142857135</v>
      </c>
      <c r="CF45" s="22">
        <f t="shared" si="187"/>
        <v>6</v>
      </c>
      <c r="CG45" s="22">
        <f t="shared" si="187"/>
        <v>152</v>
      </c>
      <c r="CH45" s="22">
        <f t="shared" si="187"/>
        <v>162.50000000000014</v>
      </c>
      <c r="CI45" s="22">
        <f t="shared" si="187"/>
        <v>5617.0833333333348</v>
      </c>
      <c r="CJ45" s="22">
        <f t="shared" si="187"/>
        <v>4.833333333333333</v>
      </c>
      <c r="CK45" s="22">
        <f t="shared" si="187"/>
        <v>5</v>
      </c>
      <c r="CL45" s="22">
        <f t="shared" si="187"/>
        <v>121.5</v>
      </c>
      <c r="CM45" s="22">
        <f t="shared" si="187"/>
        <v>202.80000000000004</v>
      </c>
      <c r="CN45" s="22">
        <f t="shared" si="187"/>
        <v>5994.5599999999995</v>
      </c>
      <c r="CO45" s="22">
        <f t="shared" si="187"/>
        <v>6.8</v>
      </c>
      <c r="CP45" s="22">
        <f t="shared" si="187"/>
        <v>7</v>
      </c>
      <c r="CQ45" s="22">
        <f t="shared" si="187"/>
        <v>183.5</v>
      </c>
      <c r="CR45" s="22">
        <f t="shared" si="187"/>
        <v>128.14285714285691</v>
      </c>
      <c r="CS45" s="22">
        <f t="shared" si="187"/>
        <v>5361.0408163265301</v>
      </c>
      <c r="CT45" s="22">
        <f t="shared" si="187"/>
        <v>3.4285714285714288</v>
      </c>
      <c r="CU45" s="22">
        <f t="shared" si="187"/>
        <v>7</v>
      </c>
      <c r="CV45" s="22">
        <f t="shared" si="187"/>
        <v>171.5</v>
      </c>
      <c r="CW45" s="22">
        <f t="shared" si="187"/>
        <v>195</v>
      </c>
      <c r="CX45" s="22">
        <f t="shared" si="187"/>
        <v>5915</v>
      </c>
      <c r="CY45" s="22">
        <f t="shared" si="187"/>
        <v>4</v>
      </c>
      <c r="CZ45" s="22">
        <f t="shared" si="187"/>
        <v>15</v>
      </c>
      <c r="DA45" s="22">
        <f t="shared" si="187"/>
        <v>382.5</v>
      </c>
      <c r="DB45" s="22">
        <f t="shared" si="187"/>
        <v>156</v>
      </c>
      <c r="DC45" s="22">
        <f t="shared" si="187"/>
        <v>5564</v>
      </c>
      <c r="DD45" s="22">
        <f t="shared" si="187"/>
        <v>62</v>
      </c>
      <c r="DE45" s="23">
        <f t="shared" si="187"/>
        <v>15</v>
      </c>
      <c r="DF45" s="22">
        <f t="shared" si="187"/>
        <v>352.5</v>
      </c>
      <c r="DG45" s="22">
        <f t="shared" si="187"/>
        <v>234</v>
      </c>
      <c r="DH45" s="22">
        <f t="shared" si="187"/>
        <v>6344</v>
      </c>
      <c r="DI45" s="22">
        <f t="shared" si="187"/>
        <v>8</v>
      </c>
      <c r="DJ45" s="23">
        <f t="shared" si="187"/>
        <v>15</v>
      </c>
      <c r="DK45" s="22">
        <f t="shared" si="187"/>
        <v>352.5</v>
      </c>
      <c r="DL45" s="22">
        <f t="shared" si="187"/>
        <v>234</v>
      </c>
      <c r="DM45" s="22">
        <f t="shared" si="187"/>
        <v>6344</v>
      </c>
      <c r="DN45" s="22">
        <f t="shared" si="187"/>
        <v>8</v>
      </c>
      <c r="DO45" s="23">
        <f>SUM(DO4:DO44)</f>
        <v>15</v>
      </c>
      <c r="DP45" s="22">
        <f>SUM(DP4:DP44)</f>
        <v>345.5</v>
      </c>
      <c r="DQ45" s="22">
        <f>SUM(DQ4:DQ44)</f>
        <v>224.13333333333335</v>
      </c>
      <c r="DR45" s="22">
        <f>SUM(DR4:DR44)</f>
        <v>6965.2622222222199</v>
      </c>
      <c r="DS45" s="22">
        <f>SUM(DS4:DS44)</f>
        <v>37.733333333333334</v>
      </c>
      <c r="DT45" s="22">
        <f t="shared" ref="DT45:GE45" si="188">SUM(DT6:DT44)</f>
        <v>15</v>
      </c>
      <c r="DU45" s="22">
        <f t="shared" si="188"/>
        <v>352.5</v>
      </c>
      <c r="DV45" s="22">
        <f t="shared" si="188"/>
        <v>234</v>
      </c>
      <c r="DW45" s="22">
        <f t="shared" si="188"/>
        <v>6344</v>
      </c>
      <c r="DX45" s="22">
        <f t="shared" si="188"/>
        <v>14</v>
      </c>
      <c r="DY45" s="22">
        <f t="shared" si="188"/>
        <v>10</v>
      </c>
      <c r="DZ45" s="22">
        <f t="shared" si="188"/>
        <v>237</v>
      </c>
      <c r="EA45" s="22">
        <f t="shared" si="188"/>
        <v>226.2</v>
      </c>
      <c r="EB45" s="22">
        <f t="shared" si="188"/>
        <v>6251.96</v>
      </c>
      <c r="EC45" s="22">
        <f t="shared" si="188"/>
        <v>7.6</v>
      </c>
      <c r="ED45" s="22">
        <f t="shared" si="188"/>
        <v>10</v>
      </c>
      <c r="EE45" s="22">
        <f t="shared" si="188"/>
        <v>217</v>
      </c>
      <c r="EF45" s="22">
        <f t="shared" si="188"/>
        <v>304.20000000000005</v>
      </c>
      <c r="EG45" s="22">
        <f t="shared" si="188"/>
        <v>7312.76</v>
      </c>
      <c r="EH45" s="22">
        <f t="shared" si="188"/>
        <v>3.6</v>
      </c>
      <c r="EI45" s="22">
        <f>SUM(EI6:EI44)</f>
        <v>10</v>
      </c>
      <c r="EJ45" s="22">
        <f>SUM(EJ6:EJ44)</f>
        <v>213</v>
      </c>
      <c r="EK45" s="22">
        <f>SUM(EK6:EK44)</f>
        <v>319.79999999999995</v>
      </c>
      <c r="EL45" s="22">
        <f>SUM(EL6:EL44)</f>
        <v>7562.36</v>
      </c>
      <c r="EM45" s="22">
        <f>SUM(EM6:EM44)</f>
        <v>5.6</v>
      </c>
      <c r="EN45" s="22">
        <f t="shared" ref="EN45:EW45" si="189">SUM(EN6:EN44)</f>
        <v>10</v>
      </c>
      <c r="EO45" s="22">
        <f t="shared" si="189"/>
        <v>197</v>
      </c>
      <c r="EP45" s="22">
        <f t="shared" si="189"/>
        <v>382.20000000000005</v>
      </c>
      <c r="EQ45" s="22">
        <f t="shared" si="189"/>
        <v>8685.5600000000013</v>
      </c>
      <c r="ER45" s="22">
        <f t="shared" si="189"/>
        <v>5.6</v>
      </c>
      <c r="ES45" s="22">
        <f t="shared" si="189"/>
        <v>7</v>
      </c>
      <c r="ET45" s="22">
        <f t="shared" si="189"/>
        <v>257.5</v>
      </c>
      <c r="EU45" s="22">
        <f t="shared" si="189"/>
        <v>-284.14285714285688</v>
      </c>
      <c r="EV45" s="22">
        <f t="shared" si="189"/>
        <v>7010.183673469387</v>
      </c>
      <c r="EW45" s="22">
        <f t="shared" si="189"/>
        <v>27.428571428571427</v>
      </c>
      <c r="EX45" s="22">
        <f t="shared" si="188"/>
        <v>8</v>
      </c>
      <c r="EY45" s="22">
        <f t="shared" si="188"/>
        <v>283</v>
      </c>
      <c r="EZ45" s="22">
        <f t="shared" si="188"/>
        <v>-229.125</v>
      </c>
      <c r="FA45" s="22">
        <f t="shared" si="188"/>
        <v>6286.109375</v>
      </c>
      <c r="FB45" s="22">
        <f t="shared" si="188"/>
        <v>6.875</v>
      </c>
      <c r="FC45" s="22">
        <f t="shared" si="188"/>
        <v>9</v>
      </c>
      <c r="FD45" s="22">
        <f t="shared" si="188"/>
        <v>322.5</v>
      </c>
      <c r="FE45" s="22">
        <f t="shared" si="188"/>
        <v>-246.99999999999963</v>
      </c>
      <c r="FF45" s="22">
        <f t="shared" si="188"/>
        <v>6504.3333333333339</v>
      </c>
      <c r="FG45" s="22">
        <f t="shared" si="188"/>
        <v>26</v>
      </c>
      <c r="FH45" s="22">
        <f t="shared" si="188"/>
        <v>10</v>
      </c>
      <c r="FI45" s="22">
        <f t="shared" si="188"/>
        <v>342</v>
      </c>
      <c r="FJ45" s="22">
        <f t="shared" si="188"/>
        <v>-183.29999999999967</v>
      </c>
      <c r="FK45" s="22">
        <f t="shared" si="188"/>
        <v>5801.51</v>
      </c>
      <c r="FL45" s="22">
        <f t="shared" si="188"/>
        <v>16.099999999999998</v>
      </c>
      <c r="FM45" s="22">
        <f t="shared" si="188"/>
        <v>11</v>
      </c>
      <c r="FN45" s="22">
        <f t="shared" si="188"/>
        <v>360.5</v>
      </c>
      <c r="FO45" s="22">
        <f t="shared" si="188"/>
        <v>-127.6363636363638</v>
      </c>
      <c r="FP45" s="22">
        <f t="shared" si="188"/>
        <v>5357.7190082644629</v>
      </c>
      <c r="FQ45" s="22">
        <f t="shared" si="188"/>
        <v>10.181818181818183</v>
      </c>
      <c r="FR45" s="22">
        <f t="shared" si="188"/>
        <v>12</v>
      </c>
      <c r="FS45" s="22">
        <f t="shared" si="188"/>
        <v>382</v>
      </c>
      <c r="FT45" s="22">
        <f t="shared" si="188"/>
        <v>-91.000000000000242</v>
      </c>
      <c r="FU45" s="22">
        <f t="shared" si="188"/>
        <v>5152.3333333333339</v>
      </c>
      <c r="FV45" s="22">
        <f t="shared" si="188"/>
        <v>12.666666666666666</v>
      </c>
      <c r="FW45" s="22">
        <f t="shared" si="188"/>
        <v>13</v>
      </c>
      <c r="FX45" s="22">
        <f t="shared" si="188"/>
        <v>417.5</v>
      </c>
      <c r="FY45" s="22">
        <f t="shared" si="188"/>
        <v>-101.99999999999991</v>
      </c>
      <c r="FZ45" s="22">
        <f t="shared" si="188"/>
        <v>5206.7692307692296</v>
      </c>
      <c r="GA45" s="22">
        <f t="shared" si="188"/>
        <v>17.076923076923077</v>
      </c>
      <c r="GB45" s="22">
        <f t="shared" si="188"/>
        <v>14</v>
      </c>
      <c r="GC45" s="22">
        <f t="shared" si="188"/>
        <v>421</v>
      </c>
      <c r="GD45" s="22">
        <f t="shared" si="188"/>
        <v>-22.28571428571458</v>
      </c>
      <c r="GE45" s="22">
        <f t="shared" si="188"/>
        <v>4952.7346938775518</v>
      </c>
      <c r="GF45" s="22">
        <f t="shared" ref="GF45:HY45" si="190">SUM(GF6:GF44)</f>
        <v>23.428571428571431</v>
      </c>
      <c r="GG45" s="22">
        <f>SUM(GG6:GG44)</f>
        <v>15</v>
      </c>
      <c r="GH45" s="22">
        <f>SUM(GH6:GH44)</f>
        <v>439.5</v>
      </c>
      <c r="GI45" s="22">
        <f>SUM(GI6:GI44)</f>
        <v>7.7999999999997875</v>
      </c>
      <c r="GJ45" s="22">
        <f>SUM(GJ6:GJ44)</f>
        <v>4941.5599999999995</v>
      </c>
      <c r="GK45" s="22">
        <f>SUM(GK6:GK44)</f>
        <v>36.400000000000006</v>
      </c>
      <c r="GL45" s="22">
        <f t="shared" si="190"/>
        <v>16</v>
      </c>
      <c r="GM45" s="22">
        <f t="shared" si="190"/>
        <v>464</v>
      </c>
      <c r="GN45" s="22">
        <f t="shared" si="190"/>
        <v>19.5</v>
      </c>
      <c r="GO45" s="22">
        <f t="shared" si="190"/>
        <v>4949.75</v>
      </c>
      <c r="GP45" s="22">
        <f t="shared" si="190"/>
        <v>22</v>
      </c>
      <c r="GQ45" s="23">
        <f t="shared" si="190"/>
        <v>17</v>
      </c>
      <c r="GR45" s="22">
        <f t="shared" si="190"/>
        <v>478.5</v>
      </c>
      <c r="GS45" s="22">
        <f t="shared" si="190"/>
        <v>52.764705882352693</v>
      </c>
      <c r="GT45" s="22">
        <f t="shared" si="190"/>
        <v>5011.3875432525947</v>
      </c>
      <c r="GU45" s="22">
        <f t="shared" si="190"/>
        <v>29.882352941176471</v>
      </c>
      <c r="GV45" s="23">
        <f t="shared" si="190"/>
        <v>18</v>
      </c>
      <c r="GW45" s="22">
        <f t="shared" si="190"/>
        <v>503</v>
      </c>
      <c r="GX45" s="22">
        <f t="shared" si="190"/>
        <v>60.666666666666529</v>
      </c>
      <c r="GY45" s="22">
        <f t="shared" si="190"/>
        <v>5034.3703703703704</v>
      </c>
      <c r="GZ45" s="22">
        <f t="shared" si="190"/>
        <v>44.444444444444443</v>
      </c>
      <c r="HA45" s="23">
        <f t="shared" si="190"/>
        <v>19</v>
      </c>
      <c r="HB45" s="22">
        <f t="shared" si="190"/>
        <v>527.5</v>
      </c>
      <c r="HC45" s="22">
        <f t="shared" si="190"/>
        <v>67.736842105262951</v>
      </c>
      <c r="HD45" s="22">
        <f t="shared" si="190"/>
        <v>5057.6481994459837</v>
      </c>
      <c r="HE45" s="22">
        <f t="shared" si="190"/>
        <v>19.684210526315788</v>
      </c>
      <c r="HF45" s="23">
        <f t="shared" si="190"/>
        <v>8</v>
      </c>
      <c r="HG45" s="22">
        <f t="shared" si="190"/>
        <v>218</v>
      </c>
      <c r="HH45" s="22">
        <f t="shared" si="190"/>
        <v>87.75</v>
      </c>
      <c r="HI45" s="22">
        <f t="shared" si="190"/>
        <v>5137.4375</v>
      </c>
      <c r="HJ45" s="22">
        <f t="shared" si="190"/>
        <v>5.5</v>
      </c>
      <c r="HK45" s="23">
        <f t="shared" si="190"/>
        <v>8</v>
      </c>
      <c r="HL45" s="22">
        <f t="shared" si="190"/>
        <v>216</v>
      </c>
      <c r="HM45" s="22">
        <f t="shared" si="190"/>
        <v>97.5</v>
      </c>
      <c r="HN45" s="22">
        <f t="shared" si="190"/>
        <v>5183.75</v>
      </c>
      <c r="HO45" s="22">
        <f t="shared" si="190"/>
        <v>14</v>
      </c>
      <c r="HP45" s="23">
        <f t="shared" si="190"/>
        <v>8</v>
      </c>
      <c r="HQ45" s="22">
        <f t="shared" si="190"/>
        <v>215</v>
      </c>
      <c r="HR45" s="22">
        <f t="shared" si="190"/>
        <v>102.375</v>
      </c>
      <c r="HS45" s="22">
        <f t="shared" si="190"/>
        <v>5208.734375</v>
      </c>
      <c r="HT45" s="22">
        <f t="shared" si="190"/>
        <v>21.875</v>
      </c>
      <c r="HU45" s="23">
        <f t="shared" si="190"/>
        <v>8</v>
      </c>
      <c r="HV45" s="22">
        <f t="shared" si="190"/>
        <v>223</v>
      </c>
      <c r="HW45" s="22">
        <f t="shared" si="190"/>
        <v>63.375</v>
      </c>
      <c r="HX45" s="22">
        <f t="shared" si="190"/>
        <v>5042.984375</v>
      </c>
      <c r="HY45" s="22">
        <f t="shared" si="190"/>
        <v>7.875</v>
      </c>
    </row>
    <row r="46" spans="1:233">
      <c r="A46" s="31" t="s">
        <v>50</v>
      </c>
      <c r="B46" s="30"/>
      <c r="C46" s="30"/>
      <c r="D46" s="14">
        <f>E45/D45</f>
        <v>37.166666666666664</v>
      </c>
      <c r="E46" s="14"/>
      <c r="F46" s="14"/>
      <c r="G46" s="14"/>
      <c r="H46" s="14"/>
      <c r="I46" s="14">
        <f>J45/I45</f>
        <v>35.214285714285715</v>
      </c>
      <c r="J46" s="14"/>
      <c r="K46" s="14"/>
      <c r="L46" s="14"/>
      <c r="M46" s="14"/>
      <c r="N46" s="14">
        <f>O45/N45</f>
        <v>33.625</v>
      </c>
      <c r="O46" s="14"/>
      <c r="P46" s="14"/>
      <c r="Q46" s="14"/>
      <c r="R46" s="14"/>
      <c r="S46" s="14">
        <f>T45/S45</f>
        <v>32.722222222222221</v>
      </c>
      <c r="T46" s="14"/>
      <c r="U46" s="14"/>
      <c r="V46" s="14"/>
      <c r="W46" s="14"/>
      <c r="X46" s="14">
        <f>Y45/X45</f>
        <v>31.2</v>
      </c>
      <c r="Y46" s="14"/>
      <c r="Z46" s="14"/>
      <c r="AA46" s="14"/>
      <c r="AB46" s="14"/>
      <c r="AC46" s="14">
        <f>AD45/AC45</f>
        <v>30.681818181818183</v>
      </c>
      <c r="AD46" s="14"/>
      <c r="AE46" s="14"/>
      <c r="AF46" s="14"/>
      <c r="AG46" s="14"/>
      <c r="AH46" s="14">
        <f>AI45/AH45</f>
        <v>29.666666666666668</v>
      </c>
      <c r="AI46" s="14"/>
      <c r="AJ46" s="14"/>
      <c r="AK46" s="14"/>
      <c r="AL46" s="14"/>
      <c r="AM46" s="14">
        <f>AN45/AM45</f>
        <v>28.807692307692307</v>
      </c>
      <c r="AN46" s="14"/>
      <c r="AO46" s="14"/>
      <c r="AP46" s="14"/>
      <c r="AQ46" s="14"/>
      <c r="AR46" s="14">
        <f>AS45/AR45</f>
        <v>27.857142857142858</v>
      </c>
      <c r="AS46" s="14"/>
      <c r="AT46" s="14"/>
      <c r="AU46" s="14"/>
      <c r="AV46" s="14"/>
      <c r="AW46" s="14">
        <f>AX45/AW45</f>
        <v>28.5</v>
      </c>
      <c r="AX46" s="14"/>
      <c r="AY46" s="14"/>
      <c r="AZ46" s="14"/>
      <c r="BA46" s="14"/>
      <c r="BB46" s="14">
        <f>BC45/BB45</f>
        <v>27.125</v>
      </c>
      <c r="BC46" s="14"/>
      <c r="BD46" s="14"/>
      <c r="BE46" s="14"/>
      <c r="BF46" s="14"/>
      <c r="BG46" s="14">
        <f>BH45/BG45</f>
        <v>27.088235294117649</v>
      </c>
      <c r="BH46" s="14"/>
      <c r="BI46" s="14"/>
      <c r="BJ46" s="14"/>
      <c r="BK46" s="14"/>
      <c r="BL46" s="14">
        <f>BM45/BL45</f>
        <v>25.5</v>
      </c>
      <c r="BM46" s="14"/>
      <c r="BN46" s="14"/>
      <c r="BO46" s="14"/>
      <c r="BP46" s="14"/>
      <c r="BQ46" s="14">
        <f>BR45/BQ45</f>
        <v>26.026315789473685</v>
      </c>
      <c r="BR46" s="14"/>
      <c r="BS46" s="14"/>
      <c r="BT46" s="14"/>
      <c r="BU46" s="14"/>
      <c r="BV46" s="14">
        <f>BW45/BV45</f>
        <v>25.192307692307693</v>
      </c>
      <c r="BW46" s="14"/>
      <c r="BX46" s="14"/>
      <c r="BY46" s="14"/>
      <c r="BZ46" s="14"/>
      <c r="CA46" s="14">
        <f>CB45/CA45</f>
        <v>24.928571428571427</v>
      </c>
      <c r="CB46" s="14"/>
      <c r="CC46" s="14"/>
      <c r="CD46" s="14"/>
      <c r="CE46" s="14"/>
      <c r="CF46" s="14">
        <f>CG45/CF45</f>
        <v>25.333333333333332</v>
      </c>
      <c r="CG46" s="14"/>
      <c r="CH46" s="14"/>
      <c r="CI46" s="14"/>
      <c r="CJ46" s="14"/>
      <c r="CK46" s="14">
        <f>CL45/CK45</f>
        <v>24.3</v>
      </c>
      <c r="CL46" s="14"/>
      <c r="CM46" s="14"/>
      <c r="CN46" s="14"/>
      <c r="CO46" s="14"/>
      <c r="CP46" s="14">
        <f>CQ45/CP45</f>
        <v>26.214285714285715</v>
      </c>
      <c r="CQ46" s="14"/>
      <c r="CR46" s="14"/>
      <c r="CS46" s="14"/>
      <c r="CT46" s="14"/>
      <c r="CU46" s="14">
        <f>CV45/CU45</f>
        <v>24.5</v>
      </c>
      <c r="CV46" s="14"/>
      <c r="CW46" s="14"/>
      <c r="CX46" s="14"/>
      <c r="CY46" s="14"/>
      <c r="CZ46" s="14">
        <f>DA45/CZ45</f>
        <v>25.5</v>
      </c>
      <c r="DA46" s="14"/>
      <c r="DB46" s="14"/>
      <c r="DC46" s="14"/>
      <c r="DD46" s="14"/>
      <c r="DE46" s="32">
        <f>DF45/DE45</f>
        <v>23.5</v>
      </c>
      <c r="DF46" s="14"/>
      <c r="DG46" s="14"/>
      <c r="DH46" s="14"/>
      <c r="DI46" s="14"/>
      <c r="DJ46" s="32">
        <f>DK45/DJ45</f>
        <v>23.5</v>
      </c>
      <c r="DK46" s="14"/>
      <c r="DL46" s="14"/>
      <c r="DM46" s="14"/>
      <c r="DN46" s="14"/>
      <c r="DO46" s="32">
        <f>DP45/DO45</f>
        <v>23.033333333333335</v>
      </c>
      <c r="DP46" s="14"/>
      <c r="DQ46" s="14"/>
      <c r="DR46" s="14"/>
      <c r="DS46" s="14"/>
      <c r="DT46" s="14">
        <f>DU45/DT45</f>
        <v>23.5</v>
      </c>
      <c r="DU46" s="14"/>
      <c r="DV46" s="14"/>
      <c r="DW46" s="14"/>
      <c r="DX46" s="14"/>
      <c r="DY46" s="14">
        <f>DZ45/DY45</f>
        <v>23.7</v>
      </c>
      <c r="DZ46" s="14"/>
      <c r="EA46" s="14"/>
      <c r="EB46" s="14"/>
      <c r="EC46" s="14"/>
      <c r="ED46" s="14">
        <f>EE45/ED45</f>
        <v>21.7</v>
      </c>
      <c r="EE46" s="14"/>
      <c r="EF46" s="14"/>
      <c r="EG46" s="14"/>
      <c r="EH46" s="14"/>
      <c r="EI46" s="14">
        <f>EJ45/EI45</f>
        <v>21.3</v>
      </c>
      <c r="EJ46" s="14"/>
      <c r="EK46" s="14"/>
      <c r="EL46" s="14"/>
      <c r="EM46" s="14"/>
      <c r="EN46" s="14">
        <f>EO45/EN45</f>
        <v>19.7</v>
      </c>
      <c r="EO46" s="14"/>
      <c r="EP46" s="14"/>
      <c r="EQ46" s="14"/>
      <c r="ER46" s="14"/>
      <c r="ES46" s="14">
        <f>ET45/ES45</f>
        <v>36.785714285714285</v>
      </c>
      <c r="ET46" s="14"/>
      <c r="EU46" s="14"/>
      <c r="EV46" s="14"/>
      <c r="EW46" s="14"/>
      <c r="EX46" s="14">
        <f>EY45/EX45</f>
        <v>35.375</v>
      </c>
      <c r="EY46" s="14"/>
      <c r="EZ46" s="14"/>
      <c r="FA46" s="14"/>
      <c r="FB46" s="14"/>
      <c r="FC46" s="14">
        <f>FD45/FC45</f>
        <v>35.833333333333336</v>
      </c>
      <c r="FD46" s="14"/>
      <c r="FE46" s="14"/>
      <c r="FF46" s="14"/>
      <c r="FG46" s="14"/>
      <c r="FH46" s="14">
        <f>FI45/FH45</f>
        <v>34.200000000000003</v>
      </c>
      <c r="FI46" s="14"/>
      <c r="FJ46" s="14"/>
      <c r="FK46" s="14"/>
      <c r="FL46" s="14"/>
      <c r="FM46" s="14">
        <f>FN45/FM45</f>
        <v>32.772727272727273</v>
      </c>
      <c r="FN46" s="14"/>
      <c r="FO46" s="14"/>
      <c r="FP46" s="14"/>
      <c r="FQ46" s="14"/>
      <c r="FR46" s="14">
        <f>FS45/FR45</f>
        <v>31.833333333333332</v>
      </c>
      <c r="FS46" s="14"/>
      <c r="FT46" s="14"/>
      <c r="FU46" s="14"/>
      <c r="FV46" s="14"/>
      <c r="FW46" s="14">
        <f>FX45/FW45</f>
        <v>32.115384615384613</v>
      </c>
      <c r="FX46" s="14"/>
      <c r="FY46" s="14"/>
      <c r="FZ46" s="14"/>
      <c r="GA46" s="14"/>
      <c r="GB46" s="14">
        <f>GC45/GB45</f>
        <v>30.071428571428573</v>
      </c>
      <c r="GC46" s="14"/>
      <c r="GD46" s="14"/>
      <c r="GE46" s="14"/>
      <c r="GF46" s="14"/>
      <c r="GG46" s="14">
        <f>GH45/GG45</f>
        <v>29.3</v>
      </c>
      <c r="GH46" s="14"/>
      <c r="GI46" s="14"/>
      <c r="GJ46" s="14"/>
      <c r="GK46" s="14"/>
      <c r="GL46" s="14">
        <f>GM45/GL45</f>
        <v>29</v>
      </c>
      <c r="GM46" s="14"/>
      <c r="GN46" s="14"/>
      <c r="GO46" s="14"/>
      <c r="GP46" s="14"/>
      <c r="GQ46" s="32">
        <f>GR45/GQ45</f>
        <v>28.147058823529413</v>
      </c>
      <c r="GR46" s="14"/>
      <c r="GS46" s="14"/>
      <c r="GT46" s="14"/>
      <c r="GU46" s="14"/>
      <c r="GV46" s="32">
        <f>GW45/GV45</f>
        <v>27.944444444444443</v>
      </c>
      <c r="GW46" s="14"/>
      <c r="GX46" s="14"/>
      <c r="GY46" s="14"/>
      <c r="GZ46" s="14"/>
      <c r="HA46" s="32">
        <f>HB45/HA45</f>
        <v>27.763157894736842</v>
      </c>
      <c r="HB46" s="14"/>
      <c r="HC46" s="14"/>
      <c r="HD46" s="14"/>
      <c r="HE46" s="14"/>
      <c r="HF46" s="32">
        <f>HG45/HF45</f>
        <v>27.25</v>
      </c>
      <c r="HG46" s="14"/>
      <c r="HH46" s="14"/>
      <c r="HI46" s="14"/>
      <c r="HJ46" s="14"/>
      <c r="HK46" s="32">
        <f>HL45/HK45</f>
        <v>27</v>
      </c>
      <c r="HL46" s="14"/>
      <c r="HM46" s="14"/>
      <c r="HN46" s="14"/>
      <c r="HO46" s="14"/>
      <c r="HP46" s="32">
        <f>HQ45/HP45</f>
        <v>26.875</v>
      </c>
      <c r="HQ46" s="14"/>
      <c r="HR46" s="14"/>
      <c r="HS46" s="14"/>
      <c r="HT46" s="14"/>
      <c r="HU46" s="32">
        <f>HV45/HU45</f>
        <v>27.875</v>
      </c>
      <c r="HV46" s="14"/>
      <c r="HW46" s="14"/>
      <c r="HX46" s="14"/>
      <c r="HY46" s="14"/>
    </row>
    <row r="47" spans="1:233">
      <c r="A47" s="31" t="s">
        <v>51</v>
      </c>
      <c r="B47" s="30"/>
      <c r="C47" s="30"/>
      <c r="D47" s="33">
        <f>SQRT(H45/(D45-1))</f>
        <v>1.6329931618554521</v>
      </c>
      <c r="E47" s="22"/>
      <c r="F47" s="22"/>
      <c r="G47" s="22"/>
      <c r="H47" s="22"/>
      <c r="I47" s="33">
        <f>SQRT(M45/(I45-1))</f>
        <v>1.1126972805283737</v>
      </c>
      <c r="J47" s="22"/>
      <c r="K47" s="22"/>
      <c r="L47" s="22"/>
      <c r="M47" s="22"/>
      <c r="N47" s="33">
        <f>SQRT(R45/(N45-1))</f>
        <v>0.99103120896511487</v>
      </c>
      <c r="O47" s="22"/>
      <c r="P47" s="22"/>
      <c r="Q47" s="22"/>
      <c r="R47" s="22"/>
      <c r="S47" s="33">
        <f>SQRT(W45/(S45-1))</f>
        <v>1.986062547968831</v>
      </c>
      <c r="T47" s="22"/>
      <c r="U47" s="22"/>
      <c r="V47" s="22"/>
      <c r="W47" s="22"/>
      <c r="X47" s="33">
        <f>SQRT(AB45/(X45-1))</f>
        <v>0.94868329805051377</v>
      </c>
      <c r="Y47" s="22"/>
      <c r="Z47" s="22"/>
      <c r="AA47" s="22"/>
      <c r="AB47" s="22"/>
      <c r="AC47" s="33">
        <f>SQRT(AG45/(AC45-1))</f>
        <v>0.60302268915552726</v>
      </c>
      <c r="AD47" s="22"/>
      <c r="AE47" s="22"/>
      <c r="AF47" s="22"/>
      <c r="AG47" s="22"/>
      <c r="AH47" s="33">
        <f>SQRT(AL45/(AH45-1))</f>
        <v>1.403458930534474</v>
      </c>
      <c r="AI47" s="22"/>
      <c r="AJ47" s="22"/>
      <c r="AK47" s="22"/>
      <c r="AL47" s="22"/>
      <c r="AM47" s="33">
        <f>SQRT(AQ45/(AM45-1))</f>
        <v>1.1094003924504583</v>
      </c>
      <c r="AN47" s="22"/>
      <c r="AO47" s="22"/>
      <c r="AP47" s="22"/>
      <c r="AQ47" s="22"/>
      <c r="AR47" s="33">
        <f>SQRT(AV45/(AR45-1))</f>
        <v>1.0082080720186268</v>
      </c>
      <c r="AS47" s="22"/>
      <c r="AT47" s="22"/>
      <c r="AU47" s="22"/>
      <c r="AV47" s="22"/>
      <c r="AW47" s="33">
        <f>SQRT(BA45/(AW45-1))</f>
        <v>0.84515425472851657</v>
      </c>
      <c r="AX47" s="22"/>
      <c r="AY47" s="22"/>
      <c r="AZ47" s="22"/>
      <c r="BA47" s="22"/>
      <c r="BB47" s="33">
        <f>SQRT(BF45/(BB45-1))</f>
        <v>1.2583057392117916</v>
      </c>
      <c r="BC47" s="22"/>
      <c r="BD47" s="22"/>
      <c r="BE47" s="22"/>
      <c r="BF47" s="22"/>
      <c r="BG47" s="33">
        <f>SQRT(BK45/(BG45-1))</f>
        <v>1.5024489812224808</v>
      </c>
      <c r="BH47" s="22"/>
      <c r="BI47" s="22"/>
      <c r="BJ47" s="22"/>
      <c r="BK47" s="22"/>
      <c r="BL47" s="33">
        <f>SQRT(BP45/(BL45-1))</f>
        <v>1.2366938848016846</v>
      </c>
      <c r="BM47" s="22"/>
      <c r="BN47" s="22"/>
      <c r="BO47" s="22"/>
      <c r="BP47" s="22"/>
      <c r="BQ47" s="33">
        <f>SQRT(BU45/(BQ45-1))</f>
        <v>1.1239029738980328</v>
      </c>
      <c r="BR47" s="22"/>
      <c r="BS47" s="22"/>
      <c r="BT47" s="22"/>
      <c r="BU47" s="22"/>
      <c r="BV47" s="33">
        <f>SQRT(BZ45/(BV45-1))</f>
        <v>0.63042517195611525</v>
      </c>
      <c r="BW47" s="22"/>
      <c r="BX47" s="22"/>
      <c r="BY47" s="22"/>
      <c r="BZ47" s="22"/>
      <c r="CA47" s="33">
        <f>SQRT(CE45/(CA45-1))</f>
        <v>0.97590007294853309</v>
      </c>
      <c r="CB47" s="22"/>
      <c r="CC47" s="22"/>
      <c r="CD47" s="22"/>
      <c r="CE47" s="22"/>
      <c r="CF47" s="33">
        <f>SQRT(CJ45/(CF45-1))</f>
        <v>0.98319208025017502</v>
      </c>
      <c r="CG47" s="22"/>
      <c r="CH47" s="22"/>
      <c r="CI47" s="22"/>
      <c r="CJ47" s="22"/>
      <c r="CK47" s="33">
        <f>SQRT(CO45/(CK45-1))</f>
        <v>1.3038404810405297</v>
      </c>
      <c r="CL47" s="22"/>
      <c r="CM47" s="22"/>
      <c r="CN47" s="22"/>
      <c r="CO47" s="22"/>
      <c r="CP47" s="33">
        <f>SQRT(CT45/(CP45-1))</f>
        <v>0.75592894601845451</v>
      </c>
      <c r="CQ47" s="22"/>
      <c r="CR47" s="22"/>
      <c r="CS47" s="22"/>
      <c r="CT47" s="22"/>
      <c r="CU47" s="33">
        <f>SQRT(CY45/(CU45-1))</f>
        <v>0.81649658092772603</v>
      </c>
      <c r="CV47" s="22"/>
      <c r="CW47" s="22"/>
      <c r="CX47" s="22"/>
      <c r="CY47" s="22"/>
      <c r="CZ47" s="33">
        <f>SQRT(DD45/(CZ45-1))</f>
        <v>2.1044171232366051</v>
      </c>
      <c r="DA47" s="22"/>
      <c r="DB47" s="22"/>
      <c r="DC47" s="22"/>
      <c r="DD47" s="22"/>
      <c r="DE47" s="34">
        <f>SQRT(DI45/(DE45-1))</f>
        <v>0.7559289460184544</v>
      </c>
      <c r="DF47" s="22"/>
      <c r="DG47" s="22"/>
      <c r="DH47" s="22"/>
      <c r="DI47" s="22"/>
      <c r="DJ47" s="34">
        <f>SQRT(DN45/(DJ45-1))</f>
        <v>0.7559289460184544</v>
      </c>
      <c r="DK47" s="22"/>
      <c r="DL47" s="22"/>
      <c r="DM47" s="22"/>
      <c r="DN47" s="22"/>
      <c r="DO47" s="34">
        <f>SQRT(DS45/(DO45-1))</f>
        <v>1.6417180315870614</v>
      </c>
      <c r="DP47" s="22"/>
      <c r="DQ47" s="22"/>
      <c r="DR47" s="22"/>
      <c r="DS47" s="22"/>
      <c r="DT47" s="33">
        <f>SQRT(DX45/(DT45-1))</f>
        <v>1</v>
      </c>
      <c r="DU47" s="22"/>
      <c r="DV47" s="22"/>
      <c r="DW47" s="22"/>
      <c r="DX47" s="22"/>
      <c r="DY47" s="33">
        <f>SQRT(EC45/(DY45-1))</f>
        <v>0.91893658347268148</v>
      </c>
      <c r="DZ47" s="22"/>
      <c r="EA47" s="22"/>
      <c r="EB47" s="22"/>
      <c r="EC47" s="22"/>
      <c r="ED47" s="33">
        <f>SQRT(EH45/(ED45-1))</f>
        <v>0.63245553203367588</v>
      </c>
      <c r="EE47" s="22"/>
      <c r="EF47" s="22"/>
      <c r="EG47" s="22"/>
      <c r="EH47" s="22"/>
      <c r="EI47" s="33">
        <f>SQRT(EM45/(EI45-1))</f>
        <v>0.78881063774661553</v>
      </c>
      <c r="EJ47" s="22"/>
      <c r="EK47" s="22"/>
      <c r="EL47" s="22"/>
      <c r="EM47" s="22"/>
      <c r="EN47" s="33">
        <f>SQRT(ER45/(EN45-1))</f>
        <v>0.78881063774661553</v>
      </c>
      <c r="EO47" s="22"/>
      <c r="EP47" s="22"/>
      <c r="EQ47" s="22"/>
      <c r="ER47" s="22"/>
      <c r="ES47" s="33">
        <f>SQRT(EW45/(ES45-1))</f>
        <v>2.1380899352993952</v>
      </c>
      <c r="ET47" s="22"/>
      <c r="EU47" s="22"/>
      <c r="EV47" s="22"/>
      <c r="EW47" s="22"/>
      <c r="EX47" s="33">
        <f>SQRT(FB45/(EX45-1))</f>
        <v>0.99103120896511487</v>
      </c>
      <c r="EY47" s="22"/>
      <c r="EZ47" s="22"/>
      <c r="FA47" s="22"/>
      <c r="FB47" s="22"/>
      <c r="FC47" s="33">
        <f>SQRT(FG45/(FC45-1))</f>
        <v>1.8027756377319946</v>
      </c>
      <c r="FD47" s="22"/>
      <c r="FE47" s="22"/>
      <c r="FF47" s="22"/>
      <c r="FG47" s="22"/>
      <c r="FH47" s="33">
        <f>SQRT(FL45/(FH45-1))</f>
        <v>1.3374935098492586</v>
      </c>
      <c r="FI47" s="22"/>
      <c r="FJ47" s="22"/>
      <c r="FK47" s="22"/>
      <c r="FL47" s="22"/>
      <c r="FM47" s="33">
        <f>SQRT(FQ45/(FM45-1))</f>
        <v>1.009049958219026</v>
      </c>
      <c r="FN47" s="22"/>
      <c r="FO47" s="22"/>
      <c r="FP47" s="22"/>
      <c r="FQ47" s="22"/>
      <c r="FR47" s="33">
        <f>SQRT(FV45/(FR45-1))</f>
        <v>1.0730867399773196</v>
      </c>
      <c r="FS47" s="22"/>
      <c r="FT47" s="22"/>
      <c r="FU47" s="22"/>
      <c r="FV47" s="22"/>
      <c r="FW47" s="33">
        <f>SQRT(GA45/(FW45-1))</f>
        <v>1.192927878405448</v>
      </c>
      <c r="FX47" s="22"/>
      <c r="FY47" s="22"/>
      <c r="FZ47" s="22"/>
      <c r="GA47" s="22"/>
      <c r="GB47" s="33">
        <f>SQRT(GF45/(GB45-1))</f>
        <v>1.3424596091494905</v>
      </c>
      <c r="GC47" s="22"/>
      <c r="GD47" s="22"/>
      <c r="GE47" s="22"/>
      <c r="GF47" s="22"/>
      <c r="GG47" s="33">
        <f>SQRT(GK45/(GG45-1))</f>
        <v>1.61245154965971</v>
      </c>
      <c r="GH47" s="22"/>
      <c r="GI47" s="22"/>
      <c r="GJ47" s="22"/>
      <c r="GK47" s="22"/>
      <c r="GL47" s="33">
        <f>SQRT(GP45/(GL45-1))</f>
        <v>1.2110601416389966</v>
      </c>
      <c r="GM47" s="22"/>
      <c r="GN47" s="22"/>
      <c r="GO47" s="22"/>
      <c r="GP47" s="22"/>
      <c r="GQ47" s="34">
        <f>SQRT(GU45/(GQ45-1))</f>
        <v>1.3666188418222285</v>
      </c>
      <c r="GR47" s="22"/>
      <c r="GS47" s="22"/>
      <c r="GT47" s="22"/>
      <c r="GU47" s="22"/>
      <c r="GV47" s="34">
        <f>SQRT(GZ45/(GV45-1))</f>
        <v>1.6169041669088866</v>
      </c>
      <c r="GW47" s="22"/>
      <c r="GX47" s="22"/>
      <c r="GY47" s="22"/>
      <c r="GZ47" s="22"/>
      <c r="HA47" s="34">
        <f>SQRT(HE45/(HA45-1))</f>
        <v>1.0457376590053493</v>
      </c>
      <c r="HB47" s="22"/>
      <c r="HC47" s="22"/>
      <c r="HD47" s="22"/>
      <c r="HE47" s="22"/>
      <c r="HF47" s="34">
        <f>SQRT(HJ45/(HF45-1))</f>
        <v>0.88640526042791834</v>
      </c>
      <c r="HG47" s="22"/>
      <c r="HH47" s="22"/>
      <c r="HI47" s="22"/>
      <c r="HJ47" s="22"/>
      <c r="HK47" s="34">
        <f>SQRT(HO45/(HK45-1))</f>
        <v>1.4142135623730951</v>
      </c>
      <c r="HL47" s="22"/>
      <c r="HM47" s="22"/>
      <c r="HN47" s="22"/>
      <c r="HO47" s="22"/>
      <c r="HP47" s="34">
        <f>SQRT(HT45/(HP45-1))</f>
        <v>1.7677669529663689</v>
      </c>
      <c r="HQ47" s="22"/>
      <c r="HR47" s="22"/>
      <c r="HS47" s="22"/>
      <c r="HT47" s="22"/>
      <c r="HU47" s="34">
        <f>SQRT(HY45/(HU45-1))</f>
        <v>1.0606601717798212</v>
      </c>
      <c r="HV47" s="22"/>
      <c r="HW47" s="22"/>
      <c r="HX47" s="22"/>
      <c r="HY47" s="22"/>
    </row>
    <row r="48" spans="1:233">
      <c r="A48" s="29" t="s">
        <v>52</v>
      </c>
      <c r="B48" s="30"/>
      <c r="C48" s="30"/>
      <c r="D48" s="22">
        <v>6</v>
      </c>
      <c r="E48" s="22"/>
      <c r="F48" s="22"/>
      <c r="G48" s="22"/>
      <c r="H48" s="22"/>
      <c r="I48" s="22">
        <v>39</v>
      </c>
      <c r="J48" s="22"/>
      <c r="K48" s="22"/>
      <c r="L48" s="22"/>
      <c r="M48" s="22"/>
      <c r="N48" s="22">
        <v>63</v>
      </c>
      <c r="O48" s="22"/>
      <c r="P48" s="22"/>
      <c r="Q48" s="22"/>
      <c r="R48" s="22"/>
      <c r="S48" s="22">
        <v>133</v>
      </c>
      <c r="T48" s="22"/>
      <c r="U48" s="22"/>
      <c r="V48" s="22"/>
      <c r="W48" s="22"/>
      <c r="X48" s="22">
        <v>124</v>
      </c>
      <c r="Y48" s="22"/>
      <c r="Z48" s="22"/>
      <c r="AA48" s="22"/>
      <c r="AB48" s="22"/>
      <c r="AC48" s="22">
        <v>102</v>
      </c>
      <c r="AD48" s="22"/>
      <c r="AE48" s="22"/>
      <c r="AF48" s="22"/>
      <c r="AG48" s="22"/>
      <c r="AH48" s="22">
        <v>80</v>
      </c>
      <c r="AI48" s="22"/>
      <c r="AJ48" s="22"/>
      <c r="AK48" s="22"/>
      <c r="AL48" s="22"/>
      <c r="AM48" s="22">
        <v>52</v>
      </c>
      <c r="AN48" s="22"/>
      <c r="AO48" s="22"/>
      <c r="AP48" s="22"/>
      <c r="AQ48" s="22"/>
      <c r="AR48" s="22">
        <v>66</v>
      </c>
      <c r="AS48" s="22"/>
      <c r="AT48" s="22"/>
      <c r="AU48" s="22"/>
      <c r="AV48" s="22"/>
      <c r="AW48" s="22">
        <v>51</v>
      </c>
      <c r="AX48" s="22"/>
      <c r="AY48" s="22"/>
      <c r="AZ48" s="22"/>
      <c r="BA48" s="22"/>
      <c r="BB48" s="22">
        <v>38</v>
      </c>
      <c r="BC48" s="22"/>
      <c r="BD48" s="22"/>
      <c r="BE48" s="22"/>
      <c r="BF48" s="22"/>
      <c r="BG48" s="22">
        <v>19</v>
      </c>
      <c r="BH48" s="22"/>
      <c r="BI48" s="22"/>
      <c r="BJ48" s="22"/>
      <c r="BK48" s="22"/>
      <c r="BL48" s="22">
        <v>26</v>
      </c>
      <c r="BM48" s="22"/>
      <c r="BN48" s="22"/>
      <c r="BO48" s="22"/>
      <c r="BP48" s="22"/>
      <c r="BQ48" s="22">
        <v>22</v>
      </c>
      <c r="BR48" s="22"/>
      <c r="BS48" s="22"/>
      <c r="BT48" s="22"/>
      <c r="BU48" s="22"/>
      <c r="BV48" s="22">
        <v>11</v>
      </c>
      <c r="BW48" s="22"/>
      <c r="BX48" s="22"/>
      <c r="BY48" s="22"/>
      <c r="BZ48" s="22"/>
      <c r="CA48" s="22">
        <v>4</v>
      </c>
      <c r="CB48" s="22"/>
      <c r="CC48" s="22"/>
      <c r="CD48" s="22"/>
      <c r="CE48" s="22"/>
      <c r="CF48" s="22">
        <v>3</v>
      </c>
      <c r="CG48" s="22"/>
      <c r="CH48" s="22"/>
      <c r="CI48" s="22"/>
      <c r="CJ48" s="22"/>
      <c r="CK48" s="35">
        <v>2</v>
      </c>
      <c r="CL48" s="36"/>
      <c r="CM48" s="36"/>
      <c r="CN48" s="36"/>
      <c r="CO48" s="36"/>
      <c r="CP48" s="36">
        <v>1</v>
      </c>
      <c r="CQ48" s="36"/>
      <c r="CR48" s="36"/>
      <c r="CS48" s="36"/>
      <c r="CT48" s="36"/>
      <c r="CU48" s="36">
        <v>1</v>
      </c>
      <c r="CV48" s="36"/>
      <c r="CW48" s="36"/>
      <c r="CX48" s="36"/>
      <c r="CY48" s="36"/>
      <c r="CZ48" s="36">
        <v>124</v>
      </c>
      <c r="DA48" s="36"/>
      <c r="DB48" s="36"/>
      <c r="DC48" s="36"/>
      <c r="DD48" s="36"/>
      <c r="DE48" s="37">
        <v>29</v>
      </c>
      <c r="DF48" s="36"/>
      <c r="DG48" s="36"/>
      <c r="DH48" s="36"/>
      <c r="DI48" s="36"/>
      <c r="DJ48" s="37">
        <v>27</v>
      </c>
      <c r="DK48" s="36"/>
      <c r="DL48" s="36"/>
      <c r="DM48" s="36"/>
      <c r="DN48" s="36"/>
      <c r="DO48" s="37">
        <v>49</v>
      </c>
      <c r="DP48" s="22"/>
      <c r="DQ48" s="22"/>
      <c r="DR48" s="22"/>
      <c r="DS48" s="22"/>
      <c r="DT48" s="36">
        <v>61</v>
      </c>
      <c r="DU48" s="36"/>
      <c r="DV48" s="36"/>
      <c r="DW48" s="36"/>
      <c r="DX48" s="36"/>
      <c r="DY48" s="36">
        <v>17</v>
      </c>
      <c r="DZ48" s="36"/>
      <c r="EA48" s="36"/>
      <c r="EB48" s="36"/>
      <c r="EC48" s="36"/>
      <c r="ED48" s="36">
        <v>73</v>
      </c>
      <c r="EE48" s="36"/>
      <c r="EF48" s="36"/>
      <c r="EG48" s="36"/>
      <c r="EH48" s="36"/>
      <c r="EI48" s="36">
        <v>84</v>
      </c>
      <c r="EJ48" s="36"/>
      <c r="EK48" s="36"/>
      <c r="EL48" s="36"/>
      <c r="EM48" s="36"/>
      <c r="EN48" s="36">
        <v>42</v>
      </c>
      <c r="EO48" s="36"/>
      <c r="EP48" s="36"/>
      <c r="EQ48" s="36"/>
      <c r="ER48" s="36"/>
      <c r="ES48" s="22">
        <v>3</v>
      </c>
      <c r="ET48" s="22"/>
      <c r="EU48" s="22"/>
      <c r="EV48" s="22"/>
      <c r="EW48" s="22"/>
      <c r="EX48" s="22">
        <v>23</v>
      </c>
      <c r="EY48" s="22"/>
      <c r="EZ48" s="22"/>
      <c r="FA48" s="22"/>
      <c r="FB48" s="22"/>
      <c r="FC48" s="22">
        <v>32</v>
      </c>
      <c r="FD48" s="22"/>
      <c r="FE48" s="22"/>
      <c r="FF48" s="22"/>
      <c r="FG48" s="22"/>
      <c r="FH48" s="22">
        <v>50</v>
      </c>
      <c r="FI48" s="22"/>
      <c r="FJ48" s="22"/>
      <c r="FK48" s="22"/>
      <c r="FL48" s="22"/>
      <c r="FM48" s="22">
        <v>40</v>
      </c>
      <c r="FN48" s="22"/>
      <c r="FO48" s="22"/>
      <c r="FP48" s="22"/>
      <c r="FQ48" s="22"/>
      <c r="FR48" s="22">
        <v>133</v>
      </c>
      <c r="FS48" s="22"/>
      <c r="FT48" s="22"/>
      <c r="FU48" s="22"/>
      <c r="FV48" s="22"/>
      <c r="FW48" s="22">
        <v>115</v>
      </c>
      <c r="FX48" s="22"/>
      <c r="FY48" s="22"/>
      <c r="FZ48" s="22"/>
      <c r="GA48" s="22"/>
      <c r="GB48" s="22">
        <v>54</v>
      </c>
      <c r="GC48" s="22"/>
      <c r="GD48" s="22"/>
      <c r="GE48" s="22"/>
      <c r="GF48" s="22"/>
      <c r="GG48" s="22">
        <v>54</v>
      </c>
      <c r="GH48" s="22"/>
      <c r="GI48" s="22"/>
      <c r="GJ48" s="22"/>
      <c r="GK48" s="22"/>
      <c r="GL48" s="22">
        <v>28</v>
      </c>
      <c r="GM48" s="22"/>
      <c r="GN48" s="22"/>
      <c r="GO48" s="22"/>
      <c r="GP48" s="22"/>
      <c r="GQ48" s="23">
        <v>32</v>
      </c>
      <c r="GR48" s="22"/>
      <c r="GS48" s="22"/>
      <c r="GT48" s="22"/>
      <c r="GU48" s="22"/>
      <c r="GV48" s="23">
        <v>23</v>
      </c>
      <c r="GW48" s="22"/>
      <c r="GX48" s="22"/>
      <c r="GY48" s="22"/>
      <c r="GZ48" s="22"/>
      <c r="HA48" s="23">
        <v>21</v>
      </c>
      <c r="HB48" s="22"/>
      <c r="HC48" s="22"/>
      <c r="HD48" s="22"/>
      <c r="HE48" s="22"/>
      <c r="HF48" s="23">
        <v>5</v>
      </c>
      <c r="HG48" s="22"/>
      <c r="HH48" s="22"/>
      <c r="HI48" s="22"/>
      <c r="HJ48" s="22"/>
      <c r="HK48" s="23">
        <v>1</v>
      </c>
      <c r="HL48" s="22"/>
      <c r="HM48" s="22"/>
      <c r="HN48" s="22"/>
      <c r="HO48" s="22"/>
      <c r="HP48" s="23">
        <v>2</v>
      </c>
      <c r="HQ48" s="22"/>
      <c r="HR48" s="22"/>
      <c r="HS48" s="22"/>
      <c r="HT48" s="22"/>
      <c r="HU48" s="23">
        <v>3</v>
      </c>
      <c r="HV48" s="22"/>
      <c r="HW48" s="22"/>
      <c r="HX48" s="22"/>
      <c r="HY48" s="22"/>
    </row>
    <row r="49" spans="1:233">
      <c r="A49" s="29" t="s">
        <v>53</v>
      </c>
      <c r="B49" s="30"/>
      <c r="C49" s="30"/>
      <c r="D49" s="22">
        <v>6</v>
      </c>
      <c r="E49" s="22"/>
      <c r="F49" s="22"/>
      <c r="G49" s="22"/>
      <c r="H49" s="22"/>
      <c r="I49" s="22">
        <v>7</v>
      </c>
      <c r="J49" s="22"/>
      <c r="K49" s="22"/>
      <c r="L49" s="22"/>
      <c r="M49" s="22"/>
      <c r="N49" s="22">
        <v>8</v>
      </c>
      <c r="O49" s="22"/>
      <c r="P49" s="22"/>
      <c r="Q49" s="22"/>
      <c r="R49" s="22"/>
      <c r="S49" s="22">
        <v>9</v>
      </c>
      <c r="T49" s="22"/>
      <c r="U49" s="22"/>
      <c r="V49" s="22"/>
      <c r="W49" s="22"/>
      <c r="X49" s="22">
        <v>10</v>
      </c>
      <c r="Y49" s="22"/>
      <c r="Z49" s="22"/>
      <c r="AA49" s="22"/>
      <c r="AB49" s="22"/>
      <c r="AC49" s="22">
        <v>11</v>
      </c>
      <c r="AD49" s="22"/>
      <c r="AE49" s="22"/>
      <c r="AF49" s="22"/>
      <c r="AG49" s="22"/>
      <c r="AH49" s="22">
        <v>12</v>
      </c>
      <c r="AI49" s="22"/>
      <c r="AJ49" s="22"/>
      <c r="AK49" s="22"/>
      <c r="AL49" s="22"/>
      <c r="AM49" s="22">
        <v>13</v>
      </c>
      <c r="AN49" s="22"/>
      <c r="AO49" s="22"/>
      <c r="AP49" s="22"/>
      <c r="AQ49" s="22"/>
      <c r="AR49" s="38">
        <v>14</v>
      </c>
      <c r="AS49" s="22"/>
      <c r="AT49" s="22"/>
      <c r="AU49" s="22"/>
      <c r="AV49" s="22"/>
      <c r="AW49" s="38">
        <v>15</v>
      </c>
      <c r="AX49" s="22"/>
      <c r="AY49" s="22"/>
      <c r="AZ49" s="22"/>
      <c r="BA49" s="22"/>
      <c r="BB49" s="38">
        <v>16</v>
      </c>
      <c r="BC49" s="22"/>
      <c r="BD49" s="22"/>
      <c r="BE49" s="22"/>
      <c r="BF49" s="22"/>
      <c r="BG49" s="38">
        <v>17</v>
      </c>
      <c r="BH49" s="38"/>
      <c r="BI49" s="38"/>
      <c r="BJ49" s="38"/>
      <c r="BK49" s="38"/>
      <c r="BL49" s="38">
        <v>18</v>
      </c>
      <c r="BM49" s="38"/>
      <c r="BN49" s="38"/>
      <c r="BO49" s="38"/>
      <c r="BP49" s="38"/>
      <c r="BQ49" s="22">
        <v>19</v>
      </c>
      <c r="BR49" s="22"/>
      <c r="BS49" s="22"/>
      <c r="BT49" s="22"/>
      <c r="BU49" s="22"/>
      <c r="BV49" s="22">
        <v>20</v>
      </c>
      <c r="BW49" s="22"/>
      <c r="BX49" s="22"/>
      <c r="BY49" s="22"/>
      <c r="BZ49" s="22"/>
      <c r="CA49" s="22">
        <v>21</v>
      </c>
      <c r="CB49" s="22"/>
      <c r="CC49" s="22"/>
      <c r="CD49" s="22"/>
      <c r="CE49" s="22"/>
      <c r="CF49" s="22">
        <v>22</v>
      </c>
      <c r="CG49" s="22"/>
      <c r="CH49" s="22"/>
      <c r="CI49" s="22"/>
      <c r="CJ49" s="22"/>
      <c r="CK49" s="35">
        <v>23</v>
      </c>
      <c r="CL49" s="36"/>
      <c r="CM49" s="36"/>
      <c r="CN49" s="36"/>
      <c r="CO49" s="36"/>
      <c r="CP49" s="39">
        <v>24</v>
      </c>
      <c r="CQ49" s="36"/>
      <c r="CR49" s="36"/>
      <c r="CS49" s="36"/>
      <c r="CT49" s="36"/>
      <c r="CU49" s="39">
        <v>25</v>
      </c>
      <c r="CV49" s="36"/>
      <c r="CW49" s="36"/>
      <c r="CX49" s="36"/>
      <c r="CY49" s="36"/>
      <c r="CZ49" s="79">
        <v>24</v>
      </c>
      <c r="DA49" s="80"/>
      <c r="DB49" s="80"/>
      <c r="DC49" s="80"/>
      <c r="DD49" s="80"/>
      <c r="DE49" s="81">
        <v>23</v>
      </c>
      <c r="DF49" s="80"/>
      <c r="DG49" s="80"/>
      <c r="DH49" s="80"/>
      <c r="DI49" s="80"/>
      <c r="DJ49" s="81">
        <v>28</v>
      </c>
      <c r="DK49" s="80"/>
      <c r="DL49" s="80"/>
      <c r="DM49" s="80"/>
      <c r="DN49" s="80"/>
      <c r="DO49" s="81">
        <v>32</v>
      </c>
      <c r="DP49" s="40"/>
      <c r="DQ49" s="40"/>
      <c r="DR49" s="40"/>
      <c r="DS49" s="40"/>
      <c r="DT49" s="75">
        <v>91</v>
      </c>
      <c r="DU49" s="76"/>
      <c r="DV49" s="76"/>
      <c r="DW49" s="76"/>
      <c r="DX49" s="76"/>
      <c r="DY49" s="75"/>
      <c r="DZ49" s="40"/>
      <c r="EA49" s="40"/>
      <c r="EB49" s="40"/>
      <c r="EC49" s="40"/>
      <c r="ED49" s="79">
        <v>117</v>
      </c>
      <c r="EE49" s="40"/>
      <c r="EF49" s="40"/>
      <c r="EG49" s="40"/>
      <c r="EH49" s="40"/>
      <c r="EI49" s="75">
        <v>117</v>
      </c>
      <c r="EJ49" s="76"/>
      <c r="EK49" s="76"/>
      <c r="EL49" s="76"/>
      <c r="EM49" s="76"/>
      <c r="EN49" s="75">
        <v>160</v>
      </c>
      <c r="EO49" s="36"/>
      <c r="EP49" s="36"/>
      <c r="EQ49" s="36"/>
      <c r="ER49" s="36"/>
      <c r="ES49" s="22">
        <v>7</v>
      </c>
      <c r="ET49" s="22"/>
      <c r="EU49" s="22"/>
      <c r="EV49" s="22"/>
      <c r="EW49" s="22"/>
      <c r="EX49" s="22">
        <v>8</v>
      </c>
      <c r="EY49" s="22"/>
      <c r="EZ49" s="22"/>
      <c r="FA49" s="22"/>
      <c r="FB49" s="22"/>
      <c r="FC49" s="22">
        <v>9</v>
      </c>
      <c r="FD49" s="22"/>
      <c r="FE49" s="22"/>
      <c r="FF49" s="22"/>
      <c r="FG49" s="22"/>
      <c r="FH49" s="22">
        <v>10</v>
      </c>
      <c r="FI49" s="22"/>
      <c r="FJ49" s="22"/>
      <c r="FK49" s="22"/>
      <c r="FL49" s="22"/>
      <c r="FM49" s="22">
        <v>11</v>
      </c>
      <c r="FN49" s="22"/>
      <c r="FO49" s="22"/>
      <c r="FP49" s="22"/>
      <c r="FQ49" s="22"/>
      <c r="FR49" s="22">
        <v>12</v>
      </c>
      <c r="FS49" s="22"/>
      <c r="FT49" s="22"/>
      <c r="FU49" s="22"/>
      <c r="FV49" s="22"/>
      <c r="FW49" s="22">
        <v>13</v>
      </c>
      <c r="FX49" s="22"/>
      <c r="FY49" s="22"/>
      <c r="FZ49" s="22"/>
      <c r="GA49" s="22"/>
      <c r="GB49" s="22">
        <v>14</v>
      </c>
      <c r="GC49" s="22"/>
      <c r="GD49" s="22"/>
      <c r="GE49" s="22"/>
      <c r="GF49" s="22"/>
      <c r="GG49" s="22">
        <v>15</v>
      </c>
      <c r="GH49" s="22"/>
      <c r="GI49" s="22"/>
      <c r="GJ49" s="22"/>
      <c r="GK49" s="22"/>
      <c r="GL49" s="38">
        <v>16</v>
      </c>
      <c r="GM49" s="22"/>
      <c r="GN49" s="22"/>
      <c r="GO49" s="22"/>
      <c r="GP49" s="22"/>
      <c r="GQ49" s="41">
        <v>17</v>
      </c>
      <c r="GR49" s="22"/>
      <c r="GS49" s="22"/>
      <c r="GT49" s="22"/>
      <c r="GU49" s="22"/>
      <c r="GV49" s="41">
        <v>18</v>
      </c>
      <c r="GW49" s="22"/>
      <c r="GX49" s="22"/>
      <c r="GY49" s="22"/>
      <c r="GZ49" s="22"/>
      <c r="HA49" s="41">
        <v>19</v>
      </c>
      <c r="HB49" s="22"/>
      <c r="HC49" s="22"/>
      <c r="HD49" s="22"/>
      <c r="HE49" s="22"/>
      <c r="HF49" s="41">
        <v>20</v>
      </c>
      <c r="HG49" s="22"/>
      <c r="HH49" s="22"/>
      <c r="HI49" s="22"/>
      <c r="HJ49" s="22"/>
      <c r="HK49" s="41">
        <v>21</v>
      </c>
      <c r="HL49" s="22"/>
      <c r="HM49" s="22"/>
      <c r="HN49" s="22"/>
      <c r="HO49" s="22"/>
      <c r="HP49" s="41">
        <v>22</v>
      </c>
      <c r="HQ49" s="22"/>
      <c r="HR49" s="22"/>
      <c r="HS49" s="22"/>
      <c r="HT49" s="22"/>
      <c r="HU49" s="41">
        <v>24</v>
      </c>
      <c r="HV49" s="22"/>
      <c r="HW49" s="22"/>
      <c r="HX49" s="22"/>
      <c r="HY49" s="22"/>
    </row>
    <row r="50" spans="1:233" s="48" customFormat="1">
      <c r="A50" s="42" t="s">
        <v>54</v>
      </c>
      <c r="B50" s="43"/>
      <c r="C50" s="43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5"/>
      <c r="O50" s="44"/>
      <c r="P50" s="44"/>
      <c r="Q50" s="44"/>
      <c r="R50" s="44"/>
      <c r="S50" s="44"/>
      <c r="T50" s="44"/>
      <c r="U50" s="44"/>
      <c r="V50" s="44"/>
      <c r="W50" s="44"/>
      <c r="X50" s="45"/>
      <c r="Y50" s="44"/>
      <c r="Z50" s="44"/>
      <c r="AA50" s="44"/>
      <c r="AB50" s="44"/>
      <c r="AC50" s="45"/>
      <c r="AD50" s="44"/>
      <c r="AE50" s="44"/>
      <c r="AF50" s="44"/>
      <c r="AG50" s="44"/>
      <c r="AH50" s="45"/>
      <c r="AI50" s="44"/>
      <c r="AJ50" s="44"/>
      <c r="AK50" s="44"/>
      <c r="AL50" s="44"/>
      <c r="AM50" s="45"/>
      <c r="AN50" s="44"/>
      <c r="AO50" s="44"/>
      <c r="AP50" s="44"/>
      <c r="AQ50" s="44"/>
      <c r="AR50" s="45"/>
      <c r="AS50" s="44"/>
      <c r="AT50" s="44"/>
      <c r="AU50" s="44"/>
      <c r="AV50" s="44"/>
      <c r="AW50" s="45"/>
      <c r="AX50" s="44"/>
      <c r="AY50" s="44"/>
      <c r="AZ50" s="44"/>
      <c r="BA50" s="44"/>
      <c r="BB50" s="44"/>
      <c r="BC50" s="44"/>
      <c r="BD50" s="44"/>
      <c r="BE50" s="44"/>
      <c r="BF50" s="44"/>
      <c r="BG50" s="44"/>
      <c r="BH50" s="44"/>
      <c r="BI50" s="44"/>
      <c r="BJ50" s="44"/>
      <c r="BK50" s="44"/>
      <c r="BL50" s="44"/>
      <c r="BM50" s="44"/>
      <c r="BN50" s="44"/>
      <c r="BO50" s="44"/>
      <c r="BP50" s="44"/>
      <c r="BQ50" s="44"/>
      <c r="BR50" s="44"/>
      <c r="BS50" s="44"/>
      <c r="BT50" s="44"/>
      <c r="BU50" s="44"/>
      <c r="BV50" s="44"/>
      <c r="BW50" s="44"/>
      <c r="BX50" s="44"/>
      <c r="BY50" s="44"/>
      <c r="BZ50" s="44"/>
      <c r="CA50" s="44"/>
      <c r="CB50" s="44"/>
      <c r="CC50" s="44"/>
      <c r="CD50" s="44"/>
      <c r="CE50" s="44"/>
      <c r="CF50" s="44"/>
      <c r="CG50" s="44"/>
      <c r="CH50" s="44"/>
      <c r="CI50" s="44"/>
      <c r="CJ50" s="44"/>
      <c r="CK50" s="44"/>
      <c r="CL50" s="44"/>
      <c r="CM50" s="44"/>
      <c r="CN50" s="44"/>
      <c r="CO50" s="44"/>
      <c r="CP50" s="44"/>
      <c r="CQ50" s="44"/>
      <c r="CR50" s="44"/>
      <c r="CS50" s="44"/>
      <c r="CT50" s="44"/>
      <c r="CU50" s="44"/>
      <c r="CV50" s="44"/>
      <c r="CW50" s="44"/>
      <c r="CX50" s="44"/>
      <c r="CY50" s="44"/>
      <c r="CZ50" s="45"/>
      <c r="DA50" s="44"/>
      <c r="DB50" s="44"/>
      <c r="DC50" s="44"/>
      <c r="DD50" s="44"/>
      <c r="DE50" s="46"/>
      <c r="DF50" s="44"/>
      <c r="DG50" s="44"/>
      <c r="DH50" s="44"/>
      <c r="DI50" s="44"/>
      <c r="DJ50" s="46"/>
      <c r="DK50" s="44"/>
      <c r="DL50" s="44"/>
      <c r="DM50" s="44"/>
      <c r="DN50" s="44"/>
      <c r="DO50" s="46"/>
      <c r="DP50" s="44"/>
      <c r="DQ50" s="44"/>
      <c r="DR50" s="44"/>
      <c r="DS50" s="44"/>
      <c r="DT50" s="45"/>
      <c r="DU50" s="44"/>
      <c r="DV50" s="44"/>
      <c r="DW50" s="44"/>
      <c r="DX50" s="44"/>
      <c r="DY50" s="45"/>
      <c r="DZ50" s="44"/>
      <c r="EA50" s="44"/>
      <c r="EB50" s="44"/>
      <c r="EC50" s="44"/>
      <c r="ED50" s="45"/>
      <c r="EE50" s="44"/>
      <c r="EF50" s="44"/>
      <c r="EG50" s="44"/>
      <c r="EH50" s="44"/>
      <c r="EI50" s="45"/>
      <c r="EJ50" s="44"/>
      <c r="EK50" s="44"/>
      <c r="EL50" s="44"/>
      <c r="EM50" s="44"/>
      <c r="EN50" s="45"/>
      <c r="EO50" s="44"/>
      <c r="EP50" s="44"/>
      <c r="EQ50" s="44"/>
      <c r="ER50" s="44"/>
      <c r="ES50" s="44"/>
      <c r="ET50" s="44"/>
      <c r="EU50" s="44"/>
      <c r="EV50" s="44"/>
      <c r="EW50" s="44"/>
      <c r="EX50" s="44"/>
      <c r="EY50" s="44"/>
      <c r="EZ50" s="44"/>
      <c r="FA50" s="44"/>
      <c r="FB50" s="44"/>
      <c r="FC50" s="44"/>
      <c r="FD50" s="44"/>
      <c r="FE50" s="44"/>
      <c r="FF50" s="44"/>
      <c r="FG50" s="44"/>
      <c r="FH50" s="44"/>
      <c r="FI50" s="44"/>
      <c r="FJ50" s="44"/>
      <c r="FK50" s="44"/>
      <c r="FL50" s="44"/>
      <c r="FM50" s="44"/>
      <c r="FN50" s="44"/>
      <c r="FO50" s="44"/>
      <c r="FP50" s="44"/>
      <c r="FQ50" s="44"/>
      <c r="FR50" s="44"/>
      <c r="FS50" s="44"/>
      <c r="FT50" s="44"/>
      <c r="FU50" s="44"/>
      <c r="FV50" s="44"/>
      <c r="FW50" s="44"/>
      <c r="FX50" s="44"/>
      <c r="FY50" s="44"/>
      <c r="FZ50" s="44"/>
      <c r="GA50" s="44"/>
      <c r="GB50" s="44"/>
      <c r="GC50" s="44"/>
      <c r="GD50" s="44"/>
      <c r="GE50" s="44"/>
      <c r="GF50" s="44"/>
      <c r="GG50" s="44"/>
      <c r="GH50" s="44"/>
      <c r="GI50" s="44"/>
      <c r="GJ50" s="44"/>
      <c r="GK50" s="44"/>
      <c r="GL50" s="44"/>
      <c r="GM50" s="44"/>
      <c r="GN50" s="44"/>
      <c r="GO50" s="44"/>
      <c r="GP50" s="44"/>
      <c r="GQ50" s="47"/>
      <c r="GR50" s="44"/>
      <c r="GS50" s="44"/>
      <c r="GT50" s="44"/>
      <c r="GU50" s="44"/>
      <c r="GV50" s="47"/>
      <c r="GW50" s="44"/>
      <c r="GX50" s="44"/>
      <c r="GY50" s="44"/>
      <c r="GZ50" s="44"/>
      <c r="HA50" s="47"/>
      <c r="HB50" s="44"/>
      <c r="HC50" s="44"/>
      <c r="HD50" s="44"/>
      <c r="HE50" s="44"/>
      <c r="HF50" s="47"/>
      <c r="HG50" s="44"/>
      <c r="HH50" s="44"/>
      <c r="HI50" s="44"/>
      <c r="HJ50" s="44"/>
      <c r="HK50" s="47"/>
      <c r="HL50" s="44"/>
      <c r="HM50" s="44"/>
      <c r="HN50" s="44"/>
      <c r="HO50" s="44"/>
      <c r="HP50" s="47"/>
      <c r="HQ50" s="44"/>
      <c r="HR50" s="44"/>
      <c r="HS50" s="44"/>
      <c r="HT50" s="44"/>
      <c r="HU50" s="47"/>
      <c r="HV50" s="44"/>
      <c r="HW50" s="44"/>
      <c r="HX50" s="44"/>
      <c r="HY50" s="44"/>
    </row>
    <row r="51" spans="1:233" s="48" customFormat="1">
      <c r="A51" s="42" t="s">
        <v>55</v>
      </c>
      <c r="B51" s="43"/>
      <c r="C51" s="43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5"/>
      <c r="O51" s="44"/>
      <c r="P51" s="44"/>
      <c r="Q51" s="44"/>
      <c r="R51" s="44"/>
      <c r="S51" s="44"/>
      <c r="T51" s="44"/>
      <c r="U51" s="44"/>
      <c r="V51" s="44"/>
      <c r="W51" s="44"/>
      <c r="X51" s="45"/>
      <c r="Y51" s="44"/>
      <c r="Z51" s="44"/>
      <c r="AA51" s="44"/>
      <c r="AB51" s="44"/>
      <c r="AC51" s="45"/>
      <c r="AD51" s="44"/>
      <c r="AE51" s="44"/>
      <c r="AF51" s="44"/>
      <c r="AG51" s="44"/>
      <c r="AH51" s="45"/>
      <c r="AI51" s="44"/>
      <c r="AJ51" s="44"/>
      <c r="AK51" s="44"/>
      <c r="AL51" s="44"/>
      <c r="AM51" s="45"/>
      <c r="AN51" s="44"/>
      <c r="AO51" s="44"/>
      <c r="AP51" s="44"/>
      <c r="AQ51" s="44"/>
      <c r="AR51" s="45"/>
      <c r="AS51" s="44"/>
      <c r="AT51" s="44"/>
      <c r="AU51" s="44"/>
      <c r="AV51" s="44"/>
      <c r="AW51" s="45"/>
      <c r="AX51" s="44"/>
      <c r="AY51" s="44"/>
      <c r="AZ51" s="44"/>
      <c r="BA51" s="44"/>
      <c r="BB51" s="44"/>
      <c r="BC51" s="44"/>
      <c r="BD51" s="44"/>
      <c r="BE51" s="44"/>
      <c r="BF51" s="44"/>
      <c r="BG51" s="44"/>
      <c r="BH51" s="44"/>
      <c r="BI51" s="44"/>
      <c r="BJ51" s="44"/>
      <c r="BK51" s="44"/>
      <c r="BL51" s="44"/>
      <c r="BM51" s="44"/>
      <c r="BN51" s="44"/>
      <c r="BO51" s="44"/>
      <c r="BP51" s="44"/>
      <c r="BQ51" s="44"/>
      <c r="BR51" s="44"/>
      <c r="BS51" s="44"/>
      <c r="BT51" s="44"/>
      <c r="BU51" s="44"/>
      <c r="BV51" s="44"/>
      <c r="BW51" s="44"/>
      <c r="BX51" s="44"/>
      <c r="BY51" s="44"/>
      <c r="BZ51" s="44"/>
      <c r="CA51" s="44"/>
      <c r="CB51" s="44"/>
      <c r="CC51" s="44"/>
      <c r="CD51" s="44"/>
      <c r="CE51" s="44"/>
      <c r="CF51" s="44"/>
      <c r="CG51" s="44"/>
      <c r="CH51" s="44"/>
      <c r="CI51" s="44"/>
      <c r="CJ51" s="44"/>
      <c r="CK51" s="49"/>
      <c r="CL51" s="50"/>
      <c r="CM51" s="50"/>
      <c r="CN51" s="50"/>
      <c r="CO51" s="50"/>
      <c r="CP51" s="50"/>
      <c r="CQ51" s="50"/>
      <c r="CR51" s="50"/>
      <c r="CS51" s="50"/>
      <c r="CT51" s="50"/>
      <c r="CU51" s="50"/>
      <c r="CV51" s="50"/>
      <c r="CW51" s="50"/>
      <c r="CX51" s="50"/>
      <c r="CY51" s="50"/>
      <c r="CZ51" s="51"/>
      <c r="DA51" s="50"/>
      <c r="DB51" s="50"/>
      <c r="DC51" s="50"/>
      <c r="DD51" s="50"/>
      <c r="DE51" s="52"/>
      <c r="DF51" s="50"/>
      <c r="DG51" s="50"/>
      <c r="DH51" s="50"/>
      <c r="DI51" s="50"/>
      <c r="DJ51" s="52"/>
      <c r="DK51" s="50"/>
      <c r="DL51" s="50"/>
      <c r="DM51" s="50"/>
      <c r="DN51" s="50"/>
      <c r="DO51" s="52"/>
      <c r="DP51" s="44"/>
      <c r="DQ51" s="44"/>
      <c r="DR51" s="44"/>
      <c r="DS51" s="44"/>
      <c r="DT51" s="51"/>
      <c r="DU51" s="50"/>
      <c r="DV51" s="50"/>
      <c r="DW51" s="50"/>
      <c r="DX51" s="50"/>
      <c r="DY51" s="51"/>
      <c r="DZ51" s="50"/>
      <c r="EA51" s="50"/>
      <c r="EB51" s="50"/>
      <c r="EC51" s="50"/>
      <c r="ED51" s="51"/>
      <c r="EE51" s="50"/>
      <c r="EF51" s="50"/>
      <c r="EG51" s="50"/>
      <c r="EH51" s="50"/>
      <c r="EI51" s="51"/>
      <c r="EJ51" s="50"/>
      <c r="EK51" s="50"/>
      <c r="EL51" s="50"/>
      <c r="EM51" s="50"/>
      <c r="EN51" s="51"/>
      <c r="EO51" s="50"/>
      <c r="EP51" s="50"/>
      <c r="EQ51" s="50"/>
      <c r="ER51" s="50"/>
      <c r="ES51" s="44"/>
      <c r="ET51" s="44"/>
      <c r="EU51" s="44"/>
      <c r="EV51" s="44"/>
      <c r="EW51" s="44"/>
      <c r="EX51" s="44"/>
      <c r="EY51" s="44"/>
      <c r="EZ51" s="44"/>
      <c r="FA51" s="44"/>
      <c r="FB51" s="44"/>
      <c r="FC51" s="44"/>
      <c r="FD51" s="44"/>
      <c r="FE51" s="44"/>
      <c r="FF51" s="44"/>
      <c r="FG51" s="44"/>
      <c r="FH51" s="44"/>
      <c r="FI51" s="44"/>
      <c r="FJ51" s="44"/>
      <c r="FK51" s="44"/>
      <c r="FL51" s="44"/>
      <c r="FM51" s="44"/>
      <c r="FN51" s="44"/>
      <c r="FO51" s="44"/>
      <c r="FP51" s="44"/>
      <c r="FQ51" s="44"/>
      <c r="FR51" s="44"/>
      <c r="FS51" s="44"/>
      <c r="FT51" s="44"/>
      <c r="FU51" s="44"/>
      <c r="FV51" s="44"/>
      <c r="FW51" s="44"/>
      <c r="FX51" s="44"/>
      <c r="FY51" s="44"/>
      <c r="FZ51" s="44"/>
      <c r="GA51" s="44"/>
      <c r="GB51" s="44"/>
      <c r="GC51" s="44"/>
      <c r="GD51" s="44"/>
      <c r="GE51" s="44"/>
      <c r="GF51" s="44"/>
      <c r="GG51" s="44"/>
      <c r="GH51" s="44"/>
      <c r="GI51" s="44"/>
      <c r="GJ51" s="44"/>
      <c r="GK51" s="44"/>
      <c r="GL51" s="44"/>
      <c r="GM51" s="44"/>
      <c r="GN51" s="44"/>
      <c r="GO51" s="44"/>
      <c r="GP51" s="44"/>
      <c r="GQ51" s="47"/>
      <c r="GR51" s="44"/>
      <c r="GS51" s="44"/>
      <c r="GT51" s="44"/>
      <c r="GU51" s="44"/>
      <c r="GV51" s="47"/>
      <c r="GW51" s="44"/>
      <c r="GX51" s="44"/>
      <c r="GY51" s="44"/>
      <c r="GZ51" s="44"/>
      <c r="HA51" s="47"/>
      <c r="HB51" s="44"/>
      <c r="HC51" s="44"/>
      <c r="HD51" s="44"/>
      <c r="HE51" s="44"/>
      <c r="HF51" s="47"/>
      <c r="HG51" s="44"/>
      <c r="HH51" s="44"/>
      <c r="HI51" s="44"/>
      <c r="HJ51" s="44"/>
      <c r="HK51" s="47"/>
      <c r="HL51" s="44"/>
      <c r="HM51" s="44"/>
      <c r="HN51" s="44"/>
      <c r="HO51" s="44"/>
      <c r="HP51" s="47"/>
      <c r="HQ51" s="44"/>
      <c r="HR51" s="44"/>
      <c r="HS51" s="44"/>
      <c r="HT51" s="44"/>
      <c r="HU51" s="47"/>
      <c r="HV51" s="44"/>
      <c r="HW51" s="44"/>
      <c r="HX51" s="44"/>
      <c r="HY51" s="44"/>
    </row>
    <row r="52" spans="1:233">
      <c r="A52" s="53" t="s">
        <v>56</v>
      </c>
      <c r="B52" s="6"/>
      <c r="C52" s="6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  <c r="AA52" s="24"/>
      <c r="AB52" s="24"/>
      <c r="AC52" s="54"/>
      <c r="AD52" s="24"/>
      <c r="AE52" s="24"/>
      <c r="AF52" s="24"/>
      <c r="AG52" s="24"/>
      <c r="AH52" s="24"/>
      <c r="AI52" s="24"/>
      <c r="AJ52" s="24"/>
      <c r="AK52" s="24"/>
      <c r="AL52" s="24"/>
      <c r="AM52" s="24"/>
      <c r="AN52" s="27"/>
      <c r="AO52" s="27"/>
      <c r="AP52" s="27"/>
      <c r="AQ52" s="27"/>
      <c r="AR52" s="24"/>
      <c r="AS52" s="27"/>
      <c r="AT52" s="27"/>
      <c r="AU52" s="27"/>
      <c r="AV52" s="27"/>
      <c r="AW52" s="24"/>
      <c r="AX52" s="27"/>
      <c r="AY52" s="27"/>
      <c r="AZ52" s="27"/>
      <c r="BA52" s="27"/>
      <c r="BB52" s="24"/>
      <c r="BC52" s="24"/>
      <c r="BD52" s="24"/>
      <c r="BE52" s="24"/>
      <c r="BF52" s="24"/>
      <c r="BG52" s="24"/>
      <c r="BH52" s="24"/>
      <c r="BI52" s="24"/>
      <c r="BJ52" s="24"/>
      <c r="BK52" s="24"/>
      <c r="BL52" s="24"/>
      <c r="BM52" s="24"/>
      <c r="BN52" s="24"/>
      <c r="BO52" s="24"/>
      <c r="BP52" s="24"/>
      <c r="BQ52" s="24"/>
      <c r="BR52" s="27"/>
      <c r="BS52" s="27"/>
      <c r="BT52" s="27"/>
      <c r="BU52" s="27"/>
      <c r="BV52" s="24"/>
      <c r="BW52" s="27"/>
      <c r="BX52" s="27"/>
      <c r="BY52" s="27"/>
      <c r="BZ52" s="27"/>
      <c r="CA52" s="24"/>
      <c r="CB52" s="27"/>
      <c r="CC52" s="27"/>
      <c r="CD52" s="27"/>
      <c r="CE52" s="27"/>
      <c r="CF52" s="24"/>
      <c r="CG52" s="27"/>
      <c r="CH52" s="27"/>
      <c r="CI52" s="27"/>
      <c r="CJ52" s="27"/>
      <c r="CK52" s="55"/>
      <c r="CL52" s="56"/>
      <c r="CM52" s="56"/>
      <c r="CN52" s="56"/>
      <c r="CO52" s="56"/>
      <c r="CP52" s="57"/>
      <c r="CQ52" s="56"/>
      <c r="CR52" s="56"/>
      <c r="CS52" s="56"/>
      <c r="CT52" s="56"/>
      <c r="CU52" s="57"/>
      <c r="CV52" s="56"/>
      <c r="CW52" s="56"/>
      <c r="CX52" s="56"/>
      <c r="CY52" s="56"/>
      <c r="CZ52" s="57"/>
      <c r="DA52" s="56"/>
      <c r="DB52" s="56"/>
      <c r="DC52" s="56"/>
      <c r="DD52" s="56"/>
      <c r="DE52" s="58"/>
      <c r="DF52" s="57"/>
      <c r="DG52" s="57"/>
      <c r="DH52" s="57"/>
      <c r="DI52" s="57"/>
      <c r="DJ52" s="58"/>
      <c r="DK52" s="57"/>
      <c r="DL52" s="57"/>
      <c r="DM52" s="57"/>
      <c r="DN52" s="57"/>
      <c r="DO52" s="58"/>
      <c r="DP52" s="24"/>
      <c r="DQ52" s="24"/>
      <c r="DR52" s="24"/>
      <c r="DS52" s="24"/>
      <c r="DT52" s="57"/>
      <c r="DU52" s="56"/>
      <c r="DV52" s="56"/>
      <c r="DW52" s="56"/>
      <c r="DX52" s="56"/>
      <c r="DY52" s="57"/>
      <c r="DZ52" s="56"/>
      <c r="EA52" s="56"/>
      <c r="EB52" s="56"/>
      <c r="EC52" s="56"/>
      <c r="ED52" s="57"/>
      <c r="EE52" s="56"/>
      <c r="EF52" s="56"/>
      <c r="EG52" s="56"/>
      <c r="EH52" s="56"/>
      <c r="EI52" s="57"/>
      <c r="EJ52" s="56"/>
      <c r="EK52" s="56"/>
      <c r="EL52" s="56"/>
      <c r="EM52" s="56"/>
      <c r="EN52" s="57"/>
      <c r="EO52" s="56"/>
      <c r="EP52" s="56"/>
      <c r="EQ52" s="56"/>
      <c r="ER52" s="56"/>
      <c r="ES52" s="24"/>
      <c r="ET52" s="24"/>
      <c r="EU52" s="24"/>
      <c r="EV52" s="24"/>
      <c r="EW52" s="24"/>
      <c r="EX52" s="24"/>
      <c r="EY52" s="24"/>
      <c r="EZ52" s="24"/>
      <c r="FA52" s="24"/>
      <c r="FB52" s="24"/>
      <c r="FC52" s="24"/>
      <c r="FD52" s="24"/>
      <c r="FE52" s="24"/>
      <c r="FF52" s="24"/>
      <c r="FG52" s="24"/>
      <c r="FH52" s="24"/>
      <c r="FI52" s="24"/>
      <c r="FJ52" s="24"/>
      <c r="FK52" s="24"/>
      <c r="FL52" s="24"/>
      <c r="FM52" s="24"/>
      <c r="FN52" s="24"/>
      <c r="FO52" s="24"/>
      <c r="FP52" s="24"/>
      <c r="FQ52" s="24"/>
      <c r="FR52" s="24"/>
      <c r="FS52" s="24"/>
      <c r="FT52" s="24"/>
      <c r="FU52" s="24"/>
      <c r="FV52" s="24"/>
      <c r="FW52" s="24"/>
      <c r="FX52" s="24"/>
      <c r="FY52" s="24"/>
      <c r="FZ52" s="24"/>
      <c r="GA52" s="24"/>
      <c r="GB52" s="24"/>
      <c r="GC52" s="27"/>
      <c r="GD52" s="27"/>
      <c r="GE52" s="27"/>
      <c r="GF52" s="27"/>
      <c r="GG52" s="24"/>
      <c r="GH52" s="27"/>
      <c r="GI52" s="27"/>
      <c r="GJ52" s="27"/>
      <c r="GK52" s="27"/>
      <c r="GL52" s="24"/>
      <c r="GM52" s="27"/>
      <c r="GN52" s="27"/>
      <c r="GO52" s="27"/>
      <c r="GP52" s="27"/>
      <c r="GQ52" s="59"/>
      <c r="GR52" s="24"/>
      <c r="GS52" s="24"/>
      <c r="GT52" s="24"/>
      <c r="GU52" s="24"/>
      <c r="GV52" s="59"/>
      <c r="GW52" s="24"/>
      <c r="GX52" s="24"/>
      <c r="GY52" s="24"/>
      <c r="GZ52" s="24"/>
      <c r="HA52" s="59"/>
      <c r="HB52" s="24"/>
      <c r="HC52" s="24"/>
      <c r="HD52" s="24"/>
      <c r="HE52" s="24"/>
      <c r="HF52" s="59"/>
      <c r="HG52" s="24"/>
      <c r="HH52" s="24"/>
      <c r="HI52" s="24"/>
      <c r="HJ52" s="24"/>
      <c r="HK52" s="59"/>
      <c r="HL52" s="24"/>
      <c r="HM52" s="24"/>
      <c r="HN52" s="24"/>
      <c r="HO52" s="24"/>
      <c r="HP52" s="59"/>
      <c r="HQ52" s="24"/>
      <c r="HR52" s="24"/>
      <c r="HS52" s="24"/>
      <c r="HT52" s="24"/>
      <c r="HU52" s="59"/>
      <c r="HV52" s="24"/>
      <c r="HW52" s="24"/>
      <c r="HX52" s="24"/>
      <c r="HY52" s="24"/>
    </row>
    <row r="53" spans="1:233">
      <c r="A53" s="53" t="s">
        <v>57</v>
      </c>
      <c r="B53" s="6"/>
      <c r="C53" s="6"/>
      <c r="D53" s="60" t="s">
        <v>58</v>
      </c>
      <c r="E53" s="61"/>
      <c r="F53" s="61"/>
      <c r="G53" s="61"/>
      <c r="H53" s="61"/>
      <c r="I53" s="60" t="s">
        <v>58</v>
      </c>
      <c r="J53" s="61"/>
      <c r="K53" s="61"/>
      <c r="L53" s="61"/>
      <c r="M53" s="61"/>
      <c r="N53" s="60" t="s">
        <v>58</v>
      </c>
      <c r="O53" s="61"/>
      <c r="P53" s="61"/>
      <c r="Q53" s="61"/>
      <c r="R53" s="61"/>
      <c r="S53" s="60" t="s">
        <v>58</v>
      </c>
      <c r="T53" s="61"/>
      <c r="U53" s="61"/>
      <c r="V53" s="61"/>
      <c r="W53" s="61"/>
      <c r="X53" s="60" t="s">
        <v>58</v>
      </c>
      <c r="Y53" s="61"/>
      <c r="Z53" s="61"/>
      <c r="AA53" s="61"/>
      <c r="AB53" s="61"/>
      <c r="AC53" s="60" t="s">
        <v>58</v>
      </c>
      <c r="AD53" s="61"/>
      <c r="AE53" s="61"/>
      <c r="AF53" s="61"/>
      <c r="AG53" s="61"/>
      <c r="AH53" s="60" t="s">
        <v>58</v>
      </c>
      <c r="AI53" s="61"/>
      <c r="AJ53" s="61"/>
      <c r="AK53" s="61"/>
      <c r="AL53" s="61"/>
      <c r="AM53" s="60" t="s">
        <v>58</v>
      </c>
      <c r="AN53" s="53"/>
      <c r="AO53" s="53"/>
      <c r="AP53" s="53"/>
      <c r="AQ53" s="53"/>
      <c r="AR53" s="60" t="s">
        <v>58</v>
      </c>
      <c r="AS53" s="53"/>
      <c r="AT53" s="53"/>
      <c r="AU53" s="53"/>
      <c r="AV53" s="53"/>
      <c r="AW53" s="60" t="s">
        <v>58</v>
      </c>
      <c r="AX53" s="61"/>
      <c r="AY53" s="61"/>
      <c r="AZ53" s="61"/>
      <c r="BA53" s="61"/>
      <c r="BB53" s="60" t="s">
        <v>58</v>
      </c>
      <c r="BC53" s="61"/>
      <c r="BD53" s="61"/>
      <c r="BE53" s="61"/>
      <c r="BF53" s="61"/>
      <c r="BG53" s="60" t="s">
        <v>58</v>
      </c>
      <c r="BH53" s="24"/>
      <c r="BI53" s="24"/>
      <c r="BJ53" s="24"/>
      <c r="BK53" s="24"/>
      <c r="BL53" s="60" t="s">
        <v>58</v>
      </c>
      <c r="BM53" s="24"/>
      <c r="BN53" s="24"/>
      <c r="BO53" s="24"/>
      <c r="BP53" s="24"/>
      <c r="BQ53" s="60" t="s">
        <v>58</v>
      </c>
      <c r="BR53" s="53"/>
      <c r="BS53" s="53"/>
      <c r="BT53" s="53"/>
      <c r="BU53" s="53"/>
      <c r="BV53" s="60" t="s">
        <v>58</v>
      </c>
      <c r="BW53" s="53"/>
      <c r="BX53" s="53"/>
      <c r="BY53" s="53"/>
      <c r="BZ53" s="53"/>
      <c r="CA53" s="60" t="s">
        <v>58</v>
      </c>
      <c r="CB53" s="53"/>
      <c r="CC53" s="53"/>
      <c r="CD53" s="53"/>
      <c r="CE53" s="53"/>
      <c r="CF53" s="60" t="s">
        <v>58</v>
      </c>
      <c r="CG53" s="53"/>
      <c r="CH53" s="53"/>
      <c r="CI53" s="53"/>
      <c r="CJ53" s="53"/>
      <c r="CK53" s="60" t="s">
        <v>58</v>
      </c>
      <c r="CL53" s="53"/>
      <c r="CM53" s="53"/>
      <c r="CN53" s="53"/>
      <c r="CO53" s="53"/>
      <c r="CP53" s="60" t="s">
        <v>58</v>
      </c>
      <c r="CQ53" s="53"/>
      <c r="CR53" s="53"/>
      <c r="CS53" s="53"/>
      <c r="CT53" s="53"/>
      <c r="CU53" s="60" t="s">
        <v>58</v>
      </c>
      <c r="CV53" s="53"/>
      <c r="CW53" s="53"/>
      <c r="CX53" s="53"/>
      <c r="CY53" s="53"/>
      <c r="CZ53" s="60" t="s">
        <v>58</v>
      </c>
      <c r="DA53" s="61"/>
      <c r="DB53" s="61"/>
      <c r="DC53" s="61"/>
      <c r="DD53" s="61"/>
      <c r="DE53" s="60" t="s">
        <v>58</v>
      </c>
      <c r="DF53" s="61"/>
      <c r="DG53" s="61"/>
      <c r="DH53" s="61"/>
      <c r="DI53" s="61"/>
      <c r="DJ53" s="60" t="s">
        <v>58</v>
      </c>
      <c r="DK53" s="61"/>
      <c r="DL53" s="61"/>
      <c r="DM53" s="61"/>
      <c r="DN53" s="61"/>
      <c r="DO53" s="60" t="s">
        <v>58</v>
      </c>
      <c r="DP53" s="61"/>
      <c r="DQ53" s="61"/>
      <c r="DR53" s="61"/>
      <c r="DS53" s="61"/>
      <c r="DT53" s="60" t="s">
        <v>58</v>
      </c>
      <c r="DU53" s="61"/>
      <c r="DV53" s="61"/>
      <c r="DW53" s="61"/>
      <c r="DX53" s="61"/>
      <c r="DY53" s="62" t="s">
        <v>59</v>
      </c>
      <c r="DZ53" s="61"/>
      <c r="EA53" s="61"/>
      <c r="EB53" s="61"/>
      <c r="EC53" s="61"/>
      <c r="ED53" s="62" t="s">
        <v>59</v>
      </c>
      <c r="EE53" s="61"/>
      <c r="EF53" s="61"/>
      <c r="EG53" s="61"/>
      <c r="EH53" s="61"/>
      <c r="EI53" s="62" t="s">
        <v>59</v>
      </c>
      <c r="EJ53" s="61"/>
      <c r="EK53" s="61"/>
      <c r="EL53" s="61"/>
      <c r="EM53" s="61"/>
      <c r="EN53" s="62" t="s">
        <v>59</v>
      </c>
      <c r="EO53" s="61"/>
      <c r="EP53" s="61"/>
      <c r="EQ53" s="61"/>
      <c r="ER53" s="61"/>
      <c r="ES53" s="60" t="s">
        <v>58</v>
      </c>
      <c r="ET53" s="61"/>
      <c r="EU53" s="61"/>
      <c r="EV53" s="61"/>
      <c r="EW53" s="61"/>
      <c r="EX53" s="60" t="s">
        <v>58</v>
      </c>
      <c r="EY53" s="61"/>
      <c r="EZ53" s="61"/>
      <c r="FA53" s="61"/>
      <c r="FB53" s="61"/>
      <c r="FC53" s="60" t="s">
        <v>58</v>
      </c>
      <c r="FD53" s="61"/>
      <c r="FE53" s="61"/>
      <c r="FF53" s="61"/>
      <c r="FG53" s="61"/>
      <c r="FH53" s="60" t="s">
        <v>58</v>
      </c>
      <c r="FI53" s="61"/>
      <c r="FJ53" s="61"/>
      <c r="FK53" s="61"/>
      <c r="FL53" s="61"/>
      <c r="FM53" s="60" t="s">
        <v>58</v>
      </c>
      <c r="FN53" s="61"/>
      <c r="FO53" s="61"/>
      <c r="FP53" s="61"/>
      <c r="FQ53" s="61"/>
      <c r="FR53" s="60" t="s">
        <v>58</v>
      </c>
      <c r="FS53" s="61"/>
      <c r="FT53" s="61"/>
      <c r="FU53" s="61"/>
      <c r="FV53" s="61"/>
      <c r="FW53" s="60" t="s">
        <v>58</v>
      </c>
      <c r="FX53" s="61"/>
      <c r="FY53" s="61"/>
      <c r="FZ53" s="61"/>
      <c r="GA53" s="61"/>
      <c r="GB53" s="60" t="s">
        <v>58</v>
      </c>
      <c r="GC53" s="53"/>
      <c r="GD53" s="53"/>
      <c r="GE53" s="53"/>
      <c r="GF53" s="53"/>
      <c r="GG53" s="60" t="s">
        <v>58</v>
      </c>
      <c r="GH53" s="53"/>
      <c r="GI53" s="53"/>
      <c r="GJ53" s="53"/>
      <c r="GK53" s="53"/>
      <c r="GL53" s="60" t="s">
        <v>58</v>
      </c>
      <c r="GM53" s="61"/>
      <c r="GN53" s="61"/>
      <c r="GO53" s="61"/>
      <c r="GP53" s="61"/>
      <c r="GQ53" s="63" t="s">
        <v>58</v>
      </c>
      <c r="GR53" s="61"/>
      <c r="GS53" s="61"/>
      <c r="GT53" s="61"/>
      <c r="GU53" s="61"/>
      <c r="GV53" s="63" t="s">
        <v>58</v>
      </c>
      <c r="GW53" s="61"/>
      <c r="GX53" s="61"/>
      <c r="GY53" s="61"/>
      <c r="GZ53" s="61"/>
      <c r="HA53" s="63" t="s">
        <v>58</v>
      </c>
      <c r="HB53" s="61"/>
      <c r="HC53" s="61"/>
      <c r="HD53" s="61"/>
      <c r="HE53" s="61"/>
      <c r="HF53" s="63" t="s">
        <v>58</v>
      </c>
      <c r="HG53" s="61"/>
      <c r="HH53" s="61"/>
      <c r="HI53" s="61"/>
      <c r="HJ53" s="61"/>
      <c r="HK53" s="63" t="s">
        <v>58</v>
      </c>
      <c r="HL53" s="61"/>
      <c r="HM53" s="61"/>
      <c r="HN53" s="61"/>
      <c r="HO53" s="61"/>
      <c r="HP53" s="63" t="s">
        <v>58</v>
      </c>
      <c r="HQ53" s="61"/>
      <c r="HR53" s="61"/>
      <c r="HS53" s="61"/>
      <c r="HT53" s="61"/>
      <c r="HU53" s="63" t="s">
        <v>58</v>
      </c>
      <c r="HV53" s="61"/>
      <c r="HW53" s="61"/>
      <c r="HX53" s="61"/>
      <c r="HY53" s="61"/>
    </row>
    <row r="54" spans="1:233">
      <c r="A54" s="64" t="s">
        <v>60</v>
      </c>
      <c r="B54" s="6"/>
      <c r="C54" s="6"/>
      <c r="D54" s="65">
        <f>+D50/D45</f>
        <v>0</v>
      </c>
      <c r="E54" s="27"/>
      <c r="F54" s="27"/>
      <c r="G54" s="27"/>
      <c r="H54" s="27"/>
      <c r="I54" s="65">
        <f>+I50/I45</f>
        <v>0</v>
      </c>
      <c r="J54" s="27"/>
      <c r="K54" s="27"/>
      <c r="L54" s="27"/>
      <c r="M54" s="27"/>
      <c r="N54" s="65">
        <f>+N50/N45</f>
        <v>0</v>
      </c>
      <c r="O54" s="27"/>
      <c r="P54" s="27"/>
      <c r="Q54" s="27"/>
      <c r="R54" s="27"/>
      <c r="S54" s="65">
        <f>+S50/S45</f>
        <v>0</v>
      </c>
      <c r="T54" s="27"/>
      <c r="U54" s="27"/>
      <c r="V54" s="27"/>
      <c r="W54" s="27"/>
      <c r="X54" s="65">
        <f>+X50*1000/X45</f>
        <v>0</v>
      </c>
      <c r="Y54" s="27"/>
      <c r="Z54" s="27"/>
      <c r="AA54" s="27"/>
      <c r="AB54" s="27"/>
      <c r="AC54" s="66">
        <f>+AC50*1000/AC45</f>
        <v>0</v>
      </c>
      <c r="AD54" s="27"/>
      <c r="AE54" s="27"/>
      <c r="AF54" s="27"/>
      <c r="AG54" s="27"/>
      <c r="AH54" s="65">
        <f>+AH50*1000/AH45</f>
        <v>0</v>
      </c>
      <c r="AI54" s="27"/>
      <c r="AJ54" s="27"/>
      <c r="AK54" s="27"/>
      <c r="AL54" s="27"/>
      <c r="AM54" s="65">
        <f>+AM50*1000/AM45</f>
        <v>0</v>
      </c>
      <c r="AN54" s="27"/>
      <c r="AO54" s="27"/>
      <c r="AP54" s="27"/>
      <c r="AQ54" s="27"/>
      <c r="AR54" s="65">
        <f>+AR50*1000/AR45</f>
        <v>0</v>
      </c>
      <c r="AS54" s="27"/>
      <c r="AT54" s="27"/>
      <c r="AU54" s="27"/>
      <c r="AV54" s="27"/>
      <c r="AW54" s="65">
        <f>+AW50/AW45</f>
        <v>0</v>
      </c>
      <c r="AX54" s="27"/>
      <c r="AY54" s="27"/>
      <c r="AZ54" s="27"/>
      <c r="BA54" s="27"/>
      <c r="BB54" s="65">
        <f>+BB50/BB45</f>
        <v>0</v>
      </c>
      <c r="BC54" s="27"/>
      <c r="BD54" s="27"/>
      <c r="BE54" s="27"/>
      <c r="BF54" s="27"/>
      <c r="BG54" s="65">
        <f>+BG50/BG45</f>
        <v>0</v>
      </c>
      <c r="BH54" s="27"/>
      <c r="BI54" s="27"/>
      <c r="BJ54" s="27"/>
      <c r="BK54" s="27"/>
      <c r="BL54" s="65">
        <f>+BL50/BL45</f>
        <v>0</v>
      </c>
      <c r="BM54" s="27"/>
      <c r="BN54" s="27"/>
      <c r="BO54" s="27"/>
      <c r="BP54" s="27"/>
      <c r="BQ54" s="65">
        <f>+BQ50/BQ45</f>
        <v>0</v>
      </c>
      <c r="BR54" s="27"/>
      <c r="BS54" s="27"/>
      <c r="BT54" s="27"/>
      <c r="BU54" s="27"/>
      <c r="BV54" s="65">
        <f>+BV50/BV45</f>
        <v>0</v>
      </c>
      <c r="BW54" s="27"/>
      <c r="BX54" s="27"/>
      <c r="BY54" s="27"/>
      <c r="BZ54" s="27"/>
      <c r="CA54" s="65">
        <f>+CA50/CA45</f>
        <v>0</v>
      </c>
      <c r="CB54" s="27"/>
      <c r="CC54" s="27"/>
      <c r="CD54" s="27"/>
      <c r="CE54" s="27"/>
      <c r="CF54" s="65">
        <f>+CF50/CF45</f>
        <v>0</v>
      </c>
      <c r="CG54" s="27"/>
      <c r="CH54" s="27"/>
      <c r="CI54" s="27"/>
      <c r="CJ54" s="27"/>
      <c r="CK54" s="65">
        <f>+CK50/CK45</f>
        <v>0</v>
      </c>
      <c r="CL54" s="27"/>
      <c r="CM54" s="27"/>
      <c r="CN54" s="27"/>
      <c r="CO54" s="27"/>
      <c r="CP54" s="65">
        <f>+CP50/CP45</f>
        <v>0</v>
      </c>
      <c r="CQ54" s="27"/>
      <c r="CR54" s="27"/>
      <c r="CS54" s="27"/>
      <c r="CT54" s="27"/>
      <c r="CU54" s="65">
        <f>+CU50/CU45</f>
        <v>0</v>
      </c>
      <c r="CV54" s="27"/>
      <c r="CW54" s="27"/>
      <c r="CX54" s="27"/>
      <c r="CY54" s="27"/>
      <c r="CZ54" s="65">
        <f>+CZ50*1000/CZ45</f>
        <v>0</v>
      </c>
      <c r="DA54" s="27"/>
      <c r="DB54" s="27"/>
      <c r="DC54" s="27"/>
      <c r="DD54" s="27"/>
      <c r="DE54" s="65">
        <f>+DE50*1000/DE45</f>
        <v>0</v>
      </c>
      <c r="DF54" s="27"/>
      <c r="DG54" s="27"/>
      <c r="DH54" s="27"/>
      <c r="DI54" s="27"/>
      <c r="DJ54" s="65">
        <f>+DJ50*1000/DJ45</f>
        <v>0</v>
      </c>
      <c r="DK54" s="27"/>
      <c r="DL54" s="27"/>
      <c r="DM54" s="27"/>
      <c r="DN54" s="27"/>
      <c r="DO54" s="65">
        <f>+DO50*1000/DO45</f>
        <v>0</v>
      </c>
      <c r="DP54" s="27"/>
      <c r="DQ54" s="27"/>
      <c r="DR54" s="27"/>
      <c r="DS54" s="27"/>
      <c r="DT54" s="65">
        <f>+DT50*1000/DT45</f>
        <v>0</v>
      </c>
      <c r="DU54" s="27"/>
      <c r="DV54" s="27"/>
      <c r="DW54" s="27"/>
      <c r="DX54" s="27"/>
      <c r="DY54" s="65">
        <f>+DY50*1000/DY45</f>
        <v>0</v>
      </c>
      <c r="DZ54" s="27"/>
      <c r="EA54" s="27"/>
      <c r="EB54" s="27"/>
      <c r="EC54" s="27"/>
      <c r="ED54" s="65">
        <f>+ED50*1000/ED45</f>
        <v>0</v>
      </c>
      <c r="EE54" s="27"/>
      <c r="EF54" s="27"/>
      <c r="EG54" s="27"/>
      <c r="EH54" s="27"/>
      <c r="EI54" s="65">
        <f>+EI50*1000/EI45</f>
        <v>0</v>
      </c>
      <c r="EJ54" s="27"/>
      <c r="EK54" s="27"/>
      <c r="EL54" s="27"/>
      <c r="EM54" s="27"/>
      <c r="EN54" s="65">
        <f>+EN50*1000/EN45</f>
        <v>0</v>
      </c>
      <c r="EO54" s="27"/>
      <c r="EP54" s="27"/>
      <c r="EQ54" s="27"/>
      <c r="ER54" s="27"/>
      <c r="ES54" s="65"/>
      <c r="ET54" s="27"/>
      <c r="EU54" s="27"/>
      <c r="EV54" s="27"/>
      <c r="EW54" s="27"/>
      <c r="EX54" s="65"/>
      <c r="EY54" s="27"/>
      <c r="EZ54" s="27"/>
      <c r="FA54" s="27"/>
      <c r="FB54" s="27"/>
      <c r="FC54" s="65"/>
      <c r="FD54" s="27"/>
      <c r="FE54" s="27"/>
      <c r="FF54" s="27"/>
      <c r="FG54" s="27"/>
      <c r="FH54" s="65"/>
      <c r="FI54" s="27"/>
      <c r="FJ54" s="27"/>
      <c r="FK54" s="27"/>
      <c r="FL54" s="27"/>
      <c r="FM54" s="65"/>
      <c r="FN54" s="27"/>
      <c r="FO54" s="27"/>
      <c r="FP54" s="27"/>
      <c r="FQ54" s="27"/>
      <c r="FR54" s="65"/>
      <c r="FS54" s="27"/>
      <c r="FT54" s="27"/>
      <c r="FU54" s="27"/>
      <c r="FV54" s="27"/>
      <c r="FW54" s="65"/>
      <c r="FX54" s="27"/>
      <c r="FY54" s="27"/>
      <c r="FZ54" s="27"/>
      <c r="GA54" s="27"/>
      <c r="GB54" s="65"/>
      <c r="GC54" s="27"/>
      <c r="GD54" s="27"/>
      <c r="GE54" s="27"/>
      <c r="GF54" s="27"/>
      <c r="GG54" s="65"/>
      <c r="GH54" s="27"/>
      <c r="GI54" s="27"/>
      <c r="GJ54" s="27"/>
      <c r="GK54" s="27"/>
      <c r="GL54" s="65"/>
      <c r="GM54" s="27"/>
      <c r="GN54" s="27"/>
      <c r="GO54" s="27"/>
      <c r="GP54" s="27"/>
      <c r="GQ54" s="67"/>
      <c r="GR54" s="27"/>
      <c r="GS54" s="27"/>
      <c r="GT54" s="27"/>
      <c r="GU54" s="27"/>
      <c r="GV54" s="67"/>
      <c r="GW54" s="27"/>
      <c r="GX54" s="27"/>
      <c r="GY54" s="27"/>
      <c r="GZ54" s="27"/>
      <c r="HA54" s="67"/>
      <c r="HB54" s="27"/>
      <c r="HC54" s="27"/>
      <c r="HD54" s="27"/>
      <c r="HE54" s="27"/>
      <c r="HF54" s="67"/>
      <c r="HG54" s="27"/>
      <c r="HH54" s="27"/>
      <c r="HI54" s="27"/>
      <c r="HJ54" s="27"/>
      <c r="HK54" s="67"/>
      <c r="HL54" s="27"/>
      <c r="HM54" s="27"/>
      <c r="HN54" s="27"/>
      <c r="HO54" s="27"/>
      <c r="HP54" s="67"/>
      <c r="HQ54" s="27"/>
      <c r="HR54" s="27"/>
      <c r="HS54" s="27"/>
      <c r="HT54" s="27"/>
      <c r="HU54" s="67"/>
      <c r="HV54" s="27"/>
      <c r="HW54" s="27"/>
      <c r="HX54" s="27"/>
      <c r="HY54" s="27"/>
    </row>
    <row r="55" spans="1:233" s="48" customFormat="1">
      <c r="A55" s="68"/>
      <c r="B55" s="69"/>
      <c r="C55" s="69"/>
      <c r="D55" s="69"/>
      <c r="E55" s="69"/>
      <c r="F55" s="69"/>
      <c r="G55" s="69"/>
      <c r="H55" s="69"/>
      <c r="I55" s="69"/>
      <c r="J55" s="69"/>
      <c r="K55" s="69"/>
      <c r="L55" s="69"/>
      <c r="M55" s="69"/>
      <c r="N55" s="69"/>
      <c r="O55" s="69"/>
      <c r="P55" s="69"/>
      <c r="Q55" s="69"/>
      <c r="R55" s="69"/>
      <c r="S55" s="69"/>
      <c r="T55" s="69"/>
      <c r="U55" s="69"/>
      <c r="V55" s="69"/>
      <c r="W55" s="69"/>
      <c r="X55" s="69"/>
      <c r="Y55" s="69"/>
      <c r="Z55" s="69"/>
      <c r="AA55" s="69"/>
      <c r="AB55" s="69"/>
      <c r="AC55" s="69"/>
      <c r="AD55" s="69"/>
      <c r="AE55" s="69"/>
      <c r="AF55" s="69"/>
      <c r="AG55" s="69"/>
      <c r="AH55" s="69"/>
      <c r="AI55" s="69"/>
      <c r="AJ55" s="69"/>
      <c r="AK55" s="69"/>
      <c r="AL55" s="69"/>
      <c r="AM55" s="69"/>
      <c r="AN55" s="69"/>
      <c r="AO55" s="69"/>
      <c r="AP55" s="69"/>
      <c r="AQ55" s="69"/>
      <c r="AR55" s="69"/>
      <c r="AS55" s="69"/>
      <c r="AT55" s="69"/>
      <c r="AU55" s="69"/>
      <c r="AV55" s="69"/>
      <c r="AW55" s="69"/>
      <c r="AX55" s="69"/>
      <c r="AY55" s="69"/>
      <c r="AZ55" s="69"/>
      <c r="BA55" s="69"/>
      <c r="BB55" s="69"/>
      <c r="BC55" s="69"/>
      <c r="BD55" s="69"/>
      <c r="BE55" s="69"/>
      <c r="BF55" s="69"/>
      <c r="BG55" s="69"/>
      <c r="BH55" s="69"/>
      <c r="BI55" s="69"/>
      <c r="BJ55" s="69"/>
      <c r="BK55" s="69"/>
      <c r="BL55" s="69"/>
      <c r="BM55" s="69"/>
      <c r="BN55" s="69"/>
      <c r="BO55" s="69"/>
      <c r="BP55" s="69"/>
      <c r="BQ55" s="69"/>
      <c r="BR55" s="69"/>
      <c r="BS55" s="69"/>
      <c r="BT55" s="69"/>
      <c r="BU55" s="69"/>
      <c r="BV55" s="69"/>
      <c r="BW55" s="69"/>
      <c r="BX55" s="69"/>
      <c r="BY55" s="69"/>
      <c r="BZ55" s="69"/>
      <c r="CA55" s="69"/>
      <c r="CB55" s="69"/>
      <c r="CC55" s="69"/>
      <c r="CD55" s="69"/>
      <c r="CE55" s="69"/>
      <c r="CF55" s="69"/>
      <c r="CG55" s="69"/>
      <c r="CH55" s="69"/>
      <c r="CI55" s="69"/>
      <c r="CJ55" s="69"/>
      <c r="CK55" s="69"/>
      <c r="CL55" s="69"/>
      <c r="CM55" s="69"/>
      <c r="CN55" s="69"/>
      <c r="CO55" s="69"/>
      <c r="CP55" s="69"/>
      <c r="CQ55" s="69"/>
      <c r="CR55" s="69"/>
      <c r="CS55" s="69"/>
      <c r="CT55" s="69"/>
      <c r="CU55" s="69"/>
      <c r="CV55" s="69"/>
      <c r="CW55" s="69"/>
      <c r="CX55" s="69"/>
      <c r="CY55" s="69"/>
      <c r="CZ55" s="69"/>
      <c r="DA55" s="69"/>
      <c r="DB55" s="69"/>
      <c r="DC55" s="69"/>
      <c r="DD55" s="69"/>
      <c r="DE55" s="69"/>
      <c r="DF55" s="69"/>
      <c r="DG55" s="69"/>
      <c r="DH55" s="69"/>
      <c r="DI55" s="69"/>
      <c r="DJ55" s="69"/>
      <c r="DK55" s="69"/>
      <c r="DL55" s="69"/>
      <c r="DM55" s="69"/>
      <c r="DN55" s="69"/>
      <c r="DO55" s="69"/>
      <c r="DP55" s="69"/>
      <c r="DQ55" s="69"/>
      <c r="DR55" s="69"/>
      <c r="DS55" s="69"/>
      <c r="DT55" s="69"/>
      <c r="DU55" s="69"/>
      <c r="DV55" s="69"/>
      <c r="DW55" s="69"/>
      <c r="DX55" s="69"/>
      <c r="DY55" s="69"/>
      <c r="DZ55" s="69"/>
      <c r="EA55" s="69"/>
      <c r="EB55" s="69"/>
      <c r="EC55" s="69"/>
      <c r="ED55" s="69"/>
      <c r="EE55" s="69"/>
      <c r="EF55" s="69"/>
      <c r="EG55" s="69"/>
      <c r="EH55" s="69"/>
      <c r="EI55" s="69"/>
      <c r="EJ55" s="69"/>
      <c r="EK55" s="69"/>
      <c r="EL55" s="69"/>
      <c r="EM55" s="69"/>
      <c r="EN55" s="69"/>
      <c r="EO55" s="69"/>
      <c r="EP55" s="69"/>
      <c r="EQ55" s="69"/>
      <c r="ER55" s="69"/>
      <c r="ES55" s="69"/>
      <c r="ET55" s="69"/>
      <c r="EU55" s="69"/>
      <c r="EV55" s="69"/>
      <c r="EW55" s="69"/>
      <c r="EX55" s="69"/>
      <c r="EY55" s="69"/>
      <c r="EZ55" s="69"/>
      <c r="FA55" s="69"/>
      <c r="FB55" s="69"/>
      <c r="FC55" s="69"/>
      <c r="FD55" s="69"/>
      <c r="FE55" s="69"/>
      <c r="FF55" s="69"/>
      <c r="FG55" s="69"/>
      <c r="FH55" s="69"/>
      <c r="FI55" s="69"/>
      <c r="FJ55" s="69"/>
      <c r="FK55" s="69"/>
      <c r="FL55" s="69"/>
      <c r="FM55" s="69"/>
      <c r="FN55" s="69"/>
      <c r="FO55" s="69"/>
      <c r="FP55" s="69"/>
      <c r="FQ55" s="69"/>
      <c r="FR55" s="69"/>
      <c r="FS55" s="69"/>
      <c r="FT55" s="69"/>
      <c r="FU55" s="69"/>
      <c r="FV55" s="69"/>
      <c r="FW55" s="69"/>
      <c r="FX55" s="69"/>
      <c r="FY55" s="69"/>
      <c r="FZ55" s="69"/>
      <c r="GA55" s="69"/>
      <c r="GB55" s="69"/>
      <c r="GC55" s="69"/>
      <c r="GD55" s="69"/>
      <c r="GE55" s="69"/>
      <c r="GF55" s="69"/>
      <c r="GG55" s="69"/>
      <c r="GH55" s="69"/>
      <c r="GI55" s="69"/>
      <c r="GJ55" s="69"/>
      <c r="GK55" s="69"/>
      <c r="GL55" s="69"/>
      <c r="GM55" s="69"/>
      <c r="GN55" s="69"/>
      <c r="GO55" s="69"/>
      <c r="GP55" s="69"/>
      <c r="GQ55" s="69"/>
      <c r="GR55" s="69"/>
      <c r="GS55" s="69"/>
      <c r="GT55" s="69"/>
      <c r="GU55" s="69"/>
      <c r="GV55" s="69"/>
      <c r="GW55" s="69"/>
      <c r="GX55" s="69"/>
      <c r="GY55" s="69"/>
      <c r="GZ55" s="69"/>
      <c r="HA55" s="69"/>
      <c r="HB55" s="69"/>
      <c r="HC55" s="69"/>
      <c r="HD55" s="69"/>
      <c r="HE55" s="69"/>
      <c r="HF55" s="69"/>
      <c r="HG55" s="69"/>
      <c r="HH55" s="69"/>
      <c r="HI55" s="69"/>
      <c r="HJ55" s="69"/>
      <c r="HK55" s="69"/>
      <c r="HL55" s="69"/>
      <c r="HM55" s="69"/>
      <c r="HN55" s="69"/>
      <c r="HO55" s="69"/>
      <c r="HP55" s="69"/>
      <c r="HQ55" s="69"/>
      <c r="HR55" s="69"/>
      <c r="HS55" s="69"/>
      <c r="HT55" s="69"/>
      <c r="HU55" s="69"/>
      <c r="HV55" s="69"/>
      <c r="HW55" s="69"/>
      <c r="HX55" s="69"/>
      <c r="HY55" s="69"/>
    </row>
    <row r="56" spans="1:233">
      <c r="D56" s="3">
        <f>+D48*D49</f>
        <v>36</v>
      </c>
      <c r="I56" s="3">
        <f>+I48*I49</f>
        <v>273</v>
      </c>
      <c r="N56" s="3">
        <f>+N48*N49</f>
        <v>504</v>
      </c>
      <c r="S56" s="3">
        <f>+S48*S49</f>
        <v>1197</v>
      </c>
      <c r="X56" s="3">
        <f>+X48*X49</f>
        <v>1240</v>
      </c>
      <c r="AC56" s="3">
        <f>+AC48*AC49</f>
        <v>1122</v>
      </c>
      <c r="AH56" s="3">
        <f>+AH48*AH49</f>
        <v>960</v>
      </c>
      <c r="AM56" s="3">
        <f>+AM48*AM49</f>
        <v>676</v>
      </c>
      <c r="AR56" s="3">
        <f>+AR48*AR49</f>
        <v>924</v>
      </c>
      <c r="AW56" s="3">
        <f>+AW48*AW49</f>
        <v>765</v>
      </c>
      <c r="BB56" s="3">
        <f>+BB48*BB49</f>
        <v>608</v>
      </c>
      <c r="BG56" s="3">
        <f>+BG48*BG49</f>
        <v>323</v>
      </c>
      <c r="BL56" s="3">
        <f>+BL48*BL49</f>
        <v>468</v>
      </c>
      <c r="BQ56" s="3">
        <f>+BQ48*BQ49</f>
        <v>418</v>
      </c>
      <c r="BV56" s="3">
        <f>+BV48*BV49</f>
        <v>220</v>
      </c>
      <c r="CA56" s="3">
        <f>+CA48*CA49</f>
        <v>84</v>
      </c>
      <c r="CF56" s="3">
        <f>+CF48*CF49</f>
        <v>66</v>
      </c>
      <c r="CK56" s="3">
        <f>+CK48*CK49</f>
        <v>46</v>
      </c>
      <c r="CP56" s="3">
        <f>+CP48*CP49</f>
        <v>24</v>
      </c>
      <c r="CU56" s="3">
        <f>+CU48*CU49</f>
        <v>25</v>
      </c>
      <c r="CZ56" s="3">
        <f>+CZ48*CZ49</f>
        <v>2976</v>
      </c>
      <c r="DE56" s="3">
        <f>+DE48*DE49</f>
        <v>667</v>
      </c>
      <c r="DJ56" s="3">
        <f>+DJ48*DJ49</f>
        <v>756</v>
      </c>
      <c r="DO56" s="3">
        <f>+DO48*DO49</f>
        <v>1568</v>
      </c>
      <c r="DT56" s="3">
        <f>+DT48*DT49</f>
        <v>5551</v>
      </c>
      <c r="DY56" s="3">
        <f>+DY48*DY49</f>
        <v>0</v>
      </c>
      <c r="ED56" s="3">
        <f>+ED48*ED49</f>
        <v>8541</v>
      </c>
      <c r="EI56" s="3">
        <f>+EI48*EI49</f>
        <v>9828</v>
      </c>
      <c r="EN56" s="3">
        <f>+EN48*EN49</f>
        <v>6720</v>
      </c>
      <c r="ES56" s="3">
        <f>+ES48*ES49</f>
        <v>21</v>
      </c>
      <c r="EX56" s="3">
        <f>+EX48*EX49</f>
        <v>184</v>
      </c>
      <c r="FC56" s="3">
        <f>+FC48*FC49</f>
        <v>288</v>
      </c>
      <c r="FH56" s="3">
        <f>+FH48*FH49</f>
        <v>500</v>
      </c>
      <c r="FM56" s="3">
        <f>+FM48*FM49</f>
        <v>440</v>
      </c>
      <c r="FR56" s="3">
        <f>+FR48*FR49</f>
        <v>1596</v>
      </c>
      <c r="FW56" s="3">
        <f>+FW48*FW49</f>
        <v>1495</v>
      </c>
      <c r="GB56" s="3">
        <f>+GB48*GB49</f>
        <v>756</v>
      </c>
      <c r="GG56" s="3">
        <f>+GG48*GG49</f>
        <v>810</v>
      </c>
      <c r="GL56" s="3">
        <f>+GL48*GL49</f>
        <v>448</v>
      </c>
      <c r="GQ56" s="3">
        <f>+GQ48*GQ49</f>
        <v>544</v>
      </c>
      <c r="GV56" s="3">
        <f>+GV48*GV49</f>
        <v>414</v>
      </c>
      <c r="HA56" s="3">
        <f>+HA48*HA49</f>
        <v>399</v>
      </c>
      <c r="HF56" s="3">
        <f>+HF48*HF49</f>
        <v>100</v>
      </c>
      <c r="HK56" s="3">
        <f>+HK48*HK49</f>
        <v>21</v>
      </c>
      <c r="HP56" s="3">
        <f>+HP48*HP49</f>
        <v>44</v>
      </c>
      <c r="HU56" s="3">
        <f>+HU48*HU49</f>
        <v>72</v>
      </c>
    </row>
    <row r="57" spans="1:233"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 s="82" t="s">
        <v>61</v>
      </c>
      <c r="DA57" s="83"/>
      <c r="DB57" s="83"/>
      <c r="DC57" s="83"/>
      <c r="DD57" s="83"/>
      <c r="DE57" s="82" t="s">
        <v>61</v>
      </c>
      <c r="DF57" s="82" t="s">
        <v>61</v>
      </c>
      <c r="DG57" s="82" t="s">
        <v>61</v>
      </c>
      <c r="DH57" s="82" t="s">
        <v>61</v>
      </c>
      <c r="DI57" s="82" t="s">
        <v>61</v>
      </c>
      <c r="DJ57" s="82" t="s">
        <v>61</v>
      </c>
      <c r="DK57" s="82" t="s">
        <v>61</v>
      </c>
      <c r="DL57" s="82" t="s">
        <v>61</v>
      </c>
      <c r="DM57" s="82" t="s">
        <v>61</v>
      </c>
      <c r="DN57" s="82" t="s">
        <v>61</v>
      </c>
      <c r="DO57" s="82" t="s">
        <v>61</v>
      </c>
      <c r="DP57" s="70" t="s">
        <v>61</v>
      </c>
      <c r="DQ57" s="70" t="s">
        <v>61</v>
      </c>
      <c r="DR57" s="70" t="s">
        <v>61</v>
      </c>
      <c r="DS57" s="70" t="s">
        <v>61</v>
      </c>
      <c r="DT57" s="77" t="s">
        <v>62</v>
      </c>
      <c r="DU57" s="77" t="s">
        <v>61</v>
      </c>
      <c r="DV57" s="77" t="s">
        <v>61</v>
      </c>
      <c r="DW57" s="77" t="s">
        <v>61</v>
      </c>
      <c r="DX57" s="77" t="s">
        <v>61</v>
      </c>
      <c r="DY57" s="77" t="s">
        <v>62</v>
      </c>
      <c r="DZ57" s="70" t="s">
        <v>61</v>
      </c>
      <c r="EA57" s="70" t="s">
        <v>61</v>
      </c>
      <c r="EB57" s="70" t="s">
        <v>61</v>
      </c>
      <c r="EC57" s="70" t="s">
        <v>61</v>
      </c>
      <c r="ED57" s="82" t="s">
        <v>61</v>
      </c>
      <c r="EE57" s="70" t="s">
        <v>61</v>
      </c>
      <c r="EF57" s="70" t="s">
        <v>61</v>
      </c>
      <c r="EG57" s="70" t="s">
        <v>61</v>
      </c>
      <c r="EH57" s="70" t="s">
        <v>61</v>
      </c>
      <c r="EI57" s="77" t="s">
        <v>62</v>
      </c>
      <c r="EJ57" s="77" t="s">
        <v>62</v>
      </c>
      <c r="EK57" s="77" t="s">
        <v>62</v>
      </c>
      <c r="EL57" s="77" t="s">
        <v>62</v>
      </c>
      <c r="EM57" s="77" t="s">
        <v>62</v>
      </c>
      <c r="EN57" s="77" t="s">
        <v>62</v>
      </c>
      <c r="EO57"/>
      <c r="EP57"/>
      <c r="EQ57"/>
      <c r="ER57"/>
      <c r="ES57" s="3"/>
      <c r="EX57" s="3"/>
    </row>
    <row r="58" spans="1:233"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</row>
    <row r="59" spans="1:233">
      <c r="AW59" s="71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GL59" s="71"/>
    </row>
    <row r="60" spans="1:233"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</row>
    <row r="61" spans="1:233"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</row>
    <row r="62" spans="1:233"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</row>
    <row r="63" spans="1:233"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</row>
    <row r="64" spans="1:233"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</row>
    <row r="65" spans="74:148"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</row>
    <row r="66" spans="74:148"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</row>
    <row r="67" spans="74:148"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</row>
    <row r="68" spans="74:148"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</row>
    <row r="69" spans="74:148"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</row>
    <row r="70" spans="74:148"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</row>
    <row r="71" spans="74:148"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</row>
    <row r="72" spans="74:148"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</row>
    <row r="73" spans="74:148"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</row>
    <row r="74" spans="74:148"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</row>
    <row r="75" spans="74:148"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</row>
  </sheetData>
  <phoneticPr fontId="2"/>
  <pageMargins left="0.75" right="0.75" top="1" bottom="1" header="0.51200000000000001" footer="0.5120000000000000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76"/>
  <sheetViews>
    <sheetView tabSelected="1" workbookViewId="0">
      <selection activeCell="L22" sqref="L22"/>
    </sheetView>
  </sheetViews>
  <sheetFormatPr defaultRowHeight="13.5"/>
  <cols>
    <col min="1" max="1" width="7.125" customWidth="1"/>
    <col min="2" max="2" width="10.5" bestFit="1" customWidth="1"/>
    <col min="3" max="3" width="11.625" bestFit="1" customWidth="1"/>
    <col min="4" max="4" width="12.125" bestFit="1" customWidth="1"/>
    <col min="5" max="5" width="9" style="85"/>
    <col min="6" max="6" width="9.625" bestFit="1" customWidth="1"/>
  </cols>
  <sheetData>
    <row r="2" spans="1:7">
      <c r="B2" s="84">
        <v>42061</v>
      </c>
      <c r="F2" s="86"/>
      <c r="G2" s="87"/>
    </row>
    <row r="3" spans="1:7">
      <c r="B3" s="88" t="s">
        <v>66</v>
      </c>
      <c r="C3" t="s">
        <v>67</v>
      </c>
      <c r="D3" t="s">
        <v>68</v>
      </c>
      <c r="F3" s="86"/>
      <c r="G3" s="87"/>
    </row>
    <row r="4" spans="1:7">
      <c r="B4" s="88" t="s">
        <v>69</v>
      </c>
      <c r="C4" t="s">
        <v>70</v>
      </c>
      <c r="F4" s="86"/>
      <c r="G4" s="87"/>
    </row>
    <row r="5" spans="1:7">
      <c r="F5" s="86"/>
      <c r="G5" s="87"/>
    </row>
    <row r="6" spans="1:7">
      <c r="B6" s="89">
        <f>+B2</f>
        <v>42061</v>
      </c>
      <c r="D6" t="s">
        <v>71</v>
      </c>
      <c r="E6" s="90"/>
      <c r="F6" s="86"/>
      <c r="G6" s="87"/>
    </row>
    <row r="7" spans="1:7">
      <c r="A7" s="321" t="s">
        <v>72</v>
      </c>
      <c r="B7" s="321" t="s">
        <v>73</v>
      </c>
      <c r="C7" s="91" t="s">
        <v>74</v>
      </c>
      <c r="D7" s="91" t="s">
        <v>75</v>
      </c>
      <c r="E7" s="92" t="s">
        <v>76</v>
      </c>
      <c r="F7" s="91" t="s">
        <v>77</v>
      </c>
    </row>
    <row r="8" spans="1:7">
      <c r="A8" s="322"/>
      <c r="B8" s="322"/>
      <c r="C8" s="93" t="s">
        <v>78</v>
      </c>
      <c r="D8" s="93" t="s">
        <v>78</v>
      </c>
      <c r="E8" s="94" t="s">
        <v>79</v>
      </c>
      <c r="F8" s="95" t="s">
        <v>80</v>
      </c>
      <c r="G8" s="96"/>
    </row>
    <row r="9" spans="1:7">
      <c r="A9" s="97">
        <v>1</v>
      </c>
      <c r="B9" s="97" t="s">
        <v>81</v>
      </c>
      <c r="C9" s="100">
        <v>420</v>
      </c>
      <c r="D9" s="100">
        <v>357</v>
      </c>
      <c r="E9" s="101">
        <v>717.6</v>
      </c>
      <c r="F9" s="95">
        <v>2</v>
      </c>
      <c r="G9" s="96"/>
    </row>
    <row r="10" spans="1:7">
      <c r="A10" s="97">
        <v>2</v>
      </c>
      <c r="B10" s="97"/>
      <c r="C10" s="100">
        <v>426</v>
      </c>
      <c r="D10" s="100">
        <v>359</v>
      </c>
      <c r="E10" s="101">
        <v>744.5</v>
      </c>
      <c r="F10" s="95">
        <v>2</v>
      </c>
      <c r="G10" s="96"/>
    </row>
    <row r="11" spans="1:7">
      <c r="A11" s="97">
        <v>3</v>
      </c>
      <c r="B11" s="97"/>
      <c r="C11" s="100">
        <v>411</v>
      </c>
      <c r="D11" s="100">
        <v>352</v>
      </c>
      <c r="E11" s="101">
        <v>675.7</v>
      </c>
      <c r="F11" s="95">
        <v>2</v>
      </c>
      <c r="G11" s="96"/>
    </row>
    <row r="12" spans="1:7">
      <c r="A12" s="97">
        <v>4</v>
      </c>
      <c r="B12" s="97"/>
      <c r="C12" s="100">
        <v>419</v>
      </c>
      <c r="D12" s="100">
        <v>361</v>
      </c>
      <c r="E12" s="101">
        <v>767.2</v>
      </c>
      <c r="F12" s="95">
        <v>2</v>
      </c>
      <c r="G12" s="96"/>
    </row>
    <row r="13" spans="1:7">
      <c r="A13" s="97">
        <v>5</v>
      </c>
      <c r="B13" s="97"/>
      <c r="C13" s="100">
        <v>414</v>
      </c>
      <c r="D13" s="100">
        <v>352</v>
      </c>
      <c r="E13" s="101">
        <v>773</v>
      </c>
      <c r="F13" s="95">
        <v>2</v>
      </c>
      <c r="G13" s="96"/>
    </row>
    <row r="14" spans="1:7">
      <c r="A14" s="97">
        <v>6</v>
      </c>
      <c r="B14" s="97"/>
      <c r="C14" s="100">
        <v>417</v>
      </c>
      <c r="D14" s="100">
        <v>353</v>
      </c>
      <c r="E14" s="101">
        <v>792.2</v>
      </c>
      <c r="F14" s="95">
        <v>2</v>
      </c>
      <c r="G14" s="96"/>
    </row>
    <row r="15" spans="1:7">
      <c r="A15" s="97">
        <v>7</v>
      </c>
      <c r="B15" s="97"/>
      <c r="C15" s="100">
        <v>412</v>
      </c>
      <c r="D15" s="100">
        <v>350</v>
      </c>
      <c r="E15" s="101">
        <v>726</v>
      </c>
      <c r="F15" s="95">
        <v>2</v>
      </c>
      <c r="G15" s="96"/>
    </row>
    <row r="16" spans="1:7">
      <c r="A16" s="97">
        <v>8</v>
      </c>
      <c r="B16" s="97"/>
      <c r="C16" s="100">
        <v>395</v>
      </c>
      <c r="D16" s="100">
        <v>335</v>
      </c>
      <c r="E16" s="101">
        <v>670</v>
      </c>
      <c r="F16" s="95">
        <v>2</v>
      </c>
      <c r="G16" s="96"/>
    </row>
    <row r="17" spans="1:6">
      <c r="A17" s="97">
        <v>9</v>
      </c>
      <c r="B17" s="105" t="s">
        <v>82</v>
      </c>
      <c r="C17" s="102">
        <v>372</v>
      </c>
      <c r="D17" s="102">
        <v>318</v>
      </c>
      <c r="E17" s="103">
        <v>487.5</v>
      </c>
      <c r="F17" s="99">
        <v>2</v>
      </c>
    </row>
    <row r="18" spans="1:6">
      <c r="A18" s="97">
        <v>10</v>
      </c>
      <c r="B18" s="105"/>
      <c r="C18" s="102">
        <v>373</v>
      </c>
      <c r="D18" s="102">
        <v>316</v>
      </c>
      <c r="E18" s="103">
        <v>537.20000000000005</v>
      </c>
      <c r="F18" s="99">
        <v>2</v>
      </c>
    </row>
    <row r="19" spans="1:6">
      <c r="A19" s="97">
        <v>11</v>
      </c>
      <c r="B19" s="105"/>
      <c r="C19" s="102">
        <v>390</v>
      </c>
      <c r="D19" s="102">
        <v>329</v>
      </c>
      <c r="E19" s="103">
        <v>499.3</v>
      </c>
      <c r="F19" s="99">
        <v>2</v>
      </c>
    </row>
    <row r="20" spans="1:6">
      <c r="A20" s="97">
        <v>12</v>
      </c>
      <c r="B20" s="105"/>
      <c r="C20" s="102">
        <v>373</v>
      </c>
      <c r="D20" s="102">
        <v>319</v>
      </c>
      <c r="E20" s="103">
        <v>511.9</v>
      </c>
      <c r="F20" s="99">
        <v>2</v>
      </c>
    </row>
    <row r="21" spans="1:6">
      <c r="A21" s="97">
        <v>13</v>
      </c>
      <c r="B21" s="105"/>
      <c r="C21" s="102">
        <v>388</v>
      </c>
      <c r="D21" s="102">
        <v>324</v>
      </c>
      <c r="E21" s="103">
        <v>545.1</v>
      </c>
      <c r="F21" s="99">
        <v>2</v>
      </c>
    </row>
    <row r="22" spans="1:6">
      <c r="A22" s="97">
        <v>14</v>
      </c>
      <c r="B22" s="105"/>
      <c r="C22" s="102">
        <v>353</v>
      </c>
      <c r="D22" s="102">
        <v>302</v>
      </c>
      <c r="E22" s="103">
        <v>509.8</v>
      </c>
      <c r="F22" s="99">
        <v>2</v>
      </c>
    </row>
    <row r="23" spans="1:6">
      <c r="A23" s="97">
        <v>15</v>
      </c>
      <c r="B23" s="105"/>
      <c r="C23" s="102">
        <v>392</v>
      </c>
      <c r="D23" s="102">
        <v>339</v>
      </c>
      <c r="E23" s="103">
        <v>694</v>
      </c>
      <c r="F23" s="99">
        <v>2</v>
      </c>
    </row>
    <row r="24" spans="1:6">
      <c r="A24" s="97">
        <v>16</v>
      </c>
      <c r="B24" s="105"/>
      <c r="C24" s="102">
        <v>397</v>
      </c>
      <c r="D24" s="102">
        <v>336</v>
      </c>
      <c r="E24" s="103">
        <v>589.1</v>
      </c>
      <c r="F24" s="99">
        <v>2</v>
      </c>
    </row>
    <row r="25" spans="1:6">
      <c r="A25" s="97">
        <v>17</v>
      </c>
      <c r="B25" s="105"/>
      <c r="C25" s="102">
        <v>365</v>
      </c>
      <c r="D25" s="102">
        <v>313</v>
      </c>
      <c r="E25" s="103">
        <v>525.29999999999995</v>
      </c>
      <c r="F25" s="99">
        <v>2</v>
      </c>
    </row>
    <row r="26" spans="1:6">
      <c r="A26" s="97">
        <v>18</v>
      </c>
      <c r="B26" s="105"/>
      <c r="C26" s="102">
        <v>400</v>
      </c>
      <c r="D26" s="102">
        <v>343</v>
      </c>
      <c r="E26" s="103">
        <v>633.79999999999995</v>
      </c>
      <c r="F26" s="99">
        <v>2</v>
      </c>
    </row>
    <row r="27" spans="1:6">
      <c r="A27" s="97">
        <v>19</v>
      </c>
      <c r="B27" s="105" t="s">
        <v>83</v>
      </c>
      <c r="C27" s="102">
        <v>360</v>
      </c>
      <c r="D27" s="102">
        <v>302</v>
      </c>
      <c r="E27" s="103">
        <v>455.3</v>
      </c>
      <c r="F27" s="99">
        <v>2</v>
      </c>
    </row>
    <row r="28" spans="1:6">
      <c r="A28" s="97">
        <v>20</v>
      </c>
      <c r="B28" s="105"/>
      <c r="C28" s="102">
        <v>342</v>
      </c>
      <c r="D28" s="102">
        <v>391</v>
      </c>
      <c r="E28" s="103">
        <v>388.5</v>
      </c>
      <c r="F28" s="99">
        <v>2</v>
      </c>
    </row>
    <row r="29" spans="1:6">
      <c r="A29" s="97">
        <v>21</v>
      </c>
      <c r="B29" s="105"/>
      <c r="C29" s="102">
        <v>370</v>
      </c>
      <c r="D29" s="102">
        <v>324</v>
      </c>
      <c r="E29" s="103">
        <v>453.7</v>
      </c>
      <c r="F29" s="99">
        <v>2</v>
      </c>
    </row>
    <row r="30" spans="1:6">
      <c r="A30" s="97">
        <v>22</v>
      </c>
      <c r="B30" s="105"/>
      <c r="C30" s="102">
        <v>353</v>
      </c>
      <c r="D30" s="102">
        <v>301</v>
      </c>
      <c r="E30" s="103">
        <v>369</v>
      </c>
      <c r="F30" s="99">
        <v>2</v>
      </c>
    </row>
    <row r="31" spans="1:6">
      <c r="A31" s="97">
        <v>23</v>
      </c>
      <c r="B31" s="105"/>
      <c r="C31" s="102">
        <v>360</v>
      </c>
      <c r="D31" s="102">
        <v>305</v>
      </c>
      <c r="E31" s="103">
        <v>519.70000000000005</v>
      </c>
      <c r="F31" s="99">
        <v>2</v>
      </c>
    </row>
    <row r="32" spans="1:6">
      <c r="A32" s="97">
        <v>24</v>
      </c>
      <c r="B32" s="105"/>
      <c r="C32" s="102">
        <v>349</v>
      </c>
      <c r="D32" s="102">
        <v>298</v>
      </c>
      <c r="E32" s="103">
        <v>407.6</v>
      </c>
      <c r="F32" s="99">
        <v>2</v>
      </c>
    </row>
    <row r="33" spans="1:6">
      <c r="A33" s="97">
        <v>25</v>
      </c>
      <c r="B33" s="105"/>
      <c r="C33" s="102">
        <v>362</v>
      </c>
      <c r="D33" s="102">
        <v>307</v>
      </c>
      <c r="E33" s="103">
        <v>442.6</v>
      </c>
      <c r="F33" s="99">
        <v>2</v>
      </c>
    </row>
    <row r="34" spans="1:6">
      <c r="A34" s="97">
        <v>26</v>
      </c>
      <c r="B34" s="105"/>
      <c r="C34" s="102">
        <v>366</v>
      </c>
      <c r="D34" s="102">
        <v>312</v>
      </c>
      <c r="E34" s="103">
        <v>541.4</v>
      </c>
      <c r="F34" s="99">
        <v>2</v>
      </c>
    </row>
    <row r="35" spans="1:6">
      <c r="A35" s="97">
        <v>27</v>
      </c>
      <c r="B35" s="105"/>
      <c r="C35" s="102">
        <v>347</v>
      </c>
      <c r="D35" s="102">
        <v>294</v>
      </c>
      <c r="E35" s="103">
        <v>409</v>
      </c>
      <c r="F35" s="99">
        <v>2</v>
      </c>
    </row>
    <row r="36" spans="1:6">
      <c r="A36" s="97">
        <v>28</v>
      </c>
      <c r="B36" s="105"/>
      <c r="C36" s="102">
        <v>351</v>
      </c>
      <c r="D36" s="102">
        <v>297</v>
      </c>
      <c r="E36" s="103">
        <v>405.7</v>
      </c>
      <c r="F36" s="99">
        <v>2</v>
      </c>
    </row>
    <row r="37" spans="1:6">
      <c r="A37" s="97">
        <v>29</v>
      </c>
      <c r="B37" s="105"/>
      <c r="C37" s="102">
        <v>340</v>
      </c>
      <c r="D37" s="102">
        <v>288</v>
      </c>
      <c r="E37" s="103">
        <v>378</v>
      </c>
      <c r="F37" s="99">
        <v>2</v>
      </c>
    </row>
    <row r="38" spans="1:6">
      <c r="A38" s="97">
        <v>30</v>
      </c>
      <c r="B38" s="105"/>
      <c r="C38" s="102">
        <v>367</v>
      </c>
      <c r="D38" s="102">
        <v>313</v>
      </c>
      <c r="E38" s="103">
        <v>495.8</v>
      </c>
      <c r="F38" s="99">
        <v>2</v>
      </c>
    </row>
    <row r="39" spans="1:6">
      <c r="A39" s="97">
        <v>31</v>
      </c>
      <c r="B39" s="105" t="s">
        <v>84</v>
      </c>
      <c r="C39" s="102">
        <v>381</v>
      </c>
      <c r="D39" s="102">
        <v>316</v>
      </c>
      <c r="E39" s="103">
        <v>461.1</v>
      </c>
      <c r="F39" s="99">
        <v>2</v>
      </c>
    </row>
    <row r="40" spans="1:6">
      <c r="A40" s="97">
        <v>32</v>
      </c>
      <c r="B40" s="105"/>
      <c r="C40" s="102">
        <v>371</v>
      </c>
      <c r="D40" s="102">
        <v>316</v>
      </c>
      <c r="E40" s="103">
        <v>460.1</v>
      </c>
      <c r="F40" s="99">
        <v>2</v>
      </c>
    </row>
    <row r="41" spans="1:6">
      <c r="A41" s="97">
        <v>33</v>
      </c>
      <c r="B41" s="105"/>
      <c r="C41" s="102">
        <v>342</v>
      </c>
      <c r="D41" s="102">
        <v>285</v>
      </c>
      <c r="E41" s="103">
        <v>478.9</v>
      </c>
      <c r="F41" s="99">
        <v>2</v>
      </c>
    </row>
    <row r="42" spans="1:6">
      <c r="A42" s="97">
        <v>34</v>
      </c>
      <c r="B42" s="105"/>
      <c r="C42" s="102">
        <v>334</v>
      </c>
      <c r="D42" s="102">
        <v>286</v>
      </c>
      <c r="E42" s="103">
        <v>387</v>
      </c>
      <c r="F42" s="99">
        <v>2</v>
      </c>
    </row>
    <row r="43" spans="1:6">
      <c r="A43" s="97">
        <v>35</v>
      </c>
      <c r="B43" s="105"/>
      <c r="C43" s="102">
        <v>343</v>
      </c>
      <c r="D43" s="102">
        <v>290</v>
      </c>
      <c r="E43" s="103">
        <v>423.1</v>
      </c>
      <c r="F43" s="99">
        <v>2</v>
      </c>
    </row>
    <row r="44" spans="1:6">
      <c r="A44" s="97">
        <v>36</v>
      </c>
      <c r="B44" s="105"/>
      <c r="C44" s="102">
        <v>315</v>
      </c>
      <c r="D44" s="102">
        <v>266</v>
      </c>
      <c r="E44" s="103">
        <v>331.4</v>
      </c>
      <c r="F44" s="99">
        <v>2</v>
      </c>
    </row>
    <row r="45" spans="1:6">
      <c r="A45" s="97">
        <v>37</v>
      </c>
      <c r="B45" s="105"/>
      <c r="C45" s="102">
        <v>337</v>
      </c>
      <c r="D45" s="102">
        <v>286</v>
      </c>
      <c r="E45" s="103">
        <v>433.6</v>
      </c>
      <c r="F45" s="99">
        <v>2</v>
      </c>
    </row>
    <row r="46" spans="1:6">
      <c r="A46" s="97">
        <v>38</v>
      </c>
      <c r="B46" s="105"/>
      <c r="C46" s="102">
        <v>343</v>
      </c>
      <c r="D46" s="102">
        <v>283</v>
      </c>
      <c r="E46" s="103">
        <v>444.2</v>
      </c>
      <c r="F46" s="99">
        <v>2</v>
      </c>
    </row>
    <row r="47" spans="1:6">
      <c r="A47" s="97">
        <v>39</v>
      </c>
      <c r="B47" s="105"/>
      <c r="C47" s="102">
        <v>324</v>
      </c>
      <c r="D47" s="102">
        <v>271</v>
      </c>
      <c r="E47" s="103">
        <v>366.7</v>
      </c>
      <c r="F47" s="99">
        <v>2</v>
      </c>
    </row>
    <row r="48" spans="1:6">
      <c r="A48" s="97">
        <v>40</v>
      </c>
      <c r="B48" s="105"/>
      <c r="C48" s="102">
        <v>344</v>
      </c>
      <c r="D48" s="102">
        <v>295</v>
      </c>
      <c r="E48" s="103">
        <v>389.7</v>
      </c>
      <c r="F48" s="99">
        <v>2</v>
      </c>
    </row>
    <row r="49" spans="1:6">
      <c r="A49" s="97">
        <v>41</v>
      </c>
      <c r="B49" s="105"/>
      <c r="C49" s="102">
        <v>341</v>
      </c>
      <c r="D49" s="102">
        <v>291</v>
      </c>
      <c r="E49" s="103">
        <v>405.4</v>
      </c>
      <c r="F49" s="99">
        <v>2</v>
      </c>
    </row>
    <row r="50" spans="1:6">
      <c r="A50" s="97">
        <v>42</v>
      </c>
      <c r="B50" s="105"/>
      <c r="C50" s="102">
        <v>348</v>
      </c>
      <c r="D50" s="102">
        <v>295</v>
      </c>
      <c r="E50" s="103">
        <v>405.8</v>
      </c>
      <c r="F50" s="99">
        <v>2</v>
      </c>
    </row>
    <row r="51" spans="1:6">
      <c r="A51" s="97">
        <v>43</v>
      </c>
      <c r="B51" s="105"/>
      <c r="C51" s="102">
        <v>345</v>
      </c>
      <c r="D51" s="102">
        <v>294</v>
      </c>
      <c r="E51" s="103">
        <v>402.4</v>
      </c>
      <c r="F51" s="99">
        <v>2</v>
      </c>
    </row>
    <row r="52" spans="1:6">
      <c r="A52" s="97">
        <v>44</v>
      </c>
      <c r="B52" s="105"/>
      <c r="C52" s="102">
        <v>336</v>
      </c>
      <c r="D52" s="102">
        <v>284</v>
      </c>
      <c r="E52" s="103">
        <v>382.2</v>
      </c>
      <c r="F52" s="99">
        <v>2</v>
      </c>
    </row>
    <row r="53" spans="1:6">
      <c r="A53" s="97">
        <v>45</v>
      </c>
      <c r="B53" s="105" t="s">
        <v>85</v>
      </c>
      <c r="C53" s="102">
        <v>338</v>
      </c>
      <c r="D53" s="102">
        <v>284</v>
      </c>
      <c r="E53" s="103">
        <v>309.3</v>
      </c>
      <c r="F53" s="99">
        <v>2</v>
      </c>
    </row>
    <row r="54" spans="1:6">
      <c r="A54" s="97">
        <v>46</v>
      </c>
      <c r="B54" s="105"/>
      <c r="C54" s="102">
        <v>319</v>
      </c>
      <c r="D54" s="102">
        <v>267</v>
      </c>
      <c r="E54" s="103">
        <v>317.39999999999998</v>
      </c>
      <c r="F54" s="99">
        <v>2</v>
      </c>
    </row>
    <row r="55" spans="1:6">
      <c r="A55" s="97">
        <v>47</v>
      </c>
      <c r="B55" s="105"/>
      <c r="C55" s="102">
        <v>322</v>
      </c>
      <c r="D55" s="102">
        <v>274</v>
      </c>
      <c r="E55" s="103">
        <v>306.60000000000002</v>
      </c>
      <c r="F55" s="99">
        <v>1</v>
      </c>
    </row>
    <row r="56" spans="1:6">
      <c r="A56" s="97">
        <v>48</v>
      </c>
      <c r="B56" s="105"/>
      <c r="C56" s="102">
        <v>348</v>
      </c>
      <c r="D56" s="102">
        <v>291</v>
      </c>
      <c r="E56" s="103">
        <v>363.2</v>
      </c>
      <c r="F56" s="99">
        <v>2</v>
      </c>
    </row>
    <row r="57" spans="1:6">
      <c r="A57" s="97">
        <v>49</v>
      </c>
      <c r="B57" s="105"/>
      <c r="C57" s="102">
        <v>341</v>
      </c>
      <c r="D57" s="102">
        <v>289</v>
      </c>
      <c r="E57" s="103">
        <v>342.2</v>
      </c>
      <c r="F57" s="99">
        <v>2</v>
      </c>
    </row>
    <row r="58" spans="1:6">
      <c r="A58" s="97">
        <v>50</v>
      </c>
      <c r="B58" s="105"/>
      <c r="C58" s="102">
        <v>318</v>
      </c>
      <c r="D58" s="102">
        <v>270</v>
      </c>
      <c r="E58" s="103">
        <v>277.60000000000002</v>
      </c>
      <c r="F58" s="99">
        <v>1</v>
      </c>
    </row>
    <row r="59" spans="1:6">
      <c r="A59" s="97">
        <v>51</v>
      </c>
      <c r="B59" s="105"/>
      <c r="C59" s="102">
        <v>319</v>
      </c>
      <c r="D59" s="102">
        <v>269</v>
      </c>
      <c r="E59" s="103">
        <v>273.10000000000002</v>
      </c>
      <c r="F59" s="99">
        <v>2</v>
      </c>
    </row>
    <row r="60" spans="1:6">
      <c r="A60" s="97">
        <v>52</v>
      </c>
      <c r="B60" s="105"/>
      <c r="C60" s="102">
        <v>294</v>
      </c>
      <c r="D60" s="102">
        <v>250</v>
      </c>
      <c r="E60" s="103">
        <v>246.7</v>
      </c>
      <c r="F60" s="99">
        <v>1</v>
      </c>
    </row>
    <row r="61" spans="1:6">
      <c r="A61" s="97">
        <v>53</v>
      </c>
      <c r="B61" s="105"/>
      <c r="C61" s="102">
        <v>293</v>
      </c>
      <c r="D61" s="102">
        <v>248</v>
      </c>
      <c r="E61" s="103">
        <v>259.2</v>
      </c>
      <c r="F61" s="99">
        <v>2</v>
      </c>
    </row>
    <row r="62" spans="1:6">
      <c r="A62" s="97">
        <v>54</v>
      </c>
      <c r="B62" s="105"/>
      <c r="C62" s="102">
        <v>331</v>
      </c>
      <c r="D62" s="102">
        <v>274</v>
      </c>
      <c r="E62" s="103">
        <v>307.3</v>
      </c>
      <c r="F62" s="99">
        <v>2</v>
      </c>
    </row>
    <row r="63" spans="1:6">
      <c r="A63" s="97">
        <v>55</v>
      </c>
      <c r="B63" s="105"/>
      <c r="C63" s="102">
        <v>344</v>
      </c>
      <c r="D63" s="102">
        <v>289</v>
      </c>
      <c r="E63" s="103">
        <v>342.1</v>
      </c>
      <c r="F63" s="99">
        <v>2</v>
      </c>
    </row>
    <row r="64" spans="1:6">
      <c r="A64" s="97">
        <v>56</v>
      </c>
      <c r="B64" s="105"/>
      <c r="C64" s="102">
        <v>332</v>
      </c>
      <c r="D64" s="102">
        <v>282</v>
      </c>
      <c r="E64" s="103">
        <v>300</v>
      </c>
      <c r="F64" s="99">
        <v>2</v>
      </c>
    </row>
    <row r="65" spans="1:6">
      <c r="A65" s="97">
        <v>57</v>
      </c>
      <c r="B65" s="105"/>
      <c r="C65" s="102">
        <v>310</v>
      </c>
      <c r="D65" s="102">
        <v>263</v>
      </c>
      <c r="E65" s="103">
        <v>275.7</v>
      </c>
      <c r="F65" s="99">
        <v>2</v>
      </c>
    </row>
    <row r="66" spans="1:6">
      <c r="A66" s="97">
        <v>58</v>
      </c>
      <c r="B66" s="105"/>
      <c r="C66" s="102">
        <v>325</v>
      </c>
      <c r="D66" s="102">
        <v>274</v>
      </c>
      <c r="E66" s="103">
        <v>311.5</v>
      </c>
      <c r="F66" s="99">
        <v>2</v>
      </c>
    </row>
    <row r="67" spans="1:6">
      <c r="A67" s="97">
        <v>59</v>
      </c>
      <c r="B67" s="105"/>
      <c r="C67" s="102">
        <v>331</v>
      </c>
      <c r="D67" s="102">
        <v>278</v>
      </c>
      <c r="E67" s="103">
        <v>342.3</v>
      </c>
      <c r="F67" s="99">
        <v>2</v>
      </c>
    </row>
    <row r="68" spans="1:6">
      <c r="A68" s="97">
        <v>60</v>
      </c>
      <c r="B68" s="105"/>
      <c r="C68" s="102">
        <v>336</v>
      </c>
      <c r="D68" s="102">
        <v>284</v>
      </c>
      <c r="E68" s="103">
        <v>355.5</v>
      </c>
      <c r="F68" s="99">
        <v>2</v>
      </c>
    </row>
    <row r="69" spans="1:6">
      <c r="A69" s="97">
        <v>61</v>
      </c>
      <c r="B69" s="105"/>
      <c r="C69" s="102">
        <v>326</v>
      </c>
      <c r="D69" s="102">
        <v>274</v>
      </c>
      <c r="E69" s="103">
        <v>304.3</v>
      </c>
      <c r="F69" s="99">
        <v>2</v>
      </c>
    </row>
    <row r="70" spans="1:6">
      <c r="A70" s="97">
        <v>62</v>
      </c>
      <c r="B70" s="105"/>
      <c r="C70" s="102">
        <v>348</v>
      </c>
      <c r="D70" s="102">
        <v>297</v>
      </c>
      <c r="E70" s="103">
        <v>321.10000000000002</v>
      </c>
      <c r="F70" s="99">
        <v>2</v>
      </c>
    </row>
    <row r="71" spans="1:6">
      <c r="A71" s="97">
        <v>63</v>
      </c>
      <c r="B71" s="105"/>
      <c r="C71" s="102">
        <v>345</v>
      </c>
      <c r="D71" s="102">
        <v>294</v>
      </c>
      <c r="E71" s="103">
        <v>321.5</v>
      </c>
      <c r="F71" s="99">
        <v>2</v>
      </c>
    </row>
    <row r="72" spans="1:6">
      <c r="A72" s="97">
        <v>64</v>
      </c>
      <c r="B72" s="105"/>
      <c r="C72" s="102">
        <v>342</v>
      </c>
      <c r="D72" s="102">
        <v>294</v>
      </c>
      <c r="E72" s="103">
        <v>324.7</v>
      </c>
      <c r="F72" s="99">
        <v>2</v>
      </c>
    </row>
    <row r="73" spans="1:6">
      <c r="A73" s="97">
        <v>65</v>
      </c>
      <c r="B73" s="105" t="s">
        <v>86</v>
      </c>
      <c r="C73" s="102">
        <v>282</v>
      </c>
      <c r="D73" s="102">
        <v>235</v>
      </c>
      <c r="E73" s="103">
        <v>216.2</v>
      </c>
      <c r="F73" s="99">
        <v>1</v>
      </c>
    </row>
    <row r="74" spans="1:6">
      <c r="A74" s="97">
        <v>66</v>
      </c>
      <c r="B74" s="105"/>
      <c r="C74" s="102">
        <v>276</v>
      </c>
      <c r="D74" s="102">
        <v>231</v>
      </c>
      <c r="E74" s="103">
        <v>208.5</v>
      </c>
      <c r="F74" s="99">
        <v>1</v>
      </c>
    </row>
    <row r="75" spans="1:6">
      <c r="A75" s="97">
        <v>67</v>
      </c>
      <c r="B75" s="105"/>
      <c r="C75" s="102">
        <v>283</v>
      </c>
      <c r="D75" s="102">
        <v>238</v>
      </c>
      <c r="E75" s="103">
        <v>192.8</v>
      </c>
      <c r="F75" s="99">
        <v>1</v>
      </c>
    </row>
    <row r="76" spans="1:6">
      <c r="A76" s="97">
        <v>68</v>
      </c>
      <c r="B76" s="105"/>
      <c r="C76" s="102">
        <v>296</v>
      </c>
      <c r="D76" s="102">
        <v>248</v>
      </c>
      <c r="E76" s="103">
        <v>264.5</v>
      </c>
      <c r="F76" s="99">
        <v>1</v>
      </c>
    </row>
    <row r="77" spans="1:6">
      <c r="A77" s="97">
        <v>69</v>
      </c>
      <c r="B77" s="105"/>
      <c r="C77" s="102">
        <v>296</v>
      </c>
      <c r="D77" s="102">
        <v>251</v>
      </c>
      <c r="E77" s="103">
        <v>252.6</v>
      </c>
      <c r="F77" s="99">
        <v>1</v>
      </c>
    </row>
    <row r="78" spans="1:6">
      <c r="A78" s="97">
        <v>70</v>
      </c>
      <c r="B78" s="105"/>
      <c r="C78" s="102">
        <v>287</v>
      </c>
      <c r="D78" s="102">
        <v>242</v>
      </c>
      <c r="E78" s="103">
        <v>205.9</v>
      </c>
      <c r="F78" s="99">
        <v>1</v>
      </c>
    </row>
    <row r="79" spans="1:6">
      <c r="A79" s="97">
        <v>71</v>
      </c>
      <c r="B79" s="105"/>
      <c r="C79" s="102">
        <v>282</v>
      </c>
      <c r="D79" s="102">
        <v>232</v>
      </c>
      <c r="E79" s="103">
        <v>203.4</v>
      </c>
      <c r="F79" s="99">
        <v>1</v>
      </c>
    </row>
    <row r="80" spans="1:6">
      <c r="A80" s="97">
        <v>72</v>
      </c>
      <c r="B80" s="105"/>
      <c r="C80" s="102">
        <v>278</v>
      </c>
      <c r="D80" s="102">
        <v>235</v>
      </c>
      <c r="E80" s="103">
        <v>222.2</v>
      </c>
      <c r="F80" s="99">
        <v>1</v>
      </c>
    </row>
    <row r="81" spans="1:6">
      <c r="A81" s="97">
        <v>73</v>
      </c>
      <c r="B81" s="105"/>
      <c r="C81" s="102">
        <v>275</v>
      </c>
      <c r="D81" s="102">
        <v>228</v>
      </c>
      <c r="E81" s="103">
        <v>196.8</v>
      </c>
      <c r="F81" s="99">
        <v>1</v>
      </c>
    </row>
    <row r="82" spans="1:6">
      <c r="A82" s="97">
        <v>74</v>
      </c>
      <c r="B82" s="105"/>
      <c r="C82" s="102">
        <v>290</v>
      </c>
      <c r="D82" s="102">
        <v>242</v>
      </c>
      <c r="E82" s="103">
        <v>221</v>
      </c>
      <c r="F82" s="99">
        <v>1</v>
      </c>
    </row>
    <row r="83" spans="1:6">
      <c r="A83" s="97">
        <v>75</v>
      </c>
      <c r="B83" s="105"/>
      <c r="C83" s="102">
        <v>275</v>
      </c>
      <c r="D83" s="102">
        <v>235</v>
      </c>
      <c r="E83" s="103">
        <v>202</v>
      </c>
      <c r="F83" s="99">
        <v>1</v>
      </c>
    </row>
    <row r="84" spans="1:6">
      <c r="A84" s="97">
        <v>76</v>
      </c>
      <c r="B84" s="105"/>
      <c r="C84" s="102">
        <v>291</v>
      </c>
      <c r="D84" s="102">
        <v>241</v>
      </c>
      <c r="E84" s="103">
        <v>213.6</v>
      </c>
      <c r="F84" s="99">
        <v>1</v>
      </c>
    </row>
    <row r="85" spans="1:6">
      <c r="A85" s="97">
        <v>77</v>
      </c>
      <c r="B85" s="105"/>
      <c r="C85" s="102">
        <v>283</v>
      </c>
      <c r="D85" s="102">
        <v>239</v>
      </c>
      <c r="E85" s="103">
        <v>202.7</v>
      </c>
      <c r="F85" s="99">
        <v>1</v>
      </c>
    </row>
    <row r="86" spans="1:6">
      <c r="A86" s="97">
        <v>78</v>
      </c>
      <c r="B86" s="105"/>
      <c r="C86" s="102">
        <v>295</v>
      </c>
      <c r="D86" s="102">
        <v>247</v>
      </c>
      <c r="E86" s="103">
        <v>212.6</v>
      </c>
      <c r="F86" s="99">
        <v>1</v>
      </c>
    </row>
    <row r="87" spans="1:6">
      <c r="A87" s="97">
        <v>79</v>
      </c>
      <c r="B87" s="105"/>
      <c r="C87" s="102">
        <v>284</v>
      </c>
      <c r="D87" s="102">
        <v>239</v>
      </c>
      <c r="E87" s="103">
        <v>213.7</v>
      </c>
      <c r="F87" s="99">
        <v>1</v>
      </c>
    </row>
    <row r="88" spans="1:6">
      <c r="A88" s="97">
        <v>80</v>
      </c>
      <c r="B88" s="105"/>
      <c r="C88" s="102">
        <v>269</v>
      </c>
      <c r="D88" s="102">
        <v>227</v>
      </c>
      <c r="E88" s="103">
        <v>189.4</v>
      </c>
      <c r="F88" s="99">
        <v>1</v>
      </c>
    </row>
    <row r="89" spans="1:6">
      <c r="A89" s="97">
        <v>81</v>
      </c>
      <c r="B89" s="105"/>
      <c r="C89" s="102">
        <v>288</v>
      </c>
      <c r="D89" s="102">
        <v>244</v>
      </c>
      <c r="E89" s="103">
        <v>214.3</v>
      </c>
      <c r="F89" s="99">
        <v>1</v>
      </c>
    </row>
    <row r="90" spans="1:6">
      <c r="A90" s="97">
        <v>82</v>
      </c>
      <c r="B90" s="105"/>
      <c r="C90" s="102">
        <v>273</v>
      </c>
      <c r="D90" s="102">
        <v>227</v>
      </c>
      <c r="E90" s="103">
        <v>177.4</v>
      </c>
      <c r="F90" s="99">
        <v>1</v>
      </c>
    </row>
    <row r="91" spans="1:6">
      <c r="A91" s="97">
        <v>83</v>
      </c>
      <c r="B91" s="105"/>
      <c r="C91" s="102">
        <v>278</v>
      </c>
      <c r="D91" s="102">
        <v>232</v>
      </c>
      <c r="E91" s="103">
        <v>214</v>
      </c>
      <c r="F91" s="99">
        <v>1</v>
      </c>
    </row>
    <row r="92" spans="1:6">
      <c r="A92" s="97">
        <v>84</v>
      </c>
      <c r="B92" s="105"/>
      <c r="C92" s="102">
        <v>291</v>
      </c>
      <c r="D92" s="102">
        <v>245</v>
      </c>
      <c r="E92" s="103">
        <v>233</v>
      </c>
      <c r="F92" s="99">
        <v>1</v>
      </c>
    </row>
    <row r="93" spans="1:6">
      <c r="A93" s="97">
        <v>85</v>
      </c>
      <c r="B93" s="105"/>
      <c r="C93" s="102">
        <v>275</v>
      </c>
      <c r="D93" s="102">
        <v>231</v>
      </c>
      <c r="E93" s="103">
        <v>197.6</v>
      </c>
      <c r="F93" s="99">
        <v>1</v>
      </c>
    </row>
    <row r="94" spans="1:6">
      <c r="A94" s="97">
        <v>86</v>
      </c>
      <c r="B94" s="105"/>
      <c r="C94" s="102">
        <v>286</v>
      </c>
      <c r="D94" s="102">
        <v>242</v>
      </c>
      <c r="E94" s="103">
        <v>238.1</v>
      </c>
      <c r="F94" s="99">
        <v>1</v>
      </c>
    </row>
    <row r="95" spans="1:6">
      <c r="A95" s="97">
        <v>87</v>
      </c>
      <c r="B95" s="105"/>
      <c r="C95" s="102">
        <v>275</v>
      </c>
      <c r="D95" s="102">
        <v>235</v>
      </c>
      <c r="E95" s="103">
        <v>199.6</v>
      </c>
      <c r="F95" s="99">
        <v>1</v>
      </c>
    </row>
    <row r="96" spans="1:6">
      <c r="A96" s="97">
        <v>88</v>
      </c>
      <c r="B96" s="105"/>
      <c r="C96" s="102">
        <v>285</v>
      </c>
      <c r="D96" s="102">
        <v>238</v>
      </c>
      <c r="E96" s="103">
        <v>219.8</v>
      </c>
      <c r="F96" s="99">
        <v>1</v>
      </c>
    </row>
    <row r="97" spans="1:6">
      <c r="A97" s="97">
        <v>89</v>
      </c>
      <c r="B97" s="105"/>
      <c r="C97" s="102">
        <v>286</v>
      </c>
      <c r="D97" s="102">
        <v>240</v>
      </c>
      <c r="E97" s="103">
        <v>192.3</v>
      </c>
      <c r="F97" s="99">
        <v>1</v>
      </c>
    </row>
    <row r="98" spans="1:6">
      <c r="A98" s="97">
        <v>90</v>
      </c>
      <c r="B98" s="105"/>
      <c r="C98" s="102">
        <v>298</v>
      </c>
      <c r="D98" s="102">
        <v>250</v>
      </c>
      <c r="E98" s="103">
        <v>272.2</v>
      </c>
      <c r="F98" s="99">
        <v>2</v>
      </c>
    </row>
    <row r="99" spans="1:6">
      <c r="A99" s="97">
        <v>91</v>
      </c>
      <c r="B99" s="105"/>
      <c r="C99" s="102">
        <v>265</v>
      </c>
      <c r="D99" s="102">
        <v>219</v>
      </c>
      <c r="E99" s="103">
        <v>187.9</v>
      </c>
      <c r="F99" s="99">
        <v>1</v>
      </c>
    </row>
    <row r="100" spans="1:6">
      <c r="A100" s="97">
        <v>92</v>
      </c>
      <c r="B100" s="105"/>
      <c r="C100" s="102">
        <v>284</v>
      </c>
      <c r="D100" s="102">
        <v>241</v>
      </c>
      <c r="E100" s="103">
        <v>208.2</v>
      </c>
      <c r="F100" s="99">
        <v>1</v>
      </c>
    </row>
    <row r="101" spans="1:6">
      <c r="A101" s="97">
        <v>93</v>
      </c>
      <c r="B101" s="105"/>
      <c r="C101" s="102">
        <v>288</v>
      </c>
      <c r="D101" s="102">
        <v>235</v>
      </c>
      <c r="E101" s="103">
        <v>191.4</v>
      </c>
      <c r="F101" s="99">
        <v>1</v>
      </c>
    </row>
    <row r="102" spans="1:6">
      <c r="A102" s="97">
        <v>94</v>
      </c>
      <c r="B102" s="105"/>
      <c r="C102" s="102">
        <v>288</v>
      </c>
      <c r="D102" s="102">
        <v>242</v>
      </c>
      <c r="E102" s="103">
        <v>230.3</v>
      </c>
      <c r="F102" s="99">
        <v>1</v>
      </c>
    </row>
    <row r="103" spans="1:6">
      <c r="A103" s="97">
        <v>95</v>
      </c>
      <c r="B103" s="105"/>
      <c r="C103" s="102">
        <v>274</v>
      </c>
      <c r="D103" s="102">
        <v>230</v>
      </c>
      <c r="E103" s="103">
        <v>188.5</v>
      </c>
      <c r="F103" s="99">
        <v>1</v>
      </c>
    </row>
    <row r="104" spans="1:6">
      <c r="A104" s="97">
        <v>96</v>
      </c>
      <c r="B104" s="105"/>
      <c r="C104" s="102">
        <v>274</v>
      </c>
      <c r="D104" s="102">
        <v>231</v>
      </c>
      <c r="E104" s="103">
        <v>182.4</v>
      </c>
      <c r="F104" s="99">
        <v>1</v>
      </c>
    </row>
    <row r="105" spans="1:6">
      <c r="A105" s="97">
        <v>97</v>
      </c>
      <c r="B105" s="105"/>
      <c r="C105" s="102">
        <v>286</v>
      </c>
      <c r="D105" s="102">
        <v>239</v>
      </c>
      <c r="E105" s="103">
        <v>213.5</v>
      </c>
      <c r="F105" s="99">
        <v>1</v>
      </c>
    </row>
    <row r="106" spans="1:6">
      <c r="A106" s="97">
        <v>98</v>
      </c>
      <c r="B106" s="105"/>
      <c r="C106" s="102">
        <v>272</v>
      </c>
      <c r="D106" s="102">
        <v>228</v>
      </c>
      <c r="E106" s="103">
        <v>198</v>
      </c>
      <c r="F106" s="99">
        <v>1</v>
      </c>
    </row>
    <row r="107" spans="1:6">
      <c r="A107" s="97">
        <v>99</v>
      </c>
      <c r="B107" s="105"/>
      <c r="C107" s="102">
        <v>263</v>
      </c>
      <c r="D107" s="102">
        <v>219</v>
      </c>
      <c r="E107" s="103">
        <v>172.7</v>
      </c>
      <c r="F107" s="99">
        <v>1</v>
      </c>
    </row>
    <row r="108" spans="1:6">
      <c r="A108" s="97">
        <v>100</v>
      </c>
      <c r="B108" s="105"/>
      <c r="C108" s="102">
        <v>273</v>
      </c>
      <c r="D108" s="102">
        <v>228</v>
      </c>
      <c r="E108" s="103">
        <v>176.7</v>
      </c>
      <c r="F108" s="99">
        <v>1</v>
      </c>
    </row>
    <row r="109" spans="1:6">
      <c r="A109" s="97">
        <v>101</v>
      </c>
      <c r="B109" s="105" t="s">
        <v>87</v>
      </c>
      <c r="C109" s="102">
        <v>267</v>
      </c>
      <c r="D109" s="102">
        <v>224</v>
      </c>
      <c r="E109" s="103">
        <v>159.1</v>
      </c>
      <c r="F109" s="99">
        <v>1</v>
      </c>
    </row>
    <row r="110" spans="1:6">
      <c r="A110" s="97">
        <v>102</v>
      </c>
      <c r="B110" s="105"/>
      <c r="C110" s="102">
        <v>255</v>
      </c>
      <c r="D110" s="102">
        <v>216</v>
      </c>
      <c r="E110" s="103">
        <v>150.4</v>
      </c>
      <c r="F110" s="99">
        <v>1</v>
      </c>
    </row>
    <row r="111" spans="1:6">
      <c r="A111" s="97">
        <v>103</v>
      </c>
      <c r="B111" s="105"/>
      <c r="C111" s="102">
        <v>250</v>
      </c>
      <c r="D111" s="102">
        <v>208</v>
      </c>
      <c r="E111" s="103">
        <v>144.9</v>
      </c>
      <c r="F111" s="99">
        <v>1</v>
      </c>
    </row>
    <row r="112" spans="1:6">
      <c r="A112" s="97">
        <v>104</v>
      </c>
      <c r="B112" s="105"/>
      <c r="C112" s="102">
        <v>261</v>
      </c>
      <c r="D112" s="102">
        <v>218</v>
      </c>
      <c r="E112" s="103">
        <v>158.9</v>
      </c>
      <c r="F112" s="99">
        <v>1</v>
      </c>
    </row>
    <row r="113" spans="1:6">
      <c r="A113" s="97">
        <v>105</v>
      </c>
      <c r="B113" s="105"/>
      <c r="C113" s="102">
        <v>264</v>
      </c>
      <c r="D113" s="102">
        <v>224</v>
      </c>
      <c r="E113" s="103">
        <v>160.9</v>
      </c>
      <c r="F113" s="99">
        <v>1</v>
      </c>
    </row>
    <row r="114" spans="1:6">
      <c r="A114" s="97">
        <v>106</v>
      </c>
      <c r="B114" s="105"/>
      <c r="C114" s="102">
        <v>260</v>
      </c>
      <c r="D114" s="102">
        <v>218</v>
      </c>
      <c r="E114" s="103">
        <v>167.8</v>
      </c>
      <c r="F114" s="99">
        <v>1</v>
      </c>
    </row>
    <row r="115" spans="1:6">
      <c r="A115" s="97">
        <v>107</v>
      </c>
      <c r="B115" s="105"/>
      <c r="C115" s="102">
        <v>263</v>
      </c>
      <c r="D115" s="102">
        <v>218</v>
      </c>
      <c r="E115" s="103">
        <v>162.1</v>
      </c>
      <c r="F115" s="99">
        <v>1</v>
      </c>
    </row>
    <row r="116" spans="1:6">
      <c r="A116" s="97">
        <v>108</v>
      </c>
      <c r="B116" s="105"/>
      <c r="C116" s="102">
        <v>251</v>
      </c>
      <c r="D116" s="102">
        <v>211</v>
      </c>
      <c r="E116" s="103">
        <v>148.9</v>
      </c>
      <c r="F116" s="99">
        <v>1</v>
      </c>
    </row>
    <row r="117" spans="1:6">
      <c r="A117" s="97">
        <v>109</v>
      </c>
      <c r="B117" s="105"/>
      <c r="C117" s="102">
        <v>247</v>
      </c>
      <c r="D117" s="102">
        <v>206</v>
      </c>
      <c r="E117" s="103">
        <v>133.4</v>
      </c>
      <c r="F117" s="99">
        <v>1</v>
      </c>
    </row>
    <row r="118" spans="1:6">
      <c r="A118" s="97">
        <v>110</v>
      </c>
      <c r="B118" s="105"/>
      <c r="C118" s="102">
        <v>264</v>
      </c>
      <c r="D118" s="102">
        <v>222</v>
      </c>
      <c r="E118" s="103">
        <v>165.7</v>
      </c>
      <c r="F118" s="99">
        <v>1</v>
      </c>
    </row>
    <row r="119" spans="1:6">
      <c r="A119" s="97">
        <v>111</v>
      </c>
      <c r="B119" s="105"/>
      <c r="C119" s="102">
        <v>253</v>
      </c>
      <c r="D119" s="102">
        <v>215</v>
      </c>
      <c r="E119" s="103">
        <v>139.1</v>
      </c>
      <c r="F119" s="99">
        <v>1</v>
      </c>
    </row>
    <row r="120" spans="1:6">
      <c r="A120" s="97">
        <v>112</v>
      </c>
      <c r="B120" s="105"/>
      <c r="C120" s="102">
        <v>250</v>
      </c>
      <c r="D120" s="102">
        <v>210</v>
      </c>
      <c r="E120" s="103">
        <v>138.6</v>
      </c>
      <c r="F120" s="99">
        <v>1</v>
      </c>
    </row>
    <row r="121" spans="1:6">
      <c r="A121" s="97">
        <v>113</v>
      </c>
      <c r="B121" s="105"/>
      <c r="C121" s="102">
        <v>266</v>
      </c>
      <c r="D121" s="102">
        <v>225</v>
      </c>
      <c r="E121" s="103">
        <v>184.9</v>
      </c>
      <c r="F121" s="99">
        <v>1</v>
      </c>
    </row>
    <row r="122" spans="1:6">
      <c r="A122" s="97">
        <v>114</v>
      </c>
      <c r="B122" s="105"/>
      <c r="C122" s="102">
        <v>253</v>
      </c>
      <c r="D122" s="102">
        <v>214</v>
      </c>
      <c r="E122" s="103">
        <v>148</v>
      </c>
      <c r="F122" s="99">
        <v>1</v>
      </c>
    </row>
    <row r="123" spans="1:6">
      <c r="A123" s="97">
        <v>115</v>
      </c>
      <c r="B123" s="105"/>
      <c r="C123" s="102">
        <v>260</v>
      </c>
      <c r="D123" s="102">
        <v>220</v>
      </c>
      <c r="E123" s="103">
        <v>152.9</v>
      </c>
      <c r="F123" s="99">
        <v>1</v>
      </c>
    </row>
    <row r="124" spans="1:6">
      <c r="A124" s="97">
        <v>116</v>
      </c>
      <c r="B124" s="105"/>
      <c r="C124" s="102">
        <v>260</v>
      </c>
      <c r="D124" s="102">
        <v>218</v>
      </c>
      <c r="E124" s="103">
        <v>134.9</v>
      </c>
      <c r="F124" s="99">
        <v>1</v>
      </c>
    </row>
    <row r="125" spans="1:6">
      <c r="A125" s="97">
        <v>117</v>
      </c>
      <c r="B125" s="105"/>
      <c r="C125" s="102">
        <v>252</v>
      </c>
      <c r="D125" s="102">
        <v>214</v>
      </c>
      <c r="E125" s="103">
        <v>147.80000000000001</v>
      </c>
      <c r="F125" s="99">
        <v>1</v>
      </c>
    </row>
    <row r="126" spans="1:6">
      <c r="A126" s="97">
        <v>118</v>
      </c>
      <c r="B126" s="105"/>
      <c r="C126" s="102">
        <v>255</v>
      </c>
      <c r="D126" s="102">
        <v>213</v>
      </c>
      <c r="E126" s="103">
        <v>139.9</v>
      </c>
      <c r="F126" s="99">
        <v>1</v>
      </c>
    </row>
    <row r="127" spans="1:6">
      <c r="A127" s="97">
        <v>119</v>
      </c>
      <c r="B127" s="105"/>
      <c r="C127" s="102">
        <v>261</v>
      </c>
      <c r="D127" s="102">
        <v>218</v>
      </c>
      <c r="E127" s="103">
        <v>151.4</v>
      </c>
      <c r="F127" s="99">
        <v>1</v>
      </c>
    </row>
    <row r="128" spans="1:6">
      <c r="A128" s="97">
        <v>120</v>
      </c>
      <c r="B128" s="105"/>
      <c r="C128" s="102">
        <v>258</v>
      </c>
      <c r="D128" s="102">
        <v>217</v>
      </c>
      <c r="E128" s="103">
        <v>160.9</v>
      </c>
      <c r="F128" s="99">
        <v>1</v>
      </c>
    </row>
    <row r="129" spans="1:6">
      <c r="A129" s="97">
        <v>121</v>
      </c>
      <c r="B129" s="105"/>
      <c r="C129" s="102">
        <v>253</v>
      </c>
      <c r="D129" s="102">
        <v>213</v>
      </c>
      <c r="E129" s="103">
        <v>145.6</v>
      </c>
      <c r="F129" s="99">
        <v>1</v>
      </c>
    </row>
    <row r="130" spans="1:6">
      <c r="A130" s="97">
        <v>122</v>
      </c>
      <c r="B130" s="105"/>
      <c r="C130" s="102">
        <v>260</v>
      </c>
      <c r="D130" s="102">
        <v>213</v>
      </c>
      <c r="E130" s="103">
        <v>154.6</v>
      </c>
      <c r="F130" s="99">
        <v>1</v>
      </c>
    </row>
    <row r="131" spans="1:6">
      <c r="A131" s="97">
        <v>123</v>
      </c>
      <c r="B131" s="105"/>
      <c r="C131" s="102">
        <v>257</v>
      </c>
      <c r="D131" s="102">
        <v>214</v>
      </c>
      <c r="E131" s="103">
        <v>159.30000000000001</v>
      </c>
      <c r="F131" s="99">
        <v>1</v>
      </c>
    </row>
    <row r="132" spans="1:6">
      <c r="A132" s="97">
        <v>124</v>
      </c>
      <c r="B132" s="105"/>
      <c r="C132" s="102">
        <v>255</v>
      </c>
      <c r="D132" s="102">
        <v>215</v>
      </c>
      <c r="E132" s="103">
        <v>149.9</v>
      </c>
      <c r="F132" s="99">
        <v>1</v>
      </c>
    </row>
    <row r="133" spans="1:6">
      <c r="A133" s="97">
        <v>125</v>
      </c>
      <c r="B133" s="105"/>
      <c r="C133" s="102">
        <v>255</v>
      </c>
      <c r="D133" s="102">
        <v>212</v>
      </c>
      <c r="E133" s="103">
        <v>152.1</v>
      </c>
      <c r="F133" s="99">
        <v>1</v>
      </c>
    </row>
    <row r="134" spans="1:6">
      <c r="A134" s="97">
        <v>126</v>
      </c>
      <c r="B134" s="105"/>
      <c r="C134" s="102">
        <v>258</v>
      </c>
      <c r="D134" s="102">
        <v>218</v>
      </c>
      <c r="E134" s="103">
        <v>156.69999999999999</v>
      </c>
      <c r="F134" s="99">
        <v>1</v>
      </c>
    </row>
    <row r="135" spans="1:6">
      <c r="A135" s="97">
        <v>127</v>
      </c>
      <c r="B135" s="105"/>
      <c r="C135" s="102">
        <v>263</v>
      </c>
      <c r="D135" s="102">
        <v>219</v>
      </c>
      <c r="E135" s="103">
        <v>167.5</v>
      </c>
      <c r="F135" s="99">
        <v>1</v>
      </c>
    </row>
    <row r="136" spans="1:6">
      <c r="A136" s="97">
        <v>128</v>
      </c>
      <c r="B136" s="105"/>
      <c r="C136" s="102">
        <v>253</v>
      </c>
      <c r="D136" s="102">
        <v>209</v>
      </c>
      <c r="E136" s="103">
        <v>152</v>
      </c>
      <c r="F136" s="99">
        <v>1</v>
      </c>
    </row>
    <row r="137" spans="1:6">
      <c r="A137" s="97">
        <v>129</v>
      </c>
      <c r="B137" s="105"/>
      <c r="C137" s="102">
        <v>257</v>
      </c>
      <c r="D137" s="102">
        <v>216</v>
      </c>
      <c r="E137" s="103">
        <v>146.30000000000001</v>
      </c>
      <c r="F137" s="99">
        <v>1</v>
      </c>
    </row>
    <row r="138" spans="1:6">
      <c r="A138" s="97">
        <v>130</v>
      </c>
      <c r="B138" s="105"/>
      <c r="C138" s="102">
        <v>263</v>
      </c>
      <c r="D138" s="102">
        <v>218</v>
      </c>
      <c r="E138" s="103">
        <v>157.5</v>
      </c>
      <c r="F138" s="99">
        <v>1</v>
      </c>
    </row>
    <row r="139" spans="1:6">
      <c r="A139" s="97">
        <v>131</v>
      </c>
      <c r="B139" s="105"/>
      <c r="C139" s="102">
        <v>255</v>
      </c>
      <c r="D139" s="102">
        <v>214</v>
      </c>
      <c r="E139" s="103">
        <v>154.9</v>
      </c>
      <c r="F139" s="99">
        <v>1</v>
      </c>
    </row>
    <row r="140" spans="1:6">
      <c r="A140" s="97">
        <v>132</v>
      </c>
      <c r="B140" s="105"/>
      <c r="C140" s="102">
        <v>261</v>
      </c>
      <c r="D140" s="102">
        <v>220</v>
      </c>
      <c r="E140" s="103">
        <v>148.5</v>
      </c>
      <c r="F140" s="99">
        <v>1</v>
      </c>
    </row>
    <row r="141" spans="1:6">
      <c r="A141" s="97">
        <v>133</v>
      </c>
      <c r="B141" s="105"/>
      <c r="C141" s="102">
        <v>250</v>
      </c>
      <c r="D141" s="102">
        <v>211</v>
      </c>
      <c r="E141" s="103">
        <v>149.69999999999999</v>
      </c>
      <c r="F141" s="99">
        <v>1</v>
      </c>
    </row>
    <row r="142" spans="1:6">
      <c r="A142" s="97">
        <v>134</v>
      </c>
      <c r="B142" s="105"/>
      <c r="C142" s="102">
        <v>267</v>
      </c>
      <c r="D142" s="102">
        <v>224</v>
      </c>
      <c r="E142" s="103">
        <v>164.1</v>
      </c>
      <c r="F142" s="99">
        <v>1</v>
      </c>
    </row>
    <row r="143" spans="1:6">
      <c r="A143" s="97">
        <v>135</v>
      </c>
      <c r="B143" s="105"/>
      <c r="C143" s="102">
        <v>271</v>
      </c>
      <c r="D143" s="102">
        <v>228</v>
      </c>
      <c r="E143" s="103">
        <v>190.6</v>
      </c>
      <c r="F143" s="99">
        <v>1</v>
      </c>
    </row>
    <row r="144" spans="1:6">
      <c r="A144" s="97">
        <v>136</v>
      </c>
      <c r="B144" s="105"/>
      <c r="C144" s="102">
        <v>271</v>
      </c>
      <c r="D144" s="102">
        <v>228</v>
      </c>
      <c r="E144" s="103">
        <v>177.3</v>
      </c>
      <c r="F144" s="99">
        <v>1</v>
      </c>
    </row>
    <row r="145" spans="1:6">
      <c r="A145" s="97">
        <v>137</v>
      </c>
      <c r="B145" s="105"/>
      <c r="C145" s="102">
        <v>263</v>
      </c>
      <c r="D145" s="102">
        <v>223</v>
      </c>
      <c r="E145" s="103">
        <v>151.6</v>
      </c>
      <c r="F145" s="99">
        <v>1</v>
      </c>
    </row>
    <row r="146" spans="1:6">
      <c r="A146" s="97">
        <v>138</v>
      </c>
      <c r="B146" s="105" t="s">
        <v>88</v>
      </c>
      <c r="C146" s="102">
        <v>256</v>
      </c>
      <c r="D146" s="102">
        <v>216</v>
      </c>
      <c r="E146" s="103">
        <v>143.4</v>
      </c>
      <c r="F146" s="99">
        <v>1</v>
      </c>
    </row>
    <row r="147" spans="1:6">
      <c r="A147" s="97">
        <v>139</v>
      </c>
      <c r="B147" s="105"/>
      <c r="C147" s="102">
        <v>246</v>
      </c>
      <c r="D147" s="102">
        <v>207</v>
      </c>
      <c r="E147" s="103">
        <v>128.6</v>
      </c>
      <c r="F147" s="99">
        <v>1</v>
      </c>
    </row>
    <row r="148" spans="1:6">
      <c r="A148" s="97">
        <v>140</v>
      </c>
      <c r="B148" s="105"/>
      <c r="C148" s="102">
        <v>249</v>
      </c>
      <c r="D148" s="102">
        <v>207</v>
      </c>
      <c r="E148" s="103">
        <v>150.6</v>
      </c>
      <c r="F148" s="99">
        <v>1</v>
      </c>
    </row>
    <row r="149" spans="1:6">
      <c r="A149" s="97">
        <v>141</v>
      </c>
      <c r="B149" s="105"/>
      <c r="C149" s="102">
        <v>252</v>
      </c>
      <c r="D149" s="102">
        <v>209</v>
      </c>
      <c r="E149" s="103">
        <v>128</v>
      </c>
      <c r="F149" s="99">
        <v>1</v>
      </c>
    </row>
    <row r="150" spans="1:6">
      <c r="A150" s="97">
        <v>142</v>
      </c>
      <c r="B150" s="105"/>
      <c r="C150" s="102">
        <v>256</v>
      </c>
      <c r="D150" s="102">
        <v>214</v>
      </c>
      <c r="E150" s="103">
        <v>136</v>
      </c>
      <c r="F150" s="99">
        <v>1</v>
      </c>
    </row>
    <row r="151" spans="1:6">
      <c r="A151" s="97">
        <v>143</v>
      </c>
      <c r="B151" s="105"/>
      <c r="C151" s="102">
        <v>246</v>
      </c>
      <c r="D151" s="102">
        <v>208</v>
      </c>
      <c r="E151" s="103">
        <v>144.19999999999999</v>
      </c>
      <c r="F151" s="99">
        <v>1</v>
      </c>
    </row>
    <row r="152" spans="1:6">
      <c r="A152" s="97">
        <v>144</v>
      </c>
      <c r="B152" s="105"/>
      <c r="C152" s="102">
        <v>254</v>
      </c>
      <c r="D152" s="102">
        <v>213</v>
      </c>
      <c r="E152" s="103">
        <v>154.9</v>
      </c>
      <c r="F152" s="99">
        <v>1</v>
      </c>
    </row>
    <row r="153" spans="1:6">
      <c r="A153" s="97">
        <v>145</v>
      </c>
      <c r="B153" s="105"/>
      <c r="C153" s="102">
        <v>236</v>
      </c>
      <c r="D153" s="102">
        <v>198</v>
      </c>
      <c r="E153" s="103">
        <v>113.3</v>
      </c>
      <c r="F153" s="99">
        <v>1</v>
      </c>
    </row>
    <row r="154" spans="1:6">
      <c r="A154" s="97">
        <v>146</v>
      </c>
      <c r="B154" s="105"/>
      <c r="C154" s="102">
        <v>233</v>
      </c>
      <c r="D154" s="102">
        <v>194</v>
      </c>
      <c r="E154" s="103">
        <v>97.1</v>
      </c>
      <c r="F154" s="99">
        <v>1</v>
      </c>
    </row>
    <row r="155" spans="1:6">
      <c r="A155" s="97">
        <v>147</v>
      </c>
      <c r="B155" s="105"/>
      <c r="C155" s="102">
        <v>251</v>
      </c>
      <c r="D155" s="102">
        <v>212</v>
      </c>
      <c r="E155" s="103">
        <v>144.5</v>
      </c>
      <c r="F155" s="99">
        <v>1</v>
      </c>
    </row>
    <row r="156" spans="1:6">
      <c r="A156" s="97">
        <v>148</v>
      </c>
      <c r="B156" s="105"/>
      <c r="C156" s="102">
        <v>247</v>
      </c>
      <c r="D156" s="102">
        <v>208</v>
      </c>
      <c r="E156" s="103">
        <v>146.80000000000001</v>
      </c>
      <c r="F156" s="99">
        <v>1</v>
      </c>
    </row>
    <row r="157" spans="1:6">
      <c r="A157" s="97">
        <v>149</v>
      </c>
      <c r="B157" s="105"/>
      <c r="C157" s="102">
        <v>247</v>
      </c>
      <c r="D157" s="102">
        <v>208</v>
      </c>
      <c r="E157" s="103">
        <v>137.30000000000001</v>
      </c>
      <c r="F157" s="99">
        <v>1</v>
      </c>
    </row>
    <row r="158" spans="1:6">
      <c r="A158" s="97">
        <v>150</v>
      </c>
      <c r="B158" s="105"/>
      <c r="C158" s="102">
        <v>250</v>
      </c>
      <c r="D158" s="102">
        <v>212</v>
      </c>
      <c r="E158" s="103">
        <v>131.5</v>
      </c>
      <c r="F158" s="99">
        <v>1</v>
      </c>
    </row>
    <row r="159" spans="1:6">
      <c r="A159" s="97">
        <v>151</v>
      </c>
      <c r="B159" s="105"/>
      <c r="C159" s="102">
        <v>255</v>
      </c>
      <c r="D159" s="102">
        <v>214</v>
      </c>
      <c r="E159" s="103">
        <v>132.80000000000001</v>
      </c>
      <c r="F159" s="99">
        <v>1</v>
      </c>
    </row>
    <row r="160" spans="1:6">
      <c r="A160" s="97">
        <v>152</v>
      </c>
      <c r="B160" s="105"/>
      <c r="C160" s="102">
        <v>237</v>
      </c>
      <c r="D160" s="102">
        <v>198</v>
      </c>
      <c r="E160" s="103">
        <v>120.9</v>
      </c>
      <c r="F160" s="99">
        <v>1</v>
      </c>
    </row>
    <row r="161" spans="1:9">
      <c r="A161" s="97">
        <v>153</v>
      </c>
      <c r="B161" s="105"/>
      <c r="C161" s="102">
        <v>248</v>
      </c>
      <c r="D161" s="102">
        <v>209</v>
      </c>
      <c r="E161" s="103">
        <v>133.5</v>
      </c>
      <c r="F161" s="99">
        <v>1</v>
      </c>
    </row>
    <row r="162" spans="1:9">
      <c r="A162" s="97">
        <v>154</v>
      </c>
      <c r="B162" s="105"/>
      <c r="C162" s="102">
        <v>261</v>
      </c>
      <c r="D162" s="102">
        <v>223</v>
      </c>
      <c r="E162" s="103">
        <v>152.30000000000001</v>
      </c>
      <c r="F162" s="99">
        <v>1</v>
      </c>
    </row>
    <row r="163" spans="1:9">
      <c r="A163" s="97">
        <v>155</v>
      </c>
      <c r="B163" s="105"/>
      <c r="C163" s="102">
        <v>267</v>
      </c>
      <c r="D163" s="102">
        <v>224</v>
      </c>
      <c r="E163" s="103">
        <v>169.7</v>
      </c>
      <c r="F163" s="99">
        <v>1</v>
      </c>
    </row>
    <row r="164" spans="1:9">
      <c r="A164" s="97">
        <v>156</v>
      </c>
      <c r="B164" s="105"/>
      <c r="C164" s="102">
        <v>245</v>
      </c>
      <c r="D164" s="102">
        <v>207</v>
      </c>
      <c r="E164" s="103">
        <v>136.30000000000001</v>
      </c>
      <c r="F164" s="99">
        <v>1</v>
      </c>
    </row>
    <row r="165" spans="1:9">
      <c r="A165" s="97">
        <v>157</v>
      </c>
      <c r="B165" s="105"/>
      <c r="C165" s="102">
        <v>265</v>
      </c>
      <c r="D165" s="102">
        <v>222</v>
      </c>
      <c r="E165" s="103">
        <v>165.4</v>
      </c>
      <c r="F165" s="99">
        <v>1</v>
      </c>
    </row>
    <row r="166" spans="1:9">
      <c r="A166" s="97">
        <v>158</v>
      </c>
      <c r="B166" s="105"/>
      <c r="C166" s="102">
        <v>268</v>
      </c>
      <c r="D166" s="102">
        <v>225</v>
      </c>
      <c r="E166" s="103">
        <v>158.80000000000001</v>
      </c>
      <c r="F166" s="99">
        <v>1</v>
      </c>
    </row>
    <row r="167" spans="1:9">
      <c r="A167" s="97">
        <v>159</v>
      </c>
      <c r="B167" s="105"/>
      <c r="C167" s="102">
        <v>265</v>
      </c>
      <c r="D167" s="102">
        <v>225</v>
      </c>
      <c r="E167" s="103">
        <v>159.6</v>
      </c>
      <c r="F167" s="99">
        <v>1</v>
      </c>
    </row>
    <row r="168" spans="1:9">
      <c r="A168" s="97">
        <v>160</v>
      </c>
      <c r="B168" s="105"/>
      <c r="C168" s="102">
        <v>242</v>
      </c>
      <c r="D168" s="102">
        <v>204</v>
      </c>
      <c r="E168" s="103">
        <v>137.1</v>
      </c>
      <c r="F168" s="99">
        <v>1</v>
      </c>
    </row>
    <row r="169" spans="1:9">
      <c r="A169" s="97">
        <v>161</v>
      </c>
      <c r="B169" s="105"/>
      <c r="C169" s="102">
        <v>245</v>
      </c>
      <c r="D169" s="102">
        <v>208</v>
      </c>
      <c r="E169" s="103">
        <v>124.1</v>
      </c>
      <c r="F169" s="99">
        <v>1</v>
      </c>
    </row>
    <row r="170" spans="1:9">
      <c r="A170" s="97">
        <v>162</v>
      </c>
      <c r="B170" s="105"/>
      <c r="C170" s="102">
        <v>236</v>
      </c>
      <c r="D170" s="102">
        <v>198</v>
      </c>
      <c r="E170" s="103">
        <v>122.4</v>
      </c>
      <c r="F170" s="99">
        <v>1</v>
      </c>
    </row>
    <row r="171" spans="1:9">
      <c r="A171" s="97">
        <v>163</v>
      </c>
      <c r="B171" s="105"/>
      <c r="C171" s="102">
        <v>257</v>
      </c>
      <c r="D171" s="102">
        <v>213</v>
      </c>
      <c r="E171" s="103">
        <v>143</v>
      </c>
      <c r="F171" s="99">
        <v>1</v>
      </c>
    </row>
    <row r="172" spans="1:9">
      <c r="A172" s="97">
        <v>164</v>
      </c>
      <c r="B172" s="105"/>
      <c r="C172" s="102">
        <v>273</v>
      </c>
      <c r="D172" s="102">
        <v>229</v>
      </c>
      <c r="E172" s="103">
        <v>189.9</v>
      </c>
      <c r="F172" s="99">
        <v>1</v>
      </c>
    </row>
    <row r="173" spans="1:9">
      <c r="A173" s="97">
        <v>165</v>
      </c>
      <c r="B173" s="105"/>
      <c r="C173" s="102">
        <v>224</v>
      </c>
      <c r="D173" s="102">
        <v>187</v>
      </c>
      <c r="E173" s="103">
        <v>101.7</v>
      </c>
      <c r="F173" s="99">
        <v>1</v>
      </c>
    </row>
    <row r="174" spans="1:9">
      <c r="A174" s="97">
        <v>166</v>
      </c>
      <c r="B174" s="105"/>
      <c r="C174" s="102">
        <v>245</v>
      </c>
      <c r="D174" s="102">
        <v>205</v>
      </c>
      <c r="E174" s="103">
        <v>127.5</v>
      </c>
      <c r="F174" s="99">
        <v>1</v>
      </c>
      <c r="G174" s="98" t="s">
        <v>89</v>
      </c>
      <c r="H174" s="98" t="s">
        <v>90</v>
      </c>
    </row>
    <row r="175" spans="1:9">
      <c r="A175" s="97">
        <v>167</v>
      </c>
      <c r="B175" s="105"/>
      <c r="C175" s="102">
        <v>257</v>
      </c>
      <c r="D175" s="102">
        <v>216</v>
      </c>
      <c r="E175" s="103">
        <v>145.9</v>
      </c>
      <c r="F175" s="99">
        <v>1</v>
      </c>
      <c r="G175" s="98">
        <v>98</v>
      </c>
      <c r="H175" s="98" t="s">
        <v>91</v>
      </c>
      <c r="I175" s="98"/>
    </row>
    <row r="176" spans="1:9">
      <c r="B176" s="106"/>
    </row>
  </sheetData>
  <mergeCells count="2">
    <mergeCell ref="A7:A8"/>
    <mergeCell ref="B7:B8"/>
  </mergeCells>
  <phoneticPr fontId="4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2"/>
  <sheetViews>
    <sheetView workbookViewId="0">
      <selection activeCell="A4" sqref="A4:C4"/>
    </sheetView>
  </sheetViews>
  <sheetFormatPr defaultRowHeight="13.5"/>
  <cols>
    <col min="1" max="1" width="12.75" bestFit="1" customWidth="1"/>
    <col min="2" max="2" width="4.5" style="88" customWidth="1"/>
    <col min="4" max="4" width="12.75" bestFit="1" customWidth="1"/>
    <col min="7" max="7" width="8" customWidth="1"/>
    <col min="8" max="8" width="9.375" customWidth="1"/>
    <col min="9" max="9" width="6.25" customWidth="1"/>
    <col min="10" max="10" width="8.5" customWidth="1"/>
    <col min="11" max="11" width="29.625" bestFit="1" customWidth="1"/>
  </cols>
  <sheetData>
    <row r="1" spans="1:13">
      <c r="A1" s="279" t="s">
        <v>268</v>
      </c>
      <c r="B1" s="280"/>
      <c r="D1" s="171"/>
      <c r="E1" s="171"/>
      <c r="F1" s="281"/>
      <c r="G1" s="281"/>
      <c r="H1" s="281"/>
      <c r="I1" s="281"/>
      <c r="J1" s="281"/>
      <c r="K1" s="281"/>
    </row>
    <row r="2" spans="1:13">
      <c r="D2" s="283"/>
      <c r="E2" s="171"/>
      <c r="F2" s="284" t="s">
        <v>151</v>
      </c>
      <c r="G2" s="285" t="s">
        <v>152</v>
      </c>
      <c r="H2" s="285" t="s">
        <v>153</v>
      </c>
      <c r="I2" s="285" t="s">
        <v>154</v>
      </c>
      <c r="J2" s="281"/>
      <c r="K2" s="286"/>
      <c r="L2" s="165"/>
    </row>
    <row r="3" spans="1:13">
      <c r="A3" t="s">
        <v>269</v>
      </c>
      <c r="D3" s="283"/>
      <c r="E3" s="171"/>
      <c r="F3" s="281"/>
      <c r="G3" s="287" t="s">
        <v>157</v>
      </c>
      <c r="H3" s="287" t="s">
        <v>158</v>
      </c>
      <c r="I3" s="287" t="s">
        <v>158</v>
      </c>
      <c r="J3" s="281"/>
      <c r="K3" s="286"/>
      <c r="L3" s="165"/>
    </row>
    <row r="4" spans="1:13">
      <c r="A4" s="78" t="s">
        <v>270</v>
      </c>
      <c r="B4" s="289"/>
      <c r="C4" s="78"/>
      <c r="D4" s="283"/>
      <c r="E4" s="171"/>
      <c r="F4" s="281"/>
      <c r="G4" s="287" t="s">
        <v>161</v>
      </c>
      <c r="H4" s="287" t="s">
        <v>162</v>
      </c>
      <c r="I4" s="287" t="s">
        <v>162</v>
      </c>
      <c r="J4" s="281"/>
      <c r="K4" s="286"/>
      <c r="L4" s="165"/>
    </row>
    <row r="5" spans="1:13">
      <c r="A5" t="s">
        <v>344</v>
      </c>
      <c r="B5" s="303"/>
      <c r="D5" s="283"/>
      <c r="E5" s="171"/>
      <c r="F5" s="281"/>
      <c r="G5" s="285" t="s">
        <v>164</v>
      </c>
      <c r="H5" s="287" t="s">
        <v>165</v>
      </c>
      <c r="I5" s="287" t="s">
        <v>165</v>
      </c>
      <c r="J5" s="281"/>
      <c r="K5" s="286"/>
      <c r="L5" s="165"/>
    </row>
    <row r="6" spans="1:13">
      <c r="D6" s="288"/>
      <c r="E6" s="171"/>
      <c r="F6" s="281"/>
      <c r="G6" s="281"/>
      <c r="H6" s="287" t="s">
        <v>166</v>
      </c>
      <c r="I6" s="287" t="s">
        <v>166</v>
      </c>
      <c r="J6" s="281"/>
      <c r="L6" s="165"/>
      <c r="M6" s="168"/>
    </row>
    <row r="7" spans="1:13">
      <c r="A7" s="78"/>
      <c r="B7" s="289"/>
      <c r="C7" s="78"/>
      <c r="E7" s="171"/>
      <c r="F7" s="281"/>
      <c r="G7" s="281"/>
      <c r="H7" s="287" t="s">
        <v>167</v>
      </c>
      <c r="I7" s="287" t="s">
        <v>168</v>
      </c>
      <c r="J7" s="281"/>
      <c r="K7" s="281"/>
    </row>
    <row r="8" spans="1:13">
      <c r="A8" s="304" t="s">
        <v>272</v>
      </c>
      <c r="B8" s="305"/>
      <c r="C8" s="306" t="s">
        <v>170</v>
      </c>
      <c r="D8" s="307" t="s">
        <v>171</v>
      </c>
      <c r="E8" s="307" t="s">
        <v>172</v>
      </c>
      <c r="F8" s="307" t="s">
        <v>173</v>
      </c>
      <c r="G8" s="307" t="s">
        <v>174</v>
      </c>
      <c r="H8" s="307" t="s">
        <v>175</v>
      </c>
      <c r="I8" s="307" t="s">
        <v>176</v>
      </c>
      <c r="J8" s="307" t="s">
        <v>177</v>
      </c>
      <c r="K8" s="306" t="s">
        <v>178</v>
      </c>
    </row>
    <row r="9" spans="1:13">
      <c r="A9" s="196">
        <v>1</v>
      </c>
      <c r="B9" s="183"/>
      <c r="C9" s="183" t="s">
        <v>218</v>
      </c>
      <c r="D9" s="96">
        <v>318</v>
      </c>
      <c r="E9" s="96">
        <v>269</v>
      </c>
      <c r="F9" s="96">
        <v>303.10000000000002</v>
      </c>
      <c r="G9" s="96">
        <v>2</v>
      </c>
      <c r="H9" s="96">
        <v>4</v>
      </c>
      <c r="I9" s="96">
        <v>1</v>
      </c>
      <c r="J9" s="96">
        <v>12.7</v>
      </c>
      <c r="K9" s="308" t="s">
        <v>273</v>
      </c>
    </row>
    <row r="10" spans="1:13">
      <c r="A10" s="96">
        <v>2</v>
      </c>
      <c r="B10" s="183"/>
      <c r="C10" s="183" t="s">
        <v>218</v>
      </c>
      <c r="D10" s="96">
        <v>314</v>
      </c>
      <c r="E10" s="96">
        <v>268</v>
      </c>
      <c r="F10" s="96">
        <v>297.7</v>
      </c>
      <c r="G10" s="96">
        <v>2</v>
      </c>
      <c r="H10" s="96">
        <v>1.4</v>
      </c>
      <c r="I10" s="96">
        <v>1</v>
      </c>
      <c r="J10" s="96">
        <v>5.4</v>
      </c>
      <c r="K10" s="309" t="s">
        <v>274</v>
      </c>
    </row>
    <row r="11" spans="1:13">
      <c r="A11" s="96">
        <v>3</v>
      </c>
      <c r="B11" s="183"/>
      <c r="C11" s="183" t="s">
        <v>218</v>
      </c>
      <c r="D11" s="96">
        <v>319</v>
      </c>
      <c r="E11" s="96">
        <v>274</v>
      </c>
      <c r="F11" s="96">
        <v>351.4</v>
      </c>
      <c r="G11" s="96">
        <v>2</v>
      </c>
      <c r="H11" s="96">
        <v>1.6</v>
      </c>
      <c r="I11" s="96">
        <v>1</v>
      </c>
      <c r="J11" s="96">
        <v>6.2</v>
      </c>
      <c r="K11" s="310" t="s">
        <v>275</v>
      </c>
    </row>
    <row r="12" spans="1:13">
      <c r="A12" s="96">
        <v>4</v>
      </c>
      <c r="B12" s="183"/>
      <c r="C12" s="183" t="s">
        <v>218</v>
      </c>
      <c r="D12" s="96">
        <v>322</v>
      </c>
      <c r="E12" s="96">
        <v>274</v>
      </c>
      <c r="F12" s="96">
        <v>293.7</v>
      </c>
      <c r="G12" s="96">
        <v>2</v>
      </c>
      <c r="H12" s="96">
        <v>3.3</v>
      </c>
      <c r="I12" s="96">
        <v>1</v>
      </c>
      <c r="J12" s="96">
        <v>11.3</v>
      </c>
      <c r="K12" s="309" t="s">
        <v>276</v>
      </c>
      <c r="M12" s="290"/>
    </row>
    <row r="13" spans="1:13">
      <c r="A13" s="96">
        <v>5</v>
      </c>
      <c r="B13" s="183"/>
      <c r="C13" s="183" t="s">
        <v>218</v>
      </c>
      <c r="D13" s="96">
        <v>315</v>
      </c>
      <c r="E13" s="96">
        <v>268</v>
      </c>
      <c r="F13" s="96">
        <v>314.89999999999998</v>
      </c>
      <c r="G13" s="96">
        <v>2</v>
      </c>
      <c r="H13" s="96">
        <v>1.6</v>
      </c>
      <c r="I13" s="96">
        <v>1</v>
      </c>
      <c r="J13" s="96">
        <v>8.8000000000000007</v>
      </c>
      <c r="K13" s="309" t="s">
        <v>277</v>
      </c>
    </row>
    <row r="14" spans="1:13">
      <c r="A14" s="96">
        <v>6</v>
      </c>
      <c r="B14" s="183"/>
      <c r="C14" s="183" t="s">
        <v>218</v>
      </c>
      <c r="D14" s="96">
        <v>321</v>
      </c>
      <c r="E14" s="96">
        <v>273</v>
      </c>
      <c r="F14" s="96">
        <v>316.5</v>
      </c>
      <c r="G14" s="96">
        <v>2</v>
      </c>
      <c r="H14" s="96">
        <v>2.8</v>
      </c>
      <c r="I14" s="96">
        <v>1</v>
      </c>
      <c r="J14" s="96">
        <v>10.7</v>
      </c>
      <c r="K14" s="309" t="s">
        <v>278</v>
      </c>
    </row>
    <row r="15" spans="1:13">
      <c r="A15" s="96">
        <v>7</v>
      </c>
      <c r="B15" s="183"/>
      <c r="C15" s="183" t="s">
        <v>218</v>
      </c>
      <c r="D15" s="96">
        <v>305</v>
      </c>
      <c r="E15" s="96">
        <v>262</v>
      </c>
      <c r="F15" s="96">
        <v>293.39999999999998</v>
      </c>
      <c r="G15" s="96">
        <v>2</v>
      </c>
      <c r="H15" s="96">
        <v>1.4</v>
      </c>
      <c r="I15" s="96">
        <v>1</v>
      </c>
      <c r="J15" s="96">
        <v>5.2</v>
      </c>
      <c r="K15" s="309" t="s">
        <v>199</v>
      </c>
    </row>
    <row r="16" spans="1:13">
      <c r="A16" s="96">
        <v>8</v>
      </c>
      <c r="B16" s="183"/>
      <c r="C16" s="183" t="s">
        <v>218</v>
      </c>
      <c r="D16" s="96">
        <v>318</v>
      </c>
      <c r="E16" s="96">
        <v>274</v>
      </c>
      <c r="F16" s="96">
        <v>266.3</v>
      </c>
      <c r="G16" s="96">
        <v>2</v>
      </c>
      <c r="H16" s="96">
        <v>2.2000000000000002</v>
      </c>
      <c r="I16" s="96">
        <v>1</v>
      </c>
      <c r="J16" s="96">
        <v>10</v>
      </c>
      <c r="K16" s="309" t="s">
        <v>279</v>
      </c>
    </row>
    <row r="17" spans="1:11">
      <c r="A17" s="96">
        <v>9</v>
      </c>
      <c r="B17" s="183"/>
      <c r="C17" s="183" t="s">
        <v>218</v>
      </c>
      <c r="D17" s="96">
        <v>317</v>
      </c>
      <c r="E17" s="96">
        <v>270</v>
      </c>
      <c r="F17" s="96">
        <v>308.39999999999998</v>
      </c>
      <c r="G17" s="96">
        <v>2</v>
      </c>
      <c r="H17" s="96">
        <v>1.6</v>
      </c>
      <c r="I17" s="96">
        <v>1</v>
      </c>
      <c r="J17" s="96">
        <v>1</v>
      </c>
      <c r="K17" s="309" t="s">
        <v>199</v>
      </c>
    </row>
    <row r="18" spans="1:11">
      <c r="A18" s="96">
        <v>10</v>
      </c>
      <c r="B18" s="183"/>
      <c r="C18" s="183" t="s">
        <v>218</v>
      </c>
      <c r="D18" s="96">
        <v>316</v>
      </c>
      <c r="E18" s="96">
        <v>268</v>
      </c>
      <c r="F18" s="96">
        <v>248.3</v>
      </c>
      <c r="G18" s="96">
        <v>2</v>
      </c>
      <c r="H18" s="96">
        <v>1.2</v>
      </c>
      <c r="I18" s="96">
        <v>1</v>
      </c>
      <c r="J18" s="96">
        <v>22.2</v>
      </c>
      <c r="K18" s="309" t="s">
        <v>280</v>
      </c>
    </row>
    <row r="19" spans="1:11">
      <c r="A19" s="96">
        <v>11</v>
      </c>
      <c r="B19" s="183"/>
      <c r="C19" s="183" t="s">
        <v>218</v>
      </c>
      <c r="D19" s="96">
        <v>319</v>
      </c>
      <c r="E19" s="96">
        <v>273</v>
      </c>
      <c r="F19" s="96">
        <v>312.10000000000002</v>
      </c>
      <c r="G19" s="96">
        <v>2</v>
      </c>
      <c r="H19" s="96">
        <v>1.6</v>
      </c>
      <c r="I19" s="96">
        <v>1</v>
      </c>
      <c r="J19" s="96">
        <v>1.2</v>
      </c>
      <c r="K19" s="309" t="s">
        <v>199</v>
      </c>
    </row>
    <row r="20" spans="1:11">
      <c r="A20" s="96">
        <v>12</v>
      </c>
      <c r="B20" s="183"/>
      <c r="C20" s="183" t="s">
        <v>218</v>
      </c>
      <c r="D20" s="96">
        <v>313</v>
      </c>
      <c r="E20" s="96">
        <v>269</v>
      </c>
      <c r="F20" s="96">
        <v>328.5</v>
      </c>
      <c r="G20" s="96">
        <v>2</v>
      </c>
      <c r="H20" s="96">
        <v>1.9</v>
      </c>
      <c r="I20" s="96">
        <v>1</v>
      </c>
      <c r="J20" s="96">
        <v>2.1</v>
      </c>
      <c r="K20" s="309" t="s">
        <v>198</v>
      </c>
    </row>
    <row r="21" spans="1:11">
      <c r="A21" s="96">
        <v>13</v>
      </c>
      <c r="B21" s="183"/>
      <c r="C21" s="183" t="s">
        <v>218</v>
      </c>
      <c r="D21" s="96">
        <v>318</v>
      </c>
      <c r="E21" s="96">
        <v>271</v>
      </c>
      <c r="F21" s="96">
        <v>327.7</v>
      </c>
      <c r="G21" s="96">
        <v>2</v>
      </c>
      <c r="H21" s="96">
        <v>0.6</v>
      </c>
      <c r="I21" s="96">
        <v>1</v>
      </c>
      <c r="J21" s="96">
        <v>0.7</v>
      </c>
      <c r="K21" s="308" t="s">
        <v>273</v>
      </c>
    </row>
    <row r="22" spans="1:11">
      <c r="A22" s="96">
        <v>14</v>
      </c>
      <c r="B22" s="183"/>
      <c r="C22" s="183" t="s">
        <v>218</v>
      </c>
      <c r="D22" s="96">
        <v>321</v>
      </c>
      <c r="E22" s="96">
        <v>273</v>
      </c>
      <c r="F22" s="96">
        <v>315</v>
      </c>
      <c r="G22" s="96">
        <v>2</v>
      </c>
      <c r="H22" s="96">
        <v>2.8</v>
      </c>
      <c r="I22" s="96">
        <v>1</v>
      </c>
      <c r="J22" s="96">
        <v>13.5</v>
      </c>
      <c r="K22" s="308" t="s">
        <v>273</v>
      </c>
    </row>
    <row r="23" spans="1:11">
      <c r="A23" s="96">
        <v>15</v>
      </c>
      <c r="B23" s="183"/>
      <c r="C23" s="183" t="s">
        <v>218</v>
      </c>
      <c r="D23" s="96">
        <v>321</v>
      </c>
      <c r="E23" s="96">
        <v>276</v>
      </c>
      <c r="F23" s="96">
        <v>290.10000000000002</v>
      </c>
      <c r="G23" s="96">
        <v>2</v>
      </c>
      <c r="H23" s="96">
        <v>2.7</v>
      </c>
      <c r="I23" s="96">
        <v>1</v>
      </c>
      <c r="J23" s="96">
        <v>5.9</v>
      </c>
      <c r="K23" s="308" t="s">
        <v>281</v>
      </c>
    </row>
    <row r="24" spans="1:11">
      <c r="A24" s="96">
        <v>16</v>
      </c>
      <c r="B24" s="183"/>
      <c r="C24" s="183" t="s">
        <v>218</v>
      </c>
      <c r="D24" s="96">
        <v>327</v>
      </c>
      <c r="E24" s="96">
        <v>279</v>
      </c>
      <c r="F24" s="96">
        <v>314.5</v>
      </c>
      <c r="G24" s="96">
        <v>2</v>
      </c>
      <c r="H24" s="96">
        <v>3</v>
      </c>
      <c r="I24" s="96">
        <v>1</v>
      </c>
      <c r="J24" s="96">
        <v>5.9</v>
      </c>
      <c r="K24" s="309" t="s">
        <v>282</v>
      </c>
    </row>
    <row r="25" spans="1:11">
      <c r="A25" s="96">
        <v>17</v>
      </c>
      <c r="B25" s="183"/>
      <c r="C25" s="183" t="s">
        <v>218</v>
      </c>
      <c r="D25" s="96">
        <v>235</v>
      </c>
      <c r="E25" s="96">
        <v>275</v>
      </c>
      <c r="F25" s="96">
        <v>292.39999999999998</v>
      </c>
      <c r="G25" s="96">
        <v>2</v>
      </c>
      <c r="H25" s="96">
        <v>2.9</v>
      </c>
      <c r="I25" s="96">
        <v>1</v>
      </c>
      <c r="J25" s="96">
        <v>3.4</v>
      </c>
      <c r="K25" s="308" t="s">
        <v>273</v>
      </c>
    </row>
    <row r="26" spans="1:11">
      <c r="A26" s="96">
        <v>18</v>
      </c>
      <c r="B26" s="183"/>
      <c r="C26" s="183" t="s">
        <v>218</v>
      </c>
      <c r="D26" s="96">
        <v>317</v>
      </c>
      <c r="E26" s="96">
        <v>267</v>
      </c>
      <c r="F26" s="96">
        <v>325</v>
      </c>
      <c r="G26" s="96">
        <v>2</v>
      </c>
      <c r="H26" s="96">
        <v>1.9</v>
      </c>
      <c r="I26" s="96">
        <v>1</v>
      </c>
      <c r="J26" s="96">
        <v>0.5</v>
      </c>
      <c r="K26" s="309" t="s">
        <v>283</v>
      </c>
    </row>
    <row r="27" spans="1:11">
      <c r="A27" s="96">
        <v>19</v>
      </c>
      <c r="B27" s="183"/>
      <c r="C27" s="183" t="s">
        <v>218</v>
      </c>
      <c r="D27" s="96">
        <v>315</v>
      </c>
      <c r="E27" s="96">
        <v>269</v>
      </c>
      <c r="F27" s="96">
        <v>281</v>
      </c>
      <c r="G27" s="96">
        <v>2</v>
      </c>
      <c r="H27" s="96">
        <v>2.6</v>
      </c>
      <c r="I27" s="96">
        <v>1</v>
      </c>
      <c r="J27" s="96">
        <v>11.8</v>
      </c>
      <c r="K27" s="309" t="s">
        <v>284</v>
      </c>
    </row>
    <row r="28" spans="1:11">
      <c r="A28" s="96">
        <v>20</v>
      </c>
      <c r="B28" s="183"/>
      <c r="C28" s="183" t="s">
        <v>218</v>
      </c>
      <c r="D28" s="96">
        <v>316</v>
      </c>
      <c r="E28" s="96">
        <v>267</v>
      </c>
      <c r="F28" s="96">
        <v>280.8</v>
      </c>
      <c r="G28" s="96">
        <v>2</v>
      </c>
      <c r="H28" s="96">
        <v>3.1</v>
      </c>
      <c r="I28" s="96">
        <v>1</v>
      </c>
      <c r="J28" s="96">
        <v>9.9</v>
      </c>
      <c r="K28" s="309" t="s">
        <v>285</v>
      </c>
    </row>
    <row r="29" spans="1:11">
      <c r="A29" s="96">
        <v>21</v>
      </c>
      <c r="B29" s="183"/>
      <c r="C29" s="183" t="s">
        <v>218</v>
      </c>
      <c r="D29" s="96">
        <v>318</v>
      </c>
      <c r="E29" s="96">
        <v>272</v>
      </c>
      <c r="F29" s="96">
        <v>312.60000000000002</v>
      </c>
      <c r="G29" s="96">
        <v>2</v>
      </c>
      <c r="H29" s="96">
        <v>1.6</v>
      </c>
      <c r="I29" s="96">
        <v>1</v>
      </c>
      <c r="J29" s="96">
        <v>0.8</v>
      </c>
      <c r="K29" s="309" t="s">
        <v>286</v>
      </c>
    </row>
    <row r="30" spans="1:11">
      <c r="A30" s="96">
        <v>22</v>
      </c>
      <c r="B30" s="183"/>
      <c r="C30" s="183" t="s">
        <v>218</v>
      </c>
      <c r="D30" s="96">
        <v>313</v>
      </c>
      <c r="E30" s="96">
        <v>269</v>
      </c>
      <c r="F30" s="96">
        <v>290</v>
      </c>
      <c r="G30" s="96">
        <v>2</v>
      </c>
      <c r="H30" s="96">
        <v>1.3</v>
      </c>
      <c r="I30" s="96">
        <v>1</v>
      </c>
      <c r="J30" s="96">
        <v>7.1</v>
      </c>
      <c r="K30" s="309" t="s">
        <v>273</v>
      </c>
    </row>
    <row r="31" spans="1:11">
      <c r="A31" s="96">
        <v>23</v>
      </c>
      <c r="B31" s="183"/>
      <c r="C31" s="183" t="s">
        <v>218</v>
      </c>
      <c r="D31" s="96">
        <v>316</v>
      </c>
      <c r="E31" s="96">
        <v>69</v>
      </c>
      <c r="F31" s="96">
        <v>298.39999999999998</v>
      </c>
      <c r="G31" s="96">
        <v>2</v>
      </c>
      <c r="H31" s="96">
        <v>2.8</v>
      </c>
      <c r="I31" s="96">
        <v>1</v>
      </c>
      <c r="J31" s="96">
        <v>11.3</v>
      </c>
      <c r="K31" s="309" t="s">
        <v>287</v>
      </c>
    </row>
    <row r="32" spans="1:11">
      <c r="A32" s="209">
        <v>24</v>
      </c>
      <c r="B32" s="194"/>
      <c r="C32" s="194" t="s">
        <v>218</v>
      </c>
      <c r="D32" s="209">
        <v>322</v>
      </c>
      <c r="E32" s="209">
        <v>278</v>
      </c>
      <c r="F32" s="209">
        <v>305.39999999999998</v>
      </c>
      <c r="G32" s="209">
        <v>2</v>
      </c>
      <c r="H32" s="209">
        <v>3.1</v>
      </c>
      <c r="I32" s="209">
        <v>1</v>
      </c>
      <c r="J32" s="209">
        <v>7.8</v>
      </c>
      <c r="K32" s="291" t="s">
        <v>288</v>
      </c>
    </row>
    <row r="33" spans="1:11">
      <c r="A33" s="188">
        <v>25</v>
      </c>
      <c r="B33" s="210"/>
      <c r="C33" s="210" t="s">
        <v>221</v>
      </c>
      <c r="D33" s="188">
        <v>291</v>
      </c>
      <c r="E33" s="188">
        <v>246</v>
      </c>
      <c r="F33" s="188">
        <v>264.7</v>
      </c>
      <c r="G33" s="188">
        <v>2</v>
      </c>
      <c r="H33" s="188">
        <v>1</v>
      </c>
      <c r="I33" s="188">
        <v>1</v>
      </c>
      <c r="J33" s="188">
        <v>11</v>
      </c>
      <c r="K33" s="311" t="s">
        <v>289</v>
      </c>
    </row>
    <row r="34" spans="1:11">
      <c r="A34" s="96">
        <v>26</v>
      </c>
      <c r="B34" s="183"/>
      <c r="C34" s="183" t="s">
        <v>221</v>
      </c>
      <c r="D34" s="96">
        <v>294</v>
      </c>
      <c r="E34" s="96">
        <v>248</v>
      </c>
      <c r="F34" s="96">
        <v>250.2</v>
      </c>
      <c r="G34" s="96">
        <v>2</v>
      </c>
      <c r="H34" s="96">
        <v>1</v>
      </c>
      <c r="I34" s="96">
        <v>1</v>
      </c>
      <c r="J34" s="96">
        <v>1.9</v>
      </c>
      <c r="K34" s="308" t="s">
        <v>286</v>
      </c>
    </row>
    <row r="35" spans="1:11">
      <c r="A35" s="96">
        <v>27</v>
      </c>
      <c r="B35" s="183"/>
      <c r="C35" s="183" t="s">
        <v>221</v>
      </c>
      <c r="D35" s="96">
        <v>297</v>
      </c>
      <c r="E35" s="96">
        <v>253</v>
      </c>
      <c r="F35" s="96">
        <v>250.5</v>
      </c>
      <c r="G35" s="96">
        <v>2</v>
      </c>
      <c r="H35" s="96">
        <v>1</v>
      </c>
      <c r="I35" s="96">
        <v>1</v>
      </c>
      <c r="J35" s="96">
        <v>3.6</v>
      </c>
      <c r="K35" s="308" t="s">
        <v>290</v>
      </c>
    </row>
    <row r="36" spans="1:11">
      <c r="A36" s="96">
        <v>28</v>
      </c>
      <c r="B36" s="183"/>
      <c r="C36" s="183" t="s">
        <v>221</v>
      </c>
      <c r="D36" s="96">
        <v>286</v>
      </c>
      <c r="E36" s="96">
        <v>243</v>
      </c>
      <c r="F36" s="96">
        <v>220.3</v>
      </c>
      <c r="G36" s="96">
        <v>1</v>
      </c>
      <c r="H36" s="96">
        <v>0.3</v>
      </c>
      <c r="I36" s="96">
        <v>1</v>
      </c>
      <c r="J36" s="96">
        <v>5.3</v>
      </c>
      <c r="K36" s="309" t="s">
        <v>291</v>
      </c>
    </row>
    <row r="37" spans="1:11">
      <c r="A37" s="96">
        <v>29</v>
      </c>
      <c r="B37" s="183"/>
      <c r="C37" s="183" t="s">
        <v>221</v>
      </c>
      <c r="D37" s="96">
        <v>292</v>
      </c>
      <c r="E37" s="96">
        <v>248</v>
      </c>
      <c r="F37" s="96">
        <v>230.8</v>
      </c>
      <c r="G37" s="96">
        <v>2</v>
      </c>
      <c r="H37" s="96">
        <v>1</v>
      </c>
      <c r="I37" s="96">
        <v>1</v>
      </c>
      <c r="J37" s="96">
        <v>4.8</v>
      </c>
      <c r="K37" s="309" t="s">
        <v>292</v>
      </c>
    </row>
    <row r="38" spans="1:11">
      <c r="A38" s="96">
        <v>30</v>
      </c>
      <c r="B38" s="183"/>
      <c r="C38" s="183" t="s">
        <v>221</v>
      </c>
      <c r="D38" s="96">
        <v>290</v>
      </c>
      <c r="E38" s="96">
        <v>248</v>
      </c>
      <c r="F38" s="96">
        <v>323.7</v>
      </c>
      <c r="G38" s="96">
        <v>2</v>
      </c>
      <c r="H38" s="96">
        <v>1.1000000000000001</v>
      </c>
      <c r="I38" s="96">
        <v>1</v>
      </c>
      <c r="J38" s="96">
        <v>1.2</v>
      </c>
      <c r="K38" s="308" t="s">
        <v>282</v>
      </c>
    </row>
    <row r="39" spans="1:11">
      <c r="A39" s="96">
        <v>31</v>
      </c>
      <c r="B39" s="183"/>
      <c r="C39" s="183" t="s">
        <v>221</v>
      </c>
      <c r="D39" s="96">
        <v>294</v>
      </c>
      <c r="E39" s="96">
        <v>248</v>
      </c>
      <c r="F39" s="96">
        <v>213.6</v>
      </c>
      <c r="G39" s="96">
        <v>2</v>
      </c>
      <c r="H39" s="96">
        <v>0.6</v>
      </c>
      <c r="I39" s="96">
        <v>1</v>
      </c>
      <c r="J39" s="96">
        <v>2.7</v>
      </c>
      <c r="K39" s="308" t="s">
        <v>287</v>
      </c>
    </row>
    <row r="40" spans="1:11">
      <c r="A40" s="96">
        <v>32</v>
      </c>
      <c r="B40" s="183"/>
      <c r="C40" s="183" t="s">
        <v>221</v>
      </c>
      <c r="D40" s="96">
        <v>293</v>
      </c>
      <c r="E40" s="96">
        <v>249</v>
      </c>
      <c r="F40" s="96">
        <v>252.3</v>
      </c>
      <c r="G40" s="96">
        <v>2</v>
      </c>
      <c r="H40" s="96">
        <v>1.2</v>
      </c>
      <c r="I40" s="96">
        <v>1</v>
      </c>
      <c r="J40" s="96">
        <v>9.1999999999999993</v>
      </c>
      <c r="K40" s="308" t="s">
        <v>292</v>
      </c>
    </row>
    <row r="41" spans="1:11">
      <c r="A41" s="96">
        <v>33</v>
      </c>
      <c r="B41" s="183"/>
      <c r="C41" s="183" t="s">
        <v>221</v>
      </c>
      <c r="D41" s="96">
        <v>307</v>
      </c>
      <c r="E41" s="96">
        <v>259</v>
      </c>
      <c r="F41" s="96">
        <v>273.89999999999998</v>
      </c>
      <c r="G41" s="96">
        <v>2</v>
      </c>
      <c r="H41" s="96">
        <v>2</v>
      </c>
      <c r="I41" s="96">
        <v>1</v>
      </c>
      <c r="J41" s="96">
        <v>3.4</v>
      </c>
      <c r="K41" s="309" t="s">
        <v>282</v>
      </c>
    </row>
    <row r="42" spans="1:11">
      <c r="A42" s="96">
        <v>34</v>
      </c>
      <c r="B42" s="183"/>
      <c r="C42" s="183" t="s">
        <v>221</v>
      </c>
      <c r="D42" s="96">
        <v>288</v>
      </c>
      <c r="E42" s="96">
        <v>247</v>
      </c>
      <c r="F42" s="96">
        <v>217.7</v>
      </c>
      <c r="G42" s="96">
        <v>2</v>
      </c>
      <c r="H42" s="96">
        <v>1</v>
      </c>
      <c r="I42" s="96">
        <v>1</v>
      </c>
      <c r="J42" s="96">
        <v>1.9</v>
      </c>
      <c r="K42" s="308" t="s">
        <v>287</v>
      </c>
    </row>
    <row r="43" spans="1:11">
      <c r="A43" s="96">
        <v>35</v>
      </c>
      <c r="B43" s="183"/>
      <c r="C43" s="183" t="s">
        <v>221</v>
      </c>
      <c r="D43" s="96">
        <v>285</v>
      </c>
      <c r="E43" s="96">
        <v>243</v>
      </c>
      <c r="F43" s="96">
        <v>241.1</v>
      </c>
      <c r="G43" s="96">
        <v>2</v>
      </c>
      <c r="H43" s="96">
        <v>1.3</v>
      </c>
      <c r="I43" s="96">
        <v>1</v>
      </c>
      <c r="J43" s="96">
        <v>0</v>
      </c>
      <c r="K43" s="308" t="s">
        <v>293</v>
      </c>
    </row>
    <row r="44" spans="1:11">
      <c r="A44" s="96">
        <v>36</v>
      </c>
      <c r="B44" s="183"/>
      <c r="C44" s="183" t="s">
        <v>221</v>
      </c>
      <c r="D44" s="96">
        <v>293</v>
      </c>
      <c r="E44" s="96">
        <v>252</v>
      </c>
      <c r="F44" s="96">
        <v>226.6</v>
      </c>
      <c r="G44" s="96">
        <v>2</v>
      </c>
      <c r="H44" s="96">
        <v>10</v>
      </c>
      <c r="I44" s="96">
        <v>1</v>
      </c>
      <c r="J44" s="96">
        <v>7.2</v>
      </c>
      <c r="K44" s="308" t="s">
        <v>294</v>
      </c>
    </row>
    <row r="45" spans="1:11">
      <c r="A45" s="96">
        <v>37</v>
      </c>
      <c r="B45" s="183"/>
      <c r="C45" s="183" t="s">
        <v>221</v>
      </c>
      <c r="D45" s="96">
        <v>296</v>
      </c>
      <c r="E45" s="96">
        <v>254</v>
      </c>
      <c r="F45" s="96">
        <v>265.10000000000002</v>
      </c>
      <c r="G45" s="96">
        <v>2</v>
      </c>
      <c r="H45" s="96">
        <v>1.1000000000000001</v>
      </c>
      <c r="I45" s="96">
        <v>1</v>
      </c>
      <c r="J45" s="96">
        <v>0.6</v>
      </c>
      <c r="K45" s="308" t="s">
        <v>199</v>
      </c>
    </row>
    <row r="46" spans="1:11">
      <c r="A46" s="96">
        <v>38</v>
      </c>
      <c r="B46" s="183"/>
      <c r="C46" s="183" t="s">
        <v>221</v>
      </c>
      <c r="D46" s="96">
        <v>286</v>
      </c>
      <c r="E46" s="96">
        <v>243</v>
      </c>
      <c r="F46" s="96">
        <v>233.4</v>
      </c>
      <c r="G46" s="96">
        <v>2</v>
      </c>
      <c r="H46" s="96">
        <v>0.8</v>
      </c>
      <c r="I46" s="96">
        <v>1</v>
      </c>
      <c r="J46" s="96">
        <v>7.1</v>
      </c>
      <c r="K46" s="308" t="s">
        <v>295</v>
      </c>
    </row>
    <row r="47" spans="1:11">
      <c r="A47" s="96">
        <v>39</v>
      </c>
      <c r="B47" s="183"/>
      <c r="C47" s="183" t="s">
        <v>221</v>
      </c>
      <c r="D47" s="96">
        <v>284</v>
      </c>
      <c r="E47" s="96">
        <v>243</v>
      </c>
      <c r="F47" s="96">
        <v>208.3</v>
      </c>
      <c r="G47" s="96">
        <v>2</v>
      </c>
      <c r="H47" s="96">
        <v>1.8</v>
      </c>
      <c r="I47" s="96">
        <v>1</v>
      </c>
      <c r="J47" s="96">
        <v>0</v>
      </c>
      <c r="K47" s="308" t="s">
        <v>293</v>
      </c>
    </row>
    <row r="48" spans="1:11">
      <c r="A48" s="96">
        <v>40</v>
      </c>
      <c r="B48" s="183"/>
      <c r="C48" s="183" t="s">
        <v>221</v>
      </c>
      <c r="D48" s="96">
        <v>292</v>
      </c>
      <c r="E48" s="96">
        <v>249</v>
      </c>
      <c r="F48" s="96">
        <v>230.2</v>
      </c>
      <c r="G48" s="96">
        <v>2</v>
      </c>
      <c r="H48" s="96">
        <v>0.9</v>
      </c>
      <c r="I48" s="96">
        <v>1</v>
      </c>
      <c r="J48" s="96">
        <v>2.5</v>
      </c>
      <c r="K48" s="309" t="s">
        <v>199</v>
      </c>
    </row>
    <row r="49" spans="1:13">
      <c r="A49" s="96">
        <v>41</v>
      </c>
      <c r="B49" s="183"/>
      <c r="C49" s="183" t="s">
        <v>221</v>
      </c>
      <c r="D49" s="96">
        <v>286</v>
      </c>
      <c r="E49" s="96">
        <v>243</v>
      </c>
      <c r="F49" s="96">
        <v>192.6</v>
      </c>
      <c r="G49" s="96">
        <v>2</v>
      </c>
      <c r="H49" s="96">
        <v>0.9</v>
      </c>
      <c r="I49" s="96">
        <v>1</v>
      </c>
      <c r="J49" s="96">
        <v>4.5999999999999996</v>
      </c>
      <c r="K49" s="308" t="s">
        <v>296</v>
      </c>
    </row>
    <row r="50" spans="1:13">
      <c r="A50" s="96">
        <v>42</v>
      </c>
      <c r="B50" s="183"/>
      <c r="C50" s="183" t="s">
        <v>221</v>
      </c>
      <c r="D50" s="96">
        <v>291</v>
      </c>
      <c r="E50" s="96">
        <v>245</v>
      </c>
      <c r="F50" s="96">
        <v>230.1</v>
      </c>
      <c r="G50" s="96">
        <v>2</v>
      </c>
      <c r="H50" s="96">
        <v>0.9</v>
      </c>
      <c r="I50" s="96">
        <v>1</v>
      </c>
      <c r="J50" s="96">
        <v>4</v>
      </c>
      <c r="K50" s="308" t="s">
        <v>297</v>
      </c>
      <c r="M50" s="292"/>
    </row>
    <row r="51" spans="1:13">
      <c r="A51" s="96">
        <v>43</v>
      </c>
      <c r="B51" s="183"/>
      <c r="C51" s="183" t="s">
        <v>221</v>
      </c>
      <c r="D51" s="96">
        <v>293</v>
      </c>
      <c r="E51" s="96">
        <v>251</v>
      </c>
      <c r="F51" s="96">
        <v>256.60000000000002</v>
      </c>
      <c r="G51" s="96">
        <v>2</v>
      </c>
      <c r="H51" s="96">
        <v>1.2</v>
      </c>
      <c r="I51" s="96">
        <v>1</v>
      </c>
      <c r="J51" s="96">
        <v>2</v>
      </c>
      <c r="K51" s="308" t="s">
        <v>296</v>
      </c>
    </row>
    <row r="52" spans="1:13">
      <c r="A52" s="96">
        <v>44</v>
      </c>
      <c r="B52" s="183"/>
      <c r="C52" s="183" t="s">
        <v>221</v>
      </c>
      <c r="D52" s="96">
        <v>295</v>
      </c>
      <c r="E52" s="96">
        <v>250</v>
      </c>
      <c r="F52" s="96">
        <v>236.8</v>
      </c>
      <c r="G52" s="96">
        <v>2</v>
      </c>
      <c r="H52" s="96">
        <v>0.9</v>
      </c>
      <c r="I52" s="96">
        <v>1</v>
      </c>
      <c r="J52" s="96">
        <v>1</v>
      </c>
      <c r="K52" s="308" t="s">
        <v>198</v>
      </c>
    </row>
    <row r="53" spans="1:13">
      <c r="A53" s="96">
        <v>45</v>
      </c>
      <c r="B53" s="183"/>
      <c r="C53" s="183" t="s">
        <v>221</v>
      </c>
      <c r="D53" s="96">
        <v>303</v>
      </c>
      <c r="E53" s="96">
        <v>255</v>
      </c>
      <c r="F53" s="96">
        <v>244</v>
      </c>
      <c r="G53" s="96">
        <v>2</v>
      </c>
      <c r="H53" s="96">
        <v>1.1000000000000001</v>
      </c>
      <c r="I53" s="96">
        <v>1</v>
      </c>
      <c r="J53" s="96">
        <v>0</v>
      </c>
      <c r="K53" s="308" t="s">
        <v>293</v>
      </c>
    </row>
    <row r="54" spans="1:13">
      <c r="A54" s="96">
        <v>46</v>
      </c>
      <c r="B54" s="183"/>
      <c r="C54" s="183" t="s">
        <v>221</v>
      </c>
      <c r="D54" s="96">
        <v>303</v>
      </c>
      <c r="E54" s="96">
        <v>259</v>
      </c>
      <c r="F54" s="96">
        <v>264.8</v>
      </c>
      <c r="G54" s="96">
        <v>2</v>
      </c>
      <c r="H54" s="96">
        <v>1</v>
      </c>
      <c r="I54" s="96">
        <v>1</v>
      </c>
      <c r="J54" s="96">
        <v>11.4</v>
      </c>
      <c r="K54" s="308" t="s">
        <v>292</v>
      </c>
    </row>
    <row r="55" spans="1:13">
      <c r="A55" s="96">
        <v>47</v>
      </c>
      <c r="B55" s="183"/>
      <c r="C55" s="183" t="s">
        <v>221</v>
      </c>
      <c r="D55" s="96">
        <v>298</v>
      </c>
      <c r="E55" s="96">
        <v>253</v>
      </c>
      <c r="F55" s="96">
        <v>198.9</v>
      </c>
      <c r="G55" s="96">
        <v>2</v>
      </c>
      <c r="H55" s="96">
        <v>1.9</v>
      </c>
      <c r="I55" s="96">
        <v>1</v>
      </c>
      <c r="J55" s="96">
        <v>0.8</v>
      </c>
      <c r="K55" s="308" t="s">
        <v>292</v>
      </c>
    </row>
    <row r="56" spans="1:13">
      <c r="A56" s="96">
        <v>48</v>
      </c>
      <c r="B56" s="183"/>
      <c r="C56" s="183" t="s">
        <v>221</v>
      </c>
      <c r="D56" s="96">
        <v>295</v>
      </c>
      <c r="E56" s="96">
        <v>251</v>
      </c>
      <c r="F56" s="96">
        <v>241.3</v>
      </c>
      <c r="G56" s="96">
        <v>2</v>
      </c>
      <c r="H56" s="96">
        <v>1.1000000000000001</v>
      </c>
      <c r="I56" s="96">
        <v>1</v>
      </c>
      <c r="J56" s="96">
        <v>0</v>
      </c>
      <c r="K56" s="308" t="s">
        <v>293</v>
      </c>
    </row>
    <row r="57" spans="1:13">
      <c r="A57" s="96">
        <v>49</v>
      </c>
      <c r="B57" s="183"/>
      <c r="C57" s="183" t="s">
        <v>221</v>
      </c>
      <c r="D57" s="96">
        <v>296</v>
      </c>
      <c r="E57" s="96">
        <v>253</v>
      </c>
      <c r="F57" s="96">
        <v>231.2</v>
      </c>
      <c r="G57" s="96">
        <v>2</v>
      </c>
      <c r="H57" s="96">
        <v>1.1000000000000001</v>
      </c>
      <c r="I57" s="96">
        <v>1</v>
      </c>
      <c r="J57" s="96">
        <v>4.3</v>
      </c>
      <c r="K57" s="309" t="s">
        <v>298</v>
      </c>
    </row>
    <row r="58" spans="1:13">
      <c r="A58" s="96">
        <v>50</v>
      </c>
      <c r="B58" s="183"/>
      <c r="C58" s="183" t="s">
        <v>221</v>
      </c>
      <c r="D58" s="96">
        <v>295</v>
      </c>
      <c r="E58" s="96">
        <v>250</v>
      </c>
      <c r="F58" s="96">
        <v>273.89999999999998</v>
      </c>
      <c r="G58" s="96">
        <v>2</v>
      </c>
      <c r="H58" s="96">
        <v>1.4</v>
      </c>
      <c r="I58" s="96">
        <v>1</v>
      </c>
      <c r="J58" s="96">
        <v>1.7</v>
      </c>
      <c r="K58" s="309" t="s">
        <v>292</v>
      </c>
    </row>
    <row r="59" spans="1:13">
      <c r="A59" s="96">
        <v>51</v>
      </c>
      <c r="B59" s="183"/>
      <c r="C59" s="183" t="s">
        <v>221</v>
      </c>
      <c r="D59" s="96">
        <v>288</v>
      </c>
      <c r="E59" s="96">
        <v>246</v>
      </c>
      <c r="F59" s="96">
        <v>222.6</v>
      </c>
      <c r="G59" s="96">
        <v>2</v>
      </c>
      <c r="H59" s="96">
        <v>1</v>
      </c>
      <c r="I59" s="96">
        <v>1</v>
      </c>
      <c r="J59" s="96">
        <v>1.7</v>
      </c>
      <c r="K59" s="309" t="s">
        <v>199</v>
      </c>
    </row>
    <row r="60" spans="1:13">
      <c r="A60" s="96">
        <v>52</v>
      </c>
      <c r="B60" s="183"/>
      <c r="C60" s="183" t="s">
        <v>221</v>
      </c>
      <c r="D60" s="96">
        <v>301</v>
      </c>
      <c r="E60" s="96">
        <v>254</v>
      </c>
      <c r="F60" s="96">
        <v>222.8</v>
      </c>
      <c r="G60" s="96">
        <v>2</v>
      </c>
      <c r="H60" s="96">
        <v>2.2000000000000002</v>
      </c>
      <c r="I60" s="96">
        <v>1</v>
      </c>
      <c r="J60" s="96">
        <v>4.5999999999999996</v>
      </c>
      <c r="K60" s="308" t="s">
        <v>299</v>
      </c>
    </row>
    <row r="61" spans="1:13">
      <c r="A61" s="96">
        <v>53</v>
      </c>
      <c r="B61" s="183"/>
      <c r="C61" s="183" t="s">
        <v>221</v>
      </c>
      <c r="D61" s="96">
        <v>298</v>
      </c>
      <c r="E61" s="96">
        <v>257</v>
      </c>
      <c r="F61" s="96">
        <v>240.5</v>
      </c>
      <c r="G61" s="96">
        <v>2</v>
      </c>
      <c r="H61" s="96">
        <v>1.2</v>
      </c>
      <c r="I61" s="96">
        <v>1</v>
      </c>
      <c r="J61" s="96">
        <v>2.4</v>
      </c>
      <c r="K61" s="309" t="s">
        <v>300</v>
      </c>
    </row>
    <row r="62" spans="1:13">
      <c r="A62" s="209">
        <v>54</v>
      </c>
      <c r="B62" s="194"/>
      <c r="C62" s="194" t="s">
        <v>221</v>
      </c>
      <c r="D62" s="209">
        <v>285</v>
      </c>
      <c r="E62" s="209">
        <v>243</v>
      </c>
      <c r="F62" s="209">
        <v>239</v>
      </c>
      <c r="G62" s="209">
        <v>2</v>
      </c>
      <c r="H62" s="209">
        <v>1.1000000000000001</v>
      </c>
      <c r="I62" s="209">
        <v>1</v>
      </c>
      <c r="J62" s="209">
        <v>0.9</v>
      </c>
      <c r="K62" s="291" t="s">
        <v>198</v>
      </c>
    </row>
    <row r="63" spans="1:13">
      <c r="A63" s="188">
        <v>55</v>
      </c>
      <c r="B63" s="210"/>
      <c r="C63" s="210" t="s">
        <v>223</v>
      </c>
      <c r="D63" s="188">
        <v>277</v>
      </c>
      <c r="E63" s="188">
        <v>235</v>
      </c>
      <c r="F63" s="188">
        <v>198.4</v>
      </c>
      <c r="G63" s="188">
        <v>2</v>
      </c>
      <c r="H63" s="188">
        <v>0.9</v>
      </c>
      <c r="I63" s="188">
        <v>1</v>
      </c>
      <c r="J63" s="188">
        <v>0</v>
      </c>
      <c r="K63" s="311" t="s">
        <v>301</v>
      </c>
    </row>
    <row r="64" spans="1:13">
      <c r="A64" s="96">
        <v>56</v>
      </c>
      <c r="B64" s="183"/>
      <c r="C64" s="183" t="s">
        <v>223</v>
      </c>
      <c r="D64" s="96">
        <v>280</v>
      </c>
      <c r="E64" s="96">
        <v>237</v>
      </c>
      <c r="F64" s="96">
        <v>223.2</v>
      </c>
      <c r="G64" s="96">
        <v>2</v>
      </c>
      <c r="H64" s="96">
        <v>0.9</v>
      </c>
      <c r="I64" s="96">
        <v>1</v>
      </c>
      <c r="J64" s="96">
        <v>2.4</v>
      </c>
      <c r="K64" s="308" t="s">
        <v>302</v>
      </c>
    </row>
    <row r="65" spans="1:13">
      <c r="A65" s="96">
        <v>57</v>
      </c>
      <c r="B65" s="183"/>
      <c r="C65" s="183" t="s">
        <v>223</v>
      </c>
      <c r="D65" s="96">
        <v>285</v>
      </c>
      <c r="E65" s="96">
        <v>244</v>
      </c>
      <c r="F65" s="96">
        <v>226.9</v>
      </c>
      <c r="G65" s="96">
        <v>2</v>
      </c>
      <c r="H65" s="96">
        <v>0.9</v>
      </c>
      <c r="I65" s="96">
        <v>1</v>
      </c>
      <c r="J65" s="96">
        <v>2.5</v>
      </c>
      <c r="K65" s="310" t="s">
        <v>303</v>
      </c>
      <c r="M65" s="292"/>
    </row>
    <row r="66" spans="1:13">
      <c r="A66" s="96">
        <v>58</v>
      </c>
      <c r="B66" s="183"/>
      <c r="C66" s="183" t="s">
        <v>223</v>
      </c>
      <c r="D66" s="96">
        <v>286</v>
      </c>
      <c r="E66" s="96">
        <v>244</v>
      </c>
      <c r="F66" s="96">
        <v>224.9</v>
      </c>
      <c r="G66" s="96">
        <v>2</v>
      </c>
      <c r="H66" s="96">
        <v>1.2</v>
      </c>
      <c r="I66" s="96">
        <v>1</v>
      </c>
      <c r="J66" s="96">
        <v>1.5</v>
      </c>
      <c r="K66" s="308" t="s">
        <v>304</v>
      </c>
    </row>
    <row r="67" spans="1:13">
      <c r="A67" s="96">
        <v>59</v>
      </c>
      <c r="B67" s="183"/>
      <c r="C67" s="183" t="s">
        <v>223</v>
      </c>
      <c r="D67" s="96">
        <v>292</v>
      </c>
      <c r="E67" s="96">
        <v>249</v>
      </c>
      <c r="F67" s="96">
        <v>223</v>
      </c>
      <c r="G67" s="96">
        <v>2</v>
      </c>
      <c r="H67" s="96">
        <v>0.9</v>
      </c>
      <c r="I67" s="96">
        <v>1</v>
      </c>
      <c r="J67" s="96">
        <v>0</v>
      </c>
      <c r="K67" s="308" t="s">
        <v>301</v>
      </c>
    </row>
    <row r="68" spans="1:13">
      <c r="A68" s="96">
        <v>60</v>
      </c>
      <c r="B68" s="183"/>
      <c r="C68" s="183" t="s">
        <v>223</v>
      </c>
      <c r="D68" s="96">
        <v>297</v>
      </c>
      <c r="E68" s="96">
        <v>253</v>
      </c>
      <c r="F68" s="96">
        <v>227</v>
      </c>
      <c r="G68" s="96">
        <v>2</v>
      </c>
      <c r="H68" s="96">
        <v>0.9</v>
      </c>
      <c r="I68" s="96">
        <v>1</v>
      </c>
      <c r="J68" s="96">
        <v>0</v>
      </c>
      <c r="K68" s="308" t="s">
        <v>301</v>
      </c>
    </row>
    <row r="69" spans="1:13">
      <c r="A69" s="96">
        <v>61</v>
      </c>
      <c r="B69" s="183"/>
      <c r="C69" s="183" t="s">
        <v>223</v>
      </c>
      <c r="D69" s="96">
        <v>285</v>
      </c>
      <c r="E69" s="96">
        <v>244</v>
      </c>
      <c r="F69" s="96">
        <v>214.8</v>
      </c>
      <c r="G69" s="96">
        <v>2</v>
      </c>
      <c r="H69" s="96">
        <v>1</v>
      </c>
      <c r="I69" s="96">
        <v>1</v>
      </c>
      <c r="J69" s="96">
        <v>1.5</v>
      </c>
      <c r="K69" s="308" t="s">
        <v>305</v>
      </c>
    </row>
    <row r="70" spans="1:13">
      <c r="A70" s="96">
        <v>62</v>
      </c>
      <c r="B70" s="183"/>
      <c r="C70" s="183" t="s">
        <v>223</v>
      </c>
      <c r="D70" s="96">
        <v>282</v>
      </c>
      <c r="E70" s="96">
        <v>240</v>
      </c>
      <c r="F70" s="96">
        <v>202.1</v>
      </c>
      <c r="G70" s="96">
        <v>2</v>
      </c>
      <c r="H70" s="96">
        <v>1.1000000000000001</v>
      </c>
      <c r="I70" s="96">
        <v>1</v>
      </c>
      <c r="J70" s="96">
        <v>2</v>
      </c>
      <c r="K70" s="308" t="s">
        <v>304</v>
      </c>
    </row>
    <row r="71" spans="1:13">
      <c r="A71" s="96">
        <v>63</v>
      </c>
      <c r="B71" s="183"/>
      <c r="C71" s="183" t="s">
        <v>223</v>
      </c>
      <c r="D71" s="96">
        <v>281</v>
      </c>
      <c r="E71" s="96">
        <v>242</v>
      </c>
      <c r="F71" s="96">
        <v>210.8</v>
      </c>
      <c r="G71" s="96">
        <v>2</v>
      </c>
      <c r="H71" s="96">
        <v>0.8</v>
      </c>
      <c r="I71" s="96">
        <v>1</v>
      </c>
      <c r="J71" s="96">
        <v>3</v>
      </c>
      <c r="K71" s="308" t="s">
        <v>304</v>
      </c>
    </row>
    <row r="72" spans="1:13">
      <c r="A72" s="96">
        <v>64</v>
      </c>
      <c r="B72" s="183"/>
      <c r="C72" s="183" t="s">
        <v>223</v>
      </c>
      <c r="D72" s="96">
        <v>284</v>
      </c>
      <c r="E72" s="96">
        <v>239</v>
      </c>
      <c r="F72" s="96">
        <v>206.5</v>
      </c>
      <c r="G72" s="96">
        <v>1</v>
      </c>
      <c r="H72" s="96">
        <v>0.7</v>
      </c>
      <c r="I72" s="96">
        <v>1</v>
      </c>
      <c r="J72" s="96">
        <v>5</v>
      </c>
      <c r="K72" s="308" t="s">
        <v>306</v>
      </c>
    </row>
    <row r="73" spans="1:13">
      <c r="A73" s="96">
        <v>65</v>
      </c>
      <c r="B73" s="183"/>
      <c r="C73" s="183" t="s">
        <v>223</v>
      </c>
      <c r="D73" s="96">
        <v>281</v>
      </c>
      <c r="E73" s="96">
        <v>238</v>
      </c>
      <c r="F73" s="96">
        <v>214.7</v>
      </c>
      <c r="G73" s="96">
        <v>2</v>
      </c>
      <c r="H73" s="96">
        <v>1.6</v>
      </c>
      <c r="I73" s="96">
        <v>1</v>
      </c>
      <c r="J73" s="96">
        <v>10.1</v>
      </c>
      <c r="K73" s="308" t="s">
        <v>307</v>
      </c>
    </row>
    <row r="74" spans="1:13">
      <c r="A74" s="96">
        <v>66</v>
      </c>
      <c r="B74" s="183"/>
      <c r="C74" s="183" t="s">
        <v>223</v>
      </c>
      <c r="D74" s="96">
        <v>278</v>
      </c>
      <c r="E74" s="96">
        <v>238</v>
      </c>
      <c r="F74" s="96">
        <v>197.7</v>
      </c>
      <c r="G74" s="96">
        <v>2</v>
      </c>
      <c r="H74" s="96">
        <v>1</v>
      </c>
      <c r="I74" s="96">
        <v>1</v>
      </c>
      <c r="J74" s="96">
        <v>0</v>
      </c>
      <c r="K74" s="308" t="s">
        <v>301</v>
      </c>
    </row>
    <row r="75" spans="1:13">
      <c r="A75" s="96">
        <v>67</v>
      </c>
      <c r="B75" s="183"/>
      <c r="C75" s="183" t="s">
        <v>223</v>
      </c>
      <c r="D75" s="96">
        <v>279</v>
      </c>
      <c r="E75" s="96">
        <v>237</v>
      </c>
      <c r="F75" s="96">
        <v>210.9</v>
      </c>
      <c r="G75" s="96">
        <v>1</v>
      </c>
      <c r="H75" s="96">
        <v>0.3</v>
      </c>
      <c r="I75" s="96">
        <v>1</v>
      </c>
      <c r="J75" s="96">
        <v>6</v>
      </c>
      <c r="K75" s="308" t="s">
        <v>308</v>
      </c>
    </row>
    <row r="76" spans="1:13">
      <c r="A76" s="96">
        <v>68</v>
      </c>
      <c r="B76" s="183"/>
      <c r="C76" s="183" t="s">
        <v>223</v>
      </c>
      <c r="D76" s="96">
        <v>282</v>
      </c>
      <c r="E76" s="96">
        <v>239</v>
      </c>
      <c r="F76" s="96">
        <v>200.2</v>
      </c>
      <c r="G76" s="96">
        <v>2</v>
      </c>
      <c r="H76" s="96">
        <v>0.8</v>
      </c>
      <c r="I76" s="96">
        <v>1</v>
      </c>
      <c r="J76" s="96">
        <v>1.1000000000000001</v>
      </c>
      <c r="K76" s="308" t="s">
        <v>306</v>
      </c>
    </row>
    <row r="77" spans="1:13">
      <c r="A77" s="96">
        <v>69</v>
      </c>
      <c r="B77" s="183"/>
      <c r="C77" s="183" t="s">
        <v>223</v>
      </c>
      <c r="D77" s="96">
        <v>282</v>
      </c>
      <c r="E77" s="96">
        <v>241</v>
      </c>
      <c r="F77" s="96">
        <v>197.3</v>
      </c>
      <c r="G77" s="96">
        <v>2</v>
      </c>
      <c r="H77" s="96">
        <v>0.9</v>
      </c>
      <c r="I77" s="96">
        <v>1</v>
      </c>
      <c r="J77" s="96">
        <v>0</v>
      </c>
      <c r="K77" s="308" t="s">
        <v>301</v>
      </c>
    </row>
    <row r="78" spans="1:13">
      <c r="A78" s="96">
        <v>70</v>
      </c>
      <c r="B78" s="183"/>
      <c r="C78" s="183" t="s">
        <v>223</v>
      </c>
      <c r="D78" s="96">
        <v>279</v>
      </c>
      <c r="E78" s="96">
        <v>238</v>
      </c>
      <c r="F78" s="96">
        <v>200.9</v>
      </c>
      <c r="G78" s="96">
        <v>2</v>
      </c>
      <c r="H78" s="96">
        <v>0.9</v>
      </c>
      <c r="I78" s="96">
        <v>1</v>
      </c>
      <c r="J78" s="96">
        <v>6.2</v>
      </c>
      <c r="K78" s="308" t="s">
        <v>307</v>
      </c>
    </row>
    <row r="79" spans="1:13">
      <c r="A79" s="96">
        <v>71</v>
      </c>
      <c r="B79" s="183"/>
      <c r="C79" s="183" t="s">
        <v>223</v>
      </c>
      <c r="D79" s="96">
        <v>278</v>
      </c>
      <c r="E79" s="96">
        <v>239</v>
      </c>
      <c r="F79" s="96">
        <v>189.4</v>
      </c>
      <c r="G79" s="96">
        <v>2</v>
      </c>
      <c r="H79" s="96">
        <v>0.7</v>
      </c>
      <c r="I79" s="96">
        <v>1</v>
      </c>
      <c r="J79" s="96">
        <v>0.9</v>
      </c>
      <c r="K79" s="308" t="s">
        <v>309</v>
      </c>
    </row>
    <row r="80" spans="1:13">
      <c r="A80" s="96">
        <v>72</v>
      </c>
      <c r="B80" s="183"/>
      <c r="C80" s="183" t="s">
        <v>223</v>
      </c>
      <c r="D80" s="96">
        <v>277</v>
      </c>
      <c r="E80" s="96">
        <v>236</v>
      </c>
      <c r="F80" s="96">
        <v>175.8</v>
      </c>
      <c r="G80" s="96">
        <v>2</v>
      </c>
      <c r="H80" s="96">
        <v>0.7</v>
      </c>
      <c r="I80" s="96">
        <v>1</v>
      </c>
      <c r="J80" s="96">
        <v>2.1</v>
      </c>
      <c r="K80" s="308" t="s">
        <v>304</v>
      </c>
    </row>
    <row r="81" spans="1:11">
      <c r="A81" s="96">
        <v>73</v>
      </c>
      <c r="B81" s="183"/>
      <c r="C81" s="183" t="s">
        <v>223</v>
      </c>
      <c r="D81" s="96">
        <v>278</v>
      </c>
      <c r="E81" s="96">
        <v>237</v>
      </c>
      <c r="F81" s="96">
        <v>200.1</v>
      </c>
      <c r="G81" s="96">
        <v>2</v>
      </c>
      <c r="H81" s="96">
        <v>0.7</v>
      </c>
      <c r="I81" s="96">
        <v>1</v>
      </c>
      <c r="J81" s="96">
        <v>1.7</v>
      </c>
      <c r="K81" s="308" t="s">
        <v>304</v>
      </c>
    </row>
    <row r="82" spans="1:11">
      <c r="A82" s="96">
        <v>74</v>
      </c>
      <c r="B82" s="183"/>
      <c r="C82" s="183" t="s">
        <v>223</v>
      </c>
      <c r="D82" s="96">
        <v>259</v>
      </c>
      <c r="E82" s="96">
        <v>220</v>
      </c>
      <c r="F82" s="96">
        <v>165</v>
      </c>
      <c r="G82" s="96">
        <v>2</v>
      </c>
      <c r="H82" s="96">
        <v>0.8</v>
      </c>
      <c r="I82" s="96">
        <v>1</v>
      </c>
      <c r="J82" s="96">
        <v>2.1</v>
      </c>
      <c r="K82" s="308" t="s">
        <v>310</v>
      </c>
    </row>
    <row r="83" spans="1:11">
      <c r="A83" s="96">
        <v>75</v>
      </c>
      <c r="B83" s="183"/>
      <c r="C83" s="183" t="s">
        <v>223</v>
      </c>
      <c r="D83" s="96">
        <v>279</v>
      </c>
      <c r="E83" s="96">
        <v>237</v>
      </c>
      <c r="F83" s="96">
        <v>179.6</v>
      </c>
      <c r="G83" s="96">
        <v>1</v>
      </c>
      <c r="H83" s="96">
        <v>0.1</v>
      </c>
      <c r="I83" s="96">
        <v>1</v>
      </c>
      <c r="J83" s="96">
        <v>0</v>
      </c>
      <c r="K83" s="308" t="s">
        <v>301</v>
      </c>
    </row>
    <row r="84" spans="1:11">
      <c r="A84" s="96">
        <v>76</v>
      </c>
      <c r="B84" s="183"/>
      <c r="C84" s="183" t="s">
        <v>223</v>
      </c>
      <c r="D84" s="96">
        <v>284</v>
      </c>
      <c r="E84" s="96">
        <v>242</v>
      </c>
      <c r="F84" s="96">
        <v>27.2</v>
      </c>
      <c r="G84" s="96">
        <v>2</v>
      </c>
      <c r="H84" s="96">
        <v>1</v>
      </c>
      <c r="I84" s="96">
        <v>1</v>
      </c>
      <c r="J84" s="96">
        <v>1.8</v>
      </c>
      <c r="K84" s="308" t="s">
        <v>304</v>
      </c>
    </row>
    <row r="85" spans="1:11">
      <c r="A85" s="96">
        <v>77</v>
      </c>
      <c r="B85" s="183"/>
      <c r="C85" s="183" t="s">
        <v>223</v>
      </c>
      <c r="D85" s="96">
        <v>280</v>
      </c>
      <c r="E85" s="96">
        <v>243</v>
      </c>
      <c r="F85" s="96">
        <v>201.3</v>
      </c>
      <c r="G85" s="96">
        <v>2</v>
      </c>
      <c r="H85" s="96">
        <v>1</v>
      </c>
      <c r="I85" s="96">
        <v>1</v>
      </c>
      <c r="J85" s="96">
        <v>0.5</v>
      </c>
      <c r="K85" s="308" t="s">
        <v>304</v>
      </c>
    </row>
    <row r="86" spans="1:11">
      <c r="A86" s="96">
        <v>78</v>
      </c>
      <c r="B86" s="183"/>
      <c r="C86" s="183" t="s">
        <v>223</v>
      </c>
      <c r="D86" s="96">
        <v>278</v>
      </c>
      <c r="E86" s="96">
        <v>237</v>
      </c>
      <c r="F86" s="96">
        <v>189</v>
      </c>
      <c r="G86" s="96">
        <v>2</v>
      </c>
      <c r="H86" s="96">
        <v>1</v>
      </c>
      <c r="I86" s="96">
        <v>1</v>
      </c>
      <c r="J86" s="96">
        <v>0.3</v>
      </c>
      <c r="K86" s="308" t="s">
        <v>311</v>
      </c>
    </row>
    <row r="87" spans="1:11">
      <c r="A87" s="96">
        <v>79</v>
      </c>
      <c r="B87" s="183"/>
      <c r="C87" s="183" t="s">
        <v>223</v>
      </c>
      <c r="D87" s="96">
        <v>277</v>
      </c>
      <c r="E87" s="96">
        <v>235</v>
      </c>
      <c r="F87" s="96">
        <v>190.3</v>
      </c>
      <c r="G87" s="96">
        <v>1</v>
      </c>
      <c r="H87" s="96">
        <v>0.2</v>
      </c>
      <c r="I87" s="96">
        <v>1</v>
      </c>
      <c r="J87" s="96">
        <v>0.8</v>
      </c>
      <c r="K87" s="308" t="s">
        <v>312</v>
      </c>
    </row>
    <row r="88" spans="1:11">
      <c r="A88" s="96">
        <v>80</v>
      </c>
      <c r="B88" s="183"/>
      <c r="C88" s="183" t="s">
        <v>223</v>
      </c>
      <c r="D88" s="96">
        <v>276</v>
      </c>
      <c r="E88" s="96">
        <v>237</v>
      </c>
      <c r="F88" s="96">
        <v>187.9</v>
      </c>
      <c r="G88" s="96">
        <v>2</v>
      </c>
      <c r="H88" s="96">
        <v>0.7</v>
      </c>
      <c r="I88" s="96">
        <v>1</v>
      </c>
      <c r="J88" s="96">
        <v>4.8</v>
      </c>
      <c r="K88" s="308" t="s">
        <v>304</v>
      </c>
    </row>
    <row r="89" spans="1:11">
      <c r="A89" s="96">
        <v>81</v>
      </c>
      <c r="B89" s="183"/>
      <c r="C89" s="183" t="s">
        <v>223</v>
      </c>
      <c r="D89" s="96">
        <v>278</v>
      </c>
      <c r="E89" s="96">
        <v>237</v>
      </c>
      <c r="F89" s="96">
        <v>202.5</v>
      </c>
      <c r="G89" s="96">
        <v>1</v>
      </c>
      <c r="H89" s="96">
        <v>0.2</v>
      </c>
      <c r="I89" s="96">
        <v>1</v>
      </c>
      <c r="J89" s="96">
        <v>0.8</v>
      </c>
      <c r="K89" s="308" t="s">
        <v>304</v>
      </c>
    </row>
    <row r="90" spans="1:11">
      <c r="A90" s="96">
        <v>82</v>
      </c>
      <c r="B90" s="183"/>
      <c r="C90" s="183" t="s">
        <v>223</v>
      </c>
      <c r="D90" s="96">
        <v>274</v>
      </c>
      <c r="E90" s="96">
        <v>234</v>
      </c>
      <c r="F90" s="96">
        <v>183.4</v>
      </c>
      <c r="G90" s="96">
        <v>2</v>
      </c>
      <c r="H90" s="96">
        <v>0.8</v>
      </c>
      <c r="I90" s="96">
        <v>1</v>
      </c>
      <c r="J90" s="96">
        <v>0</v>
      </c>
      <c r="K90" s="308" t="s">
        <v>301</v>
      </c>
    </row>
    <row r="91" spans="1:11">
      <c r="A91" s="96">
        <v>83</v>
      </c>
      <c r="B91" s="183"/>
      <c r="C91" s="183" t="s">
        <v>223</v>
      </c>
      <c r="D91" s="96">
        <v>269</v>
      </c>
      <c r="E91" s="96">
        <v>228</v>
      </c>
      <c r="F91" s="96">
        <v>170</v>
      </c>
      <c r="G91" s="96">
        <v>2</v>
      </c>
      <c r="H91" s="96">
        <v>0.6</v>
      </c>
      <c r="I91" s="96">
        <v>1</v>
      </c>
      <c r="J91" s="96">
        <v>0.7</v>
      </c>
      <c r="K91" s="308" t="s">
        <v>304</v>
      </c>
    </row>
    <row r="92" spans="1:11">
      <c r="A92" s="209">
        <v>84</v>
      </c>
      <c r="B92" s="194"/>
      <c r="C92" s="194" t="s">
        <v>223</v>
      </c>
      <c r="D92" s="209">
        <v>280</v>
      </c>
      <c r="E92" s="209">
        <v>239</v>
      </c>
      <c r="F92" s="209">
        <v>207.6</v>
      </c>
      <c r="G92" s="209">
        <v>2</v>
      </c>
      <c r="H92" s="209">
        <v>0.9</v>
      </c>
      <c r="I92" s="208">
        <v>1</v>
      </c>
      <c r="J92" s="209">
        <v>0.8</v>
      </c>
      <c r="K92" s="293" t="s">
        <v>311</v>
      </c>
    </row>
    <row r="93" spans="1:11">
      <c r="A93" s="188">
        <v>85</v>
      </c>
      <c r="B93" s="210"/>
      <c r="C93" s="210" t="s">
        <v>225</v>
      </c>
      <c r="D93" s="188">
        <v>255</v>
      </c>
      <c r="E93" s="188">
        <v>217</v>
      </c>
      <c r="F93" s="188">
        <v>142.6</v>
      </c>
      <c r="G93" s="188">
        <v>1</v>
      </c>
      <c r="H93" s="188">
        <v>0.1</v>
      </c>
      <c r="I93" s="211">
        <v>1</v>
      </c>
      <c r="J93" s="211">
        <v>0.7</v>
      </c>
      <c r="K93" s="312" t="s">
        <v>306</v>
      </c>
    </row>
    <row r="94" spans="1:11">
      <c r="A94" s="96">
        <v>86</v>
      </c>
      <c r="B94" s="183"/>
      <c r="C94" s="183" t="s">
        <v>225</v>
      </c>
      <c r="D94" s="96">
        <v>245</v>
      </c>
      <c r="E94" s="96">
        <v>207</v>
      </c>
      <c r="F94" s="96">
        <v>132</v>
      </c>
      <c r="G94" s="96">
        <v>2</v>
      </c>
      <c r="H94" s="96">
        <v>0.4</v>
      </c>
      <c r="I94" s="185">
        <v>1</v>
      </c>
      <c r="J94" s="185">
        <v>7.8</v>
      </c>
      <c r="K94" s="294" t="s">
        <v>311</v>
      </c>
    </row>
    <row r="95" spans="1:11">
      <c r="A95" s="96">
        <v>87</v>
      </c>
      <c r="B95" s="183"/>
      <c r="C95" s="183" t="s">
        <v>225</v>
      </c>
      <c r="D95" s="96">
        <v>250</v>
      </c>
      <c r="E95" s="96">
        <v>212</v>
      </c>
      <c r="F95" s="96">
        <v>133.9</v>
      </c>
      <c r="G95" s="96">
        <v>2</v>
      </c>
      <c r="H95" s="96">
        <v>0.5</v>
      </c>
      <c r="I95" s="185">
        <v>1</v>
      </c>
      <c r="J95" s="185">
        <v>1.5</v>
      </c>
      <c r="K95" s="294" t="s">
        <v>296</v>
      </c>
    </row>
    <row r="96" spans="1:11">
      <c r="A96" s="96">
        <v>88</v>
      </c>
      <c r="B96" s="183"/>
      <c r="C96" s="183" t="s">
        <v>225</v>
      </c>
      <c r="D96" s="96">
        <v>264</v>
      </c>
      <c r="E96" s="96">
        <v>225</v>
      </c>
      <c r="F96" s="96">
        <v>157.69999999999999</v>
      </c>
      <c r="G96" s="96">
        <v>1</v>
      </c>
      <c r="H96" s="96">
        <v>0.3</v>
      </c>
      <c r="I96" s="185">
        <v>1</v>
      </c>
      <c r="J96" s="185">
        <v>0.8</v>
      </c>
      <c r="K96" s="294" t="s">
        <v>286</v>
      </c>
    </row>
    <row r="97" spans="1:11">
      <c r="A97" s="96">
        <v>89</v>
      </c>
      <c r="B97" s="183"/>
      <c r="C97" s="183" t="s">
        <v>225</v>
      </c>
      <c r="D97" s="96">
        <v>260</v>
      </c>
      <c r="E97" s="96">
        <v>223</v>
      </c>
      <c r="F97" s="96">
        <v>145</v>
      </c>
      <c r="G97" s="96">
        <v>2</v>
      </c>
      <c r="H97" s="96">
        <v>0.6</v>
      </c>
      <c r="I97" s="185">
        <v>1</v>
      </c>
      <c r="J97" s="185">
        <v>1</v>
      </c>
      <c r="K97" s="294" t="s">
        <v>300</v>
      </c>
    </row>
    <row r="98" spans="1:11">
      <c r="A98" s="96">
        <v>90</v>
      </c>
      <c r="B98" s="183"/>
      <c r="C98" s="183" t="s">
        <v>225</v>
      </c>
      <c r="D98" s="96">
        <v>247</v>
      </c>
      <c r="E98" s="96">
        <v>209</v>
      </c>
      <c r="F98" s="96">
        <v>137.19999999999999</v>
      </c>
      <c r="G98" s="96">
        <v>2</v>
      </c>
      <c r="H98" s="96">
        <v>0.5</v>
      </c>
      <c r="I98" s="185">
        <v>1</v>
      </c>
      <c r="J98" s="185">
        <v>2.4</v>
      </c>
      <c r="K98" s="294" t="s">
        <v>300</v>
      </c>
    </row>
    <row r="99" spans="1:11">
      <c r="A99" s="96">
        <v>91</v>
      </c>
      <c r="B99" s="183"/>
      <c r="C99" s="183" t="s">
        <v>225</v>
      </c>
      <c r="D99" s="96">
        <v>257</v>
      </c>
      <c r="E99" s="96">
        <v>215</v>
      </c>
      <c r="F99" s="96">
        <v>153.80000000000001</v>
      </c>
      <c r="G99" s="96">
        <v>1</v>
      </c>
      <c r="H99" s="96">
        <v>0.2</v>
      </c>
      <c r="I99" s="185">
        <v>1</v>
      </c>
      <c r="J99" s="185">
        <v>3.4</v>
      </c>
      <c r="K99" s="294" t="s">
        <v>313</v>
      </c>
    </row>
    <row r="100" spans="1:11">
      <c r="A100" s="96">
        <v>92</v>
      </c>
      <c r="B100" s="183"/>
      <c r="C100" s="183" t="s">
        <v>225</v>
      </c>
      <c r="D100" s="96">
        <v>247</v>
      </c>
      <c r="E100" s="96">
        <v>212</v>
      </c>
      <c r="F100" s="96">
        <v>128</v>
      </c>
      <c r="G100" s="96">
        <v>1</v>
      </c>
      <c r="H100" s="96">
        <v>0.1</v>
      </c>
      <c r="I100" s="185">
        <v>1</v>
      </c>
      <c r="J100" s="185">
        <v>2.2000000000000002</v>
      </c>
      <c r="K100" s="294" t="s">
        <v>296</v>
      </c>
    </row>
    <row r="101" spans="1:11">
      <c r="A101" s="96">
        <v>93</v>
      </c>
      <c r="B101" s="183"/>
      <c r="C101" s="183" t="s">
        <v>225</v>
      </c>
      <c r="D101" s="96">
        <v>267</v>
      </c>
      <c r="E101" s="96">
        <v>229</v>
      </c>
      <c r="F101" s="96">
        <v>164</v>
      </c>
      <c r="G101" s="96">
        <v>2</v>
      </c>
      <c r="H101" s="96">
        <v>0.5</v>
      </c>
      <c r="I101" s="185">
        <v>1</v>
      </c>
      <c r="J101" s="185">
        <v>0</v>
      </c>
      <c r="K101" s="294" t="s">
        <v>293</v>
      </c>
    </row>
    <row r="102" spans="1:11">
      <c r="A102" s="96">
        <v>94</v>
      </c>
      <c r="B102" s="183"/>
      <c r="C102" s="183" t="s">
        <v>225</v>
      </c>
      <c r="D102" s="96">
        <v>257</v>
      </c>
      <c r="E102" s="96">
        <v>219</v>
      </c>
      <c r="F102" s="96">
        <v>143.1</v>
      </c>
      <c r="G102" s="96">
        <v>2</v>
      </c>
      <c r="H102" s="96">
        <v>0.5</v>
      </c>
      <c r="I102" s="185">
        <v>1</v>
      </c>
      <c r="J102" s="185">
        <v>0</v>
      </c>
      <c r="K102" s="294" t="s">
        <v>293</v>
      </c>
    </row>
    <row r="103" spans="1:11">
      <c r="A103" s="96">
        <v>95</v>
      </c>
      <c r="B103" s="183"/>
      <c r="C103" s="183" t="s">
        <v>225</v>
      </c>
      <c r="D103" s="96">
        <v>263</v>
      </c>
      <c r="E103" s="96">
        <v>223</v>
      </c>
      <c r="F103" s="96">
        <v>155.30000000000001</v>
      </c>
      <c r="G103" s="96">
        <v>2</v>
      </c>
      <c r="H103" s="96">
        <v>0.6</v>
      </c>
      <c r="I103" s="185">
        <v>1</v>
      </c>
      <c r="J103" s="185">
        <v>3.2</v>
      </c>
      <c r="K103" s="294" t="s">
        <v>199</v>
      </c>
    </row>
    <row r="104" spans="1:11">
      <c r="A104" s="96">
        <v>96</v>
      </c>
      <c r="B104" s="183"/>
      <c r="C104" s="183" t="s">
        <v>225</v>
      </c>
      <c r="D104" s="96">
        <v>258</v>
      </c>
      <c r="E104" s="96">
        <v>219</v>
      </c>
      <c r="F104" s="96">
        <v>141.1</v>
      </c>
      <c r="G104" s="96">
        <v>2</v>
      </c>
      <c r="H104" s="96">
        <v>0.6</v>
      </c>
      <c r="I104" s="185">
        <v>1</v>
      </c>
      <c r="J104" s="185">
        <v>0</v>
      </c>
      <c r="K104" s="294" t="s">
        <v>293</v>
      </c>
    </row>
    <row r="105" spans="1:11">
      <c r="A105" s="96">
        <v>97</v>
      </c>
      <c r="B105" s="183"/>
      <c r="C105" s="183" t="s">
        <v>225</v>
      </c>
      <c r="D105" s="96">
        <v>253</v>
      </c>
      <c r="E105" s="96">
        <v>214</v>
      </c>
      <c r="F105" s="96">
        <v>140.9</v>
      </c>
      <c r="G105" s="96">
        <v>2</v>
      </c>
      <c r="H105" s="96">
        <v>0.6</v>
      </c>
      <c r="I105" s="185">
        <v>1</v>
      </c>
      <c r="J105" s="185">
        <v>0</v>
      </c>
      <c r="K105" s="294" t="s">
        <v>293</v>
      </c>
    </row>
    <row r="106" spans="1:11">
      <c r="A106" s="96">
        <v>98</v>
      </c>
      <c r="B106" s="183"/>
      <c r="C106" s="183" t="s">
        <v>225</v>
      </c>
      <c r="D106" s="96">
        <v>258</v>
      </c>
      <c r="E106" s="96">
        <v>218</v>
      </c>
      <c r="F106" s="96">
        <v>143</v>
      </c>
      <c r="G106" s="96">
        <v>2</v>
      </c>
      <c r="H106" s="96">
        <v>0.5</v>
      </c>
      <c r="I106" s="185">
        <v>1</v>
      </c>
      <c r="J106" s="185">
        <v>3.1</v>
      </c>
      <c r="K106" s="294" t="s">
        <v>314</v>
      </c>
    </row>
    <row r="107" spans="1:11">
      <c r="A107" s="96">
        <v>99</v>
      </c>
      <c r="B107" s="183"/>
      <c r="C107" s="183" t="s">
        <v>225</v>
      </c>
      <c r="D107" s="96">
        <v>260</v>
      </c>
      <c r="E107" s="96">
        <v>220</v>
      </c>
      <c r="F107" s="96">
        <v>147.30000000000001</v>
      </c>
      <c r="G107" s="96">
        <v>1</v>
      </c>
      <c r="H107" s="96">
        <v>0.1</v>
      </c>
      <c r="I107" s="185">
        <v>1</v>
      </c>
      <c r="J107" s="185">
        <v>0.6</v>
      </c>
      <c r="K107" s="294" t="s">
        <v>315</v>
      </c>
    </row>
    <row r="108" spans="1:11">
      <c r="A108" s="96">
        <v>100</v>
      </c>
      <c r="B108" s="183"/>
      <c r="C108" s="183" t="s">
        <v>225</v>
      </c>
      <c r="D108" s="96">
        <v>252</v>
      </c>
      <c r="E108" s="96">
        <v>213</v>
      </c>
      <c r="F108" s="96">
        <v>136.9</v>
      </c>
      <c r="G108" s="96">
        <v>2</v>
      </c>
      <c r="H108" s="96">
        <v>0.4</v>
      </c>
      <c r="I108" s="185">
        <v>1</v>
      </c>
      <c r="J108" s="185">
        <v>1.5</v>
      </c>
      <c r="K108" s="294" t="s">
        <v>316</v>
      </c>
    </row>
    <row r="109" spans="1:11">
      <c r="A109" s="96">
        <v>101</v>
      </c>
      <c r="B109" s="183"/>
      <c r="C109" s="183" t="s">
        <v>225</v>
      </c>
      <c r="D109" s="96">
        <v>252</v>
      </c>
      <c r="E109" s="96">
        <v>214</v>
      </c>
      <c r="F109" s="96">
        <v>132</v>
      </c>
      <c r="G109" s="96">
        <v>2</v>
      </c>
      <c r="H109" s="96">
        <v>0.6</v>
      </c>
      <c r="I109" s="185">
        <v>1</v>
      </c>
      <c r="J109" s="185">
        <v>0.4</v>
      </c>
      <c r="K109" s="294" t="s">
        <v>199</v>
      </c>
    </row>
    <row r="110" spans="1:11">
      <c r="A110" s="96">
        <v>102</v>
      </c>
      <c r="B110" s="183"/>
      <c r="C110" s="183" t="s">
        <v>225</v>
      </c>
      <c r="D110" s="96">
        <v>258</v>
      </c>
      <c r="E110" s="96">
        <v>216</v>
      </c>
      <c r="F110" s="96">
        <v>145.69999999999999</v>
      </c>
      <c r="G110" s="96">
        <v>2</v>
      </c>
      <c r="H110" s="96">
        <v>0.5</v>
      </c>
      <c r="I110" s="185">
        <v>1</v>
      </c>
      <c r="J110" s="185">
        <v>2.4</v>
      </c>
      <c r="K110" s="294" t="s">
        <v>317</v>
      </c>
    </row>
    <row r="111" spans="1:11">
      <c r="A111" s="96">
        <v>103</v>
      </c>
      <c r="B111" s="183"/>
      <c r="C111" s="183" t="s">
        <v>225</v>
      </c>
      <c r="D111" s="96">
        <v>253</v>
      </c>
      <c r="E111" s="96">
        <v>214</v>
      </c>
      <c r="F111" s="96">
        <v>151</v>
      </c>
      <c r="G111" s="96">
        <v>2</v>
      </c>
      <c r="H111" s="96">
        <v>0.5</v>
      </c>
      <c r="I111" s="185">
        <v>1</v>
      </c>
      <c r="J111" s="185">
        <v>1.9</v>
      </c>
      <c r="K111" s="294" t="s">
        <v>198</v>
      </c>
    </row>
    <row r="112" spans="1:11">
      <c r="A112" s="96">
        <v>104</v>
      </c>
      <c r="B112" s="183"/>
      <c r="C112" s="183" t="s">
        <v>225</v>
      </c>
      <c r="D112" s="96">
        <v>252</v>
      </c>
      <c r="E112" s="96">
        <v>214</v>
      </c>
      <c r="F112" s="96">
        <v>134</v>
      </c>
      <c r="G112" s="96">
        <v>1</v>
      </c>
      <c r="H112" s="96">
        <v>0.1</v>
      </c>
      <c r="I112" s="185">
        <v>1</v>
      </c>
      <c r="J112" s="185">
        <v>0.6</v>
      </c>
      <c r="K112" s="294" t="s">
        <v>318</v>
      </c>
    </row>
    <row r="113" spans="1:11">
      <c r="A113" s="96">
        <v>105</v>
      </c>
      <c r="B113" s="183"/>
      <c r="C113" s="183" t="s">
        <v>225</v>
      </c>
      <c r="D113" s="96">
        <v>259</v>
      </c>
      <c r="E113" s="96">
        <v>218</v>
      </c>
      <c r="F113" s="96">
        <v>146.5</v>
      </c>
      <c r="G113" s="96">
        <v>2</v>
      </c>
      <c r="H113" s="96">
        <v>0.7</v>
      </c>
      <c r="I113" s="185">
        <v>1</v>
      </c>
      <c r="J113" s="185">
        <v>1.5</v>
      </c>
      <c r="K113" s="294" t="s">
        <v>319</v>
      </c>
    </row>
    <row r="114" spans="1:11">
      <c r="A114" s="96">
        <v>106</v>
      </c>
      <c r="B114" s="183"/>
      <c r="C114" s="183" t="s">
        <v>225</v>
      </c>
      <c r="D114" s="96">
        <v>253</v>
      </c>
      <c r="E114" s="96">
        <v>214</v>
      </c>
      <c r="F114" s="96">
        <v>133.6</v>
      </c>
      <c r="G114" s="96">
        <v>2</v>
      </c>
      <c r="H114" s="96">
        <v>0.4</v>
      </c>
      <c r="I114" s="185">
        <v>1</v>
      </c>
      <c r="J114" s="185">
        <v>0</v>
      </c>
      <c r="K114" s="294" t="s">
        <v>293</v>
      </c>
    </row>
    <row r="115" spans="1:11">
      <c r="A115" s="96">
        <v>107</v>
      </c>
      <c r="B115" s="183"/>
      <c r="C115" s="183" t="s">
        <v>225</v>
      </c>
      <c r="D115" s="96">
        <v>244</v>
      </c>
      <c r="E115" s="96">
        <v>208</v>
      </c>
      <c r="F115" s="96">
        <v>133.4</v>
      </c>
      <c r="G115" s="96">
        <v>1</v>
      </c>
      <c r="H115" s="96">
        <v>0.3</v>
      </c>
      <c r="I115" s="185">
        <v>1</v>
      </c>
      <c r="J115" s="185">
        <v>1</v>
      </c>
      <c r="K115" s="294" t="s">
        <v>198</v>
      </c>
    </row>
    <row r="116" spans="1:11">
      <c r="A116" s="96">
        <v>108</v>
      </c>
      <c r="B116" s="183"/>
      <c r="C116" s="183" t="s">
        <v>225</v>
      </c>
      <c r="D116" s="96">
        <v>257</v>
      </c>
      <c r="E116" s="96">
        <v>218</v>
      </c>
      <c r="F116" s="96">
        <v>138.69999999999999</v>
      </c>
      <c r="G116" s="96">
        <v>1</v>
      </c>
      <c r="H116" s="96">
        <v>0.2</v>
      </c>
      <c r="I116" s="185">
        <v>1</v>
      </c>
      <c r="J116" s="185">
        <v>1.8</v>
      </c>
      <c r="K116" s="294" t="s">
        <v>291</v>
      </c>
    </row>
    <row r="117" spans="1:11">
      <c r="A117" s="96">
        <v>109</v>
      </c>
      <c r="B117" s="183"/>
      <c r="C117" s="183" t="s">
        <v>225</v>
      </c>
      <c r="D117" s="96">
        <v>249</v>
      </c>
      <c r="E117" s="96">
        <v>212</v>
      </c>
      <c r="F117" s="96">
        <v>138.1</v>
      </c>
      <c r="G117" s="96">
        <v>1</v>
      </c>
      <c r="H117" s="96">
        <v>0.1</v>
      </c>
      <c r="I117" s="185">
        <v>1</v>
      </c>
      <c r="J117" s="185">
        <v>2.7</v>
      </c>
      <c r="K117" s="294" t="s">
        <v>315</v>
      </c>
    </row>
    <row r="118" spans="1:11">
      <c r="A118" s="96">
        <v>110</v>
      </c>
      <c r="B118" s="183"/>
      <c r="C118" s="183" t="s">
        <v>225</v>
      </c>
      <c r="D118" s="96">
        <v>260</v>
      </c>
      <c r="E118" s="96">
        <v>220</v>
      </c>
      <c r="F118" s="96">
        <v>142.1</v>
      </c>
      <c r="G118" s="96">
        <v>2</v>
      </c>
      <c r="H118" s="96">
        <v>0.7</v>
      </c>
      <c r="I118" s="185">
        <v>1</v>
      </c>
      <c r="J118" s="185">
        <v>0</v>
      </c>
      <c r="K118" s="294" t="s">
        <v>293</v>
      </c>
    </row>
    <row r="119" spans="1:11">
      <c r="A119" s="96">
        <v>111</v>
      </c>
      <c r="B119" s="183"/>
      <c r="C119" s="183" t="s">
        <v>225</v>
      </c>
      <c r="D119" s="96">
        <v>251</v>
      </c>
      <c r="E119" s="96">
        <v>213</v>
      </c>
      <c r="F119" s="96">
        <v>137.1</v>
      </c>
      <c r="G119" s="96">
        <v>1</v>
      </c>
      <c r="H119" s="96">
        <v>0.1</v>
      </c>
      <c r="I119" s="185">
        <v>1</v>
      </c>
      <c r="J119" s="185">
        <v>1.5</v>
      </c>
      <c r="K119" s="294" t="s">
        <v>198</v>
      </c>
    </row>
    <row r="120" spans="1:11">
      <c r="A120" s="96">
        <v>112</v>
      </c>
      <c r="B120" s="183"/>
      <c r="C120" s="183" t="s">
        <v>225</v>
      </c>
      <c r="D120" s="96">
        <v>251</v>
      </c>
      <c r="E120" s="96">
        <v>213</v>
      </c>
      <c r="F120" s="96">
        <v>117.4</v>
      </c>
      <c r="G120" s="96">
        <v>2</v>
      </c>
      <c r="H120" s="96">
        <v>0.5</v>
      </c>
      <c r="I120" s="185">
        <v>1</v>
      </c>
      <c r="J120" s="185">
        <v>0</v>
      </c>
      <c r="K120" s="294" t="s">
        <v>293</v>
      </c>
    </row>
    <row r="121" spans="1:11">
      <c r="A121" s="96">
        <v>113</v>
      </c>
      <c r="B121" s="183"/>
      <c r="C121" s="183" t="s">
        <v>225</v>
      </c>
      <c r="D121" s="96">
        <v>252</v>
      </c>
      <c r="E121" s="96">
        <v>213</v>
      </c>
      <c r="F121" s="96">
        <v>136.6</v>
      </c>
      <c r="G121" s="96">
        <v>2</v>
      </c>
      <c r="H121" s="96">
        <v>0.4</v>
      </c>
      <c r="I121" s="185">
        <v>1</v>
      </c>
      <c r="J121" s="185">
        <v>1.6</v>
      </c>
      <c r="K121" s="294" t="s">
        <v>291</v>
      </c>
    </row>
    <row r="122" spans="1:11">
      <c r="A122" s="209">
        <v>114</v>
      </c>
      <c r="B122" s="194"/>
      <c r="C122" s="194" t="s">
        <v>225</v>
      </c>
      <c r="D122" s="209">
        <v>254</v>
      </c>
      <c r="E122" s="209">
        <v>215</v>
      </c>
      <c r="F122" s="209">
        <v>156.69999999999999</v>
      </c>
      <c r="G122" s="209">
        <v>1</v>
      </c>
      <c r="H122" s="209">
        <v>0.1</v>
      </c>
      <c r="I122" s="208">
        <v>1</v>
      </c>
      <c r="J122" s="208">
        <v>1.6</v>
      </c>
      <c r="K122" s="295" t="s">
        <v>198</v>
      </c>
    </row>
    <row r="123" spans="1:11">
      <c r="A123">
        <v>115</v>
      </c>
      <c r="C123" s="88" t="s">
        <v>271</v>
      </c>
      <c r="D123">
        <v>216</v>
      </c>
      <c r="E123">
        <v>181</v>
      </c>
      <c r="F123">
        <v>82.4</v>
      </c>
      <c r="G123" s="185">
        <v>2</v>
      </c>
      <c r="H123" s="185">
        <v>0.2</v>
      </c>
      <c r="I123" s="185">
        <v>1</v>
      </c>
      <c r="J123" s="185">
        <v>2.1</v>
      </c>
      <c r="K123" s="294" t="s">
        <v>319</v>
      </c>
    </row>
    <row r="124" spans="1:11">
      <c r="A124">
        <v>116</v>
      </c>
      <c r="C124" s="88" t="s">
        <v>271</v>
      </c>
      <c r="D124">
        <v>224</v>
      </c>
      <c r="E124">
        <v>190</v>
      </c>
      <c r="F124">
        <v>101.5</v>
      </c>
      <c r="G124" s="185">
        <v>1</v>
      </c>
      <c r="H124" s="185">
        <v>0.2</v>
      </c>
      <c r="I124" s="185">
        <v>1</v>
      </c>
      <c r="J124" s="185">
        <v>1.8</v>
      </c>
      <c r="K124" s="294" t="s">
        <v>286</v>
      </c>
    </row>
    <row r="125" spans="1:11">
      <c r="A125">
        <v>117</v>
      </c>
      <c r="C125" s="88" t="s">
        <v>271</v>
      </c>
      <c r="D125">
        <v>216</v>
      </c>
      <c r="E125">
        <v>183</v>
      </c>
      <c r="F125">
        <v>88.4</v>
      </c>
      <c r="G125" s="185">
        <v>1</v>
      </c>
      <c r="H125" s="185">
        <v>0.1</v>
      </c>
      <c r="I125" s="185">
        <v>1</v>
      </c>
      <c r="J125" s="185">
        <v>0.7</v>
      </c>
      <c r="K125" s="294" t="s">
        <v>286</v>
      </c>
    </row>
    <row r="126" spans="1:11">
      <c r="A126">
        <v>118</v>
      </c>
      <c r="C126" s="88" t="s">
        <v>271</v>
      </c>
      <c r="D126">
        <v>222</v>
      </c>
      <c r="E126">
        <v>187</v>
      </c>
      <c r="F126">
        <v>91.3</v>
      </c>
      <c r="G126" s="185">
        <v>1</v>
      </c>
      <c r="H126" s="185">
        <v>0.1</v>
      </c>
      <c r="I126" s="185">
        <v>1</v>
      </c>
      <c r="J126" s="185">
        <v>1.6</v>
      </c>
      <c r="K126" s="294" t="s">
        <v>318</v>
      </c>
    </row>
    <row r="127" spans="1:11">
      <c r="A127">
        <v>119</v>
      </c>
      <c r="C127" s="88" t="s">
        <v>271</v>
      </c>
      <c r="D127">
        <v>223</v>
      </c>
      <c r="E127">
        <v>188</v>
      </c>
      <c r="F127">
        <v>99.3</v>
      </c>
      <c r="G127" s="185">
        <v>1</v>
      </c>
      <c r="H127" s="185">
        <v>0.1</v>
      </c>
      <c r="I127" s="185">
        <v>1</v>
      </c>
      <c r="J127" s="185">
        <v>2.4</v>
      </c>
      <c r="K127" s="294" t="s">
        <v>320</v>
      </c>
    </row>
    <row r="128" spans="1:11">
      <c r="A128">
        <v>120</v>
      </c>
      <c r="C128" s="88" t="s">
        <v>271</v>
      </c>
      <c r="D128">
        <v>215</v>
      </c>
      <c r="E128">
        <v>180</v>
      </c>
      <c r="F128">
        <v>82</v>
      </c>
      <c r="G128" s="185">
        <v>1</v>
      </c>
      <c r="H128" s="185">
        <v>0.1</v>
      </c>
      <c r="I128" s="185">
        <v>1</v>
      </c>
      <c r="J128" s="185">
        <v>0</v>
      </c>
      <c r="K128" s="294" t="s">
        <v>293</v>
      </c>
    </row>
    <row r="129" spans="1:11">
      <c r="A129">
        <v>121</v>
      </c>
      <c r="C129" s="88" t="s">
        <v>271</v>
      </c>
      <c r="D129">
        <v>222</v>
      </c>
      <c r="E129">
        <v>189</v>
      </c>
      <c r="F129">
        <v>100.8</v>
      </c>
      <c r="G129" s="185">
        <v>2</v>
      </c>
      <c r="H129" s="185">
        <v>0.4</v>
      </c>
      <c r="I129" s="185">
        <v>1</v>
      </c>
      <c r="J129" s="185">
        <v>1.6</v>
      </c>
      <c r="K129" s="294" t="s">
        <v>298</v>
      </c>
    </row>
    <row r="130" spans="1:11">
      <c r="A130">
        <v>122</v>
      </c>
      <c r="C130" s="88" t="s">
        <v>271</v>
      </c>
      <c r="D130">
        <v>231</v>
      </c>
      <c r="E130">
        <v>194</v>
      </c>
      <c r="F130">
        <v>97.9</v>
      </c>
      <c r="G130" s="185">
        <v>1</v>
      </c>
      <c r="H130" s="185">
        <v>0.1</v>
      </c>
      <c r="I130" s="185">
        <v>1</v>
      </c>
      <c r="J130" s="185">
        <v>1.5</v>
      </c>
      <c r="K130" s="294" t="s">
        <v>291</v>
      </c>
    </row>
    <row r="131" spans="1:11">
      <c r="A131">
        <v>123</v>
      </c>
      <c r="C131" s="88" t="s">
        <v>271</v>
      </c>
      <c r="D131">
        <v>220</v>
      </c>
      <c r="E131">
        <v>184</v>
      </c>
      <c r="F131">
        <v>93.5</v>
      </c>
      <c r="G131" s="185">
        <v>1</v>
      </c>
      <c r="H131" s="185">
        <v>0.1</v>
      </c>
      <c r="I131" s="185">
        <v>1</v>
      </c>
      <c r="J131" s="185">
        <v>0</v>
      </c>
      <c r="K131" s="294" t="s">
        <v>293</v>
      </c>
    </row>
    <row r="132" spans="1:11">
      <c r="A132">
        <v>124</v>
      </c>
      <c r="C132" s="88" t="s">
        <v>271</v>
      </c>
      <c r="D132">
        <v>217</v>
      </c>
      <c r="E132">
        <v>183</v>
      </c>
      <c r="F132">
        <v>88.6</v>
      </c>
      <c r="G132" s="185">
        <v>1</v>
      </c>
      <c r="H132" s="185">
        <v>0.1</v>
      </c>
      <c r="I132" s="185">
        <v>1</v>
      </c>
      <c r="J132" s="185">
        <v>1.2</v>
      </c>
      <c r="K132" s="294" t="s">
        <v>291</v>
      </c>
    </row>
    <row r="133" spans="1:11">
      <c r="A133">
        <v>125</v>
      </c>
      <c r="C133" s="88" t="s">
        <v>271</v>
      </c>
      <c r="D133">
        <v>224</v>
      </c>
      <c r="E133">
        <v>190</v>
      </c>
      <c r="F133">
        <v>93.3</v>
      </c>
      <c r="G133" s="185">
        <v>1</v>
      </c>
      <c r="H133" s="185">
        <v>0.1</v>
      </c>
      <c r="I133" s="185">
        <v>1</v>
      </c>
      <c r="J133" s="185">
        <v>2.7</v>
      </c>
      <c r="K133" s="294" t="s">
        <v>315</v>
      </c>
    </row>
    <row r="134" spans="1:11">
      <c r="A134">
        <v>126</v>
      </c>
      <c r="C134" s="88" t="s">
        <v>271</v>
      </c>
      <c r="D134">
        <v>214</v>
      </c>
      <c r="E134">
        <v>180</v>
      </c>
      <c r="F134">
        <v>86.4</v>
      </c>
      <c r="G134" s="185">
        <v>1</v>
      </c>
      <c r="H134" s="185">
        <v>0</v>
      </c>
      <c r="I134" s="185">
        <v>1</v>
      </c>
      <c r="J134" s="185">
        <v>4.3</v>
      </c>
      <c r="K134" s="294" t="s">
        <v>198</v>
      </c>
    </row>
    <row r="135" spans="1:11">
      <c r="A135">
        <v>127</v>
      </c>
      <c r="C135" s="88" t="s">
        <v>271</v>
      </c>
      <c r="D135">
        <v>214</v>
      </c>
      <c r="E135">
        <v>182</v>
      </c>
      <c r="F135">
        <v>89.4</v>
      </c>
      <c r="G135" s="185">
        <v>2</v>
      </c>
      <c r="H135" s="185">
        <v>0.3</v>
      </c>
      <c r="I135" s="185">
        <v>1</v>
      </c>
      <c r="J135" s="185">
        <v>1.5</v>
      </c>
      <c r="K135" s="294" t="s">
        <v>321</v>
      </c>
    </row>
    <row r="136" spans="1:11">
      <c r="A136">
        <v>128</v>
      </c>
      <c r="C136" s="88" t="s">
        <v>271</v>
      </c>
      <c r="D136">
        <v>212</v>
      </c>
      <c r="E136">
        <v>179</v>
      </c>
      <c r="F136">
        <v>80.5</v>
      </c>
      <c r="G136" s="185">
        <v>2</v>
      </c>
      <c r="H136" s="185">
        <v>0.3</v>
      </c>
      <c r="I136" s="185">
        <v>1</v>
      </c>
      <c r="J136" s="185">
        <v>0.4</v>
      </c>
      <c r="K136" s="294" t="s">
        <v>286</v>
      </c>
    </row>
    <row r="137" spans="1:11">
      <c r="A137">
        <v>129</v>
      </c>
      <c r="C137" s="88" t="s">
        <v>271</v>
      </c>
      <c r="D137">
        <v>214</v>
      </c>
      <c r="E137">
        <v>179</v>
      </c>
      <c r="F137">
        <v>84.5</v>
      </c>
      <c r="G137" s="185">
        <v>1</v>
      </c>
      <c r="H137" s="185">
        <v>0.1</v>
      </c>
      <c r="I137" s="185">
        <v>1</v>
      </c>
      <c r="J137" s="185">
        <v>1.5</v>
      </c>
      <c r="K137" s="294" t="s">
        <v>322</v>
      </c>
    </row>
    <row r="138" spans="1:11">
      <c r="A138">
        <v>130</v>
      </c>
      <c r="C138" s="88" t="s">
        <v>271</v>
      </c>
      <c r="D138">
        <v>222</v>
      </c>
      <c r="E138">
        <v>188</v>
      </c>
      <c r="F138">
        <v>93.9</v>
      </c>
      <c r="G138" s="185">
        <v>1</v>
      </c>
      <c r="H138" s="185">
        <v>0.1</v>
      </c>
      <c r="I138" s="185">
        <v>1</v>
      </c>
      <c r="J138" s="185">
        <v>0.9</v>
      </c>
      <c r="K138" s="294" t="s">
        <v>323</v>
      </c>
    </row>
    <row r="139" spans="1:11">
      <c r="A139">
        <v>131</v>
      </c>
      <c r="C139" s="88" t="s">
        <v>271</v>
      </c>
      <c r="D139">
        <v>213</v>
      </c>
      <c r="E139">
        <v>179</v>
      </c>
      <c r="F139">
        <v>89.5</v>
      </c>
      <c r="G139" s="185">
        <v>1</v>
      </c>
      <c r="H139" s="185">
        <v>0.1</v>
      </c>
      <c r="I139" s="185">
        <v>1</v>
      </c>
      <c r="J139" s="185">
        <v>1.4</v>
      </c>
      <c r="K139" s="294" t="s">
        <v>300</v>
      </c>
    </row>
    <row r="140" spans="1:11">
      <c r="A140">
        <v>132</v>
      </c>
      <c r="C140" s="88" t="s">
        <v>271</v>
      </c>
      <c r="D140">
        <v>226</v>
      </c>
      <c r="E140">
        <v>189</v>
      </c>
      <c r="F140">
        <v>101.3</v>
      </c>
      <c r="G140" s="185">
        <v>2</v>
      </c>
      <c r="H140" s="185">
        <v>0.3</v>
      </c>
      <c r="I140" s="185">
        <v>1</v>
      </c>
      <c r="J140" s="185">
        <v>8.6999999999999993</v>
      </c>
      <c r="K140" s="294" t="s">
        <v>198</v>
      </c>
    </row>
    <row r="141" spans="1:11">
      <c r="A141">
        <v>133</v>
      </c>
      <c r="C141" s="88" t="s">
        <v>271</v>
      </c>
      <c r="D141">
        <v>232</v>
      </c>
      <c r="E141">
        <v>196</v>
      </c>
      <c r="F141">
        <v>97.3</v>
      </c>
      <c r="G141" s="185">
        <v>1</v>
      </c>
      <c r="H141" s="185">
        <v>0.1</v>
      </c>
      <c r="I141" s="185">
        <v>1</v>
      </c>
      <c r="J141" s="185">
        <v>1.1000000000000001</v>
      </c>
      <c r="K141" s="294" t="s">
        <v>320</v>
      </c>
    </row>
    <row r="142" spans="1:11">
      <c r="A142">
        <v>134</v>
      </c>
      <c r="C142" s="88" t="s">
        <v>271</v>
      </c>
      <c r="D142">
        <v>216</v>
      </c>
      <c r="E142">
        <v>184</v>
      </c>
      <c r="F142">
        <v>83.9</v>
      </c>
      <c r="G142" s="185">
        <v>1</v>
      </c>
      <c r="H142" s="185">
        <v>0.1</v>
      </c>
      <c r="I142" s="185">
        <v>1</v>
      </c>
      <c r="J142" s="185">
        <v>0.7</v>
      </c>
      <c r="K142" s="294" t="s">
        <v>299</v>
      </c>
    </row>
    <row r="143" spans="1:11">
      <c r="A143">
        <v>135</v>
      </c>
      <c r="C143" s="88" t="s">
        <v>271</v>
      </c>
      <c r="D143">
        <v>225</v>
      </c>
      <c r="E143">
        <v>188</v>
      </c>
      <c r="F143">
        <v>94.2</v>
      </c>
      <c r="G143" s="185">
        <v>1</v>
      </c>
      <c r="H143" s="185">
        <v>0.1</v>
      </c>
      <c r="I143" s="185">
        <v>1</v>
      </c>
      <c r="J143" s="185">
        <v>3.2</v>
      </c>
      <c r="K143" s="294" t="s">
        <v>198</v>
      </c>
    </row>
    <row r="144" spans="1:11">
      <c r="A144">
        <v>136</v>
      </c>
      <c r="C144" s="88" t="s">
        <v>271</v>
      </c>
      <c r="D144">
        <v>214</v>
      </c>
      <c r="E144">
        <v>179</v>
      </c>
      <c r="F144">
        <v>82.5</v>
      </c>
      <c r="G144" s="185">
        <v>2</v>
      </c>
      <c r="H144" s="185">
        <v>0.3</v>
      </c>
      <c r="I144" s="185">
        <v>1</v>
      </c>
      <c r="J144" s="185">
        <v>0.6</v>
      </c>
      <c r="K144" s="294" t="s">
        <v>282</v>
      </c>
    </row>
    <row r="145" spans="1:15">
      <c r="A145">
        <v>137</v>
      </c>
      <c r="C145" s="88" t="s">
        <v>271</v>
      </c>
      <c r="D145">
        <v>223</v>
      </c>
      <c r="E145">
        <v>189</v>
      </c>
      <c r="F145">
        <v>87.2</v>
      </c>
      <c r="G145" s="185">
        <v>2</v>
      </c>
      <c r="H145" s="185">
        <v>0.3</v>
      </c>
      <c r="I145" s="185">
        <v>1</v>
      </c>
      <c r="J145" s="185">
        <v>3.3</v>
      </c>
      <c r="K145" s="294" t="s">
        <v>324</v>
      </c>
    </row>
    <row r="146" spans="1:15">
      <c r="A146">
        <v>138</v>
      </c>
      <c r="C146" s="88" t="s">
        <v>271</v>
      </c>
      <c r="D146">
        <v>224</v>
      </c>
      <c r="E146">
        <v>189</v>
      </c>
      <c r="F146">
        <v>100.8</v>
      </c>
      <c r="G146" s="185">
        <v>1</v>
      </c>
      <c r="H146" s="185">
        <v>0</v>
      </c>
      <c r="I146" s="185">
        <v>1</v>
      </c>
      <c r="J146" s="185">
        <v>2.7</v>
      </c>
      <c r="K146" s="294" t="s">
        <v>198</v>
      </c>
    </row>
    <row r="147" spans="1:15">
      <c r="A147">
        <v>139</v>
      </c>
      <c r="C147" s="88" t="s">
        <v>271</v>
      </c>
      <c r="D147">
        <v>222</v>
      </c>
      <c r="E147">
        <v>188</v>
      </c>
      <c r="F147">
        <v>87.5</v>
      </c>
      <c r="G147" s="185">
        <v>1</v>
      </c>
      <c r="H147" s="185">
        <v>0</v>
      </c>
      <c r="I147" s="185">
        <v>1</v>
      </c>
      <c r="J147" s="185">
        <v>2.2000000000000002</v>
      </c>
      <c r="K147" s="294" t="s">
        <v>325</v>
      </c>
    </row>
    <row r="148" spans="1:15">
      <c r="A148">
        <v>140</v>
      </c>
      <c r="C148" s="88" t="s">
        <v>271</v>
      </c>
      <c r="D148">
        <v>214</v>
      </c>
      <c r="E148">
        <v>182</v>
      </c>
      <c r="F148">
        <v>85.8</v>
      </c>
      <c r="G148" s="185">
        <v>2</v>
      </c>
      <c r="H148" s="185">
        <v>0.3</v>
      </c>
      <c r="I148" s="185">
        <v>1</v>
      </c>
      <c r="J148" s="185">
        <v>4.0999999999999996</v>
      </c>
      <c r="K148" s="294" t="s">
        <v>198</v>
      </c>
      <c r="M148" s="183"/>
      <c r="N148" s="183"/>
    </row>
    <row r="149" spans="1:15">
      <c r="A149">
        <v>141</v>
      </c>
      <c r="C149" s="88" t="s">
        <v>271</v>
      </c>
      <c r="D149">
        <v>228</v>
      </c>
      <c r="E149">
        <v>193</v>
      </c>
      <c r="F149">
        <v>93.8</v>
      </c>
      <c r="G149" s="185">
        <v>2</v>
      </c>
      <c r="H149" s="185">
        <v>0.3</v>
      </c>
      <c r="I149" s="185">
        <v>1</v>
      </c>
      <c r="J149" s="185">
        <v>0.1</v>
      </c>
      <c r="K149" s="294" t="s">
        <v>198</v>
      </c>
      <c r="M149" s="183"/>
      <c r="N149" s="296"/>
    </row>
    <row r="150" spans="1:15">
      <c r="A150">
        <v>142</v>
      </c>
      <c r="C150" s="88" t="s">
        <v>326</v>
      </c>
      <c r="D150">
        <v>225</v>
      </c>
      <c r="E150">
        <v>192</v>
      </c>
      <c r="F150">
        <v>106.4</v>
      </c>
      <c r="G150" s="185">
        <v>1</v>
      </c>
      <c r="H150" s="185">
        <v>0.1</v>
      </c>
      <c r="I150" s="185">
        <v>1</v>
      </c>
      <c r="J150" s="185">
        <v>6.7</v>
      </c>
      <c r="K150" s="294" t="s">
        <v>327</v>
      </c>
      <c r="M150" s="183"/>
      <c r="N150" s="183"/>
    </row>
    <row r="151" spans="1:15">
      <c r="A151">
        <v>143</v>
      </c>
      <c r="C151" s="88" t="s">
        <v>326</v>
      </c>
      <c r="D151">
        <v>227</v>
      </c>
      <c r="E151">
        <v>192</v>
      </c>
      <c r="F151">
        <v>106.1</v>
      </c>
      <c r="G151" s="185">
        <v>1</v>
      </c>
      <c r="H151" s="185">
        <v>0.2</v>
      </c>
      <c r="I151" s="185">
        <v>1</v>
      </c>
      <c r="J151" s="185">
        <v>1.5</v>
      </c>
      <c r="K151" s="294" t="s">
        <v>328</v>
      </c>
      <c r="M151" s="99" t="s">
        <v>329</v>
      </c>
      <c r="N151" s="99" t="s">
        <v>330</v>
      </c>
    </row>
    <row r="152" spans="1:15">
      <c r="A152" s="209">
        <v>144</v>
      </c>
      <c r="B152" s="194"/>
      <c r="C152" s="194" t="s">
        <v>326</v>
      </c>
      <c r="D152" s="209">
        <v>224</v>
      </c>
      <c r="E152" s="209">
        <v>188</v>
      </c>
      <c r="F152" s="209">
        <v>96.9</v>
      </c>
      <c r="G152" s="208">
        <v>1</v>
      </c>
      <c r="H152" s="208">
        <v>0</v>
      </c>
      <c r="I152" s="208">
        <v>1</v>
      </c>
      <c r="J152" s="208">
        <v>0.1</v>
      </c>
      <c r="K152" s="295" t="s">
        <v>331</v>
      </c>
      <c r="M152" s="99">
        <v>153</v>
      </c>
      <c r="N152" s="297">
        <v>13585</v>
      </c>
    </row>
    <row r="153" spans="1:15">
      <c r="C153" s="88"/>
      <c r="K153" s="104"/>
      <c r="M153" s="183"/>
      <c r="N153" s="183"/>
    </row>
    <row r="154" spans="1:15">
      <c r="C154" s="88"/>
      <c r="K154" s="104"/>
      <c r="M154" s="183"/>
      <c r="N154" s="183"/>
    </row>
    <row r="155" spans="1:15">
      <c r="C155" s="88"/>
      <c r="K155" s="104"/>
    </row>
    <row r="156" spans="1:15">
      <c r="C156" s="88"/>
      <c r="K156" s="104"/>
    </row>
    <row r="157" spans="1:15" s="282" customFormat="1">
      <c r="A157"/>
      <c r="B157" s="88"/>
      <c r="C157" s="88"/>
      <c r="D157"/>
      <c r="E157"/>
      <c r="F157"/>
      <c r="G157"/>
      <c r="H157"/>
      <c r="I157"/>
      <c r="J157"/>
      <c r="K157" s="104"/>
      <c r="L157"/>
      <c r="M157"/>
      <c r="N157"/>
      <c r="O157"/>
    </row>
    <row r="158" spans="1:15" s="282" customFormat="1">
      <c r="A158"/>
      <c r="B158" s="88"/>
      <c r="C158" s="88"/>
      <c r="D158"/>
      <c r="E158"/>
      <c r="F158"/>
      <c r="G158"/>
      <c r="H158"/>
      <c r="I158"/>
      <c r="J158"/>
      <c r="K158" s="104"/>
      <c r="L158"/>
      <c r="M158"/>
      <c r="N158"/>
      <c r="O158"/>
    </row>
    <row r="159" spans="1:15" s="282" customFormat="1">
      <c r="A159"/>
      <c r="B159" s="88"/>
      <c r="C159" s="88"/>
      <c r="D159"/>
      <c r="E159"/>
      <c r="F159"/>
      <c r="G159"/>
      <c r="H159"/>
      <c r="I159"/>
      <c r="J159"/>
      <c r="K159" s="104"/>
      <c r="L159"/>
      <c r="M159"/>
      <c r="N159"/>
      <c r="O159"/>
    </row>
    <row r="160" spans="1:15" s="282" customFormat="1">
      <c r="A160"/>
      <c r="B160" s="88"/>
      <c r="C160" s="88"/>
      <c r="D160"/>
      <c r="E160"/>
      <c r="F160"/>
      <c r="G160"/>
      <c r="H160"/>
      <c r="I160"/>
      <c r="J160"/>
      <c r="K160" s="104"/>
      <c r="L160"/>
      <c r="M160"/>
      <c r="N160"/>
      <c r="O160"/>
    </row>
    <row r="161" spans="1:15" s="282" customFormat="1">
      <c r="A161"/>
      <c r="B161" s="88"/>
      <c r="C161" s="88"/>
      <c r="D161"/>
      <c r="E161"/>
      <c r="F161"/>
      <c r="G161"/>
      <c r="H161"/>
      <c r="I161"/>
      <c r="J161"/>
      <c r="K161" s="104"/>
      <c r="L161"/>
      <c r="M161"/>
      <c r="N161"/>
      <c r="O161"/>
    </row>
    <row r="162" spans="1:15" s="282" customFormat="1">
      <c r="A162"/>
      <c r="B162" s="88"/>
      <c r="C162" s="88"/>
      <c r="D162"/>
      <c r="E162"/>
      <c r="F162"/>
      <c r="G162"/>
      <c r="H162"/>
      <c r="I162"/>
      <c r="J162"/>
      <c r="K162" s="104"/>
      <c r="L162"/>
      <c r="M162"/>
      <c r="N162"/>
      <c r="O162"/>
    </row>
    <row r="163" spans="1:15" s="282" customFormat="1">
      <c r="A163"/>
      <c r="B163" s="88"/>
      <c r="C163" s="88"/>
      <c r="D163"/>
      <c r="E163"/>
      <c r="F163"/>
      <c r="G163"/>
      <c r="H163"/>
      <c r="I163"/>
      <c r="J163"/>
      <c r="K163" s="104"/>
      <c r="L163"/>
      <c r="M163"/>
      <c r="N163"/>
      <c r="O163"/>
    </row>
    <row r="164" spans="1:15" s="282" customFormat="1">
      <c r="A164"/>
      <c r="B164" s="88"/>
      <c r="C164" s="88"/>
      <c r="D164"/>
      <c r="E164"/>
      <c r="F164"/>
      <c r="G164"/>
      <c r="H164"/>
      <c r="I164"/>
      <c r="J164"/>
      <c r="K164" s="104"/>
      <c r="L164"/>
      <c r="M164"/>
      <c r="N164"/>
      <c r="O164"/>
    </row>
    <row r="165" spans="1:15" s="282" customFormat="1">
      <c r="A165"/>
      <c r="B165" s="88"/>
      <c r="C165" s="88"/>
      <c r="D165"/>
      <c r="E165"/>
      <c r="F165"/>
      <c r="G165"/>
      <c r="H165"/>
      <c r="I165"/>
      <c r="J165"/>
      <c r="K165" s="104"/>
      <c r="L165"/>
      <c r="M165"/>
      <c r="N165"/>
      <c r="O165"/>
    </row>
    <row r="166" spans="1:15" s="282" customFormat="1">
      <c r="A166"/>
      <c r="B166" s="88"/>
      <c r="C166" s="88"/>
      <c r="D166"/>
      <c r="E166"/>
      <c r="F166"/>
      <c r="G166"/>
      <c r="H166"/>
      <c r="I166"/>
      <c r="J166"/>
      <c r="K166" s="104"/>
      <c r="L166"/>
      <c r="M166"/>
      <c r="N166"/>
      <c r="O166"/>
    </row>
    <row r="167" spans="1:15" s="282" customFormat="1">
      <c r="A167"/>
      <c r="B167" s="88"/>
      <c r="C167" s="88"/>
      <c r="D167"/>
      <c r="E167"/>
      <c r="F167"/>
      <c r="G167"/>
      <c r="H167"/>
      <c r="I167"/>
      <c r="J167"/>
      <c r="K167" s="104"/>
      <c r="L167"/>
      <c r="M167"/>
      <c r="N167"/>
      <c r="O167"/>
    </row>
    <row r="168" spans="1:15" s="282" customFormat="1">
      <c r="A168"/>
      <c r="B168" s="88"/>
      <c r="C168" s="88"/>
      <c r="D168"/>
      <c r="E168"/>
      <c r="F168"/>
      <c r="G168"/>
      <c r="H168"/>
      <c r="I168"/>
      <c r="J168"/>
      <c r="K168" s="104"/>
      <c r="L168"/>
      <c r="M168"/>
      <c r="N168"/>
      <c r="O168"/>
    </row>
    <row r="169" spans="1:15" s="282" customFormat="1">
      <c r="A169"/>
      <c r="B169" s="88"/>
      <c r="C169" s="88"/>
      <c r="D169"/>
      <c r="E169"/>
      <c r="F169"/>
      <c r="G169"/>
      <c r="H169"/>
      <c r="I169"/>
      <c r="J169"/>
      <c r="K169" s="104"/>
      <c r="L169"/>
      <c r="M169"/>
      <c r="N169"/>
      <c r="O169"/>
    </row>
    <row r="170" spans="1:15" s="282" customFormat="1">
      <c r="A170"/>
      <c r="B170" s="88"/>
      <c r="C170" s="88"/>
      <c r="D170"/>
      <c r="E170"/>
      <c r="F170"/>
      <c r="G170"/>
      <c r="H170"/>
      <c r="I170"/>
      <c r="J170"/>
      <c r="K170" s="104"/>
      <c r="L170"/>
      <c r="M170"/>
      <c r="N170"/>
      <c r="O170"/>
    </row>
    <row r="171" spans="1:15" s="282" customFormat="1">
      <c r="A171"/>
      <c r="B171" s="88"/>
      <c r="C171" s="88"/>
      <c r="D171"/>
      <c r="E171"/>
      <c r="F171"/>
      <c r="G171"/>
      <c r="H171"/>
      <c r="I171"/>
      <c r="J171"/>
      <c r="K171" s="104"/>
      <c r="L171"/>
      <c r="M171"/>
      <c r="N171"/>
      <c r="O171"/>
    </row>
    <row r="172" spans="1:15" s="282" customFormat="1">
      <c r="A172"/>
      <c r="B172" s="88"/>
      <c r="C172" s="88"/>
      <c r="D172"/>
      <c r="E172"/>
      <c r="F172"/>
      <c r="G172"/>
      <c r="H172"/>
      <c r="I172"/>
      <c r="J172"/>
      <c r="K172" s="104"/>
      <c r="L172"/>
      <c r="M172"/>
      <c r="N172"/>
      <c r="O172"/>
    </row>
    <row r="173" spans="1:15" s="282" customFormat="1">
      <c r="A173"/>
      <c r="B173" s="88"/>
      <c r="C173" s="88"/>
      <c r="D173"/>
      <c r="E173"/>
      <c r="F173"/>
      <c r="G173"/>
      <c r="H173"/>
      <c r="I173"/>
      <c r="J173"/>
      <c r="K173" s="104"/>
      <c r="L173"/>
      <c r="M173"/>
      <c r="N173"/>
      <c r="O173"/>
    </row>
    <row r="174" spans="1:15" s="282" customFormat="1">
      <c r="A174"/>
      <c r="B174" s="88"/>
      <c r="C174" s="88"/>
      <c r="D174"/>
      <c r="E174"/>
      <c r="F174"/>
      <c r="G174"/>
      <c r="H174"/>
      <c r="I174"/>
      <c r="J174"/>
      <c r="K174" s="104"/>
      <c r="L174"/>
      <c r="M174"/>
      <c r="N174"/>
      <c r="O174"/>
    </row>
    <row r="175" spans="1:15" s="282" customFormat="1">
      <c r="A175"/>
      <c r="B175" s="88"/>
      <c r="C175" s="88"/>
      <c r="D175"/>
      <c r="E175"/>
      <c r="F175"/>
      <c r="G175"/>
      <c r="H175"/>
      <c r="I175"/>
      <c r="J175"/>
      <c r="K175" s="104"/>
      <c r="L175"/>
      <c r="M175"/>
      <c r="N175"/>
      <c r="O175"/>
    </row>
    <row r="176" spans="1:15" s="282" customFormat="1">
      <c r="A176"/>
      <c r="B176" s="88"/>
      <c r="C176" s="88"/>
      <c r="D176"/>
      <c r="E176"/>
      <c r="F176"/>
      <c r="G176"/>
      <c r="H176"/>
      <c r="I176"/>
      <c r="J176"/>
      <c r="K176" s="104"/>
      <c r="L176"/>
      <c r="M176"/>
      <c r="N176"/>
      <c r="O176"/>
    </row>
    <row r="177" spans="1:15" s="282" customFormat="1">
      <c r="A177"/>
      <c r="B177" s="88"/>
      <c r="C177" s="88"/>
      <c r="D177"/>
      <c r="E177"/>
      <c r="F177"/>
      <c r="G177"/>
      <c r="H177"/>
      <c r="I177"/>
      <c r="J177"/>
      <c r="K177" s="104"/>
      <c r="L177"/>
      <c r="M177"/>
      <c r="N177"/>
      <c r="O177"/>
    </row>
    <row r="178" spans="1:15" s="282" customFormat="1">
      <c r="A178"/>
      <c r="B178" s="88"/>
      <c r="C178" s="88"/>
      <c r="D178"/>
      <c r="E178"/>
      <c r="F178"/>
      <c r="G178"/>
      <c r="H178"/>
      <c r="I178"/>
      <c r="J178"/>
      <c r="K178" s="104"/>
      <c r="L178"/>
      <c r="M178"/>
      <c r="N178"/>
      <c r="O178"/>
    </row>
    <row r="179" spans="1:15" s="282" customFormat="1">
      <c r="A179"/>
      <c r="B179" s="88"/>
      <c r="C179" s="88"/>
      <c r="D179"/>
      <c r="E179"/>
      <c r="F179"/>
      <c r="G179"/>
      <c r="H179"/>
      <c r="I179"/>
      <c r="J179"/>
      <c r="K179" s="104"/>
      <c r="L179"/>
      <c r="M179"/>
      <c r="N179"/>
      <c r="O179"/>
    </row>
    <row r="180" spans="1:15" s="282" customFormat="1">
      <c r="A180"/>
      <c r="B180" s="88"/>
      <c r="C180" s="88"/>
      <c r="D180"/>
      <c r="E180"/>
      <c r="F180"/>
      <c r="G180"/>
      <c r="H180"/>
      <c r="I180"/>
      <c r="J180"/>
      <c r="K180" s="104"/>
      <c r="L180"/>
      <c r="M180"/>
      <c r="N180"/>
      <c r="O180"/>
    </row>
    <row r="181" spans="1:15" s="282" customFormat="1">
      <c r="A181"/>
      <c r="B181" s="88"/>
      <c r="C181" s="88"/>
      <c r="D181"/>
      <c r="E181"/>
      <c r="F181"/>
      <c r="G181"/>
      <c r="H181"/>
      <c r="I181"/>
      <c r="J181"/>
      <c r="K181" s="104"/>
      <c r="L181"/>
      <c r="M181"/>
      <c r="N181"/>
      <c r="O181"/>
    </row>
    <row r="182" spans="1:15" s="282" customFormat="1">
      <c r="A182"/>
      <c r="B182" s="88"/>
      <c r="C182" s="194"/>
      <c r="D182"/>
      <c r="E182"/>
      <c r="F182"/>
      <c r="G182"/>
      <c r="H182"/>
      <c r="I182"/>
      <c r="J182"/>
      <c r="K182" s="104"/>
      <c r="L182"/>
      <c r="M182"/>
      <c r="N182"/>
      <c r="O182"/>
    </row>
  </sheetData>
  <phoneticPr fontId="4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62"/>
  <sheetViews>
    <sheetView zoomScale="75" workbookViewId="0">
      <pane xSplit="3" ySplit="3" topLeftCell="D4" activePane="bottomRight" state="frozen"/>
      <selection activeCell="BU48" sqref="BU48"/>
      <selection pane="topRight" activeCell="BU48" sqref="BU48"/>
      <selection pane="bottomLeft" activeCell="BU48" sqref="BU48"/>
      <selection pane="bottomRight" activeCell="V32" sqref="V32"/>
    </sheetView>
  </sheetViews>
  <sheetFormatPr defaultRowHeight="13.5"/>
  <cols>
    <col min="1" max="1" width="6.75" style="265" customWidth="1"/>
    <col min="2" max="2" width="3.25" style="265" customWidth="1"/>
    <col min="3" max="3" width="6.75" style="265" customWidth="1"/>
    <col min="4" max="4" width="11.875" style="265" customWidth="1"/>
    <col min="5" max="6" width="11.875" style="265" hidden="1" customWidth="1"/>
    <col min="7" max="7" width="11.875" style="265" customWidth="1"/>
    <col min="8" max="9" width="11.875" style="265" hidden="1" customWidth="1"/>
    <col min="10" max="10" width="11.875" style="265" customWidth="1"/>
    <col min="11" max="12" width="11.875" style="265" hidden="1" customWidth="1"/>
    <col min="13" max="13" width="11.875" style="265" customWidth="1"/>
    <col min="14" max="15" width="11.875" style="265" hidden="1" customWidth="1"/>
    <col min="16" max="16" width="11.875" style="265" customWidth="1"/>
    <col min="17" max="18" width="11.875" style="266" hidden="1" customWidth="1"/>
    <col min="19" max="19" width="11.875" style="265" customWidth="1"/>
    <col min="20" max="21" width="11.875" style="265" hidden="1" customWidth="1"/>
    <col min="22" max="22" width="11" style="265" customWidth="1"/>
    <col min="23" max="24" width="11" style="265" hidden="1" customWidth="1"/>
    <col min="25" max="25" width="11" style="265" customWidth="1"/>
    <col min="26" max="27" width="11" style="265" hidden="1" customWidth="1"/>
    <col min="28" max="28" width="11" style="265" customWidth="1"/>
    <col min="29" max="30" width="11" style="265" hidden="1" customWidth="1"/>
    <col min="31" max="31" width="11" style="265" customWidth="1"/>
    <col min="32" max="33" width="11" style="265" hidden="1" customWidth="1"/>
    <col min="34" max="34" width="11" style="265" customWidth="1"/>
    <col min="35" max="36" width="11" style="265" hidden="1" customWidth="1"/>
    <col min="37" max="37" width="11" style="265" customWidth="1"/>
    <col min="38" max="39" width="11" style="265" hidden="1" customWidth="1"/>
    <col min="40" max="40" width="11" style="265" customWidth="1"/>
    <col min="41" max="42" width="11" style="265" hidden="1" customWidth="1"/>
    <col min="43" max="43" width="11" style="265" customWidth="1"/>
    <col min="44" max="45" width="11" style="265" hidden="1" customWidth="1"/>
    <col min="46" max="46" width="11" style="265" customWidth="1"/>
    <col min="47" max="48" width="11" style="265" hidden="1" customWidth="1"/>
    <col min="49" max="49" width="11" style="265" customWidth="1"/>
    <col min="50" max="51" width="11" style="265" hidden="1" customWidth="1"/>
    <col min="52" max="52" width="11" style="265" customWidth="1"/>
    <col min="53" max="54" width="11" style="265" hidden="1" customWidth="1"/>
    <col min="55" max="55" width="11" style="265" customWidth="1"/>
    <col min="56" max="57" width="11" style="265" hidden="1" customWidth="1"/>
    <col min="58" max="58" width="11" style="265" customWidth="1"/>
    <col min="59" max="60" width="11" style="265" hidden="1" customWidth="1"/>
    <col min="61" max="61" width="11" style="265" customWidth="1"/>
    <col min="62" max="63" width="11" style="265" hidden="1" customWidth="1"/>
    <col min="64" max="64" width="9" style="267"/>
    <col min="65" max="16384" width="9" style="265"/>
  </cols>
  <sheetData>
    <row r="1" spans="1:64" s="146" customFormat="1" ht="16.5" customHeight="1">
      <c r="A1" s="213" t="s">
        <v>127</v>
      </c>
      <c r="Q1" s="214"/>
      <c r="R1" s="214"/>
      <c r="BL1" s="215"/>
    </row>
    <row r="2" spans="1:64" s="146" customFormat="1" ht="16.5" customHeight="1">
      <c r="A2" s="216" t="s">
        <v>213</v>
      </c>
      <c r="B2" s="217"/>
      <c r="C2" s="217"/>
      <c r="D2" s="270"/>
      <c r="E2" s="217"/>
      <c r="F2" s="217"/>
      <c r="G2" s="217" t="s">
        <v>214</v>
      </c>
      <c r="H2" s="217"/>
      <c r="I2" s="217"/>
      <c r="J2" s="313" t="s">
        <v>345</v>
      </c>
      <c r="K2" s="217"/>
      <c r="L2" s="217"/>
      <c r="M2" s="217"/>
      <c r="N2" s="217"/>
      <c r="O2" s="217"/>
      <c r="P2" s="217"/>
      <c r="Q2" s="218"/>
      <c r="R2" s="218"/>
      <c r="S2" s="217"/>
      <c r="T2" s="217"/>
      <c r="U2" s="217"/>
      <c r="V2" s="217"/>
      <c r="W2" s="217"/>
      <c r="X2" s="217"/>
      <c r="Y2" s="217"/>
      <c r="Z2" s="217"/>
      <c r="AA2" s="217"/>
      <c r="AB2" s="217"/>
      <c r="AC2" s="217"/>
      <c r="AD2" s="217"/>
      <c r="AE2" s="217"/>
      <c r="AF2" s="217"/>
      <c r="AG2" s="217"/>
      <c r="AH2" s="217"/>
      <c r="AI2" s="217"/>
      <c r="AJ2" s="217"/>
      <c r="AK2" s="217"/>
      <c r="AL2" s="217"/>
      <c r="AM2" s="217"/>
      <c r="AN2" s="217"/>
      <c r="AO2" s="217"/>
      <c r="AP2" s="217"/>
      <c r="AQ2" s="217"/>
      <c r="AR2" s="217"/>
      <c r="AS2" s="217"/>
      <c r="AT2" s="217"/>
      <c r="AU2" s="217"/>
      <c r="AV2" s="217"/>
      <c r="AW2" s="217"/>
      <c r="AX2" s="217"/>
      <c r="AY2" s="217"/>
      <c r="AZ2" s="217"/>
      <c r="BA2" s="217"/>
      <c r="BB2" s="217"/>
      <c r="BC2" s="217"/>
      <c r="BD2" s="217"/>
      <c r="BE2" s="217"/>
      <c r="BF2" s="217"/>
      <c r="BG2" s="217"/>
      <c r="BH2" s="217"/>
      <c r="BI2" s="217"/>
      <c r="BJ2" s="217"/>
      <c r="BK2" s="217"/>
      <c r="BL2" s="219"/>
    </row>
    <row r="3" spans="1:64" s="146" customFormat="1" ht="28.5" customHeight="1">
      <c r="A3" s="318" t="s">
        <v>120</v>
      </c>
      <c r="B3" s="319"/>
      <c r="C3" s="320"/>
      <c r="D3" s="220" t="s">
        <v>241</v>
      </c>
      <c r="E3" s="221"/>
      <c r="F3" s="222" t="s">
        <v>216</v>
      </c>
      <c r="G3" s="220" t="s">
        <v>242</v>
      </c>
      <c r="H3" s="221"/>
      <c r="I3" s="222" t="s">
        <v>216</v>
      </c>
      <c r="J3" s="220" t="s">
        <v>217</v>
      </c>
      <c r="K3" s="221"/>
      <c r="L3" s="222" t="s">
        <v>216</v>
      </c>
      <c r="M3" s="220" t="s">
        <v>218</v>
      </c>
      <c r="N3" s="221"/>
      <c r="O3" s="222" t="s">
        <v>216</v>
      </c>
      <c r="P3" s="220" t="s">
        <v>243</v>
      </c>
      <c r="Q3" s="221"/>
      <c r="R3" s="222" t="s">
        <v>216</v>
      </c>
      <c r="S3" s="220" t="s">
        <v>219</v>
      </c>
      <c r="T3" s="221"/>
      <c r="U3" s="222" t="s">
        <v>216</v>
      </c>
      <c r="V3" s="225" t="s">
        <v>221</v>
      </c>
      <c r="W3" s="221"/>
      <c r="X3" s="222" t="s">
        <v>216</v>
      </c>
      <c r="Y3" s="225" t="s">
        <v>244</v>
      </c>
      <c r="Z3" s="221"/>
      <c r="AA3" s="222" t="s">
        <v>216</v>
      </c>
      <c r="AB3" s="220" t="s">
        <v>223</v>
      </c>
      <c r="AC3" s="221"/>
      <c r="AD3" s="222" t="s">
        <v>216</v>
      </c>
      <c r="AE3" s="220" t="s">
        <v>224</v>
      </c>
      <c r="AF3" s="221"/>
      <c r="AG3" s="222" t="s">
        <v>216</v>
      </c>
      <c r="AH3" s="220" t="s">
        <v>225</v>
      </c>
      <c r="AI3" s="221"/>
      <c r="AJ3" s="222" t="s">
        <v>216</v>
      </c>
      <c r="AK3" s="220" t="s">
        <v>140</v>
      </c>
      <c r="AL3" s="221"/>
      <c r="AM3" s="222" t="s">
        <v>216</v>
      </c>
      <c r="AN3" s="223" t="s">
        <v>245</v>
      </c>
      <c r="AO3" s="221"/>
      <c r="AP3" s="222" t="s">
        <v>216</v>
      </c>
      <c r="AQ3" s="223" t="s">
        <v>246</v>
      </c>
      <c r="AR3" s="221"/>
      <c r="AS3" s="222" t="s">
        <v>216</v>
      </c>
      <c r="AT3" s="223" t="s">
        <v>247</v>
      </c>
      <c r="AU3" s="221"/>
      <c r="AV3" s="222" t="s">
        <v>216</v>
      </c>
      <c r="AW3" s="223" t="s">
        <v>248</v>
      </c>
      <c r="AX3" s="221"/>
      <c r="AY3" s="222" t="s">
        <v>216</v>
      </c>
      <c r="AZ3" s="223" t="s">
        <v>249</v>
      </c>
      <c r="BA3" s="221"/>
      <c r="BB3" s="222" t="s">
        <v>216</v>
      </c>
      <c r="BC3" s="223" t="s">
        <v>250</v>
      </c>
      <c r="BD3" s="221"/>
      <c r="BE3" s="222" t="s">
        <v>216</v>
      </c>
      <c r="BF3" s="224" t="s">
        <v>63</v>
      </c>
      <c r="BG3" s="221"/>
      <c r="BH3" s="222" t="s">
        <v>216</v>
      </c>
      <c r="BI3" s="224" t="s">
        <v>64</v>
      </c>
      <c r="BJ3" s="221"/>
      <c r="BK3" s="222" t="s">
        <v>216</v>
      </c>
      <c r="BL3" s="215"/>
    </row>
    <row r="4" spans="1:64" s="146" customFormat="1" ht="18.75" customHeight="1">
      <c r="A4" s="226">
        <v>10</v>
      </c>
      <c r="B4" s="227" t="s">
        <v>48</v>
      </c>
      <c r="C4" s="228">
        <v>10.9</v>
      </c>
      <c r="D4" s="229"/>
      <c r="E4" s="230">
        <f t="shared" ref="E4:E42" si="0">($A4+0.5)*D4</f>
        <v>0</v>
      </c>
      <c r="F4" s="231">
        <f t="shared" ref="F4:F42" si="1">0.0027*(POWER($A4+0.5,3.3919))*D4</f>
        <v>0</v>
      </c>
      <c r="G4" s="229"/>
      <c r="H4" s="230">
        <f t="shared" ref="H4:H42" si="2">($A4+0.5)*G4</f>
        <v>0</v>
      </c>
      <c r="I4" s="231">
        <f t="shared" ref="I4:I42" si="3">0.0027*(POWER($A4+0.5,3.3919))*G4</f>
        <v>0</v>
      </c>
      <c r="J4" s="229"/>
      <c r="K4" s="230">
        <f t="shared" ref="K4:K42" si="4">($A4+0.5)*J4</f>
        <v>0</v>
      </c>
      <c r="L4" s="231">
        <f t="shared" ref="L4:L42" si="5">0.0027*(POWER($A4+0.5,3.3919))*J4</f>
        <v>0</v>
      </c>
      <c r="M4" s="229"/>
      <c r="N4" s="230">
        <f t="shared" ref="N4:N42" si="6">($A4+0.5)*M4</f>
        <v>0</v>
      </c>
      <c r="O4" s="231">
        <f t="shared" ref="O4:O42" si="7">0.0027*(POWER($A4+0.5,3.3919))*M4</f>
        <v>0</v>
      </c>
      <c r="P4" s="229"/>
      <c r="Q4" s="230">
        <f t="shared" ref="Q4:Q42" si="8">($A4+0.5)*P4</f>
        <v>0</v>
      </c>
      <c r="R4" s="231">
        <f t="shared" ref="R4:R42" si="9">0.0027*(POWER($A4+0.5,3.3919))*P4</f>
        <v>0</v>
      </c>
      <c r="S4" s="229"/>
      <c r="T4" s="230">
        <f t="shared" ref="T4:T42" si="10">($A4+0.5)*S4</f>
        <v>0</v>
      </c>
      <c r="U4" s="231">
        <f t="shared" ref="U4:U42" si="11">0.0027*(POWER($A4+0.5,3.3919))*S4</f>
        <v>0</v>
      </c>
      <c r="V4" s="229"/>
      <c r="W4" s="230">
        <f t="shared" ref="W4:W42" si="12">($A4+0.5)*V4</f>
        <v>0</v>
      </c>
      <c r="X4" s="231">
        <f t="shared" ref="X4:X42" si="13">0.0027*(POWER($A4+0.5,3.3919))*V4</f>
        <v>0</v>
      </c>
      <c r="Y4" s="229"/>
      <c r="Z4" s="230">
        <f t="shared" ref="Z4:Z42" si="14">($A4+0.5)*Y4</f>
        <v>0</v>
      </c>
      <c r="AA4" s="231">
        <f t="shared" ref="AA4:AA42" si="15">0.0027*(POWER($A4+0.5,3.3919))*Y4</f>
        <v>0</v>
      </c>
      <c r="AB4" s="229"/>
      <c r="AC4" s="230">
        <f t="shared" ref="AC4:AC42" si="16">($A4+0.5)*AB4</f>
        <v>0</v>
      </c>
      <c r="AD4" s="231">
        <f t="shared" ref="AD4:AD42" si="17">0.0027*(POWER($A4+0.5,3.3919))*AB4</f>
        <v>0</v>
      </c>
      <c r="AE4" s="229"/>
      <c r="AF4" s="230">
        <f t="shared" ref="AF4:AF42" si="18">($A4+0.5)*AE4</f>
        <v>0</v>
      </c>
      <c r="AG4" s="231">
        <f t="shared" ref="AG4:AG42" si="19">0.0027*(POWER($A4+0.5,3.3919))*AE4</f>
        <v>0</v>
      </c>
      <c r="AH4" s="229"/>
      <c r="AI4" s="230">
        <f t="shared" ref="AI4:AI42" si="20">($A4+0.5)*AH4</f>
        <v>0</v>
      </c>
      <c r="AJ4" s="231">
        <f t="shared" ref="AJ4:AJ42" si="21">0.0027*(POWER($A4+0.5,3.3919))*AH4</f>
        <v>0</v>
      </c>
      <c r="AK4" s="229"/>
      <c r="AL4" s="230">
        <f t="shared" ref="AL4:AL42" si="22">($A4+0.5)*AK4</f>
        <v>0</v>
      </c>
      <c r="AM4" s="231">
        <f t="shared" ref="AM4:AM42" si="23">0.0027*(POWER($A4+0.5,3.3919))*AK4</f>
        <v>0</v>
      </c>
      <c r="AN4" s="229"/>
      <c r="AO4" s="230">
        <f t="shared" ref="AO4:AO42" si="24">($A4+0.5)*AN4</f>
        <v>0</v>
      </c>
      <c r="AP4" s="231">
        <f t="shared" ref="AP4:AP42" si="25">0.0027*(POWER($A4+0.5,3.3919))*AN4</f>
        <v>0</v>
      </c>
      <c r="AQ4" s="229"/>
      <c r="AR4" s="230">
        <f t="shared" ref="AR4:AR42" si="26">($A4+0.5)*AQ4</f>
        <v>0</v>
      </c>
      <c r="AS4" s="231">
        <f t="shared" ref="AS4:AS42" si="27">0.0027*(POWER($A4+0.5,3.3919))*AQ4</f>
        <v>0</v>
      </c>
      <c r="AT4" s="229"/>
      <c r="AU4" s="230">
        <f t="shared" ref="AU4:AU42" si="28">($A4+0.5)*AT4</f>
        <v>0</v>
      </c>
      <c r="AV4" s="231">
        <f t="shared" ref="AV4:AV42" si="29">0.0027*(POWER($A4+0.5,3.3919))*AT4</f>
        <v>0</v>
      </c>
      <c r="AW4" s="229"/>
      <c r="AX4" s="230">
        <f t="shared" ref="AX4:AX42" si="30">($A4+0.5)*AW4</f>
        <v>0</v>
      </c>
      <c r="AY4" s="231">
        <f t="shared" ref="AY4:AY42" si="31">0.0027*(POWER($A4+0.5,3.3919))*AW4</f>
        <v>0</v>
      </c>
      <c r="AZ4" s="229"/>
      <c r="BA4" s="230">
        <f t="shared" ref="BA4:BA42" si="32">($A4+0.5)*AZ4</f>
        <v>0</v>
      </c>
      <c r="BB4" s="231">
        <f t="shared" ref="BB4:BB42" si="33">0.0027*(POWER($A4+0.5,3.3919))*AZ4</f>
        <v>0</v>
      </c>
      <c r="BC4" s="229"/>
      <c r="BD4" s="230">
        <f t="shared" ref="BD4:BD42" si="34">($A4+0.5)*BC4</f>
        <v>0</v>
      </c>
      <c r="BE4" s="231">
        <f t="shared" ref="BE4:BE42" si="35">0.0027*(POWER($A4+0.5,3.3919))*BC4</f>
        <v>0</v>
      </c>
      <c r="BF4" s="232"/>
      <c r="BG4" s="230">
        <f t="shared" ref="BG4:BG42" si="36">($A4+0.5)*BF4</f>
        <v>0</v>
      </c>
      <c r="BH4" s="231">
        <f t="shared" ref="BH4:BH42" si="37">0.0027*(POWER($A4+0.5,3.3919))*BF4</f>
        <v>0</v>
      </c>
      <c r="BI4" s="232"/>
      <c r="BJ4" s="230">
        <f t="shared" ref="BJ4:BJ42" si="38">($A4+0.5)*BI4</f>
        <v>0</v>
      </c>
      <c r="BK4" s="231">
        <f t="shared" ref="BK4:BK42" si="39">0.0027*(POWER($A4+0.5,3.3919))*BI4</f>
        <v>0</v>
      </c>
      <c r="BL4" s="215"/>
    </row>
    <row r="5" spans="1:64" s="146" customFormat="1" ht="18.75" customHeight="1">
      <c r="A5" s="226">
        <f t="shared" ref="A5:A42" si="40">A4+1</f>
        <v>11</v>
      </c>
      <c r="B5" s="227" t="s">
        <v>48</v>
      </c>
      <c r="C5" s="228">
        <f t="shared" ref="C5:C42" si="41">C4+1</f>
        <v>11.9</v>
      </c>
      <c r="D5" s="233"/>
      <c r="E5" s="231">
        <f t="shared" si="0"/>
        <v>0</v>
      </c>
      <c r="F5" s="231">
        <f t="shared" si="1"/>
        <v>0</v>
      </c>
      <c r="G5" s="233"/>
      <c r="H5" s="231">
        <f t="shared" si="2"/>
        <v>0</v>
      </c>
      <c r="I5" s="231">
        <f t="shared" si="3"/>
        <v>0</v>
      </c>
      <c r="J5" s="233"/>
      <c r="K5" s="231">
        <f t="shared" si="4"/>
        <v>0</v>
      </c>
      <c r="L5" s="231">
        <f t="shared" si="5"/>
        <v>0</v>
      </c>
      <c r="M5" s="233"/>
      <c r="N5" s="231">
        <f t="shared" si="6"/>
        <v>0</v>
      </c>
      <c r="O5" s="231">
        <f t="shared" si="7"/>
        <v>0</v>
      </c>
      <c r="P5" s="233"/>
      <c r="Q5" s="231">
        <f t="shared" si="8"/>
        <v>0</v>
      </c>
      <c r="R5" s="231">
        <f t="shared" si="9"/>
        <v>0</v>
      </c>
      <c r="S5" s="233"/>
      <c r="T5" s="231">
        <f t="shared" si="10"/>
        <v>0</v>
      </c>
      <c r="U5" s="231">
        <f t="shared" si="11"/>
        <v>0</v>
      </c>
      <c r="V5" s="233"/>
      <c r="W5" s="231">
        <f t="shared" si="12"/>
        <v>0</v>
      </c>
      <c r="X5" s="231">
        <f t="shared" si="13"/>
        <v>0</v>
      </c>
      <c r="Y5" s="233"/>
      <c r="Z5" s="231">
        <f t="shared" si="14"/>
        <v>0</v>
      </c>
      <c r="AA5" s="231">
        <f t="shared" si="15"/>
        <v>0</v>
      </c>
      <c r="AB5" s="233"/>
      <c r="AC5" s="231">
        <f t="shared" si="16"/>
        <v>0</v>
      </c>
      <c r="AD5" s="231">
        <f t="shared" si="17"/>
        <v>0</v>
      </c>
      <c r="AE5" s="233"/>
      <c r="AF5" s="231">
        <f t="shared" si="18"/>
        <v>0</v>
      </c>
      <c r="AG5" s="231">
        <f t="shared" si="19"/>
        <v>0</v>
      </c>
      <c r="AH5" s="233"/>
      <c r="AI5" s="231">
        <f t="shared" si="20"/>
        <v>0</v>
      </c>
      <c r="AJ5" s="231">
        <f t="shared" si="21"/>
        <v>0</v>
      </c>
      <c r="AK5" s="233"/>
      <c r="AL5" s="231">
        <f t="shared" si="22"/>
        <v>0</v>
      </c>
      <c r="AM5" s="231">
        <f t="shared" si="23"/>
        <v>0</v>
      </c>
      <c r="AN5" s="233"/>
      <c r="AO5" s="231">
        <f t="shared" si="24"/>
        <v>0</v>
      </c>
      <c r="AP5" s="231">
        <f t="shared" si="25"/>
        <v>0</v>
      </c>
      <c r="AQ5" s="233"/>
      <c r="AR5" s="231">
        <f t="shared" si="26"/>
        <v>0</v>
      </c>
      <c r="AS5" s="231">
        <f t="shared" si="27"/>
        <v>0</v>
      </c>
      <c r="AT5" s="233"/>
      <c r="AU5" s="231">
        <f t="shared" si="28"/>
        <v>0</v>
      </c>
      <c r="AV5" s="231">
        <f t="shared" si="29"/>
        <v>0</v>
      </c>
      <c r="AW5" s="233"/>
      <c r="AX5" s="231">
        <f t="shared" si="30"/>
        <v>0</v>
      </c>
      <c r="AY5" s="231">
        <f t="shared" si="31"/>
        <v>0</v>
      </c>
      <c r="AZ5" s="233"/>
      <c r="BA5" s="231">
        <f t="shared" si="32"/>
        <v>0</v>
      </c>
      <c r="BB5" s="231">
        <f t="shared" si="33"/>
        <v>0</v>
      </c>
      <c r="BC5" s="233"/>
      <c r="BD5" s="231">
        <f t="shared" si="34"/>
        <v>0</v>
      </c>
      <c r="BE5" s="231">
        <f t="shared" si="35"/>
        <v>0</v>
      </c>
      <c r="BF5" s="233"/>
      <c r="BG5" s="231">
        <f t="shared" si="36"/>
        <v>0</v>
      </c>
      <c r="BH5" s="231">
        <f t="shared" si="37"/>
        <v>0</v>
      </c>
      <c r="BI5" s="233"/>
      <c r="BJ5" s="231">
        <f t="shared" si="38"/>
        <v>0</v>
      </c>
      <c r="BK5" s="231">
        <f t="shared" si="39"/>
        <v>0</v>
      </c>
      <c r="BL5" s="215"/>
    </row>
    <row r="6" spans="1:64" s="146" customFormat="1" ht="18.75" customHeight="1">
      <c r="A6" s="226">
        <f t="shared" si="40"/>
        <v>12</v>
      </c>
      <c r="B6" s="227" t="s">
        <v>48</v>
      </c>
      <c r="C6" s="228">
        <f t="shared" si="41"/>
        <v>12.9</v>
      </c>
      <c r="D6" s="233"/>
      <c r="E6" s="231">
        <f t="shared" si="0"/>
        <v>0</v>
      </c>
      <c r="F6" s="231">
        <f t="shared" si="1"/>
        <v>0</v>
      </c>
      <c r="G6" s="233"/>
      <c r="H6" s="231">
        <f t="shared" si="2"/>
        <v>0</v>
      </c>
      <c r="I6" s="231">
        <f t="shared" si="3"/>
        <v>0</v>
      </c>
      <c r="J6" s="233"/>
      <c r="K6" s="231">
        <f t="shared" si="4"/>
        <v>0</v>
      </c>
      <c r="L6" s="231">
        <f t="shared" si="5"/>
        <v>0</v>
      </c>
      <c r="M6" s="233"/>
      <c r="N6" s="231">
        <f t="shared" si="6"/>
        <v>0</v>
      </c>
      <c r="O6" s="231">
        <f t="shared" si="7"/>
        <v>0</v>
      </c>
      <c r="P6" s="233"/>
      <c r="Q6" s="231">
        <f t="shared" si="8"/>
        <v>0</v>
      </c>
      <c r="R6" s="231">
        <f t="shared" si="9"/>
        <v>0</v>
      </c>
      <c r="S6" s="233"/>
      <c r="T6" s="231">
        <f t="shared" si="10"/>
        <v>0</v>
      </c>
      <c r="U6" s="231">
        <f t="shared" si="11"/>
        <v>0</v>
      </c>
      <c r="V6" s="233"/>
      <c r="W6" s="231">
        <f t="shared" si="12"/>
        <v>0</v>
      </c>
      <c r="X6" s="231">
        <f t="shared" si="13"/>
        <v>0</v>
      </c>
      <c r="Y6" s="233"/>
      <c r="Z6" s="231">
        <f t="shared" si="14"/>
        <v>0</v>
      </c>
      <c r="AA6" s="231">
        <f t="shared" si="15"/>
        <v>0</v>
      </c>
      <c r="AB6" s="233"/>
      <c r="AC6" s="231">
        <f t="shared" si="16"/>
        <v>0</v>
      </c>
      <c r="AD6" s="231">
        <f t="shared" si="17"/>
        <v>0</v>
      </c>
      <c r="AE6" s="233"/>
      <c r="AF6" s="231">
        <f t="shared" si="18"/>
        <v>0</v>
      </c>
      <c r="AG6" s="231">
        <f t="shared" si="19"/>
        <v>0</v>
      </c>
      <c r="AH6" s="233"/>
      <c r="AI6" s="231">
        <f t="shared" si="20"/>
        <v>0</v>
      </c>
      <c r="AJ6" s="231">
        <f t="shared" si="21"/>
        <v>0</v>
      </c>
      <c r="AK6" s="233"/>
      <c r="AL6" s="231">
        <f t="shared" si="22"/>
        <v>0</v>
      </c>
      <c r="AM6" s="231">
        <f t="shared" si="23"/>
        <v>0</v>
      </c>
      <c r="AN6" s="233"/>
      <c r="AO6" s="231">
        <f t="shared" si="24"/>
        <v>0</v>
      </c>
      <c r="AP6" s="231">
        <f t="shared" si="25"/>
        <v>0</v>
      </c>
      <c r="AQ6" s="233"/>
      <c r="AR6" s="231">
        <f t="shared" si="26"/>
        <v>0</v>
      </c>
      <c r="AS6" s="231">
        <f t="shared" si="27"/>
        <v>0</v>
      </c>
      <c r="AT6" s="233"/>
      <c r="AU6" s="231">
        <f t="shared" si="28"/>
        <v>0</v>
      </c>
      <c r="AV6" s="231">
        <f t="shared" si="29"/>
        <v>0</v>
      </c>
      <c r="AW6" s="233"/>
      <c r="AX6" s="231">
        <f t="shared" si="30"/>
        <v>0</v>
      </c>
      <c r="AY6" s="231">
        <f t="shared" si="31"/>
        <v>0</v>
      </c>
      <c r="AZ6" s="233"/>
      <c r="BA6" s="231">
        <f t="shared" si="32"/>
        <v>0</v>
      </c>
      <c r="BB6" s="231">
        <f t="shared" si="33"/>
        <v>0</v>
      </c>
      <c r="BC6" s="233"/>
      <c r="BD6" s="231">
        <f t="shared" si="34"/>
        <v>0</v>
      </c>
      <c r="BE6" s="231">
        <f t="shared" si="35"/>
        <v>0</v>
      </c>
      <c r="BF6" s="233"/>
      <c r="BG6" s="231">
        <f t="shared" si="36"/>
        <v>0</v>
      </c>
      <c r="BH6" s="231">
        <f t="shared" si="37"/>
        <v>0</v>
      </c>
      <c r="BI6" s="233">
        <v>3</v>
      </c>
      <c r="BJ6" s="231">
        <f t="shared" si="38"/>
        <v>37.5</v>
      </c>
      <c r="BK6" s="231">
        <f t="shared" si="39"/>
        <v>42.569063107841927</v>
      </c>
      <c r="BL6" s="215"/>
    </row>
    <row r="7" spans="1:64" s="146" customFormat="1" ht="18.75" customHeight="1">
      <c r="A7" s="226">
        <f t="shared" si="40"/>
        <v>13</v>
      </c>
      <c r="B7" s="227" t="s">
        <v>48</v>
      </c>
      <c r="C7" s="228">
        <f t="shared" si="41"/>
        <v>13.9</v>
      </c>
      <c r="D7" s="233"/>
      <c r="E7" s="231">
        <f t="shared" si="0"/>
        <v>0</v>
      </c>
      <c r="F7" s="231">
        <f t="shared" si="1"/>
        <v>0</v>
      </c>
      <c r="G7" s="233"/>
      <c r="H7" s="231">
        <f t="shared" si="2"/>
        <v>0</v>
      </c>
      <c r="I7" s="231">
        <f t="shared" si="3"/>
        <v>0</v>
      </c>
      <c r="J7" s="233"/>
      <c r="K7" s="231">
        <f t="shared" si="4"/>
        <v>0</v>
      </c>
      <c r="L7" s="231">
        <f t="shared" si="5"/>
        <v>0</v>
      </c>
      <c r="M7" s="233"/>
      <c r="N7" s="231">
        <f t="shared" si="6"/>
        <v>0</v>
      </c>
      <c r="O7" s="231">
        <f t="shared" si="7"/>
        <v>0</v>
      </c>
      <c r="P7" s="233"/>
      <c r="Q7" s="231">
        <f t="shared" si="8"/>
        <v>0</v>
      </c>
      <c r="R7" s="231">
        <f t="shared" si="9"/>
        <v>0</v>
      </c>
      <c r="S7" s="233"/>
      <c r="T7" s="231">
        <f t="shared" si="10"/>
        <v>0</v>
      </c>
      <c r="U7" s="231">
        <f t="shared" si="11"/>
        <v>0</v>
      </c>
      <c r="V7" s="233"/>
      <c r="W7" s="231">
        <f t="shared" si="12"/>
        <v>0</v>
      </c>
      <c r="X7" s="231">
        <f t="shared" si="13"/>
        <v>0</v>
      </c>
      <c r="Y7" s="233"/>
      <c r="Z7" s="231">
        <f t="shared" si="14"/>
        <v>0</v>
      </c>
      <c r="AA7" s="231">
        <f t="shared" si="15"/>
        <v>0</v>
      </c>
      <c r="AB7" s="233"/>
      <c r="AC7" s="231">
        <f t="shared" si="16"/>
        <v>0</v>
      </c>
      <c r="AD7" s="231">
        <f t="shared" si="17"/>
        <v>0</v>
      </c>
      <c r="AE7" s="233"/>
      <c r="AF7" s="231">
        <f t="shared" si="18"/>
        <v>0</v>
      </c>
      <c r="AG7" s="231">
        <f t="shared" si="19"/>
        <v>0</v>
      </c>
      <c r="AH7" s="233"/>
      <c r="AI7" s="231">
        <f t="shared" si="20"/>
        <v>0</v>
      </c>
      <c r="AJ7" s="231">
        <f t="shared" si="21"/>
        <v>0</v>
      </c>
      <c r="AK7" s="233"/>
      <c r="AL7" s="231">
        <f t="shared" si="22"/>
        <v>0</v>
      </c>
      <c r="AM7" s="231">
        <f t="shared" si="23"/>
        <v>0</v>
      </c>
      <c r="AN7" s="233"/>
      <c r="AO7" s="231">
        <f t="shared" si="24"/>
        <v>0</v>
      </c>
      <c r="AP7" s="231">
        <f t="shared" si="25"/>
        <v>0</v>
      </c>
      <c r="AQ7" s="233"/>
      <c r="AR7" s="231">
        <f t="shared" si="26"/>
        <v>0</v>
      </c>
      <c r="AS7" s="231">
        <f t="shared" si="27"/>
        <v>0</v>
      </c>
      <c r="AT7" s="233"/>
      <c r="AU7" s="231">
        <f t="shared" si="28"/>
        <v>0</v>
      </c>
      <c r="AV7" s="231">
        <f t="shared" si="29"/>
        <v>0</v>
      </c>
      <c r="AW7" s="233"/>
      <c r="AX7" s="231">
        <f t="shared" si="30"/>
        <v>0</v>
      </c>
      <c r="AY7" s="231">
        <f t="shared" si="31"/>
        <v>0</v>
      </c>
      <c r="AZ7" s="233"/>
      <c r="BA7" s="231">
        <f t="shared" si="32"/>
        <v>0</v>
      </c>
      <c r="BB7" s="231">
        <f t="shared" si="33"/>
        <v>0</v>
      </c>
      <c r="BC7" s="233"/>
      <c r="BD7" s="231">
        <f t="shared" si="34"/>
        <v>0</v>
      </c>
      <c r="BE7" s="231">
        <f t="shared" si="35"/>
        <v>0</v>
      </c>
      <c r="BF7" s="233"/>
      <c r="BG7" s="231">
        <f t="shared" si="36"/>
        <v>0</v>
      </c>
      <c r="BH7" s="231">
        <f t="shared" si="37"/>
        <v>0</v>
      </c>
      <c r="BI7" s="233">
        <v>2</v>
      </c>
      <c r="BJ7" s="231">
        <f t="shared" si="38"/>
        <v>27</v>
      </c>
      <c r="BK7" s="231">
        <f t="shared" si="39"/>
        <v>36.844517128361431</v>
      </c>
      <c r="BL7" s="215"/>
    </row>
    <row r="8" spans="1:64" s="146" customFormat="1" ht="18.75" customHeight="1">
      <c r="A8" s="226">
        <f t="shared" si="40"/>
        <v>14</v>
      </c>
      <c r="B8" s="227" t="s">
        <v>48</v>
      </c>
      <c r="C8" s="228">
        <f t="shared" si="41"/>
        <v>14.9</v>
      </c>
      <c r="D8" s="233"/>
      <c r="E8" s="231">
        <f t="shared" si="0"/>
        <v>0</v>
      </c>
      <c r="F8" s="231">
        <f t="shared" si="1"/>
        <v>0</v>
      </c>
      <c r="G8" s="233"/>
      <c r="H8" s="231">
        <f t="shared" si="2"/>
        <v>0</v>
      </c>
      <c r="I8" s="231">
        <f t="shared" si="3"/>
        <v>0</v>
      </c>
      <c r="J8" s="233"/>
      <c r="K8" s="231">
        <f t="shared" si="4"/>
        <v>0</v>
      </c>
      <c r="L8" s="231">
        <f t="shared" si="5"/>
        <v>0</v>
      </c>
      <c r="M8" s="233"/>
      <c r="N8" s="231">
        <f t="shared" si="6"/>
        <v>0</v>
      </c>
      <c r="O8" s="231">
        <f t="shared" si="7"/>
        <v>0</v>
      </c>
      <c r="P8" s="233"/>
      <c r="Q8" s="231">
        <f t="shared" si="8"/>
        <v>0</v>
      </c>
      <c r="R8" s="231">
        <f t="shared" si="9"/>
        <v>0</v>
      </c>
      <c r="S8" s="233"/>
      <c r="T8" s="231">
        <f t="shared" si="10"/>
        <v>0</v>
      </c>
      <c r="U8" s="231">
        <f t="shared" si="11"/>
        <v>0</v>
      </c>
      <c r="V8" s="233"/>
      <c r="W8" s="231">
        <f t="shared" si="12"/>
        <v>0</v>
      </c>
      <c r="X8" s="231">
        <f t="shared" si="13"/>
        <v>0</v>
      </c>
      <c r="Y8" s="233"/>
      <c r="Z8" s="231">
        <f t="shared" si="14"/>
        <v>0</v>
      </c>
      <c r="AA8" s="231">
        <f t="shared" si="15"/>
        <v>0</v>
      </c>
      <c r="AB8" s="233"/>
      <c r="AC8" s="231">
        <f t="shared" si="16"/>
        <v>0</v>
      </c>
      <c r="AD8" s="231">
        <f t="shared" si="17"/>
        <v>0</v>
      </c>
      <c r="AE8" s="233"/>
      <c r="AF8" s="231">
        <f t="shared" si="18"/>
        <v>0</v>
      </c>
      <c r="AG8" s="231">
        <f t="shared" si="19"/>
        <v>0</v>
      </c>
      <c r="AH8" s="233"/>
      <c r="AI8" s="231">
        <f t="shared" si="20"/>
        <v>0</v>
      </c>
      <c r="AJ8" s="231">
        <f t="shared" si="21"/>
        <v>0</v>
      </c>
      <c r="AK8" s="233"/>
      <c r="AL8" s="231">
        <f t="shared" si="22"/>
        <v>0</v>
      </c>
      <c r="AM8" s="231">
        <f t="shared" si="23"/>
        <v>0</v>
      </c>
      <c r="AN8" s="233"/>
      <c r="AO8" s="231">
        <f t="shared" si="24"/>
        <v>0</v>
      </c>
      <c r="AP8" s="231">
        <f t="shared" si="25"/>
        <v>0</v>
      </c>
      <c r="AQ8" s="233"/>
      <c r="AR8" s="231">
        <f t="shared" si="26"/>
        <v>0</v>
      </c>
      <c r="AS8" s="231">
        <f t="shared" si="27"/>
        <v>0</v>
      </c>
      <c r="AT8" s="233"/>
      <c r="AU8" s="231">
        <f t="shared" si="28"/>
        <v>0</v>
      </c>
      <c r="AV8" s="231">
        <f t="shared" si="29"/>
        <v>0</v>
      </c>
      <c r="AW8" s="233"/>
      <c r="AX8" s="231">
        <f t="shared" si="30"/>
        <v>0</v>
      </c>
      <c r="AY8" s="231">
        <f t="shared" si="31"/>
        <v>0</v>
      </c>
      <c r="AZ8" s="233"/>
      <c r="BA8" s="231">
        <f t="shared" si="32"/>
        <v>0</v>
      </c>
      <c r="BB8" s="231">
        <f t="shared" si="33"/>
        <v>0</v>
      </c>
      <c r="BC8" s="233"/>
      <c r="BD8" s="231">
        <f t="shared" si="34"/>
        <v>0</v>
      </c>
      <c r="BE8" s="231">
        <f t="shared" si="35"/>
        <v>0</v>
      </c>
      <c r="BF8" s="233"/>
      <c r="BG8" s="231">
        <f t="shared" si="36"/>
        <v>0</v>
      </c>
      <c r="BH8" s="231">
        <f t="shared" si="37"/>
        <v>0</v>
      </c>
      <c r="BI8" s="233">
        <v>12</v>
      </c>
      <c r="BJ8" s="231">
        <f t="shared" si="38"/>
        <v>174</v>
      </c>
      <c r="BK8" s="231">
        <f t="shared" si="39"/>
        <v>281.70148538651216</v>
      </c>
      <c r="BL8" s="215"/>
    </row>
    <row r="9" spans="1:64" s="146" customFormat="1" ht="18.75" customHeight="1">
      <c r="A9" s="226">
        <f t="shared" si="40"/>
        <v>15</v>
      </c>
      <c r="B9" s="227" t="s">
        <v>48</v>
      </c>
      <c r="C9" s="228">
        <f t="shared" si="41"/>
        <v>15.9</v>
      </c>
      <c r="D9" s="233"/>
      <c r="E9" s="231">
        <f t="shared" si="0"/>
        <v>0</v>
      </c>
      <c r="F9" s="231">
        <f t="shared" si="1"/>
        <v>0</v>
      </c>
      <c r="G9" s="233"/>
      <c r="H9" s="231">
        <f t="shared" si="2"/>
        <v>0</v>
      </c>
      <c r="I9" s="231">
        <f t="shared" si="3"/>
        <v>0</v>
      </c>
      <c r="J9" s="233"/>
      <c r="K9" s="231">
        <f t="shared" si="4"/>
        <v>0</v>
      </c>
      <c r="L9" s="231">
        <f t="shared" si="5"/>
        <v>0</v>
      </c>
      <c r="M9" s="233"/>
      <c r="N9" s="231">
        <f t="shared" si="6"/>
        <v>0</v>
      </c>
      <c r="O9" s="231">
        <f t="shared" si="7"/>
        <v>0</v>
      </c>
      <c r="P9" s="233"/>
      <c r="Q9" s="231">
        <f t="shared" si="8"/>
        <v>0</v>
      </c>
      <c r="R9" s="231">
        <f t="shared" si="9"/>
        <v>0</v>
      </c>
      <c r="S9" s="233"/>
      <c r="T9" s="231">
        <f t="shared" si="10"/>
        <v>0</v>
      </c>
      <c r="U9" s="231">
        <f t="shared" si="11"/>
        <v>0</v>
      </c>
      <c r="V9" s="233"/>
      <c r="W9" s="231">
        <f t="shared" si="12"/>
        <v>0</v>
      </c>
      <c r="X9" s="231">
        <f t="shared" si="13"/>
        <v>0</v>
      </c>
      <c r="Y9" s="233"/>
      <c r="Z9" s="231">
        <f t="shared" si="14"/>
        <v>0</v>
      </c>
      <c r="AA9" s="231">
        <f t="shared" si="15"/>
        <v>0</v>
      </c>
      <c r="AB9" s="233"/>
      <c r="AC9" s="231">
        <f t="shared" si="16"/>
        <v>0</v>
      </c>
      <c r="AD9" s="231">
        <f t="shared" si="17"/>
        <v>0</v>
      </c>
      <c r="AE9" s="233"/>
      <c r="AF9" s="231">
        <f t="shared" si="18"/>
        <v>0</v>
      </c>
      <c r="AG9" s="231">
        <f t="shared" si="19"/>
        <v>0</v>
      </c>
      <c r="AH9" s="233"/>
      <c r="AI9" s="231">
        <f t="shared" si="20"/>
        <v>0</v>
      </c>
      <c r="AJ9" s="231">
        <f t="shared" si="21"/>
        <v>0</v>
      </c>
      <c r="AK9" s="233"/>
      <c r="AL9" s="231">
        <f t="shared" si="22"/>
        <v>0</v>
      </c>
      <c r="AM9" s="231">
        <f t="shared" si="23"/>
        <v>0</v>
      </c>
      <c r="AN9" s="233"/>
      <c r="AO9" s="231">
        <f t="shared" si="24"/>
        <v>0</v>
      </c>
      <c r="AP9" s="231">
        <f t="shared" si="25"/>
        <v>0</v>
      </c>
      <c r="AQ9" s="233"/>
      <c r="AR9" s="231">
        <f t="shared" si="26"/>
        <v>0</v>
      </c>
      <c r="AS9" s="231">
        <f t="shared" si="27"/>
        <v>0</v>
      </c>
      <c r="AT9" s="233"/>
      <c r="AU9" s="231">
        <f t="shared" si="28"/>
        <v>0</v>
      </c>
      <c r="AV9" s="231">
        <f t="shared" si="29"/>
        <v>0</v>
      </c>
      <c r="AW9" s="233"/>
      <c r="AX9" s="231">
        <f t="shared" si="30"/>
        <v>0</v>
      </c>
      <c r="AY9" s="231">
        <f t="shared" si="31"/>
        <v>0</v>
      </c>
      <c r="AZ9" s="233"/>
      <c r="BA9" s="231">
        <f t="shared" si="32"/>
        <v>0</v>
      </c>
      <c r="BB9" s="231">
        <f t="shared" si="33"/>
        <v>0</v>
      </c>
      <c r="BC9" s="233"/>
      <c r="BD9" s="231">
        <f t="shared" si="34"/>
        <v>0</v>
      </c>
      <c r="BE9" s="231">
        <f t="shared" si="35"/>
        <v>0</v>
      </c>
      <c r="BF9" s="233"/>
      <c r="BG9" s="231">
        <f t="shared" si="36"/>
        <v>0</v>
      </c>
      <c r="BH9" s="231">
        <f t="shared" si="37"/>
        <v>0</v>
      </c>
      <c r="BI9" s="233">
        <v>16</v>
      </c>
      <c r="BJ9" s="231">
        <f t="shared" si="38"/>
        <v>248</v>
      </c>
      <c r="BK9" s="231">
        <f t="shared" si="39"/>
        <v>470.94461337581447</v>
      </c>
      <c r="BL9" s="215"/>
    </row>
    <row r="10" spans="1:64" s="146" customFormat="1" ht="18.75" customHeight="1">
      <c r="A10" s="226">
        <f t="shared" si="40"/>
        <v>16</v>
      </c>
      <c r="B10" s="227" t="s">
        <v>48</v>
      </c>
      <c r="C10" s="228">
        <f t="shared" si="41"/>
        <v>16.899999999999999</v>
      </c>
      <c r="D10" s="233"/>
      <c r="E10" s="231">
        <f t="shared" si="0"/>
        <v>0</v>
      </c>
      <c r="F10" s="231">
        <f t="shared" si="1"/>
        <v>0</v>
      </c>
      <c r="G10" s="233"/>
      <c r="H10" s="231">
        <f t="shared" si="2"/>
        <v>0</v>
      </c>
      <c r="I10" s="231">
        <f t="shared" si="3"/>
        <v>0</v>
      </c>
      <c r="J10" s="233"/>
      <c r="K10" s="231">
        <f t="shared" si="4"/>
        <v>0</v>
      </c>
      <c r="L10" s="231">
        <f t="shared" si="5"/>
        <v>0</v>
      </c>
      <c r="M10" s="233"/>
      <c r="N10" s="231">
        <f t="shared" si="6"/>
        <v>0</v>
      </c>
      <c r="O10" s="231">
        <f t="shared" si="7"/>
        <v>0</v>
      </c>
      <c r="P10" s="233"/>
      <c r="Q10" s="231">
        <f t="shared" si="8"/>
        <v>0</v>
      </c>
      <c r="R10" s="231">
        <f t="shared" si="9"/>
        <v>0</v>
      </c>
      <c r="S10" s="233"/>
      <c r="T10" s="231">
        <f t="shared" si="10"/>
        <v>0</v>
      </c>
      <c r="U10" s="231">
        <f t="shared" si="11"/>
        <v>0</v>
      </c>
      <c r="V10" s="233"/>
      <c r="W10" s="231">
        <f t="shared" si="12"/>
        <v>0</v>
      </c>
      <c r="X10" s="231">
        <f t="shared" si="13"/>
        <v>0</v>
      </c>
      <c r="Y10" s="233"/>
      <c r="Z10" s="231">
        <f t="shared" si="14"/>
        <v>0</v>
      </c>
      <c r="AA10" s="231">
        <f t="shared" si="15"/>
        <v>0</v>
      </c>
      <c r="AB10" s="233"/>
      <c r="AC10" s="231">
        <f t="shared" si="16"/>
        <v>0</v>
      </c>
      <c r="AD10" s="231">
        <f t="shared" si="17"/>
        <v>0</v>
      </c>
      <c r="AE10" s="233"/>
      <c r="AF10" s="231">
        <f t="shared" si="18"/>
        <v>0</v>
      </c>
      <c r="AG10" s="231">
        <f t="shared" si="19"/>
        <v>0</v>
      </c>
      <c r="AH10" s="233"/>
      <c r="AI10" s="231">
        <f t="shared" si="20"/>
        <v>0</v>
      </c>
      <c r="AJ10" s="231">
        <f t="shared" si="21"/>
        <v>0</v>
      </c>
      <c r="AK10" s="233"/>
      <c r="AL10" s="231">
        <f t="shared" si="22"/>
        <v>0</v>
      </c>
      <c r="AM10" s="231">
        <f t="shared" si="23"/>
        <v>0</v>
      </c>
      <c r="AN10" s="233"/>
      <c r="AO10" s="231">
        <f t="shared" si="24"/>
        <v>0</v>
      </c>
      <c r="AP10" s="231">
        <f t="shared" si="25"/>
        <v>0</v>
      </c>
      <c r="AQ10" s="233"/>
      <c r="AR10" s="231">
        <f t="shared" si="26"/>
        <v>0</v>
      </c>
      <c r="AS10" s="231">
        <f t="shared" si="27"/>
        <v>0</v>
      </c>
      <c r="AT10" s="233"/>
      <c r="AU10" s="231">
        <f t="shared" si="28"/>
        <v>0</v>
      </c>
      <c r="AV10" s="231">
        <f t="shared" si="29"/>
        <v>0</v>
      </c>
      <c r="AW10" s="233"/>
      <c r="AX10" s="231">
        <f t="shared" si="30"/>
        <v>0</v>
      </c>
      <c r="AY10" s="231">
        <f t="shared" si="31"/>
        <v>0</v>
      </c>
      <c r="AZ10" s="233"/>
      <c r="BA10" s="231">
        <f t="shared" si="32"/>
        <v>0</v>
      </c>
      <c r="BB10" s="231">
        <f t="shared" si="33"/>
        <v>0</v>
      </c>
      <c r="BC10" s="233"/>
      <c r="BD10" s="231">
        <f t="shared" si="34"/>
        <v>0</v>
      </c>
      <c r="BE10" s="231">
        <f t="shared" si="35"/>
        <v>0</v>
      </c>
      <c r="BF10" s="233"/>
      <c r="BG10" s="231">
        <f t="shared" si="36"/>
        <v>0</v>
      </c>
      <c r="BH10" s="231">
        <f t="shared" si="37"/>
        <v>0</v>
      </c>
      <c r="BI10" s="233">
        <v>11</v>
      </c>
      <c r="BJ10" s="231">
        <f t="shared" si="38"/>
        <v>181.5</v>
      </c>
      <c r="BK10" s="231">
        <f t="shared" si="39"/>
        <v>400.25820158539318</v>
      </c>
      <c r="BL10" s="215"/>
    </row>
    <row r="11" spans="1:64" s="146" customFormat="1" ht="18.75" customHeight="1">
      <c r="A11" s="226">
        <f t="shared" si="40"/>
        <v>17</v>
      </c>
      <c r="B11" s="227" t="s">
        <v>48</v>
      </c>
      <c r="C11" s="228">
        <f t="shared" si="41"/>
        <v>17.899999999999999</v>
      </c>
      <c r="D11" s="233"/>
      <c r="E11" s="231">
        <f t="shared" si="0"/>
        <v>0</v>
      </c>
      <c r="F11" s="231">
        <f t="shared" si="1"/>
        <v>0</v>
      </c>
      <c r="G11" s="233"/>
      <c r="H11" s="231">
        <f t="shared" si="2"/>
        <v>0</v>
      </c>
      <c r="I11" s="231">
        <f t="shared" si="3"/>
        <v>0</v>
      </c>
      <c r="J11" s="233"/>
      <c r="K11" s="231">
        <f t="shared" si="4"/>
        <v>0</v>
      </c>
      <c r="L11" s="231">
        <f t="shared" si="5"/>
        <v>0</v>
      </c>
      <c r="M11" s="233"/>
      <c r="N11" s="231">
        <f t="shared" si="6"/>
        <v>0</v>
      </c>
      <c r="O11" s="231">
        <f t="shared" si="7"/>
        <v>0</v>
      </c>
      <c r="P11" s="233"/>
      <c r="Q11" s="231">
        <f t="shared" si="8"/>
        <v>0</v>
      </c>
      <c r="R11" s="231">
        <f t="shared" si="9"/>
        <v>0</v>
      </c>
      <c r="S11" s="233"/>
      <c r="T11" s="231">
        <f t="shared" si="10"/>
        <v>0</v>
      </c>
      <c r="U11" s="231">
        <f t="shared" si="11"/>
        <v>0</v>
      </c>
      <c r="V11" s="233"/>
      <c r="W11" s="231">
        <f t="shared" si="12"/>
        <v>0</v>
      </c>
      <c r="X11" s="231">
        <f t="shared" si="13"/>
        <v>0</v>
      </c>
      <c r="Y11" s="233"/>
      <c r="Z11" s="231">
        <f t="shared" si="14"/>
        <v>0</v>
      </c>
      <c r="AA11" s="231">
        <f t="shared" si="15"/>
        <v>0</v>
      </c>
      <c r="AB11" s="233"/>
      <c r="AC11" s="231">
        <f t="shared" si="16"/>
        <v>0</v>
      </c>
      <c r="AD11" s="231">
        <f t="shared" si="17"/>
        <v>0</v>
      </c>
      <c r="AE11" s="233"/>
      <c r="AF11" s="231">
        <f t="shared" si="18"/>
        <v>0</v>
      </c>
      <c r="AG11" s="231">
        <f t="shared" si="19"/>
        <v>0</v>
      </c>
      <c r="AH11" s="233"/>
      <c r="AI11" s="231">
        <f t="shared" si="20"/>
        <v>0</v>
      </c>
      <c r="AJ11" s="231">
        <f t="shared" si="21"/>
        <v>0</v>
      </c>
      <c r="AK11" s="233"/>
      <c r="AL11" s="231">
        <f t="shared" si="22"/>
        <v>0</v>
      </c>
      <c r="AM11" s="231">
        <f t="shared" si="23"/>
        <v>0</v>
      </c>
      <c r="AN11" s="233"/>
      <c r="AO11" s="231">
        <f t="shared" si="24"/>
        <v>0</v>
      </c>
      <c r="AP11" s="231">
        <f t="shared" si="25"/>
        <v>0</v>
      </c>
      <c r="AQ11" s="233"/>
      <c r="AR11" s="231">
        <f t="shared" si="26"/>
        <v>0</v>
      </c>
      <c r="AS11" s="231">
        <f t="shared" si="27"/>
        <v>0</v>
      </c>
      <c r="AT11" s="233"/>
      <c r="AU11" s="231">
        <f t="shared" si="28"/>
        <v>0</v>
      </c>
      <c r="AV11" s="231">
        <f t="shared" si="29"/>
        <v>0</v>
      </c>
      <c r="AW11" s="233"/>
      <c r="AX11" s="231">
        <f t="shared" si="30"/>
        <v>0</v>
      </c>
      <c r="AY11" s="231">
        <f t="shared" si="31"/>
        <v>0</v>
      </c>
      <c r="AZ11" s="233"/>
      <c r="BA11" s="231">
        <f t="shared" si="32"/>
        <v>0</v>
      </c>
      <c r="BB11" s="231">
        <f t="shared" si="33"/>
        <v>0</v>
      </c>
      <c r="BC11" s="233"/>
      <c r="BD11" s="231">
        <f t="shared" si="34"/>
        <v>0</v>
      </c>
      <c r="BE11" s="231">
        <f t="shared" si="35"/>
        <v>0</v>
      </c>
      <c r="BF11" s="233">
        <v>3</v>
      </c>
      <c r="BG11" s="231">
        <f t="shared" si="36"/>
        <v>52.5</v>
      </c>
      <c r="BH11" s="231">
        <f t="shared" si="37"/>
        <v>133.27410546281416</v>
      </c>
      <c r="BI11" s="233">
        <v>9</v>
      </c>
      <c r="BJ11" s="231">
        <f t="shared" si="38"/>
        <v>157.5</v>
      </c>
      <c r="BK11" s="231">
        <f t="shared" si="39"/>
        <v>399.82231638844246</v>
      </c>
      <c r="BL11" s="215"/>
    </row>
    <row r="12" spans="1:64" s="146" customFormat="1" ht="18.75" customHeight="1">
      <c r="A12" s="226">
        <f t="shared" si="40"/>
        <v>18</v>
      </c>
      <c r="B12" s="227" t="s">
        <v>48</v>
      </c>
      <c r="C12" s="228">
        <f t="shared" si="41"/>
        <v>18.899999999999999</v>
      </c>
      <c r="D12" s="233"/>
      <c r="E12" s="231">
        <f t="shared" si="0"/>
        <v>0</v>
      </c>
      <c r="F12" s="231">
        <f t="shared" si="1"/>
        <v>0</v>
      </c>
      <c r="G12" s="233"/>
      <c r="H12" s="231">
        <f t="shared" si="2"/>
        <v>0</v>
      </c>
      <c r="I12" s="231">
        <f t="shared" si="3"/>
        <v>0</v>
      </c>
      <c r="J12" s="233"/>
      <c r="K12" s="231">
        <f t="shared" si="4"/>
        <v>0</v>
      </c>
      <c r="L12" s="231">
        <f t="shared" si="5"/>
        <v>0</v>
      </c>
      <c r="M12" s="233"/>
      <c r="N12" s="231">
        <f t="shared" si="6"/>
        <v>0</v>
      </c>
      <c r="O12" s="231">
        <f t="shared" si="7"/>
        <v>0</v>
      </c>
      <c r="P12" s="233"/>
      <c r="Q12" s="231">
        <f t="shared" si="8"/>
        <v>0</v>
      </c>
      <c r="R12" s="231">
        <f t="shared" si="9"/>
        <v>0</v>
      </c>
      <c r="S12" s="233"/>
      <c r="T12" s="231">
        <f t="shared" si="10"/>
        <v>0</v>
      </c>
      <c r="U12" s="231">
        <f t="shared" si="11"/>
        <v>0</v>
      </c>
      <c r="V12" s="233"/>
      <c r="W12" s="231">
        <f t="shared" si="12"/>
        <v>0</v>
      </c>
      <c r="X12" s="231">
        <f t="shared" si="13"/>
        <v>0</v>
      </c>
      <c r="Y12" s="233"/>
      <c r="Z12" s="231">
        <f t="shared" si="14"/>
        <v>0</v>
      </c>
      <c r="AA12" s="231">
        <f t="shared" si="15"/>
        <v>0</v>
      </c>
      <c r="AB12" s="233"/>
      <c r="AC12" s="231">
        <f t="shared" si="16"/>
        <v>0</v>
      </c>
      <c r="AD12" s="231">
        <f t="shared" si="17"/>
        <v>0</v>
      </c>
      <c r="AE12" s="233"/>
      <c r="AF12" s="231">
        <f t="shared" si="18"/>
        <v>0</v>
      </c>
      <c r="AG12" s="231">
        <f t="shared" si="19"/>
        <v>0</v>
      </c>
      <c r="AH12" s="233"/>
      <c r="AI12" s="231">
        <f t="shared" si="20"/>
        <v>0</v>
      </c>
      <c r="AJ12" s="231">
        <f t="shared" si="21"/>
        <v>0</v>
      </c>
      <c r="AK12" s="233"/>
      <c r="AL12" s="231">
        <f t="shared" si="22"/>
        <v>0</v>
      </c>
      <c r="AM12" s="231">
        <f t="shared" si="23"/>
        <v>0</v>
      </c>
      <c r="AN12" s="233"/>
      <c r="AO12" s="231">
        <f t="shared" si="24"/>
        <v>0</v>
      </c>
      <c r="AP12" s="231">
        <f t="shared" si="25"/>
        <v>0</v>
      </c>
      <c r="AQ12" s="233"/>
      <c r="AR12" s="231">
        <f t="shared" si="26"/>
        <v>0</v>
      </c>
      <c r="AS12" s="231">
        <f t="shared" si="27"/>
        <v>0</v>
      </c>
      <c r="AT12" s="233"/>
      <c r="AU12" s="231">
        <f t="shared" si="28"/>
        <v>0</v>
      </c>
      <c r="AV12" s="231">
        <f t="shared" si="29"/>
        <v>0</v>
      </c>
      <c r="AW12" s="233"/>
      <c r="AX12" s="231">
        <f t="shared" si="30"/>
        <v>0</v>
      </c>
      <c r="AY12" s="231">
        <f t="shared" si="31"/>
        <v>0</v>
      </c>
      <c r="AZ12" s="233">
        <v>4</v>
      </c>
      <c r="BA12" s="231">
        <f t="shared" si="32"/>
        <v>74</v>
      </c>
      <c r="BB12" s="231">
        <f t="shared" si="33"/>
        <v>214.55742138435264</v>
      </c>
      <c r="BC12" s="233">
        <v>15</v>
      </c>
      <c r="BD12" s="231">
        <f t="shared" si="34"/>
        <v>277.5</v>
      </c>
      <c r="BE12" s="231">
        <f t="shared" si="35"/>
        <v>804.59033019132244</v>
      </c>
      <c r="BF12" s="233">
        <v>24</v>
      </c>
      <c r="BG12" s="231">
        <f t="shared" si="36"/>
        <v>444</v>
      </c>
      <c r="BH12" s="231">
        <f t="shared" si="37"/>
        <v>1287.3445283061158</v>
      </c>
      <c r="BI12" s="233">
        <v>2</v>
      </c>
      <c r="BJ12" s="231">
        <f t="shared" si="38"/>
        <v>37</v>
      </c>
      <c r="BK12" s="231">
        <f t="shared" si="39"/>
        <v>107.27871069217632</v>
      </c>
      <c r="BL12" s="215"/>
    </row>
    <row r="13" spans="1:64" s="146" customFormat="1" ht="18.75" customHeight="1">
      <c r="A13" s="226">
        <f t="shared" si="40"/>
        <v>19</v>
      </c>
      <c r="B13" s="227" t="s">
        <v>48</v>
      </c>
      <c r="C13" s="228">
        <f t="shared" si="41"/>
        <v>19.899999999999999</v>
      </c>
      <c r="D13" s="233"/>
      <c r="E13" s="231">
        <f t="shared" si="0"/>
        <v>0</v>
      </c>
      <c r="F13" s="231">
        <f t="shared" si="1"/>
        <v>0</v>
      </c>
      <c r="G13" s="233"/>
      <c r="H13" s="231">
        <f t="shared" si="2"/>
        <v>0</v>
      </c>
      <c r="I13" s="231">
        <f t="shared" si="3"/>
        <v>0</v>
      </c>
      <c r="J13" s="233"/>
      <c r="K13" s="231">
        <f t="shared" si="4"/>
        <v>0</v>
      </c>
      <c r="L13" s="231">
        <f t="shared" si="5"/>
        <v>0</v>
      </c>
      <c r="M13" s="233"/>
      <c r="N13" s="231">
        <f t="shared" si="6"/>
        <v>0</v>
      </c>
      <c r="O13" s="231">
        <f t="shared" si="7"/>
        <v>0</v>
      </c>
      <c r="P13" s="233"/>
      <c r="Q13" s="231">
        <f t="shared" si="8"/>
        <v>0</v>
      </c>
      <c r="R13" s="231">
        <f t="shared" si="9"/>
        <v>0</v>
      </c>
      <c r="S13" s="233"/>
      <c r="T13" s="231">
        <f t="shared" si="10"/>
        <v>0</v>
      </c>
      <c r="U13" s="231">
        <f t="shared" si="11"/>
        <v>0</v>
      </c>
      <c r="V13" s="233"/>
      <c r="W13" s="231">
        <f t="shared" si="12"/>
        <v>0</v>
      </c>
      <c r="X13" s="231">
        <f t="shared" si="13"/>
        <v>0</v>
      </c>
      <c r="Y13" s="233"/>
      <c r="Z13" s="231">
        <f t="shared" si="14"/>
        <v>0</v>
      </c>
      <c r="AA13" s="231">
        <f t="shared" si="15"/>
        <v>0</v>
      </c>
      <c r="AB13" s="233"/>
      <c r="AC13" s="231">
        <f t="shared" si="16"/>
        <v>0</v>
      </c>
      <c r="AD13" s="231">
        <f t="shared" si="17"/>
        <v>0</v>
      </c>
      <c r="AE13" s="233"/>
      <c r="AF13" s="231">
        <f t="shared" si="18"/>
        <v>0</v>
      </c>
      <c r="AG13" s="231">
        <f t="shared" si="19"/>
        <v>0</v>
      </c>
      <c r="AH13" s="233"/>
      <c r="AI13" s="231">
        <f t="shared" si="20"/>
        <v>0</v>
      </c>
      <c r="AJ13" s="231">
        <f t="shared" si="21"/>
        <v>0</v>
      </c>
      <c r="AK13" s="233"/>
      <c r="AL13" s="231">
        <f t="shared" si="22"/>
        <v>0</v>
      </c>
      <c r="AM13" s="231">
        <f t="shared" si="23"/>
        <v>0</v>
      </c>
      <c r="AN13" s="233"/>
      <c r="AO13" s="231">
        <f t="shared" si="24"/>
        <v>0</v>
      </c>
      <c r="AP13" s="231">
        <f t="shared" si="25"/>
        <v>0</v>
      </c>
      <c r="AQ13" s="233"/>
      <c r="AR13" s="231">
        <f t="shared" si="26"/>
        <v>0</v>
      </c>
      <c r="AS13" s="231">
        <f t="shared" si="27"/>
        <v>0</v>
      </c>
      <c r="AT13" s="233"/>
      <c r="AU13" s="231">
        <f t="shared" si="28"/>
        <v>0</v>
      </c>
      <c r="AV13" s="231">
        <f t="shared" si="29"/>
        <v>0</v>
      </c>
      <c r="AW13" s="233"/>
      <c r="AX13" s="231">
        <f t="shared" si="30"/>
        <v>0</v>
      </c>
      <c r="AY13" s="231">
        <f t="shared" si="31"/>
        <v>0</v>
      </c>
      <c r="AZ13" s="233">
        <v>11</v>
      </c>
      <c r="BA13" s="231">
        <f t="shared" si="32"/>
        <v>214.5</v>
      </c>
      <c r="BB13" s="231">
        <f t="shared" si="33"/>
        <v>705.38277066758769</v>
      </c>
      <c r="BC13" s="233">
        <v>12</v>
      </c>
      <c r="BD13" s="231">
        <f t="shared" si="34"/>
        <v>234</v>
      </c>
      <c r="BE13" s="231">
        <f t="shared" si="35"/>
        <v>769.50847709191385</v>
      </c>
      <c r="BF13" s="233">
        <v>3</v>
      </c>
      <c r="BG13" s="231">
        <f t="shared" si="36"/>
        <v>58.5</v>
      </c>
      <c r="BH13" s="231">
        <f t="shared" si="37"/>
        <v>192.37711927297846</v>
      </c>
      <c r="BI13" s="233"/>
      <c r="BJ13" s="231">
        <f t="shared" si="38"/>
        <v>0</v>
      </c>
      <c r="BK13" s="231">
        <f t="shared" si="39"/>
        <v>0</v>
      </c>
      <c r="BL13" s="215"/>
    </row>
    <row r="14" spans="1:64" s="146" customFormat="1" ht="18.75" customHeight="1">
      <c r="A14" s="226">
        <f t="shared" si="40"/>
        <v>20</v>
      </c>
      <c r="B14" s="227" t="s">
        <v>48</v>
      </c>
      <c r="C14" s="228">
        <f t="shared" si="41"/>
        <v>20.9</v>
      </c>
      <c r="D14" s="233"/>
      <c r="E14" s="231">
        <f t="shared" si="0"/>
        <v>0</v>
      </c>
      <c r="F14" s="231">
        <f t="shared" si="1"/>
        <v>0</v>
      </c>
      <c r="G14" s="233"/>
      <c r="H14" s="231">
        <f t="shared" si="2"/>
        <v>0</v>
      </c>
      <c r="I14" s="231">
        <f t="shared" si="3"/>
        <v>0</v>
      </c>
      <c r="J14" s="233"/>
      <c r="K14" s="231">
        <f t="shared" si="4"/>
        <v>0</v>
      </c>
      <c r="L14" s="231">
        <f t="shared" si="5"/>
        <v>0</v>
      </c>
      <c r="M14" s="233"/>
      <c r="N14" s="231">
        <f t="shared" si="6"/>
        <v>0</v>
      </c>
      <c r="O14" s="231">
        <f t="shared" si="7"/>
        <v>0</v>
      </c>
      <c r="P14" s="233"/>
      <c r="Q14" s="231">
        <f t="shared" si="8"/>
        <v>0</v>
      </c>
      <c r="R14" s="231">
        <f t="shared" si="9"/>
        <v>0</v>
      </c>
      <c r="S14" s="233"/>
      <c r="T14" s="231">
        <f t="shared" si="10"/>
        <v>0</v>
      </c>
      <c r="U14" s="231">
        <f t="shared" si="11"/>
        <v>0</v>
      </c>
      <c r="V14" s="233"/>
      <c r="W14" s="231">
        <f t="shared" si="12"/>
        <v>0</v>
      </c>
      <c r="X14" s="231">
        <f t="shared" si="13"/>
        <v>0</v>
      </c>
      <c r="Y14" s="233"/>
      <c r="Z14" s="231">
        <f t="shared" si="14"/>
        <v>0</v>
      </c>
      <c r="AA14" s="231">
        <f t="shared" si="15"/>
        <v>0</v>
      </c>
      <c r="AB14" s="233"/>
      <c r="AC14" s="231">
        <f t="shared" si="16"/>
        <v>0</v>
      </c>
      <c r="AD14" s="231">
        <f t="shared" si="17"/>
        <v>0</v>
      </c>
      <c r="AE14" s="233"/>
      <c r="AF14" s="231">
        <f t="shared" si="18"/>
        <v>0</v>
      </c>
      <c r="AG14" s="231">
        <f t="shared" si="19"/>
        <v>0</v>
      </c>
      <c r="AH14" s="233"/>
      <c r="AI14" s="231">
        <f t="shared" si="20"/>
        <v>0</v>
      </c>
      <c r="AJ14" s="231">
        <f t="shared" si="21"/>
        <v>0</v>
      </c>
      <c r="AK14" s="233"/>
      <c r="AL14" s="231">
        <f t="shared" si="22"/>
        <v>0</v>
      </c>
      <c r="AM14" s="231">
        <f t="shared" si="23"/>
        <v>0</v>
      </c>
      <c r="AN14" s="233"/>
      <c r="AO14" s="231">
        <f t="shared" si="24"/>
        <v>0</v>
      </c>
      <c r="AP14" s="231">
        <f t="shared" si="25"/>
        <v>0</v>
      </c>
      <c r="AQ14" s="233"/>
      <c r="AR14" s="231">
        <f t="shared" si="26"/>
        <v>0</v>
      </c>
      <c r="AS14" s="231">
        <f t="shared" si="27"/>
        <v>0</v>
      </c>
      <c r="AT14" s="233">
        <v>1</v>
      </c>
      <c r="AU14" s="231">
        <f t="shared" si="28"/>
        <v>20.5</v>
      </c>
      <c r="AV14" s="231">
        <f t="shared" si="29"/>
        <v>75.980419227016469</v>
      </c>
      <c r="AW14" s="233">
        <v>7</v>
      </c>
      <c r="AX14" s="231">
        <f t="shared" si="30"/>
        <v>143.5</v>
      </c>
      <c r="AY14" s="231">
        <f t="shared" si="31"/>
        <v>531.8629345891153</v>
      </c>
      <c r="AZ14" s="233">
        <v>14</v>
      </c>
      <c r="BA14" s="231">
        <f t="shared" si="32"/>
        <v>287</v>
      </c>
      <c r="BB14" s="231">
        <f t="shared" si="33"/>
        <v>1063.7258691782306</v>
      </c>
      <c r="BC14" s="233">
        <v>1</v>
      </c>
      <c r="BD14" s="231">
        <f t="shared" si="34"/>
        <v>20.5</v>
      </c>
      <c r="BE14" s="231">
        <f t="shared" si="35"/>
        <v>75.980419227016469</v>
      </c>
      <c r="BF14" s="233"/>
      <c r="BG14" s="231">
        <f t="shared" si="36"/>
        <v>0</v>
      </c>
      <c r="BH14" s="231">
        <f t="shared" si="37"/>
        <v>0</v>
      </c>
      <c r="BI14" s="233"/>
      <c r="BJ14" s="231">
        <f t="shared" si="38"/>
        <v>0</v>
      </c>
      <c r="BK14" s="231">
        <f t="shared" si="39"/>
        <v>0</v>
      </c>
      <c r="BL14" s="215"/>
    </row>
    <row r="15" spans="1:64" s="146" customFormat="1" ht="18.75" customHeight="1">
      <c r="A15" s="226">
        <f t="shared" si="40"/>
        <v>21</v>
      </c>
      <c r="B15" s="227" t="s">
        <v>48</v>
      </c>
      <c r="C15" s="228">
        <f t="shared" si="41"/>
        <v>21.9</v>
      </c>
      <c r="D15" s="233"/>
      <c r="E15" s="231">
        <f t="shared" si="0"/>
        <v>0</v>
      </c>
      <c r="F15" s="231">
        <f t="shared" si="1"/>
        <v>0</v>
      </c>
      <c r="G15" s="233"/>
      <c r="H15" s="231">
        <f t="shared" si="2"/>
        <v>0</v>
      </c>
      <c r="I15" s="231">
        <f t="shared" si="3"/>
        <v>0</v>
      </c>
      <c r="J15" s="233"/>
      <c r="K15" s="231">
        <f t="shared" si="4"/>
        <v>0</v>
      </c>
      <c r="L15" s="231">
        <f t="shared" si="5"/>
        <v>0</v>
      </c>
      <c r="M15" s="233"/>
      <c r="N15" s="231">
        <f t="shared" si="6"/>
        <v>0</v>
      </c>
      <c r="O15" s="231">
        <f t="shared" si="7"/>
        <v>0</v>
      </c>
      <c r="P15" s="233"/>
      <c r="Q15" s="231">
        <f t="shared" si="8"/>
        <v>0</v>
      </c>
      <c r="R15" s="231">
        <f t="shared" si="9"/>
        <v>0</v>
      </c>
      <c r="S15" s="233"/>
      <c r="T15" s="231">
        <f t="shared" si="10"/>
        <v>0</v>
      </c>
      <c r="U15" s="231">
        <f t="shared" si="11"/>
        <v>0</v>
      </c>
      <c r="V15" s="233"/>
      <c r="W15" s="231">
        <f t="shared" si="12"/>
        <v>0</v>
      </c>
      <c r="X15" s="231">
        <f t="shared" si="13"/>
        <v>0</v>
      </c>
      <c r="Y15" s="233"/>
      <c r="Z15" s="231">
        <f t="shared" si="14"/>
        <v>0</v>
      </c>
      <c r="AA15" s="231">
        <f t="shared" si="15"/>
        <v>0</v>
      </c>
      <c r="AB15" s="233"/>
      <c r="AC15" s="231">
        <f t="shared" si="16"/>
        <v>0</v>
      </c>
      <c r="AD15" s="231">
        <f t="shared" si="17"/>
        <v>0</v>
      </c>
      <c r="AE15" s="233"/>
      <c r="AF15" s="231">
        <f t="shared" si="18"/>
        <v>0</v>
      </c>
      <c r="AG15" s="231">
        <f t="shared" si="19"/>
        <v>0</v>
      </c>
      <c r="AH15" s="233"/>
      <c r="AI15" s="231">
        <f t="shared" si="20"/>
        <v>0</v>
      </c>
      <c r="AJ15" s="231">
        <f t="shared" si="21"/>
        <v>0</v>
      </c>
      <c r="AK15" s="233"/>
      <c r="AL15" s="231">
        <f t="shared" si="22"/>
        <v>0</v>
      </c>
      <c r="AM15" s="231">
        <f t="shared" si="23"/>
        <v>0</v>
      </c>
      <c r="AN15" s="233"/>
      <c r="AO15" s="231">
        <f t="shared" si="24"/>
        <v>0</v>
      </c>
      <c r="AP15" s="231">
        <f t="shared" si="25"/>
        <v>0</v>
      </c>
      <c r="AQ15" s="233"/>
      <c r="AR15" s="231">
        <f t="shared" si="26"/>
        <v>0</v>
      </c>
      <c r="AS15" s="231">
        <f t="shared" si="27"/>
        <v>0</v>
      </c>
      <c r="AT15" s="233">
        <v>4</v>
      </c>
      <c r="AU15" s="231">
        <f t="shared" si="28"/>
        <v>86</v>
      </c>
      <c r="AV15" s="231">
        <f t="shared" si="29"/>
        <v>357.20848603883616</v>
      </c>
      <c r="AW15" s="233">
        <v>14</v>
      </c>
      <c r="AX15" s="231">
        <f t="shared" si="30"/>
        <v>301</v>
      </c>
      <c r="AY15" s="231">
        <f t="shared" si="31"/>
        <v>1250.2297011359265</v>
      </c>
      <c r="AZ15" s="233">
        <v>1</v>
      </c>
      <c r="BA15" s="231">
        <f t="shared" si="32"/>
        <v>21.5</v>
      </c>
      <c r="BB15" s="231">
        <f t="shared" si="33"/>
        <v>89.302121509709039</v>
      </c>
      <c r="BC15" s="233"/>
      <c r="BD15" s="231">
        <f t="shared" si="34"/>
        <v>0</v>
      </c>
      <c r="BE15" s="231">
        <f t="shared" si="35"/>
        <v>0</v>
      </c>
      <c r="BF15" s="233"/>
      <c r="BG15" s="231">
        <f t="shared" si="36"/>
        <v>0</v>
      </c>
      <c r="BH15" s="231">
        <f t="shared" si="37"/>
        <v>0</v>
      </c>
      <c r="BI15" s="233"/>
      <c r="BJ15" s="231">
        <f t="shared" si="38"/>
        <v>0</v>
      </c>
      <c r="BK15" s="231">
        <f t="shared" si="39"/>
        <v>0</v>
      </c>
      <c r="BL15" s="215"/>
    </row>
    <row r="16" spans="1:64" s="146" customFormat="1" ht="18.75" customHeight="1">
      <c r="A16" s="226">
        <f t="shared" si="40"/>
        <v>22</v>
      </c>
      <c r="B16" s="227" t="s">
        <v>48</v>
      </c>
      <c r="C16" s="228">
        <f t="shared" si="41"/>
        <v>22.9</v>
      </c>
      <c r="D16" s="233"/>
      <c r="E16" s="231">
        <f t="shared" si="0"/>
        <v>0</v>
      </c>
      <c r="F16" s="231">
        <f t="shared" si="1"/>
        <v>0</v>
      </c>
      <c r="G16" s="233"/>
      <c r="H16" s="231">
        <f t="shared" si="2"/>
        <v>0</v>
      </c>
      <c r="I16" s="231">
        <f t="shared" si="3"/>
        <v>0</v>
      </c>
      <c r="J16" s="233"/>
      <c r="K16" s="231">
        <f t="shared" si="4"/>
        <v>0</v>
      </c>
      <c r="L16" s="231">
        <f t="shared" si="5"/>
        <v>0</v>
      </c>
      <c r="M16" s="233"/>
      <c r="N16" s="231">
        <f t="shared" si="6"/>
        <v>0</v>
      </c>
      <c r="O16" s="231">
        <f t="shared" si="7"/>
        <v>0</v>
      </c>
      <c r="P16" s="233"/>
      <c r="Q16" s="231">
        <f t="shared" si="8"/>
        <v>0</v>
      </c>
      <c r="R16" s="231">
        <f t="shared" si="9"/>
        <v>0</v>
      </c>
      <c r="S16" s="233"/>
      <c r="T16" s="231">
        <f t="shared" si="10"/>
        <v>0</v>
      </c>
      <c r="U16" s="231">
        <f t="shared" si="11"/>
        <v>0</v>
      </c>
      <c r="V16" s="234"/>
      <c r="W16" s="231">
        <f t="shared" si="12"/>
        <v>0</v>
      </c>
      <c r="X16" s="231">
        <f t="shared" si="13"/>
        <v>0</v>
      </c>
      <c r="Y16" s="234"/>
      <c r="Z16" s="231">
        <f t="shared" si="14"/>
        <v>0</v>
      </c>
      <c r="AA16" s="231">
        <f t="shared" si="15"/>
        <v>0</v>
      </c>
      <c r="AB16" s="233"/>
      <c r="AC16" s="231">
        <f t="shared" si="16"/>
        <v>0</v>
      </c>
      <c r="AD16" s="231">
        <f t="shared" si="17"/>
        <v>0</v>
      </c>
      <c r="AE16" s="233"/>
      <c r="AF16" s="231">
        <f t="shared" si="18"/>
        <v>0</v>
      </c>
      <c r="AG16" s="231">
        <f t="shared" si="19"/>
        <v>0</v>
      </c>
      <c r="AH16" s="233"/>
      <c r="AI16" s="231">
        <f t="shared" si="20"/>
        <v>0</v>
      </c>
      <c r="AJ16" s="231">
        <f t="shared" si="21"/>
        <v>0</v>
      </c>
      <c r="AK16" s="233"/>
      <c r="AL16" s="231">
        <f t="shared" si="22"/>
        <v>0</v>
      </c>
      <c r="AM16" s="231">
        <f t="shared" si="23"/>
        <v>0</v>
      </c>
      <c r="AN16" s="233"/>
      <c r="AO16" s="231">
        <f t="shared" si="24"/>
        <v>0</v>
      </c>
      <c r="AP16" s="231">
        <f t="shared" si="25"/>
        <v>0</v>
      </c>
      <c r="AQ16" s="233">
        <v>2</v>
      </c>
      <c r="AR16" s="231">
        <f t="shared" si="26"/>
        <v>45</v>
      </c>
      <c r="AS16" s="231">
        <f t="shared" si="27"/>
        <v>208.38269143569099</v>
      </c>
      <c r="AT16" s="233">
        <v>16</v>
      </c>
      <c r="AU16" s="231">
        <f t="shared" si="28"/>
        <v>360</v>
      </c>
      <c r="AV16" s="231">
        <f t="shared" si="29"/>
        <v>1667.0615314855279</v>
      </c>
      <c r="AW16" s="233">
        <v>8</v>
      </c>
      <c r="AX16" s="231">
        <f t="shared" si="30"/>
        <v>180</v>
      </c>
      <c r="AY16" s="231">
        <f t="shared" si="31"/>
        <v>833.53076574276395</v>
      </c>
      <c r="AZ16" s="233"/>
      <c r="BA16" s="231">
        <f t="shared" si="32"/>
        <v>0</v>
      </c>
      <c r="BB16" s="231">
        <f t="shared" si="33"/>
        <v>0</v>
      </c>
      <c r="BC16" s="233"/>
      <c r="BD16" s="231">
        <f t="shared" si="34"/>
        <v>0</v>
      </c>
      <c r="BE16" s="231">
        <f t="shared" si="35"/>
        <v>0</v>
      </c>
      <c r="BF16" s="233"/>
      <c r="BG16" s="231">
        <f t="shared" si="36"/>
        <v>0</v>
      </c>
      <c r="BH16" s="231">
        <f t="shared" si="37"/>
        <v>0</v>
      </c>
      <c r="BI16" s="233"/>
      <c r="BJ16" s="231">
        <f t="shared" si="38"/>
        <v>0</v>
      </c>
      <c r="BK16" s="231">
        <f t="shared" si="39"/>
        <v>0</v>
      </c>
      <c r="BL16" s="215"/>
    </row>
    <row r="17" spans="1:64" s="146" customFormat="1" ht="18.75" customHeight="1">
      <c r="A17" s="226">
        <f t="shared" si="40"/>
        <v>23</v>
      </c>
      <c r="B17" s="227" t="s">
        <v>48</v>
      </c>
      <c r="C17" s="228">
        <f t="shared" si="41"/>
        <v>23.9</v>
      </c>
      <c r="D17" s="233"/>
      <c r="E17" s="231">
        <f t="shared" si="0"/>
        <v>0</v>
      </c>
      <c r="F17" s="231">
        <f t="shared" si="1"/>
        <v>0</v>
      </c>
      <c r="G17" s="233"/>
      <c r="H17" s="231">
        <f t="shared" si="2"/>
        <v>0</v>
      </c>
      <c r="I17" s="231">
        <f t="shared" si="3"/>
        <v>0</v>
      </c>
      <c r="J17" s="233"/>
      <c r="K17" s="231">
        <f t="shared" si="4"/>
        <v>0</v>
      </c>
      <c r="L17" s="231">
        <f t="shared" si="5"/>
        <v>0</v>
      </c>
      <c r="M17" s="233"/>
      <c r="N17" s="231">
        <f t="shared" si="6"/>
        <v>0</v>
      </c>
      <c r="O17" s="231">
        <f t="shared" si="7"/>
        <v>0</v>
      </c>
      <c r="P17" s="233"/>
      <c r="Q17" s="231">
        <f t="shared" si="8"/>
        <v>0</v>
      </c>
      <c r="R17" s="231">
        <f t="shared" si="9"/>
        <v>0</v>
      </c>
      <c r="S17" s="233"/>
      <c r="T17" s="231">
        <f t="shared" si="10"/>
        <v>0</v>
      </c>
      <c r="U17" s="231">
        <f t="shared" si="11"/>
        <v>0</v>
      </c>
      <c r="V17" s="233"/>
      <c r="W17" s="231">
        <f t="shared" si="12"/>
        <v>0</v>
      </c>
      <c r="X17" s="231">
        <f t="shared" si="13"/>
        <v>0</v>
      </c>
      <c r="Y17" s="233"/>
      <c r="Z17" s="231">
        <f t="shared" si="14"/>
        <v>0</v>
      </c>
      <c r="AA17" s="231">
        <f t="shared" si="15"/>
        <v>0</v>
      </c>
      <c r="AB17" s="233"/>
      <c r="AC17" s="231">
        <f t="shared" si="16"/>
        <v>0</v>
      </c>
      <c r="AD17" s="231">
        <f t="shared" si="17"/>
        <v>0</v>
      </c>
      <c r="AE17" s="233"/>
      <c r="AF17" s="231">
        <f t="shared" si="18"/>
        <v>0</v>
      </c>
      <c r="AG17" s="231">
        <f t="shared" si="19"/>
        <v>0</v>
      </c>
      <c r="AH17" s="233"/>
      <c r="AI17" s="231">
        <f t="shared" si="20"/>
        <v>0</v>
      </c>
      <c r="AJ17" s="231">
        <f t="shared" si="21"/>
        <v>0</v>
      </c>
      <c r="AK17" s="233"/>
      <c r="AL17" s="231">
        <f t="shared" si="22"/>
        <v>0</v>
      </c>
      <c r="AM17" s="231">
        <f t="shared" si="23"/>
        <v>0</v>
      </c>
      <c r="AN17" s="233">
        <v>8</v>
      </c>
      <c r="AO17" s="231">
        <f t="shared" si="24"/>
        <v>188</v>
      </c>
      <c r="AP17" s="231">
        <f t="shared" si="25"/>
        <v>966.00379638218021</v>
      </c>
      <c r="AQ17" s="233">
        <v>25</v>
      </c>
      <c r="AR17" s="231">
        <f t="shared" si="26"/>
        <v>587.5</v>
      </c>
      <c r="AS17" s="231">
        <f t="shared" si="27"/>
        <v>3018.761863694313</v>
      </c>
      <c r="AT17" s="233">
        <v>8</v>
      </c>
      <c r="AU17" s="231">
        <f t="shared" si="28"/>
        <v>188</v>
      </c>
      <c r="AV17" s="231">
        <f t="shared" si="29"/>
        <v>966.00379638218021</v>
      </c>
      <c r="AW17" s="233">
        <v>1</v>
      </c>
      <c r="AX17" s="231">
        <f t="shared" si="30"/>
        <v>23.5</v>
      </c>
      <c r="AY17" s="231">
        <f t="shared" si="31"/>
        <v>120.75047454777253</v>
      </c>
      <c r="AZ17" s="233"/>
      <c r="BA17" s="231">
        <f t="shared" si="32"/>
        <v>0</v>
      </c>
      <c r="BB17" s="231">
        <f t="shared" si="33"/>
        <v>0</v>
      </c>
      <c r="BC17" s="233"/>
      <c r="BD17" s="231">
        <f t="shared" si="34"/>
        <v>0</v>
      </c>
      <c r="BE17" s="231">
        <f t="shared" si="35"/>
        <v>0</v>
      </c>
      <c r="BF17" s="233"/>
      <c r="BG17" s="231">
        <f t="shared" si="36"/>
        <v>0</v>
      </c>
      <c r="BH17" s="231">
        <f t="shared" si="37"/>
        <v>0</v>
      </c>
      <c r="BI17" s="233"/>
      <c r="BJ17" s="231">
        <f t="shared" si="38"/>
        <v>0</v>
      </c>
      <c r="BK17" s="231">
        <f t="shared" si="39"/>
        <v>0</v>
      </c>
      <c r="BL17" s="215"/>
    </row>
    <row r="18" spans="1:64" s="146" customFormat="1" ht="18.75" customHeight="1">
      <c r="A18" s="226">
        <f t="shared" si="40"/>
        <v>24</v>
      </c>
      <c r="B18" s="227" t="s">
        <v>48</v>
      </c>
      <c r="C18" s="228">
        <f t="shared" si="41"/>
        <v>24.9</v>
      </c>
      <c r="D18" s="233"/>
      <c r="E18" s="231">
        <f t="shared" si="0"/>
        <v>0</v>
      </c>
      <c r="F18" s="231">
        <f t="shared" si="1"/>
        <v>0</v>
      </c>
      <c r="G18" s="233"/>
      <c r="H18" s="231">
        <f t="shared" si="2"/>
        <v>0</v>
      </c>
      <c r="I18" s="231">
        <f t="shared" si="3"/>
        <v>0</v>
      </c>
      <c r="J18" s="233"/>
      <c r="K18" s="231">
        <f t="shared" si="4"/>
        <v>0</v>
      </c>
      <c r="L18" s="231">
        <f t="shared" si="5"/>
        <v>0</v>
      </c>
      <c r="M18" s="233"/>
      <c r="N18" s="231">
        <f t="shared" si="6"/>
        <v>0</v>
      </c>
      <c r="O18" s="231">
        <f t="shared" si="7"/>
        <v>0</v>
      </c>
      <c r="P18" s="233"/>
      <c r="Q18" s="231">
        <f t="shared" si="8"/>
        <v>0</v>
      </c>
      <c r="R18" s="231">
        <f t="shared" si="9"/>
        <v>0</v>
      </c>
      <c r="S18" s="233"/>
      <c r="T18" s="231">
        <f t="shared" si="10"/>
        <v>0</v>
      </c>
      <c r="U18" s="231">
        <f t="shared" si="11"/>
        <v>0</v>
      </c>
      <c r="V18" s="233"/>
      <c r="W18" s="231">
        <f t="shared" si="12"/>
        <v>0</v>
      </c>
      <c r="X18" s="231">
        <f t="shared" si="13"/>
        <v>0</v>
      </c>
      <c r="Y18" s="233"/>
      <c r="Z18" s="231">
        <f t="shared" si="14"/>
        <v>0</v>
      </c>
      <c r="AA18" s="231">
        <f t="shared" si="15"/>
        <v>0</v>
      </c>
      <c r="AB18" s="233"/>
      <c r="AC18" s="231">
        <f t="shared" si="16"/>
        <v>0</v>
      </c>
      <c r="AD18" s="231">
        <f t="shared" si="17"/>
        <v>0</v>
      </c>
      <c r="AE18" s="233"/>
      <c r="AF18" s="231">
        <f t="shared" si="18"/>
        <v>0</v>
      </c>
      <c r="AG18" s="231">
        <f t="shared" si="19"/>
        <v>0</v>
      </c>
      <c r="AH18" s="233">
        <v>1</v>
      </c>
      <c r="AI18" s="231">
        <f t="shared" si="20"/>
        <v>24.5</v>
      </c>
      <c r="AJ18" s="231">
        <f t="shared" si="21"/>
        <v>139.08369044060746</v>
      </c>
      <c r="AK18" s="233">
        <v>7</v>
      </c>
      <c r="AL18" s="231">
        <f t="shared" si="22"/>
        <v>171.5</v>
      </c>
      <c r="AM18" s="231">
        <f t="shared" si="23"/>
        <v>973.58583308425216</v>
      </c>
      <c r="AN18" s="233">
        <v>18</v>
      </c>
      <c r="AO18" s="231">
        <f t="shared" si="24"/>
        <v>441</v>
      </c>
      <c r="AP18" s="231">
        <f t="shared" si="25"/>
        <v>2503.506427930934</v>
      </c>
      <c r="AQ18" s="233">
        <v>3</v>
      </c>
      <c r="AR18" s="231">
        <f t="shared" si="26"/>
        <v>73.5</v>
      </c>
      <c r="AS18" s="231">
        <f t="shared" si="27"/>
        <v>417.25107132182234</v>
      </c>
      <c r="AT18" s="233">
        <v>1</v>
      </c>
      <c r="AU18" s="231">
        <f t="shared" si="28"/>
        <v>24.5</v>
      </c>
      <c r="AV18" s="231">
        <f t="shared" si="29"/>
        <v>139.08369044060746</v>
      </c>
      <c r="AW18" s="233"/>
      <c r="AX18" s="231">
        <f t="shared" si="30"/>
        <v>0</v>
      </c>
      <c r="AY18" s="231">
        <f t="shared" si="31"/>
        <v>0</v>
      </c>
      <c r="AZ18" s="233"/>
      <c r="BA18" s="231">
        <f t="shared" si="32"/>
        <v>0</v>
      </c>
      <c r="BB18" s="231">
        <f t="shared" si="33"/>
        <v>0</v>
      </c>
      <c r="BC18" s="233"/>
      <c r="BD18" s="231">
        <f t="shared" si="34"/>
        <v>0</v>
      </c>
      <c r="BE18" s="231">
        <f t="shared" si="35"/>
        <v>0</v>
      </c>
      <c r="BF18" s="233"/>
      <c r="BG18" s="231">
        <f t="shared" si="36"/>
        <v>0</v>
      </c>
      <c r="BH18" s="231">
        <f t="shared" si="37"/>
        <v>0</v>
      </c>
      <c r="BI18" s="233"/>
      <c r="BJ18" s="231">
        <f t="shared" si="38"/>
        <v>0</v>
      </c>
      <c r="BK18" s="231">
        <f t="shared" si="39"/>
        <v>0</v>
      </c>
      <c r="BL18" s="215"/>
    </row>
    <row r="19" spans="1:64" s="146" customFormat="1" ht="18.75" customHeight="1">
      <c r="A19" s="226">
        <f t="shared" si="40"/>
        <v>25</v>
      </c>
      <c r="B19" s="227" t="s">
        <v>48</v>
      </c>
      <c r="C19" s="228">
        <f t="shared" si="41"/>
        <v>25.9</v>
      </c>
      <c r="D19" s="233"/>
      <c r="E19" s="231">
        <f t="shared" si="0"/>
        <v>0</v>
      </c>
      <c r="F19" s="231">
        <f t="shared" si="1"/>
        <v>0</v>
      </c>
      <c r="G19" s="233"/>
      <c r="H19" s="231">
        <f t="shared" si="2"/>
        <v>0</v>
      </c>
      <c r="I19" s="231">
        <f t="shared" si="3"/>
        <v>0</v>
      </c>
      <c r="J19" s="233"/>
      <c r="K19" s="231">
        <f t="shared" si="4"/>
        <v>0</v>
      </c>
      <c r="L19" s="231">
        <f t="shared" si="5"/>
        <v>0</v>
      </c>
      <c r="M19" s="233"/>
      <c r="N19" s="231">
        <f t="shared" si="6"/>
        <v>0</v>
      </c>
      <c r="O19" s="231">
        <f t="shared" si="7"/>
        <v>0</v>
      </c>
      <c r="P19" s="233"/>
      <c r="Q19" s="231">
        <f t="shared" si="8"/>
        <v>0</v>
      </c>
      <c r="R19" s="231">
        <f t="shared" si="9"/>
        <v>0</v>
      </c>
      <c r="S19" s="233"/>
      <c r="T19" s="231">
        <f t="shared" si="10"/>
        <v>0</v>
      </c>
      <c r="U19" s="231">
        <f t="shared" si="11"/>
        <v>0</v>
      </c>
      <c r="V19" s="233"/>
      <c r="W19" s="231">
        <f t="shared" si="12"/>
        <v>0</v>
      </c>
      <c r="X19" s="231">
        <f t="shared" si="13"/>
        <v>0</v>
      </c>
      <c r="Y19" s="233"/>
      <c r="Z19" s="231">
        <f t="shared" si="14"/>
        <v>0</v>
      </c>
      <c r="AA19" s="231">
        <f t="shared" si="15"/>
        <v>0</v>
      </c>
      <c r="AB19" s="233"/>
      <c r="AC19" s="231">
        <f t="shared" si="16"/>
        <v>0</v>
      </c>
      <c r="AD19" s="231">
        <f t="shared" si="17"/>
        <v>0</v>
      </c>
      <c r="AE19" s="233">
        <v>1</v>
      </c>
      <c r="AF19" s="231">
        <f t="shared" si="18"/>
        <v>25.5</v>
      </c>
      <c r="AG19" s="231">
        <f t="shared" si="19"/>
        <v>159.29692856766525</v>
      </c>
      <c r="AH19" s="233">
        <v>1</v>
      </c>
      <c r="AI19" s="231">
        <f t="shared" si="20"/>
        <v>25.5</v>
      </c>
      <c r="AJ19" s="231">
        <f t="shared" si="21"/>
        <v>159.29692856766525</v>
      </c>
      <c r="AK19" s="233">
        <v>27</v>
      </c>
      <c r="AL19" s="231">
        <f t="shared" si="22"/>
        <v>688.5</v>
      </c>
      <c r="AM19" s="231">
        <f t="shared" si="23"/>
        <v>4301.0170713269617</v>
      </c>
      <c r="AN19" s="233">
        <v>2</v>
      </c>
      <c r="AO19" s="231">
        <f t="shared" si="24"/>
        <v>51</v>
      </c>
      <c r="AP19" s="231">
        <f t="shared" si="25"/>
        <v>318.5938571353305</v>
      </c>
      <c r="AQ19" s="233"/>
      <c r="AR19" s="231">
        <f t="shared" si="26"/>
        <v>0</v>
      </c>
      <c r="AS19" s="231">
        <f t="shared" si="27"/>
        <v>0</v>
      </c>
      <c r="AT19" s="233"/>
      <c r="AU19" s="231">
        <f t="shared" si="28"/>
        <v>0</v>
      </c>
      <c r="AV19" s="231">
        <f t="shared" si="29"/>
        <v>0</v>
      </c>
      <c r="AW19" s="233"/>
      <c r="AX19" s="231">
        <f t="shared" si="30"/>
        <v>0</v>
      </c>
      <c r="AY19" s="231">
        <f t="shared" si="31"/>
        <v>0</v>
      </c>
      <c r="AZ19" s="233"/>
      <c r="BA19" s="231">
        <f t="shared" si="32"/>
        <v>0</v>
      </c>
      <c r="BB19" s="231">
        <f t="shared" si="33"/>
        <v>0</v>
      </c>
      <c r="BC19" s="233"/>
      <c r="BD19" s="231">
        <f t="shared" si="34"/>
        <v>0</v>
      </c>
      <c r="BE19" s="231">
        <f t="shared" si="35"/>
        <v>0</v>
      </c>
      <c r="BF19" s="233"/>
      <c r="BG19" s="231">
        <f t="shared" si="36"/>
        <v>0</v>
      </c>
      <c r="BH19" s="231">
        <f t="shared" si="37"/>
        <v>0</v>
      </c>
      <c r="BI19" s="233"/>
      <c r="BJ19" s="231">
        <f t="shared" si="38"/>
        <v>0</v>
      </c>
      <c r="BK19" s="231">
        <f t="shared" si="39"/>
        <v>0</v>
      </c>
      <c r="BL19" s="215"/>
    </row>
    <row r="20" spans="1:64" s="146" customFormat="1" ht="18.75" customHeight="1">
      <c r="A20" s="226">
        <f t="shared" si="40"/>
        <v>26</v>
      </c>
      <c r="B20" s="227" t="s">
        <v>48</v>
      </c>
      <c r="C20" s="228">
        <f t="shared" si="41"/>
        <v>26.9</v>
      </c>
      <c r="D20" s="233"/>
      <c r="E20" s="231">
        <f t="shared" si="0"/>
        <v>0</v>
      </c>
      <c r="F20" s="231">
        <f t="shared" si="1"/>
        <v>0</v>
      </c>
      <c r="G20" s="233"/>
      <c r="H20" s="231">
        <f t="shared" si="2"/>
        <v>0</v>
      </c>
      <c r="I20" s="231">
        <f t="shared" si="3"/>
        <v>0</v>
      </c>
      <c r="J20" s="233"/>
      <c r="K20" s="231">
        <f t="shared" si="4"/>
        <v>0</v>
      </c>
      <c r="L20" s="231">
        <f t="shared" si="5"/>
        <v>0</v>
      </c>
      <c r="M20" s="233"/>
      <c r="N20" s="231">
        <f t="shared" si="6"/>
        <v>0</v>
      </c>
      <c r="O20" s="231">
        <f t="shared" si="7"/>
        <v>0</v>
      </c>
      <c r="P20" s="233"/>
      <c r="Q20" s="231">
        <f t="shared" si="8"/>
        <v>0</v>
      </c>
      <c r="R20" s="231">
        <f t="shared" si="9"/>
        <v>0</v>
      </c>
      <c r="S20" s="233"/>
      <c r="T20" s="231">
        <f t="shared" si="10"/>
        <v>0</v>
      </c>
      <c r="U20" s="231">
        <f t="shared" si="11"/>
        <v>0</v>
      </c>
      <c r="V20" s="233"/>
      <c r="W20" s="231">
        <f t="shared" si="12"/>
        <v>0</v>
      </c>
      <c r="X20" s="231">
        <f t="shared" si="13"/>
        <v>0</v>
      </c>
      <c r="Y20" s="233"/>
      <c r="Z20" s="231">
        <f t="shared" si="14"/>
        <v>0</v>
      </c>
      <c r="AA20" s="231">
        <f t="shared" si="15"/>
        <v>0</v>
      </c>
      <c r="AB20" s="233"/>
      <c r="AC20" s="231">
        <f t="shared" si="16"/>
        <v>0</v>
      </c>
      <c r="AD20" s="231">
        <f t="shared" si="17"/>
        <v>0</v>
      </c>
      <c r="AE20" s="233">
        <v>7</v>
      </c>
      <c r="AF20" s="231">
        <f t="shared" si="18"/>
        <v>185.5</v>
      </c>
      <c r="AG20" s="231">
        <f t="shared" si="19"/>
        <v>1270.4848305230851</v>
      </c>
      <c r="AH20" s="233">
        <v>11</v>
      </c>
      <c r="AI20" s="231">
        <f t="shared" si="20"/>
        <v>291.5</v>
      </c>
      <c r="AJ20" s="231">
        <f t="shared" si="21"/>
        <v>1996.4761622505621</v>
      </c>
      <c r="AK20" s="233">
        <v>1</v>
      </c>
      <c r="AL20" s="231">
        <f t="shared" si="22"/>
        <v>26.5</v>
      </c>
      <c r="AM20" s="231">
        <f t="shared" si="23"/>
        <v>181.49783293186928</v>
      </c>
      <c r="AN20" s="233"/>
      <c r="AO20" s="231">
        <f t="shared" si="24"/>
        <v>0</v>
      </c>
      <c r="AP20" s="231">
        <f t="shared" si="25"/>
        <v>0</v>
      </c>
      <c r="AQ20" s="233"/>
      <c r="AR20" s="231">
        <f t="shared" si="26"/>
        <v>0</v>
      </c>
      <c r="AS20" s="231">
        <f t="shared" si="27"/>
        <v>0</v>
      </c>
      <c r="AT20" s="233"/>
      <c r="AU20" s="231">
        <f t="shared" si="28"/>
        <v>0</v>
      </c>
      <c r="AV20" s="231">
        <f t="shared" si="29"/>
        <v>0</v>
      </c>
      <c r="AW20" s="233"/>
      <c r="AX20" s="231">
        <f t="shared" si="30"/>
        <v>0</v>
      </c>
      <c r="AY20" s="231">
        <f t="shared" si="31"/>
        <v>0</v>
      </c>
      <c r="AZ20" s="233"/>
      <c r="BA20" s="231">
        <f t="shared" si="32"/>
        <v>0</v>
      </c>
      <c r="BB20" s="231">
        <f t="shared" si="33"/>
        <v>0</v>
      </c>
      <c r="BC20" s="233"/>
      <c r="BD20" s="231">
        <f t="shared" si="34"/>
        <v>0</v>
      </c>
      <c r="BE20" s="231">
        <f t="shared" si="35"/>
        <v>0</v>
      </c>
      <c r="BF20" s="233"/>
      <c r="BG20" s="231">
        <f t="shared" si="36"/>
        <v>0</v>
      </c>
      <c r="BH20" s="231">
        <f t="shared" si="37"/>
        <v>0</v>
      </c>
      <c r="BI20" s="233"/>
      <c r="BJ20" s="231">
        <f t="shared" si="38"/>
        <v>0</v>
      </c>
      <c r="BK20" s="231">
        <f t="shared" si="39"/>
        <v>0</v>
      </c>
      <c r="BL20" s="215"/>
    </row>
    <row r="21" spans="1:64" s="146" customFormat="1" ht="18.75" customHeight="1">
      <c r="A21" s="226">
        <f t="shared" si="40"/>
        <v>27</v>
      </c>
      <c r="B21" s="227" t="s">
        <v>48</v>
      </c>
      <c r="C21" s="228">
        <f t="shared" si="41"/>
        <v>27.9</v>
      </c>
      <c r="D21" s="233"/>
      <c r="E21" s="231">
        <f t="shared" si="0"/>
        <v>0</v>
      </c>
      <c r="F21" s="231">
        <f t="shared" si="1"/>
        <v>0</v>
      </c>
      <c r="G21" s="233"/>
      <c r="H21" s="231">
        <f t="shared" si="2"/>
        <v>0</v>
      </c>
      <c r="I21" s="231">
        <f t="shared" si="3"/>
        <v>0</v>
      </c>
      <c r="J21" s="233"/>
      <c r="K21" s="231">
        <f t="shared" si="4"/>
        <v>0</v>
      </c>
      <c r="L21" s="231">
        <f t="shared" si="5"/>
        <v>0</v>
      </c>
      <c r="M21" s="233"/>
      <c r="N21" s="231">
        <f t="shared" si="6"/>
        <v>0</v>
      </c>
      <c r="O21" s="231">
        <f t="shared" si="7"/>
        <v>0</v>
      </c>
      <c r="P21" s="233"/>
      <c r="Q21" s="231">
        <f t="shared" si="8"/>
        <v>0</v>
      </c>
      <c r="R21" s="231">
        <f t="shared" si="9"/>
        <v>0</v>
      </c>
      <c r="S21" s="233"/>
      <c r="T21" s="231">
        <f t="shared" si="10"/>
        <v>0</v>
      </c>
      <c r="U21" s="231">
        <f t="shared" si="11"/>
        <v>0</v>
      </c>
      <c r="V21" s="233"/>
      <c r="W21" s="231">
        <f t="shared" si="12"/>
        <v>0</v>
      </c>
      <c r="X21" s="231">
        <f t="shared" si="13"/>
        <v>0</v>
      </c>
      <c r="Y21" s="233">
        <v>2</v>
      </c>
      <c r="Z21" s="231">
        <f t="shared" si="14"/>
        <v>55</v>
      </c>
      <c r="AA21" s="231">
        <f t="shared" si="15"/>
        <v>411.59143052655656</v>
      </c>
      <c r="AB21" s="233">
        <v>5</v>
      </c>
      <c r="AC21" s="231">
        <f t="shared" si="16"/>
        <v>137.5</v>
      </c>
      <c r="AD21" s="231">
        <f t="shared" si="17"/>
        <v>1028.9785763163914</v>
      </c>
      <c r="AE21" s="233">
        <v>11</v>
      </c>
      <c r="AF21" s="231">
        <f t="shared" si="18"/>
        <v>302.5</v>
      </c>
      <c r="AG21" s="231">
        <f t="shared" si="19"/>
        <v>2263.7528678960612</v>
      </c>
      <c r="AH21" s="233">
        <v>7</v>
      </c>
      <c r="AI21" s="231">
        <f t="shared" si="20"/>
        <v>192.5</v>
      </c>
      <c r="AJ21" s="231">
        <f t="shared" si="21"/>
        <v>1440.570006842948</v>
      </c>
      <c r="AK21" s="233"/>
      <c r="AL21" s="231">
        <f t="shared" si="22"/>
        <v>0</v>
      </c>
      <c r="AM21" s="231">
        <f t="shared" si="23"/>
        <v>0</v>
      </c>
      <c r="AN21" s="233"/>
      <c r="AO21" s="231">
        <f t="shared" si="24"/>
        <v>0</v>
      </c>
      <c r="AP21" s="231">
        <f t="shared" si="25"/>
        <v>0</v>
      </c>
      <c r="AQ21" s="233"/>
      <c r="AR21" s="231">
        <f t="shared" si="26"/>
        <v>0</v>
      </c>
      <c r="AS21" s="231">
        <f t="shared" si="27"/>
        <v>0</v>
      </c>
      <c r="AT21" s="229"/>
      <c r="AU21" s="231">
        <f t="shared" si="28"/>
        <v>0</v>
      </c>
      <c r="AV21" s="231">
        <f t="shared" si="29"/>
        <v>0</v>
      </c>
      <c r="AW21" s="229"/>
      <c r="AX21" s="231">
        <f t="shared" si="30"/>
        <v>0</v>
      </c>
      <c r="AY21" s="231">
        <f t="shared" si="31"/>
        <v>0</v>
      </c>
      <c r="AZ21" s="229"/>
      <c r="BA21" s="231">
        <f t="shared" si="32"/>
        <v>0</v>
      </c>
      <c r="BB21" s="231">
        <f t="shared" si="33"/>
        <v>0</v>
      </c>
      <c r="BC21" s="229"/>
      <c r="BD21" s="231">
        <f t="shared" si="34"/>
        <v>0</v>
      </c>
      <c r="BE21" s="231">
        <f t="shared" si="35"/>
        <v>0</v>
      </c>
      <c r="BF21" s="232"/>
      <c r="BG21" s="231">
        <f t="shared" si="36"/>
        <v>0</v>
      </c>
      <c r="BH21" s="231">
        <f t="shared" si="37"/>
        <v>0</v>
      </c>
      <c r="BI21" s="232"/>
      <c r="BJ21" s="231">
        <f t="shared" si="38"/>
        <v>0</v>
      </c>
      <c r="BK21" s="231">
        <f t="shared" si="39"/>
        <v>0</v>
      </c>
      <c r="BL21" s="215"/>
    </row>
    <row r="22" spans="1:64" s="146" customFormat="1" ht="18.75" customHeight="1">
      <c r="A22" s="226">
        <f t="shared" si="40"/>
        <v>28</v>
      </c>
      <c r="B22" s="227" t="s">
        <v>48</v>
      </c>
      <c r="C22" s="228">
        <f t="shared" si="41"/>
        <v>28.9</v>
      </c>
      <c r="D22" s="233"/>
      <c r="E22" s="231">
        <f t="shared" si="0"/>
        <v>0</v>
      </c>
      <c r="F22" s="231">
        <f t="shared" si="1"/>
        <v>0</v>
      </c>
      <c r="G22" s="233"/>
      <c r="H22" s="231">
        <f t="shared" si="2"/>
        <v>0</v>
      </c>
      <c r="I22" s="231">
        <f t="shared" si="3"/>
        <v>0</v>
      </c>
      <c r="J22" s="233"/>
      <c r="K22" s="231">
        <f t="shared" si="4"/>
        <v>0</v>
      </c>
      <c r="L22" s="231">
        <f t="shared" si="5"/>
        <v>0</v>
      </c>
      <c r="M22" s="233"/>
      <c r="N22" s="231">
        <f t="shared" si="6"/>
        <v>0</v>
      </c>
      <c r="O22" s="231">
        <f t="shared" si="7"/>
        <v>0</v>
      </c>
      <c r="P22" s="233"/>
      <c r="Q22" s="231">
        <f t="shared" si="8"/>
        <v>0</v>
      </c>
      <c r="R22" s="231">
        <f t="shared" si="9"/>
        <v>0</v>
      </c>
      <c r="S22" s="233"/>
      <c r="T22" s="231">
        <f t="shared" si="10"/>
        <v>0</v>
      </c>
      <c r="U22" s="231">
        <f t="shared" si="11"/>
        <v>0</v>
      </c>
      <c r="V22" s="233"/>
      <c r="W22" s="231">
        <f t="shared" si="12"/>
        <v>0</v>
      </c>
      <c r="X22" s="231">
        <f t="shared" si="13"/>
        <v>0</v>
      </c>
      <c r="Y22" s="233">
        <v>10</v>
      </c>
      <c r="Z22" s="231">
        <f t="shared" si="14"/>
        <v>285</v>
      </c>
      <c r="AA22" s="231">
        <f t="shared" si="15"/>
        <v>2323.0151643112881</v>
      </c>
      <c r="AB22" s="233">
        <v>23</v>
      </c>
      <c r="AC22" s="231">
        <f t="shared" si="16"/>
        <v>655.5</v>
      </c>
      <c r="AD22" s="231">
        <f t="shared" si="17"/>
        <v>5342.9348779159627</v>
      </c>
      <c r="AE22" s="233">
        <v>1</v>
      </c>
      <c r="AF22" s="231">
        <f t="shared" si="18"/>
        <v>28.5</v>
      </c>
      <c r="AG22" s="231">
        <f t="shared" si="19"/>
        <v>232.30151643112882</v>
      </c>
      <c r="AH22" s="233"/>
      <c r="AI22" s="231">
        <f t="shared" si="20"/>
        <v>0</v>
      </c>
      <c r="AJ22" s="231">
        <f t="shared" si="21"/>
        <v>0</v>
      </c>
      <c r="AK22" s="233"/>
      <c r="AL22" s="231">
        <f t="shared" si="22"/>
        <v>0</v>
      </c>
      <c r="AM22" s="231">
        <f t="shared" si="23"/>
        <v>0</v>
      </c>
      <c r="AN22" s="233"/>
      <c r="AO22" s="231">
        <f t="shared" si="24"/>
        <v>0</v>
      </c>
      <c r="AP22" s="231">
        <f t="shared" si="25"/>
        <v>0</v>
      </c>
      <c r="AQ22" s="235"/>
      <c r="AR22" s="231">
        <f t="shared" si="26"/>
        <v>0</v>
      </c>
      <c r="AS22" s="231">
        <f t="shared" si="27"/>
        <v>0</v>
      </c>
      <c r="AT22" s="235"/>
      <c r="AU22" s="231">
        <f t="shared" si="28"/>
        <v>0</v>
      </c>
      <c r="AV22" s="231">
        <f t="shared" si="29"/>
        <v>0</v>
      </c>
      <c r="AW22" s="235"/>
      <c r="AX22" s="231">
        <f t="shared" si="30"/>
        <v>0</v>
      </c>
      <c r="AY22" s="231">
        <f t="shared" si="31"/>
        <v>0</v>
      </c>
      <c r="AZ22" s="235"/>
      <c r="BA22" s="231">
        <f t="shared" si="32"/>
        <v>0</v>
      </c>
      <c r="BB22" s="231">
        <f t="shared" si="33"/>
        <v>0</v>
      </c>
      <c r="BC22" s="235"/>
      <c r="BD22" s="231">
        <f t="shared" si="34"/>
        <v>0</v>
      </c>
      <c r="BE22" s="231">
        <f t="shared" si="35"/>
        <v>0</v>
      </c>
      <c r="BF22" s="233"/>
      <c r="BG22" s="231">
        <f t="shared" si="36"/>
        <v>0</v>
      </c>
      <c r="BH22" s="231">
        <f t="shared" si="37"/>
        <v>0</v>
      </c>
      <c r="BI22" s="233"/>
      <c r="BJ22" s="231">
        <f t="shared" si="38"/>
        <v>0</v>
      </c>
      <c r="BK22" s="231">
        <f t="shared" si="39"/>
        <v>0</v>
      </c>
      <c r="BL22" s="215"/>
    </row>
    <row r="23" spans="1:64" s="146" customFormat="1" ht="18.75" customHeight="1">
      <c r="A23" s="226">
        <f t="shared" si="40"/>
        <v>29</v>
      </c>
      <c r="B23" s="227" t="s">
        <v>48</v>
      </c>
      <c r="C23" s="228">
        <f t="shared" si="41"/>
        <v>29.9</v>
      </c>
      <c r="D23" s="233"/>
      <c r="E23" s="231">
        <f t="shared" si="0"/>
        <v>0</v>
      </c>
      <c r="F23" s="231">
        <f t="shared" si="1"/>
        <v>0</v>
      </c>
      <c r="G23" s="233"/>
      <c r="H23" s="231">
        <f t="shared" si="2"/>
        <v>0</v>
      </c>
      <c r="I23" s="231">
        <f t="shared" si="3"/>
        <v>0</v>
      </c>
      <c r="J23" s="233"/>
      <c r="K23" s="231">
        <f t="shared" si="4"/>
        <v>0</v>
      </c>
      <c r="L23" s="231">
        <f t="shared" si="5"/>
        <v>0</v>
      </c>
      <c r="M23" s="233"/>
      <c r="N23" s="231">
        <f t="shared" si="6"/>
        <v>0</v>
      </c>
      <c r="O23" s="231">
        <f t="shared" si="7"/>
        <v>0</v>
      </c>
      <c r="P23" s="233"/>
      <c r="Q23" s="231">
        <f t="shared" si="8"/>
        <v>0</v>
      </c>
      <c r="R23" s="231">
        <f t="shared" si="9"/>
        <v>0</v>
      </c>
      <c r="S23" s="233"/>
      <c r="T23" s="231">
        <f t="shared" si="10"/>
        <v>0</v>
      </c>
      <c r="U23" s="231">
        <f t="shared" si="11"/>
        <v>0</v>
      </c>
      <c r="V23" s="233"/>
      <c r="W23" s="231">
        <f t="shared" si="12"/>
        <v>0</v>
      </c>
      <c r="X23" s="231">
        <f t="shared" si="13"/>
        <v>0</v>
      </c>
      <c r="Y23" s="233">
        <v>13</v>
      </c>
      <c r="Z23" s="231">
        <f t="shared" si="14"/>
        <v>383.5</v>
      </c>
      <c r="AA23" s="231">
        <f t="shared" si="15"/>
        <v>3394.6610117103237</v>
      </c>
      <c r="AB23" s="233">
        <v>2</v>
      </c>
      <c r="AC23" s="231">
        <f t="shared" si="16"/>
        <v>59</v>
      </c>
      <c r="AD23" s="231">
        <f t="shared" si="17"/>
        <v>522.2555402631267</v>
      </c>
      <c r="AE23" s="233"/>
      <c r="AF23" s="231">
        <f t="shared" si="18"/>
        <v>0</v>
      </c>
      <c r="AG23" s="231">
        <f t="shared" si="19"/>
        <v>0</v>
      </c>
      <c r="AH23" s="233"/>
      <c r="AI23" s="231">
        <f t="shared" si="20"/>
        <v>0</v>
      </c>
      <c r="AJ23" s="231">
        <f t="shared" si="21"/>
        <v>0</v>
      </c>
      <c r="AK23" s="233"/>
      <c r="AL23" s="231">
        <f t="shared" si="22"/>
        <v>0</v>
      </c>
      <c r="AM23" s="231">
        <f t="shared" si="23"/>
        <v>0</v>
      </c>
      <c r="AN23" s="233"/>
      <c r="AO23" s="231">
        <f t="shared" si="24"/>
        <v>0</v>
      </c>
      <c r="AP23" s="231">
        <f t="shared" si="25"/>
        <v>0</v>
      </c>
      <c r="AQ23" s="235"/>
      <c r="AR23" s="231">
        <f t="shared" si="26"/>
        <v>0</v>
      </c>
      <c r="AS23" s="231">
        <f t="shared" si="27"/>
        <v>0</v>
      </c>
      <c r="AT23" s="235"/>
      <c r="AU23" s="231">
        <f t="shared" si="28"/>
        <v>0</v>
      </c>
      <c r="AV23" s="231">
        <f t="shared" si="29"/>
        <v>0</v>
      </c>
      <c r="AW23" s="235"/>
      <c r="AX23" s="231">
        <f t="shared" si="30"/>
        <v>0</v>
      </c>
      <c r="AY23" s="231">
        <f t="shared" si="31"/>
        <v>0</v>
      </c>
      <c r="AZ23" s="235"/>
      <c r="BA23" s="231">
        <f t="shared" si="32"/>
        <v>0</v>
      </c>
      <c r="BB23" s="231">
        <f t="shared" si="33"/>
        <v>0</v>
      </c>
      <c r="BC23" s="235"/>
      <c r="BD23" s="231">
        <f t="shared" si="34"/>
        <v>0</v>
      </c>
      <c r="BE23" s="231">
        <f t="shared" si="35"/>
        <v>0</v>
      </c>
      <c r="BF23" s="233"/>
      <c r="BG23" s="231">
        <f t="shared" si="36"/>
        <v>0</v>
      </c>
      <c r="BH23" s="231">
        <f t="shared" si="37"/>
        <v>0</v>
      </c>
      <c r="BI23" s="233"/>
      <c r="BJ23" s="231">
        <f t="shared" si="38"/>
        <v>0</v>
      </c>
      <c r="BK23" s="231">
        <f t="shared" si="39"/>
        <v>0</v>
      </c>
      <c r="BL23" s="215"/>
    </row>
    <row r="24" spans="1:64" s="146" customFormat="1" ht="18.75" customHeight="1">
      <c r="A24" s="226">
        <f t="shared" si="40"/>
        <v>30</v>
      </c>
      <c r="B24" s="227" t="s">
        <v>48</v>
      </c>
      <c r="C24" s="228">
        <f t="shared" si="41"/>
        <v>30.9</v>
      </c>
      <c r="D24" s="233"/>
      <c r="E24" s="231">
        <f t="shared" si="0"/>
        <v>0</v>
      </c>
      <c r="F24" s="231">
        <f t="shared" si="1"/>
        <v>0</v>
      </c>
      <c r="G24" s="233"/>
      <c r="H24" s="231">
        <f t="shared" si="2"/>
        <v>0</v>
      </c>
      <c r="I24" s="231">
        <f t="shared" si="3"/>
        <v>0</v>
      </c>
      <c r="J24" s="233"/>
      <c r="K24" s="231">
        <f t="shared" si="4"/>
        <v>0</v>
      </c>
      <c r="L24" s="231">
        <f t="shared" si="5"/>
        <v>0</v>
      </c>
      <c r="M24" s="233"/>
      <c r="N24" s="231">
        <f t="shared" si="6"/>
        <v>0</v>
      </c>
      <c r="O24" s="231">
        <f t="shared" si="7"/>
        <v>0</v>
      </c>
      <c r="P24" s="233"/>
      <c r="Q24" s="231">
        <f t="shared" si="8"/>
        <v>0</v>
      </c>
      <c r="R24" s="231">
        <f t="shared" si="9"/>
        <v>0</v>
      </c>
      <c r="S24" s="233">
        <v>2</v>
      </c>
      <c r="T24" s="231">
        <f t="shared" si="10"/>
        <v>61</v>
      </c>
      <c r="U24" s="231">
        <f t="shared" si="11"/>
        <v>584.77713728196943</v>
      </c>
      <c r="V24" s="233">
        <v>15</v>
      </c>
      <c r="W24" s="231">
        <f t="shared" si="12"/>
        <v>457.5</v>
      </c>
      <c r="X24" s="231">
        <f t="shared" si="13"/>
        <v>4385.8285296147706</v>
      </c>
      <c r="Y24" s="233"/>
      <c r="Z24" s="231">
        <f t="shared" si="14"/>
        <v>0</v>
      </c>
      <c r="AA24" s="231">
        <f t="shared" si="15"/>
        <v>0</v>
      </c>
      <c r="AB24" s="233"/>
      <c r="AC24" s="231">
        <f t="shared" si="16"/>
        <v>0</v>
      </c>
      <c r="AD24" s="231">
        <f t="shared" si="17"/>
        <v>0</v>
      </c>
      <c r="AE24" s="233"/>
      <c r="AF24" s="231">
        <f t="shared" si="18"/>
        <v>0</v>
      </c>
      <c r="AG24" s="231">
        <f t="shared" si="19"/>
        <v>0</v>
      </c>
      <c r="AH24" s="233"/>
      <c r="AI24" s="231">
        <f t="shared" si="20"/>
        <v>0</v>
      </c>
      <c r="AJ24" s="231">
        <f t="shared" si="21"/>
        <v>0</v>
      </c>
      <c r="AK24" s="233"/>
      <c r="AL24" s="231">
        <f t="shared" si="22"/>
        <v>0</v>
      </c>
      <c r="AM24" s="231">
        <f t="shared" si="23"/>
        <v>0</v>
      </c>
      <c r="AN24" s="235"/>
      <c r="AO24" s="231">
        <f t="shared" si="24"/>
        <v>0</v>
      </c>
      <c r="AP24" s="231">
        <f t="shared" si="25"/>
        <v>0</v>
      </c>
      <c r="AQ24" s="235"/>
      <c r="AR24" s="231">
        <f t="shared" si="26"/>
        <v>0</v>
      </c>
      <c r="AS24" s="231">
        <f t="shared" si="27"/>
        <v>0</v>
      </c>
      <c r="AT24" s="235"/>
      <c r="AU24" s="231">
        <f t="shared" si="28"/>
        <v>0</v>
      </c>
      <c r="AV24" s="231">
        <f t="shared" si="29"/>
        <v>0</v>
      </c>
      <c r="AW24" s="235"/>
      <c r="AX24" s="231">
        <f t="shared" si="30"/>
        <v>0</v>
      </c>
      <c r="AY24" s="231">
        <f t="shared" si="31"/>
        <v>0</v>
      </c>
      <c r="AZ24" s="235"/>
      <c r="BA24" s="231">
        <f t="shared" si="32"/>
        <v>0</v>
      </c>
      <c r="BB24" s="231">
        <f t="shared" si="33"/>
        <v>0</v>
      </c>
      <c r="BC24" s="235"/>
      <c r="BD24" s="231">
        <f t="shared" si="34"/>
        <v>0</v>
      </c>
      <c r="BE24" s="231">
        <f t="shared" si="35"/>
        <v>0</v>
      </c>
      <c r="BF24" s="233"/>
      <c r="BG24" s="231">
        <f t="shared" si="36"/>
        <v>0</v>
      </c>
      <c r="BH24" s="231">
        <f t="shared" si="37"/>
        <v>0</v>
      </c>
      <c r="BI24" s="233"/>
      <c r="BJ24" s="231">
        <f t="shared" si="38"/>
        <v>0</v>
      </c>
      <c r="BK24" s="231">
        <f t="shared" si="39"/>
        <v>0</v>
      </c>
      <c r="BL24" s="215"/>
    </row>
    <row r="25" spans="1:64" s="146" customFormat="1" ht="18.75" customHeight="1">
      <c r="A25" s="226">
        <f t="shared" si="40"/>
        <v>31</v>
      </c>
      <c r="B25" s="227" t="s">
        <v>48</v>
      </c>
      <c r="C25" s="228">
        <f t="shared" si="41"/>
        <v>31.9</v>
      </c>
      <c r="D25" s="233"/>
      <c r="E25" s="231">
        <f t="shared" si="0"/>
        <v>0</v>
      </c>
      <c r="F25" s="231">
        <f t="shared" si="1"/>
        <v>0</v>
      </c>
      <c r="G25" s="233"/>
      <c r="H25" s="231">
        <f t="shared" si="2"/>
        <v>0</v>
      </c>
      <c r="I25" s="231">
        <f t="shared" si="3"/>
        <v>0</v>
      </c>
      <c r="J25" s="233"/>
      <c r="K25" s="231">
        <f t="shared" si="4"/>
        <v>0</v>
      </c>
      <c r="L25" s="231">
        <f t="shared" si="5"/>
        <v>0</v>
      </c>
      <c r="M25" s="233"/>
      <c r="N25" s="231">
        <f t="shared" si="6"/>
        <v>0</v>
      </c>
      <c r="O25" s="231">
        <f t="shared" si="7"/>
        <v>0</v>
      </c>
      <c r="P25" s="233">
        <v>7</v>
      </c>
      <c r="Q25" s="231">
        <f t="shared" si="8"/>
        <v>220.5</v>
      </c>
      <c r="R25" s="231">
        <f t="shared" si="9"/>
        <v>2283.396713156284</v>
      </c>
      <c r="S25" s="233">
        <v>20</v>
      </c>
      <c r="T25" s="231">
        <f t="shared" si="10"/>
        <v>630</v>
      </c>
      <c r="U25" s="231">
        <f t="shared" si="11"/>
        <v>6523.9906090179547</v>
      </c>
      <c r="V25" s="233">
        <v>5</v>
      </c>
      <c r="W25" s="231">
        <f t="shared" si="12"/>
        <v>157.5</v>
      </c>
      <c r="X25" s="231">
        <f t="shared" si="13"/>
        <v>1630.9976522544887</v>
      </c>
      <c r="Y25" s="233"/>
      <c r="Z25" s="231">
        <f t="shared" si="14"/>
        <v>0</v>
      </c>
      <c r="AA25" s="231">
        <f t="shared" si="15"/>
        <v>0</v>
      </c>
      <c r="AB25" s="233"/>
      <c r="AC25" s="231">
        <f t="shared" si="16"/>
        <v>0</v>
      </c>
      <c r="AD25" s="231">
        <f t="shared" si="17"/>
        <v>0</v>
      </c>
      <c r="AE25" s="233"/>
      <c r="AF25" s="231">
        <f t="shared" si="18"/>
        <v>0</v>
      </c>
      <c r="AG25" s="231">
        <f t="shared" si="19"/>
        <v>0</v>
      </c>
      <c r="AH25" s="233"/>
      <c r="AI25" s="231">
        <f t="shared" si="20"/>
        <v>0</v>
      </c>
      <c r="AJ25" s="231">
        <f t="shared" si="21"/>
        <v>0</v>
      </c>
      <c r="AK25" s="233"/>
      <c r="AL25" s="231">
        <f t="shared" si="22"/>
        <v>0</v>
      </c>
      <c r="AM25" s="231">
        <f t="shared" si="23"/>
        <v>0</v>
      </c>
      <c r="AN25" s="235"/>
      <c r="AO25" s="231">
        <f t="shared" si="24"/>
        <v>0</v>
      </c>
      <c r="AP25" s="231">
        <f t="shared" si="25"/>
        <v>0</v>
      </c>
      <c r="AQ25" s="235"/>
      <c r="AR25" s="231">
        <f t="shared" si="26"/>
        <v>0</v>
      </c>
      <c r="AS25" s="231">
        <f t="shared" si="27"/>
        <v>0</v>
      </c>
      <c r="AT25" s="235"/>
      <c r="AU25" s="231">
        <f t="shared" si="28"/>
        <v>0</v>
      </c>
      <c r="AV25" s="231">
        <f t="shared" si="29"/>
        <v>0</v>
      </c>
      <c r="AW25" s="235"/>
      <c r="AX25" s="231">
        <f t="shared" si="30"/>
        <v>0</v>
      </c>
      <c r="AY25" s="231">
        <f t="shared" si="31"/>
        <v>0</v>
      </c>
      <c r="AZ25" s="235"/>
      <c r="BA25" s="231">
        <f t="shared" si="32"/>
        <v>0</v>
      </c>
      <c r="BB25" s="231">
        <f t="shared" si="33"/>
        <v>0</v>
      </c>
      <c r="BC25" s="235"/>
      <c r="BD25" s="231">
        <f t="shared" si="34"/>
        <v>0</v>
      </c>
      <c r="BE25" s="231">
        <f t="shared" si="35"/>
        <v>0</v>
      </c>
      <c r="BF25" s="233"/>
      <c r="BG25" s="231">
        <f t="shared" si="36"/>
        <v>0</v>
      </c>
      <c r="BH25" s="231">
        <f t="shared" si="37"/>
        <v>0</v>
      </c>
      <c r="BI25" s="233"/>
      <c r="BJ25" s="231">
        <f t="shared" si="38"/>
        <v>0</v>
      </c>
      <c r="BK25" s="231">
        <f t="shared" si="39"/>
        <v>0</v>
      </c>
      <c r="BL25" s="215"/>
    </row>
    <row r="26" spans="1:64" s="146" customFormat="1" ht="18.75" customHeight="1">
      <c r="A26" s="226">
        <f t="shared" si="40"/>
        <v>32</v>
      </c>
      <c r="B26" s="227" t="s">
        <v>48</v>
      </c>
      <c r="C26" s="228">
        <f t="shared" si="41"/>
        <v>32.9</v>
      </c>
      <c r="D26" s="233"/>
      <c r="E26" s="231">
        <f t="shared" si="0"/>
        <v>0</v>
      </c>
      <c r="F26" s="231">
        <f t="shared" si="1"/>
        <v>0</v>
      </c>
      <c r="G26" s="233"/>
      <c r="H26" s="231">
        <f t="shared" si="2"/>
        <v>0</v>
      </c>
      <c r="I26" s="231">
        <f t="shared" si="3"/>
        <v>0</v>
      </c>
      <c r="J26" s="233"/>
      <c r="K26" s="231">
        <f t="shared" si="4"/>
        <v>0</v>
      </c>
      <c r="L26" s="231">
        <f t="shared" si="5"/>
        <v>0</v>
      </c>
      <c r="M26" s="233">
        <v>8</v>
      </c>
      <c r="N26" s="231">
        <f t="shared" si="6"/>
        <v>260</v>
      </c>
      <c r="O26" s="231">
        <f t="shared" si="7"/>
        <v>2901.4221569765236</v>
      </c>
      <c r="P26" s="233">
        <v>17</v>
      </c>
      <c r="Q26" s="231">
        <f t="shared" si="8"/>
        <v>552.5</v>
      </c>
      <c r="R26" s="231">
        <f t="shared" si="9"/>
        <v>6165.5220835751124</v>
      </c>
      <c r="S26" s="233">
        <v>10</v>
      </c>
      <c r="T26" s="231">
        <f t="shared" si="10"/>
        <v>325</v>
      </c>
      <c r="U26" s="231">
        <f t="shared" si="11"/>
        <v>3626.7776962206544</v>
      </c>
      <c r="V26" s="233"/>
      <c r="W26" s="236">
        <f t="shared" si="12"/>
        <v>0</v>
      </c>
      <c r="X26" s="236">
        <f t="shared" si="13"/>
        <v>0</v>
      </c>
      <c r="Y26" s="233"/>
      <c r="Z26" s="236">
        <f t="shared" si="14"/>
        <v>0</v>
      </c>
      <c r="AA26" s="236">
        <f t="shared" si="15"/>
        <v>0</v>
      </c>
      <c r="AB26" s="233"/>
      <c r="AC26" s="236">
        <f t="shared" si="16"/>
        <v>0</v>
      </c>
      <c r="AD26" s="236">
        <f t="shared" si="17"/>
        <v>0</v>
      </c>
      <c r="AE26" s="237"/>
      <c r="AF26" s="236">
        <f t="shared" si="18"/>
        <v>0</v>
      </c>
      <c r="AG26" s="236">
        <f t="shared" si="19"/>
        <v>0</v>
      </c>
      <c r="AH26" s="233"/>
      <c r="AI26" s="236">
        <f t="shared" si="20"/>
        <v>0</v>
      </c>
      <c r="AJ26" s="236">
        <f t="shared" si="21"/>
        <v>0</v>
      </c>
      <c r="AK26" s="236"/>
      <c r="AL26" s="236">
        <f t="shared" si="22"/>
        <v>0</v>
      </c>
      <c r="AM26" s="236">
        <f t="shared" si="23"/>
        <v>0</v>
      </c>
      <c r="AN26" s="237"/>
      <c r="AO26" s="236">
        <f t="shared" si="24"/>
        <v>0</v>
      </c>
      <c r="AP26" s="236">
        <f t="shared" si="25"/>
        <v>0</v>
      </c>
      <c r="AQ26" s="237"/>
      <c r="AR26" s="236">
        <f t="shared" si="26"/>
        <v>0</v>
      </c>
      <c r="AS26" s="236">
        <f t="shared" si="27"/>
        <v>0</v>
      </c>
      <c r="AT26" s="237"/>
      <c r="AU26" s="236">
        <f t="shared" si="28"/>
        <v>0</v>
      </c>
      <c r="AV26" s="236">
        <f t="shared" si="29"/>
        <v>0</v>
      </c>
      <c r="AW26" s="237"/>
      <c r="AX26" s="236">
        <f t="shared" si="30"/>
        <v>0</v>
      </c>
      <c r="AY26" s="236">
        <f t="shared" si="31"/>
        <v>0</v>
      </c>
      <c r="AZ26" s="235"/>
      <c r="BA26" s="236">
        <f t="shared" si="32"/>
        <v>0</v>
      </c>
      <c r="BB26" s="236">
        <f t="shared" si="33"/>
        <v>0</v>
      </c>
      <c r="BC26" s="235"/>
      <c r="BD26" s="236">
        <f t="shared" si="34"/>
        <v>0</v>
      </c>
      <c r="BE26" s="236">
        <f t="shared" si="35"/>
        <v>0</v>
      </c>
      <c r="BF26" s="233"/>
      <c r="BG26" s="236">
        <f t="shared" si="36"/>
        <v>0</v>
      </c>
      <c r="BH26" s="236">
        <f t="shared" si="37"/>
        <v>0</v>
      </c>
      <c r="BI26" s="233"/>
      <c r="BJ26" s="236">
        <f t="shared" si="38"/>
        <v>0</v>
      </c>
      <c r="BK26" s="236">
        <f t="shared" si="39"/>
        <v>0</v>
      </c>
      <c r="BL26" s="215"/>
    </row>
    <row r="27" spans="1:64" s="146" customFormat="1" ht="18.75" customHeight="1">
      <c r="A27" s="226">
        <f t="shared" si="40"/>
        <v>33</v>
      </c>
      <c r="B27" s="227" t="s">
        <v>48</v>
      </c>
      <c r="C27" s="228">
        <f t="shared" si="41"/>
        <v>33.9</v>
      </c>
      <c r="D27" s="233"/>
      <c r="E27" s="231">
        <f t="shared" si="0"/>
        <v>0</v>
      </c>
      <c r="F27" s="231">
        <f t="shared" si="1"/>
        <v>0</v>
      </c>
      <c r="G27" s="233"/>
      <c r="H27" s="231">
        <f t="shared" si="2"/>
        <v>0</v>
      </c>
      <c r="I27" s="231">
        <f t="shared" si="3"/>
        <v>0</v>
      </c>
      <c r="J27" s="233">
        <v>3</v>
      </c>
      <c r="K27" s="231">
        <f t="shared" si="4"/>
        <v>100.5</v>
      </c>
      <c r="L27" s="231">
        <f t="shared" si="5"/>
        <v>1205.8256001435693</v>
      </c>
      <c r="M27" s="233">
        <v>15</v>
      </c>
      <c r="N27" s="231">
        <f t="shared" si="6"/>
        <v>502.5</v>
      </c>
      <c r="O27" s="231">
        <f t="shared" si="7"/>
        <v>6029.1280007178466</v>
      </c>
      <c r="P27" s="233">
        <v>3</v>
      </c>
      <c r="Q27" s="231">
        <f t="shared" si="8"/>
        <v>100.5</v>
      </c>
      <c r="R27" s="231">
        <f t="shared" si="9"/>
        <v>1205.8256001435693</v>
      </c>
      <c r="S27" s="233"/>
      <c r="T27" s="231">
        <f t="shared" si="10"/>
        <v>0</v>
      </c>
      <c r="U27" s="231">
        <f t="shared" si="11"/>
        <v>0</v>
      </c>
      <c r="V27" s="233"/>
      <c r="W27" s="231">
        <f t="shared" si="12"/>
        <v>0</v>
      </c>
      <c r="X27" s="231">
        <f t="shared" si="13"/>
        <v>0</v>
      </c>
      <c r="Y27" s="233"/>
      <c r="Z27" s="231">
        <f t="shared" si="14"/>
        <v>0</v>
      </c>
      <c r="AA27" s="231">
        <f t="shared" si="15"/>
        <v>0</v>
      </c>
      <c r="AB27" s="233"/>
      <c r="AC27" s="231">
        <f t="shared" si="16"/>
        <v>0</v>
      </c>
      <c r="AD27" s="231">
        <f t="shared" si="17"/>
        <v>0</v>
      </c>
      <c r="AE27" s="235"/>
      <c r="AF27" s="231">
        <f t="shared" si="18"/>
        <v>0</v>
      </c>
      <c r="AG27" s="231">
        <f t="shared" si="19"/>
        <v>0</v>
      </c>
      <c r="AH27" s="235"/>
      <c r="AI27" s="231">
        <f t="shared" si="20"/>
        <v>0</v>
      </c>
      <c r="AJ27" s="231">
        <f t="shared" si="21"/>
        <v>0</v>
      </c>
      <c r="AK27" s="238"/>
      <c r="AL27" s="231">
        <f t="shared" si="22"/>
        <v>0</v>
      </c>
      <c r="AM27" s="231">
        <f t="shared" si="23"/>
        <v>0</v>
      </c>
      <c r="AN27" s="235"/>
      <c r="AO27" s="231">
        <f t="shared" si="24"/>
        <v>0</v>
      </c>
      <c r="AP27" s="231">
        <f t="shared" si="25"/>
        <v>0</v>
      </c>
      <c r="AQ27" s="235"/>
      <c r="AR27" s="231">
        <f t="shared" si="26"/>
        <v>0</v>
      </c>
      <c r="AS27" s="231">
        <f t="shared" si="27"/>
        <v>0</v>
      </c>
      <c r="AT27" s="235"/>
      <c r="AU27" s="231">
        <f t="shared" si="28"/>
        <v>0</v>
      </c>
      <c r="AV27" s="231">
        <f t="shared" si="29"/>
        <v>0</v>
      </c>
      <c r="AW27" s="235"/>
      <c r="AX27" s="231">
        <f t="shared" si="30"/>
        <v>0</v>
      </c>
      <c r="AY27" s="231">
        <f t="shared" si="31"/>
        <v>0</v>
      </c>
      <c r="AZ27" s="235"/>
      <c r="BA27" s="231">
        <f t="shared" si="32"/>
        <v>0</v>
      </c>
      <c r="BB27" s="231">
        <f t="shared" si="33"/>
        <v>0</v>
      </c>
      <c r="BC27" s="235"/>
      <c r="BD27" s="231">
        <f t="shared" si="34"/>
        <v>0</v>
      </c>
      <c r="BE27" s="231">
        <f t="shared" si="35"/>
        <v>0</v>
      </c>
      <c r="BF27" s="233"/>
      <c r="BG27" s="231">
        <f t="shared" si="36"/>
        <v>0</v>
      </c>
      <c r="BH27" s="231">
        <f t="shared" si="37"/>
        <v>0</v>
      </c>
      <c r="BI27" s="233"/>
      <c r="BJ27" s="231">
        <f t="shared" si="38"/>
        <v>0</v>
      </c>
      <c r="BK27" s="231">
        <f t="shared" si="39"/>
        <v>0</v>
      </c>
      <c r="BL27" s="215"/>
    </row>
    <row r="28" spans="1:64" s="146" customFormat="1" ht="18.75" customHeight="1">
      <c r="A28" s="226">
        <f t="shared" si="40"/>
        <v>34</v>
      </c>
      <c r="B28" s="227" t="s">
        <v>48</v>
      </c>
      <c r="C28" s="228">
        <f t="shared" si="41"/>
        <v>34.9</v>
      </c>
      <c r="D28" s="233"/>
      <c r="E28" s="231">
        <f t="shared" si="0"/>
        <v>0</v>
      </c>
      <c r="F28" s="231">
        <f t="shared" si="1"/>
        <v>0</v>
      </c>
      <c r="G28" s="233">
        <v>1</v>
      </c>
      <c r="H28" s="231">
        <f t="shared" si="2"/>
        <v>34.5</v>
      </c>
      <c r="I28" s="231">
        <f t="shared" si="3"/>
        <v>444.11184116607416</v>
      </c>
      <c r="J28" s="233">
        <v>17</v>
      </c>
      <c r="K28" s="231">
        <f t="shared" si="4"/>
        <v>586.5</v>
      </c>
      <c r="L28" s="231">
        <f t="shared" si="5"/>
        <v>7549.9012998232611</v>
      </c>
      <c r="M28" s="233">
        <v>1</v>
      </c>
      <c r="N28" s="231">
        <f t="shared" si="6"/>
        <v>34.5</v>
      </c>
      <c r="O28" s="231">
        <f t="shared" si="7"/>
        <v>444.11184116607416</v>
      </c>
      <c r="P28" s="233">
        <v>1</v>
      </c>
      <c r="Q28" s="231">
        <f t="shared" si="8"/>
        <v>34.5</v>
      </c>
      <c r="R28" s="231">
        <f t="shared" si="9"/>
        <v>444.11184116607416</v>
      </c>
      <c r="S28" s="233"/>
      <c r="T28" s="231">
        <f t="shared" si="10"/>
        <v>0</v>
      </c>
      <c r="U28" s="231">
        <f t="shared" si="11"/>
        <v>0</v>
      </c>
      <c r="V28" s="233"/>
      <c r="W28" s="231">
        <f t="shared" si="12"/>
        <v>0</v>
      </c>
      <c r="X28" s="231">
        <f t="shared" si="13"/>
        <v>0</v>
      </c>
      <c r="Y28" s="233"/>
      <c r="Z28" s="231">
        <f t="shared" si="14"/>
        <v>0</v>
      </c>
      <c r="AA28" s="231">
        <f t="shared" si="15"/>
        <v>0</v>
      </c>
      <c r="AB28" s="235"/>
      <c r="AC28" s="231">
        <f t="shared" si="16"/>
        <v>0</v>
      </c>
      <c r="AD28" s="231">
        <f t="shared" si="17"/>
        <v>0</v>
      </c>
      <c r="AE28" s="235"/>
      <c r="AF28" s="231">
        <f t="shared" si="18"/>
        <v>0</v>
      </c>
      <c r="AG28" s="231">
        <f t="shared" si="19"/>
        <v>0</v>
      </c>
      <c r="AH28" s="235"/>
      <c r="AI28" s="231">
        <f t="shared" si="20"/>
        <v>0</v>
      </c>
      <c r="AJ28" s="231">
        <f t="shared" si="21"/>
        <v>0</v>
      </c>
      <c r="AK28" s="238"/>
      <c r="AL28" s="231">
        <f t="shared" si="22"/>
        <v>0</v>
      </c>
      <c r="AM28" s="231">
        <f t="shared" si="23"/>
        <v>0</v>
      </c>
      <c r="AN28" s="235"/>
      <c r="AO28" s="231">
        <f t="shared" si="24"/>
        <v>0</v>
      </c>
      <c r="AP28" s="231">
        <f t="shared" si="25"/>
        <v>0</v>
      </c>
      <c r="AQ28" s="235"/>
      <c r="AR28" s="231">
        <f t="shared" si="26"/>
        <v>0</v>
      </c>
      <c r="AS28" s="231">
        <f t="shared" si="27"/>
        <v>0</v>
      </c>
      <c r="AT28" s="235"/>
      <c r="AU28" s="231">
        <f t="shared" si="28"/>
        <v>0</v>
      </c>
      <c r="AV28" s="231">
        <f t="shared" si="29"/>
        <v>0</v>
      </c>
      <c r="AW28" s="235"/>
      <c r="AX28" s="231">
        <f t="shared" si="30"/>
        <v>0</v>
      </c>
      <c r="AY28" s="231">
        <f t="shared" si="31"/>
        <v>0</v>
      </c>
      <c r="AZ28" s="235"/>
      <c r="BA28" s="231">
        <f t="shared" si="32"/>
        <v>0</v>
      </c>
      <c r="BB28" s="231">
        <f t="shared" si="33"/>
        <v>0</v>
      </c>
      <c r="BC28" s="235"/>
      <c r="BD28" s="231">
        <f t="shared" si="34"/>
        <v>0</v>
      </c>
      <c r="BE28" s="231">
        <f t="shared" si="35"/>
        <v>0</v>
      </c>
      <c r="BF28" s="233"/>
      <c r="BG28" s="231">
        <f t="shared" si="36"/>
        <v>0</v>
      </c>
      <c r="BH28" s="231">
        <f t="shared" si="37"/>
        <v>0</v>
      </c>
      <c r="BI28" s="233"/>
      <c r="BJ28" s="231">
        <f t="shared" si="38"/>
        <v>0</v>
      </c>
      <c r="BK28" s="231">
        <f t="shared" si="39"/>
        <v>0</v>
      </c>
      <c r="BL28" s="215"/>
    </row>
    <row r="29" spans="1:64" s="146" customFormat="1" ht="18.75" customHeight="1">
      <c r="A29" s="226">
        <f t="shared" si="40"/>
        <v>35</v>
      </c>
      <c r="B29" s="227" t="s">
        <v>48</v>
      </c>
      <c r="C29" s="228">
        <f t="shared" si="41"/>
        <v>35.9</v>
      </c>
      <c r="D29" s="233"/>
      <c r="E29" s="231">
        <f t="shared" si="0"/>
        <v>0</v>
      </c>
      <c r="F29" s="231">
        <f t="shared" si="1"/>
        <v>0</v>
      </c>
      <c r="G29" s="233">
        <v>7</v>
      </c>
      <c r="H29" s="231">
        <f t="shared" si="2"/>
        <v>248.5</v>
      </c>
      <c r="I29" s="231">
        <f t="shared" si="3"/>
        <v>3425.1638750396696</v>
      </c>
      <c r="J29" s="233"/>
      <c r="K29" s="231">
        <f t="shared" si="4"/>
        <v>0</v>
      </c>
      <c r="L29" s="231">
        <f t="shared" si="5"/>
        <v>0</v>
      </c>
      <c r="M29" s="233"/>
      <c r="N29" s="231">
        <f t="shared" si="6"/>
        <v>0</v>
      </c>
      <c r="O29" s="231">
        <f t="shared" si="7"/>
        <v>0</v>
      </c>
      <c r="P29" s="233"/>
      <c r="Q29" s="231">
        <f t="shared" si="8"/>
        <v>0</v>
      </c>
      <c r="R29" s="231">
        <f t="shared" si="9"/>
        <v>0</v>
      </c>
      <c r="S29" s="233"/>
      <c r="T29" s="231">
        <f t="shared" si="10"/>
        <v>0</v>
      </c>
      <c r="U29" s="231">
        <f t="shared" si="11"/>
        <v>0</v>
      </c>
      <c r="V29" s="233"/>
      <c r="W29" s="231">
        <f t="shared" si="12"/>
        <v>0</v>
      </c>
      <c r="X29" s="231">
        <f t="shared" si="13"/>
        <v>0</v>
      </c>
      <c r="Y29" s="233"/>
      <c r="Z29" s="231">
        <f t="shared" si="14"/>
        <v>0</v>
      </c>
      <c r="AA29" s="231">
        <f t="shared" si="15"/>
        <v>0</v>
      </c>
      <c r="AB29" s="235"/>
      <c r="AC29" s="231">
        <f t="shared" si="16"/>
        <v>0</v>
      </c>
      <c r="AD29" s="231">
        <f t="shared" si="17"/>
        <v>0</v>
      </c>
      <c r="AE29" s="235"/>
      <c r="AF29" s="231">
        <f t="shared" si="18"/>
        <v>0</v>
      </c>
      <c r="AG29" s="231">
        <f t="shared" si="19"/>
        <v>0</v>
      </c>
      <c r="AH29" s="235"/>
      <c r="AI29" s="231">
        <f t="shared" si="20"/>
        <v>0</v>
      </c>
      <c r="AJ29" s="231">
        <f t="shared" si="21"/>
        <v>0</v>
      </c>
      <c r="AK29" s="238"/>
      <c r="AL29" s="231">
        <f t="shared" si="22"/>
        <v>0</v>
      </c>
      <c r="AM29" s="231">
        <f t="shared" si="23"/>
        <v>0</v>
      </c>
      <c r="AN29" s="235"/>
      <c r="AO29" s="231">
        <f t="shared" si="24"/>
        <v>0</v>
      </c>
      <c r="AP29" s="231">
        <f t="shared" si="25"/>
        <v>0</v>
      </c>
      <c r="AQ29" s="235"/>
      <c r="AR29" s="231">
        <f t="shared" si="26"/>
        <v>0</v>
      </c>
      <c r="AS29" s="231">
        <f t="shared" si="27"/>
        <v>0</v>
      </c>
      <c r="AT29" s="235"/>
      <c r="AU29" s="231">
        <f t="shared" si="28"/>
        <v>0</v>
      </c>
      <c r="AV29" s="231">
        <f t="shared" si="29"/>
        <v>0</v>
      </c>
      <c r="AW29" s="235"/>
      <c r="AX29" s="231">
        <f t="shared" si="30"/>
        <v>0</v>
      </c>
      <c r="AY29" s="231">
        <f t="shared" si="31"/>
        <v>0</v>
      </c>
      <c r="AZ29" s="235"/>
      <c r="BA29" s="231">
        <f t="shared" si="32"/>
        <v>0</v>
      </c>
      <c r="BB29" s="231">
        <f t="shared" si="33"/>
        <v>0</v>
      </c>
      <c r="BC29" s="235"/>
      <c r="BD29" s="231">
        <f t="shared" si="34"/>
        <v>0</v>
      </c>
      <c r="BE29" s="231">
        <f t="shared" si="35"/>
        <v>0</v>
      </c>
      <c r="BF29" s="233"/>
      <c r="BG29" s="231">
        <f t="shared" si="36"/>
        <v>0</v>
      </c>
      <c r="BH29" s="231">
        <f t="shared" si="37"/>
        <v>0</v>
      </c>
      <c r="BI29" s="233"/>
      <c r="BJ29" s="231">
        <f t="shared" si="38"/>
        <v>0</v>
      </c>
      <c r="BK29" s="231">
        <f t="shared" si="39"/>
        <v>0</v>
      </c>
      <c r="BL29" s="215"/>
    </row>
    <row r="30" spans="1:64" s="146" customFormat="1" ht="18.75" customHeight="1">
      <c r="A30" s="226">
        <f t="shared" si="40"/>
        <v>36</v>
      </c>
      <c r="B30" s="227" t="s">
        <v>48</v>
      </c>
      <c r="C30" s="228">
        <f t="shared" si="41"/>
        <v>36.9</v>
      </c>
      <c r="D30" s="233">
        <v>4</v>
      </c>
      <c r="E30" s="231">
        <f t="shared" si="0"/>
        <v>146</v>
      </c>
      <c r="F30" s="231">
        <f t="shared" si="1"/>
        <v>2150.6261512002848</v>
      </c>
      <c r="G30" s="233">
        <v>7</v>
      </c>
      <c r="H30" s="231">
        <f t="shared" si="2"/>
        <v>255.5</v>
      </c>
      <c r="I30" s="231">
        <f t="shared" si="3"/>
        <v>3763.5957646004981</v>
      </c>
      <c r="J30" s="235"/>
      <c r="K30" s="231">
        <f t="shared" si="4"/>
        <v>0</v>
      </c>
      <c r="L30" s="231">
        <f t="shared" si="5"/>
        <v>0</v>
      </c>
      <c r="M30" s="235"/>
      <c r="N30" s="231">
        <f t="shared" si="6"/>
        <v>0</v>
      </c>
      <c r="O30" s="231">
        <f t="shared" si="7"/>
        <v>0</v>
      </c>
      <c r="P30" s="233"/>
      <c r="Q30" s="231">
        <f t="shared" si="8"/>
        <v>0</v>
      </c>
      <c r="R30" s="231">
        <f t="shared" si="9"/>
        <v>0</v>
      </c>
      <c r="S30" s="233"/>
      <c r="T30" s="231">
        <f t="shared" si="10"/>
        <v>0</v>
      </c>
      <c r="U30" s="231">
        <f t="shared" si="11"/>
        <v>0</v>
      </c>
      <c r="V30" s="233"/>
      <c r="W30" s="231">
        <f t="shared" si="12"/>
        <v>0</v>
      </c>
      <c r="X30" s="231">
        <f t="shared" si="13"/>
        <v>0</v>
      </c>
      <c r="Y30" s="233"/>
      <c r="Z30" s="231">
        <f t="shared" si="14"/>
        <v>0</v>
      </c>
      <c r="AA30" s="231">
        <f t="shared" si="15"/>
        <v>0</v>
      </c>
      <c r="AB30" s="235"/>
      <c r="AC30" s="231">
        <f t="shared" si="16"/>
        <v>0</v>
      </c>
      <c r="AD30" s="231">
        <f t="shared" si="17"/>
        <v>0</v>
      </c>
      <c r="AE30" s="235"/>
      <c r="AF30" s="231">
        <f t="shared" si="18"/>
        <v>0</v>
      </c>
      <c r="AG30" s="231">
        <f t="shared" si="19"/>
        <v>0</v>
      </c>
      <c r="AH30" s="235"/>
      <c r="AI30" s="231">
        <f t="shared" si="20"/>
        <v>0</v>
      </c>
      <c r="AJ30" s="231">
        <f t="shared" si="21"/>
        <v>0</v>
      </c>
      <c r="AK30" s="238"/>
      <c r="AL30" s="231">
        <f t="shared" si="22"/>
        <v>0</v>
      </c>
      <c r="AM30" s="231">
        <f t="shared" si="23"/>
        <v>0</v>
      </c>
      <c r="AN30" s="235"/>
      <c r="AO30" s="231">
        <f t="shared" si="24"/>
        <v>0</v>
      </c>
      <c r="AP30" s="231">
        <f t="shared" si="25"/>
        <v>0</v>
      </c>
      <c r="AQ30" s="235"/>
      <c r="AR30" s="231">
        <f t="shared" si="26"/>
        <v>0</v>
      </c>
      <c r="AS30" s="231">
        <f t="shared" si="27"/>
        <v>0</v>
      </c>
      <c r="AT30" s="235"/>
      <c r="AU30" s="231">
        <f t="shared" si="28"/>
        <v>0</v>
      </c>
      <c r="AV30" s="231">
        <f t="shared" si="29"/>
        <v>0</v>
      </c>
      <c r="AW30" s="235"/>
      <c r="AX30" s="231">
        <f t="shared" si="30"/>
        <v>0</v>
      </c>
      <c r="AY30" s="231">
        <f t="shared" si="31"/>
        <v>0</v>
      </c>
      <c r="AZ30" s="235"/>
      <c r="BA30" s="231">
        <f t="shared" si="32"/>
        <v>0</v>
      </c>
      <c r="BB30" s="231">
        <f t="shared" si="33"/>
        <v>0</v>
      </c>
      <c r="BC30" s="235"/>
      <c r="BD30" s="231">
        <f t="shared" si="34"/>
        <v>0</v>
      </c>
      <c r="BE30" s="231">
        <f t="shared" si="35"/>
        <v>0</v>
      </c>
      <c r="BF30" s="233"/>
      <c r="BG30" s="231">
        <f t="shared" si="36"/>
        <v>0</v>
      </c>
      <c r="BH30" s="231">
        <f t="shared" si="37"/>
        <v>0</v>
      </c>
      <c r="BI30" s="233"/>
      <c r="BJ30" s="231">
        <f t="shared" si="38"/>
        <v>0</v>
      </c>
      <c r="BK30" s="231">
        <f t="shared" si="39"/>
        <v>0</v>
      </c>
      <c r="BL30" s="215"/>
    </row>
    <row r="31" spans="1:64" s="146" customFormat="1" ht="18.75" customHeight="1">
      <c r="A31" s="226">
        <f t="shared" si="40"/>
        <v>37</v>
      </c>
      <c r="B31" s="227" t="s">
        <v>48</v>
      </c>
      <c r="C31" s="228">
        <f t="shared" si="41"/>
        <v>37.9</v>
      </c>
      <c r="D31" s="233">
        <v>2</v>
      </c>
      <c r="E31" s="231">
        <f t="shared" si="0"/>
        <v>75</v>
      </c>
      <c r="F31" s="231">
        <f t="shared" si="1"/>
        <v>1178.5565254852265</v>
      </c>
      <c r="G31" s="238">
        <v>1</v>
      </c>
      <c r="H31" s="231">
        <f t="shared" si="2"/>
        <v>37.5</v>
      </c>
      <c r="I31" s="231">
        <f t="shared" si="3"/>
        <v>589.27826274261326</v>
      </c>
      <c r="J31" s="235"/>
      <c r="K31" s="231">
        <f t="shared" si="4"/>
        <v>0</v>
      </c>
      <c r="L31" s="231">
        <f t="shared" si="5"/>
        <v>0</v>
      </c>
      <c r="M31" s="235"/>
      <c r="N31" s="231">
        <f t="shared" si="6"/>
        <v>0</v>
      </c>
      <c r="O31" s="231">
        <f t="shared" si="7"/>
        <v>0</v>
      </c>
      <c r="P31" s="233"/>
      <c r="Q31" s="231">
        <f t="shared" si="8"/>
        <v>0</v>
      </c>
      <c r="R31" s="231">
        <f t="shared" si="9"/>
        <v>0</v>
      </c>
      <c r="S31" s="233"/>
      <c r="T31" s="231">
        <f t="shared" si="10"/>
        <v>0</v>
      </c>
      <c r="U31" s="231">
        <f t="shared" si="11"/>
        <v>0</v>
      </c>
      <c r="V31" s="235"/>
      <c r="W31" s="231">
        <f t="shared" si="12"/>
        <v>0</v>
      </c>
      <c r="X31" s="231">
        <f t="shared" si="13"/>
        <v>0</v>
      </c>
      <c r="Y31" s="235"/>
      <c r="Z31" s="231">
        <f t="shared" si="14"/>
        <v>0</v>
      </c>
      <c r="AA31" s="231">
        <f t="shared" si="15"/>
        <v>0</v>
      </c>
      <c r="AB31" s="235"/>
      <c r="AC31" s="231">
        <f t="shared" si="16"/>
        <v>0</v>
      </c>
      <c r="AD31" s="231">
        <f t="shared" si="17"/>
        <v>0</v>
      </c>
      <c r="AE31" s="235"/>
      <c r="AF31" s="231">
        <f t="shared" si="18"/>
        <v>0</v>
      </c>
      <c r="AG31" s="231">
        <f t="shared" si="19"/>
        <v>0</v>
      </c>
      <c r="AH31" s="235"/>
      <c r="AI31" s="231">
        <f t="shared" si="20"/>
        <v>0</v>
      </c>
      <c r="AJ31" s="231">
        <f t="shared" si="21"/>
        <v>0</v>
      </c>
      <c r="AK31" s="235"/>
      <c r="AL31" s="231">
        <f t="shared" si="22"/>
        <v>0</v>
      </c>
      <c r="AM31" s="231">
        <f t="shared" si="23"/>
        <v>0</v>
      </c>
      <c r="AN31" s="235"/>
      <c r="AO31" s="231">
        <f t="shared" si="24"/>
        <v>0</v>
      </c>
      <c r="AP31" s="231">
        <f t="shared" si="25"/>
        <v>0</v>
      </c>
      <c r="AQ31" s="235"/>
      <c r="AR31" s="231">
        <f t="shared" si="26"/>
        <v>0</v>
      </c>
      <c r="AS31" s="231">
        <f t="shared" si="27"/>
        <v>0</v>
      </c>
      <c r="AT31" s="235"/>
      <c r="AU31" s="231">
        <f t="shared" si="28"/>
        <v>0</v>
      </c>
      <c r="AV31" s="231">
        <f t="shared" si="29"/>
        <v>0</v>
      </c>
      <c r="AW31" s="235"/>
      <c r="AX31" s="231">
        <f t="shared" si="30"/>
        <v>0</v>
      </c>
      <c r="AY31" s="231">
        <f t="shared" si="31"/>
        <v>0</v>
      </c>
      <c r="AZ31" s="235"/>
      <c r="BA31" s="231">
        <f t="shared" si="32"/>
        <v>0</v>
      </c>
      <c r="BB31" s="231">
        <f t="shared" si="33"/>
        <v>0</v>
      </c>
      <c r="BC31" s="235"/>
      <c r="BD31" s="231">
        <f t="shared" si="34"/>
        <v>0</v>
      </c>
      <c r="BE31" s="231">
        <f t="shared" si="35"/>
        <v>0</v>
      </c>
      <c r="BF31" s="233"/>
      <c r="BG31" s="231">
        <f t="shared" si="36"/>
        <v>0</v>
      </c>
      <c r="BH31" s="231">
        <f t="shared" si="37"/>
        <v>0</v>
      </c>
      <c r="BI31" s="233"/>
      <c r="BJ31" s="231">
        <f t="shared" si="38"/>
        <v>0</v>
      </c>
      <c r="BK31" s="231">
        <f t="shared" si="39"/>
        <v>0</v>
      </c>
      <c r="BL31" s="215"/>
    </row>
    <row r="32" spans="1:64" s="146" customFormat="1" ht="18.75" customHeight="1">
      <c r="A32" s="226">
        <f t="shared" si="40"/>
        <v>38</v>
      </c>
      <c r="B32" s="227" t="s">
        <v>48</v>
      </c>
      <c r="C32" s="228">
        <f t="shared" si="41"/>
        <v>38.9</v>
      </c>
      <c r="D32" s="233">
        <v>4</v>
      </c>
      <c r="E32" s="231">
        <f t="shared" si="0"/>
        <v>154</v>
      </c>
      <c r="F32" s="231">
        <f t="shared" si="1"/>
        <v>2577.1992952074975</v>
      </c>
      <c r="G32" s="235"/>
      <c r="H32" s="231">
        <f t="shared" si="2"/>
        <v>0</v>
      </c>
      <c r="I32" s="231">
        <f t="shared" si="3"/>
        <v>0</v>
      </c>
      <c r="J32" s="235"/>
      <c r="K32" s="231">
        <f t="shared" si="4"/>
        <v>0</v>
      </c>
      <c r="L32" s="231">
        <f t="shared" si="5"/>
        <v>0</v>
      </c>
      <c r="M32" s="235"/>
      <c r="N32" s="231">
        <f t="shared" si="6"/>
        <v>0</v>
      </c>
      <c r="O32" s="231">
        <f t="shared" si="7"/>
        <v>0</v>
      </c>
      <c r="P32" s="235"/>
      <c r="Q32" s="231">
        <f t="shared" si="8"/>
        <v>0</v>
      </c>
      <c r="R32" s="231">
        <f t="shared" si="9"/>
        <v>0</v>
      </c>
      <c r="S32" s="233"/>
      <c r="T32" s="231">
        <f t="shared" si="10"/>
        <v>0</v>
      </c>
      <c r="U32" s="231">
        <f t="shared" si="11"/>
        <v>0</v>
      </c>
      <c r="V32" s="235"/>
      <c r="W32" s="231">
        <f t="shared" si="12"/>
        <v>0</v>
      </c>
      <c r="X32" s="231">
        <f t="shared" si="13"/>
        <v>0</v>
      </c>
      <c r="Y32" s="235"/>
      <c r="Z32" s="231">
        <f t="shared" si="14"/>
        <v>0</v>
      </c>
      <c r="AA32" s="231">
        <f t="shared" si="15"/>
        <v>0</v>
      </c>
      <c r="AB32" s="235"/>
      <c r="AC32" s="231">
        <f t="shared" si="16"/>
        <v>0</v>
      </c>
      <c r="AD32" s="231">
        <f t="shared" si="17"/>
        <v>0</v>
      </c>
      <c r="AE32" s="235"/>
      <c r="AF32" s="231">
        <f t="shared" si="18"/>
        <v>0</v>
      </c>
      <c r="AG32" s="231">
        <f t="shared" si="19"/>
        <v>0</v>
      </c>
      <c r="AH32" s="235"/>
      <c r="AI32" s="231">
        <f t="shared" si="20"/>
        <v>0</v>
      </c>
      <c r="AJ32" s="231">
        <f t="shared" si="21"/>
        <v>0</v>
      </c>
      <c r="AK32" s="235"/>
      <c r="AL32" s="231">
        <f t="shared" si="22"/>
        <v>0</v>
      </c>
      <c r="AM32" s="231">
        <f t="shared" si="23"/>
        <v>0</v>
      </c>
      <c r="AN32" s="235"/>
      <c r="AO32" s="231">
        <f t="shared" si="24"/>
        <v>0</v>
      </c>
      <c r="AP32" s="231">
        <f t="shared" si="25"/>
        <v>0</v>
      </c>
      <c r="AQ32" s="235"/>
      <c r="AR32" s="231">
        <f t="shared" si="26"/>
        <v>0</v>
      </c>
      <c r="AS32" s="231">
        <f t="shared" si="27"/>
        <v>0</v>
      </c>
      <c r="AT32" s="235"/>
      <c r="AU32" s="231">
        <f t="shared" si="28"/>
        <v>0</v>
      </c>
      <c r="AV32" s="231">
        <f t="shared" si="29"/>
        <v>0</v>
      </c>
      <c r="AW32" s="235"/>
      <c r="AX32" s="231">
        <f t="shared" si="30"/>
        <v>0</v>
      </c>
      <c r="AY32" s="231">
        <f t="shared" si="31"/>
        <v>0</v>
      </c>
      <c r="AZ32" s="235"/>
      <c r="BA32" s="231">
        <f t="shared" si="32"/>
        <v>0</v>
      </c>
      <c r="BB32" s="231">
        <f t="shared" si="33"/>
        <v>0</v>
      </c>
      <c r="BC32" s="235"/>
      <c r="BD32" s="231">
        <f t="shared" si="34"/>
        <v>0</v>
      </c>
      <c r="BE32" s="231">
        <f t="shared" si="35"/>
        <v>0</v>
      </c>
      <c r="BF32" s="233"/>
      <c r="BG32" s="231">
        <f t="shared" si="36"/>
        <v>0</v>
      </c>
      <c r="BH32" s="231">
        <f t="shared" si="37"/>
        <v>0</v>
      </c>
      <c r="BI32" s="233"/>
      <c r="BJ32" s="231">
        <f t="shared" si="38"/>
        <v>0</v>
      </c>
      <c r="BK32" s="231">
        <f t="shared" si="39"/>
        <v>0</v>
      </c>
      <c r="BL32" s="215"/>
    </row>
    <row r="33" spans="1:64" s="146" customFormat="1" ht="18.75" customHeight="1">
      <c r="A33" s="226">
        <f t="shared" si="40"/>
        <v>39</v>
      </c>
      <c r="B33" s="227" t="s">
        <v>48</v>
      </c>
      <c r="C33" s="228">
        <f t="shared" si="41"/>
        <v>39.9</v>
      </c>
      <c r="D33" s="235">
        <v>1</v>
      </c>
      <c r="E33" s="231">
        <f t="shared" si="0"/>
        <v>39.5</v>
      </c>
      <c r="F33" s="231">
        <f t="shared" si="1"/>
        <v>702.84806385613672</v>
      </c>
      <c r="G33" s="235"/>
      <c r="H33" s="231">
        <f t="shared" si="2"/>
        <v>0</v>
      </c>
      <c r="I33" s="231">
        <f t="shared" si="3"/>
        <v>0</v>
      </c>
      <c r="J33" s="235"/>
      <c r="K33" s="231">
        <f t="shared" si="4"/>
        <v>0</v>
      </c>
      <c r="L33" s="231">
        <f t="shared" si="5"/>
        <v>0</v>
      </c>
      <c r="M33" s="235"/>
      <c r="N33" s="231">
        <f t="shared" si="6"/>
        <v>0</v>
      </c>
      <c r="O33" s="231">
        <f t="shared" si="7"/>
        <v>0</v>
      </c>
      <c r="P33" s="235"/>
      <c r="Q33" s="231">
        <f t="shared" si="8"/>
        <v>0</v>
      </c>
      <c r="R33" s="231">
        <f t="shared" si="9"/>
        <v>0</v>
      </c>
      <c r="S33" s="233"/>
      <c r="T33" s="231">
        <f t="shared" si="10"/>
        <v>0</v>
      </c>
      <c r="U33" s="231">
        <f t="shared" si="11"/>
        <v>0</v>
      </c>
      <c r="V33" s="235"/>
      <c r="W33" s="231">
        <f t="shared" si="12"/>
        <v>0</v>
      </c>
      <c r="X33" s="231">
        <f t="shared" si="13"/>
        <v>0</v>
      </c>
      <c r="Y33" s="235"/>
      <c r="Z33" s="231">
        <f t="shared" si="14"/>
        <v>0</v>
      </c>
      <c r="AA33" s="231">
        <f t="shared" si="15"/>
        <v>0</v>
      </c>
      <c r="AB33" s="235"/>
      <c r="AC33" s="231">
        <f t="shared" si="16"/>
        <v>0</v>
      </c>
      <c r="AD33" s="231">
        <f t="shared" si="17"/>
        <v>0</v>
      </c>
      <c r="AE33" s="235"/>
      <c r="AF33" s="231">
        <f t="shared" si="18"/>
        <v>0</v>
      </c>
      <c r="AG33" s="231">
        <f t="shared" si="19"/>
        <v>0</v>
      </c>
      <c r="AH33" s="235"/>
      <c r="AI33" s="231">
        <f t="shared" si="20"/>
        <v>0</v>
      </c>
      <c r="AJ33" s="231">
        <f t="shared" si="21"/>
        <v>0</v>
      </c>
      <c r="AK33" s="235"/>
      <c r="AL33" s="231">
        <f t="shared" si="22"/>
        <v>0</v>
      </c>
      <c r="AM33" s="231">
        <f t="shared" si="23"/>
        <v>0</v>
      </c>
      <c r="AN33" s="235"/>
      <c r="AO33" s="231">
        <f t="shared" si="24"/>
        <v>0</v>
      </c>
      <c r="AP33" s="231">
        <f t="shared" si="25"/>
        <v>0</v>
      </c>
      <c r="AQ33" s="235"/>
      <c r="AR33" s="231">
        <f t="shared" si="26"/>
        <v>0</v>
      </c>
      <c r="AS33" s="231">
        <f t="shared" si="27"/>
        <v>0</v>
      </c>
      <c r="AT33" s="235"/>
      <c r="AU33" s="231">
        <f t="shared" si="28"/>
        <v>0</v>
      </c>
      <c r="AV33" s="231">
        <f t="shared" si="29"/>
        <v>0</v>
      </c>
      <c r="AW33" s="235"/>
      <c r="AX33" s="231">
        <f t="shared" si="30"/>
        <v>0</v>
      </c>
      <c r="AY33" s="231">
        <f t="shared" si="31"/>
        <v>0</v>
      </c>
      <c r="AZ33" s="235"/>
      <c r="BA33" s="231">
        <f t="shared" si="32"/>
        <v>0</v>
      </c>
      <c r="BB33" s="231">
        <f t="shared" si="33"/>
        <v>0</v>
      </c>
      <c r="BC33" s="235"/>
      <c r="BD33" s="231">
        <f t="shared" si="34"/>
        <v>0</v>
      </c>
      <c r="BE33" s="231">
        <f t="shared" si="35"/>
        <v>0</v>
      </c>
      <c r="BF33" s="233"/>
      <c r="BG33" s="231">
        <f t="shared" si="36"/>
        <v>0</v>
      </c>
      <c r="BH33" s="231">
        <f t="shared" si="37"/>
        <v>0</v>
      </c>
      <c r="BI33" s="233"/>
      <c r="BJ33" s="231">
        <f t="shared" si="38"/>
        <v>0</v>
      </c>
      <c r="BK33" s="231">
        <f t="shared" si="39"/>
        <v>0</v>
      </c>
      <c r="BL33" s="215"/>
    </row>
    <row r="34" spans="1:64" s="146" customFormat="1" ht="18.75" customHeight="1">
      <c r="A34" s="226">
        <f t="shared" si="40"/>
        <v>40</v>
      </c>
      <c r="B34" s="227" t="s">
        <v>48</v>
      </c>
      <c r="C34" s="228">
        <f t="shared" si="41"/>
        <v>40.9</v>
      </c>
      <c r="D34" s="235">
        <v>1</v>
      </c>
      <c r="E34" s="231">
        <f t="shared" si="0"/>
        <v>40.5</v>
      </c>
      <c r="F34" s="231">
        <f t="shared" si="1"/>
        <v>765.05112374642283</v>
      </c>
      <c r="G34" s="235"/>
      <c r="H34" s="231">
        <f t="shared" si="2"/>
        <v>0</v>
      </c>
      <c r="I34" s="231">
        <f t="shared" si="3"/>
        <v>0</v>
      </c>
      <c r="J34" s="235"/>
      <c r="K34" s="231">
        <f t="shared" si="4"/>
        <v>0</v>
      </c>
      <c r="L34" s="231">
        <f t="shared" si="5"/>
        <v>0</v>
      </c>
      <c r="M34" s="235"/>
      <c r="N34" s="231">
        <f t="shared" si="6"/>
        <v>0</v>
      </c>
      <c r="O34" s="231">
        <f t="shared" si="7"/>
        <v>0</v>
      </c>
      <c r="P34" s="235"/>
      <c r="Q34" s="231">
        <f t="shared" si="8"/>
        <v>0</v>
      </c>
      <c r="R34" s="231">
        <f t="shared" si="9"/>
        <v>0</v>
      </c>
      <c r="S34" s="235"/>
      <c r="T34" s="231">
        <f t="shared" si="10"/>
        <v>0</v>
      </c>
      <c r="U34" s="231">
        <f t="shared" si="11"/>
        <v>0</v>
      </c>
      <c r="V34" s="235"/>
      <c r="W34" s="231">
        <f t="shared" si="12"/>
        <v>0</v>
      </c>
      <c r="X34" s="231">
        <f t="shared" si="13"/>
        <v>0</v>
      </c>
      <c r="Y34" s="235"/>
      <c r="Z34" s="231">
        <f t="shared" si="14"/>
        <v>0</v>
      </c>
      <c r="AA34" s="231">
        <f t="shared" si="15"/>
        <v>0</v>
      </c>
      <c r="AB34" s="235"/>
      <c r="AC34" s="231">
        <f t="shared" si="16"/>
        <v>0</v>
      </c>
      <c r="AD34" s="231">
        <f t="shared" si="17"/>
        <v>0</v>
      </c>
      <c r="AE34" s="235"/>
      <c r="AF34" s="231">
        <f t="shared" si="18"/>
        <v>0</v>
      </c>
      <c r="AG34" s="231">
        <f t="shared" si="19"/>
        <v>0</v>
      </c>
      <c r="AH34" s="235"/>
      <c r="AI34" s="231">
        <f t="shared" si="20"/>
        <v>0</v>
      </c>
      <c r="AJ34" s="231">
        <f t="shared" si="21"/>
        <v>0</v>
      </c>
      <c r="AK34" s="235"/>
      <c r="AL34" s="231">
        <f t="shared" si="22"/>
        <v>0</v>
      </c>
      <c r="AM34" s="231">
        <f t="shared" si="23"/>
        <v>0</v>
      </c>
      <c r="AN34" s="235"/>
      <c r="AO34" s="231">
        <f t="shared" si="24"/>
        <v>0</v>
      </c>
      <c r="AP34" s="231">
        <f t="shared" si="25"/>
        <v>0</v>
      </c>
      <c r="AQ34" s="235"/>
      <c r="AR34" s="231">
        <f t="shared" si="26"/>
        <v>0</v>
      </c>
      <c r="AS34" s="231">
        <f t="shared" si="27"/>
        <v>0</v>
      </c>
      <c r="AT34" s="235"/>
      <c r="AU34" s="231">
        <f t="shared" si="28"/>
        <v>0</v>
      </c>
      <c r="AV34" s="231">
        <f t="shared" si="29"/>
        <v>0</v>
      </c>
      <c r="AW34" s="235"/>
      <c r="AX34" s="231">
        <f t="shared" si="30"/>
        <v>0</v>
      </c>
      <c r="AY34" s="231">
        <f t="shared" si="31"/>
        <v>0</v>
      </c>
      <c r="AZ34" s="235"/>
      <c r="BA34" s="231">
        <f t="shared" si="32"/>
        <v>0</v>
      </c>
      <c r="BB34" s="231">
        <f t="shared" si="33"/>
        <v>0</v>
      </c>
      <c r="BC34" s="235"/>
      <c r="BD34" s="231">
        <f t="shared" si="34"/>
        <v>0</v>
      </c>
      <c r="BE34" s="231">
        <f t="shared" si="35"/>
        <v>0</v>
      </c>
      <c r="BF34" s="233"/>
      <c r="BG34" s="231">
        <f t="shared" si="36"/>
        <v>0</v>
      </c>
      <c r="BH34" s="231">
        <f t="shared" si="37"/>
        <v>0</v>
      </c>
      <c r="BI34" s="233"/>
      <c r="BJ34" s="231">
        <f t="shared" si="38"/>
        <v>0</v>
      </c>
      <c r="BK34" s="231">
        <f t="shared" si="39"/>
        <v>0</v>
      </c>
      <c r="BL34" s="215"/>
    </row>
    <row r="35" spans="1:64" s="146" customFormat="1" ht="18.75" customHeight="1">
      <c r="A35" s="226">
        <f t="shared" si="40"/>
        <v>41</v>
      </c>
      <c r="B35" s="227" t="s">
        <v>48</v>
      </c>
      <c r="C35" s="228">
        <f t="shared" si="41"/>
        <v>41.9</v>
      </c>
      <c r="D35" s="235"/>
      <c r="E35" s="231">
        <f t="shared" si="0"/>
        <v>0</v>
      </c>
      <c r="F35" s="231">
        <f t="shared" si="1"/>
        <v>0</v>
      </c>
      <c r="G35" s="235"/>
      <c r="H35" s="231">
        <f t="shared" si="2"/>
        <v>0</v>
      </c>
      <c r="I35" s="231">
        <f t="shared" si="3"/>
        <v>0</v>
      </c>
      <c r="J35" s="235"/>
      <c r="K35" s="231">
        <f t="shared" si="4"/>
        <v>0</v>
      </c>
      <c r="L35" s="231">
        <f t="shared" si="5"/>
        <v>0</v>
      </c>
      <c r="M35" s="235"/>
      <c r="N35" s="231">
        <f t="shared" si="6"/>
        <v>0</v>
      </c>
      <c r="O35" s="231">
        <f t="shared" si="7"/>
        <v>0</v>
      </c>
      <c r="P35" s="235"/>
      <c r="Q35" s="231">
        <f t="shared" si="8"/>
        <v>0</v>
      </c>
      <c r="R35" s="231">
        <f t="shared" si="9"/>
        <v>0</v>
      </c>
      <c r="S35" s="235"/>
      <c r="T35" s="231">
        <f t="shared" si="10"/>
        <v>0</v>
      </c>
      <c r="U35" s="231">
        <f t="shared" si="11"/>
        <v>0</v>
      </c>
      <c r="V35" s="235"/>
      <c r="W35" s="231">
        <f t="shared" si="12"/>
        <v>0</v>
      </c>
      <c r="X35" s="231">
        <f t="shared" si="13"/>
        <v>0</v>
      </c>
      <c r="Y35" s="235"/>
      <c r="Z35" s="231">
        <f t="shared" si="14"/>
        <v>0</v>
      </c>
      <c r="AA35" s="231">
        <f t="shared" si="15"/>
        <v>0</v>
      </c>
      <c r="AB35" s="235"/>
      <c r="AC35" s="231">
        <f t="shared" si="16"/>
        <v>0</v>
      </c>
      <c r="AD35" s="231">
        <f t="shared" si="17"/>
        <v>0</v>
      </c>
      <c r="AE35" s="235"/>
      <c r="AF35" s="231">
        <f t="shared" si="18"/>
        <v>0</v>
      </c>
      <c r="AG35" s="231">
        <f t="shared" si="19"/>
        <v>0</v>
      </c>
      <c r="AH35" s="235"/>
      <c r="AI35" s="231">
        <f t="shared" si="20"/>
        <v>0</v>
      </c>
      <c r="AJ35" s="231">
        <f t="shared" si="21"/>
        <v>0</v>
      </c>
      <c r="AK35" s="235"/>
      <c r="AL35" s="231">
        <f t="shared" si="22"/>
        <v>0</v>
      </c>
      <c r="AM35" s="231">
        <f t="shared" si="23"/>
        <v>0</v>
      </c>
      <c r="AN35" s="235"/>
      <c r="AO35" s="231">
        <f t="shared" si="24"/>
        <v>0</v>
      </c>
      <c r="AP35" s="231">
        <f t="shared" si="25"/>
        <v>0</v>
      </c>
      <c r="AQ35" s="235"/>
      <c r="AR35" s="231">
        <f t="shared" si="26"/>
        <v>0</v>
      </c>
      <c r="AS35" s="231">
        <f t="shared" si="27"/>
        <v>0</v>
      </c>
      <c r="AT35" s="235"/>
      <c r="AU35" s="231">
        <f t="shared" si="28"/>
        <v>0</v>
      </c>
      <c r="AV35" s="231">
        <f t="shared" si="29"/>
        <v>0</v>
      </c>
      <c r="AW35" s="235"/>
      <c r="AX35" s="231">
        <f t="shared" si="30"/>
        <v>0</v>
      </c>
      <c r="AY35" s="231">
        <f t="shared" si="31"/>
        <v>0</v>
      </c>
      <c r="AZ35" s="235"/>
      <c r="BA35" s="231">
        <f t="shared" si="32"/>
        <v>0</v>
      </c>
      <c r="BB35" s="231">
        <f t="shared" si="33"/>
        <v>0</v>
      </c>
      <c r="BC35" s="235"/>
      <c r="BD35" s="231">
        <f t="shared" si="34"/>
        <v>0</v>
      </c>
      <c r="BE35" s="231">
        <f t="shared" si="35"/>
        <v>0</v>
      </c>
      <c r="BF35" s="233"/>
      <c r="BG35" s="231">
        <f t="shared" si="36"/>
        <v>0</v>
      </c>
      <c r="BH35" s="231">
        <f t="shared" si="37"/>
        <v>0</v>
      </c>
      <c r="BI35" s="233"/>
      <c r="BJ35" s="231">
        <f t="shared" si="38"/>
        <v>0</v>
      </c>
      <c r="BK35" s="231">
        <f t="shared" si="39"/>
        <v>0</v>
      </c>
      <c r="BL35" s="215"/>
    </row>
    <row r="36" spans="1:64" s="146" customFormat="1" ht="18.75" customHeight="1">
      <c r="A36" s="226">
        <f t="shared" si="40"/>
        <v>42</v>
      </c>
      <c r="B36" s="227" t="s">
        <v>48</v>
      </c>
      <c r="C36" s="228">
        <f t="shared" si="41"/>
        <v>42.9</v>
      </c>
      <c r="D36" s="235"/>
      <c r="E36" s="231">
        <f t="shared" si="0"/>
        <v>0</v>
      </c>
      <c r="F36" s="231">
        <f t="shared" si="1"/>
        <v>0</v>
      </c>
      <c r="G36" s="235"/>
      <c r="H36" s="231">
        <f t="shared" si="2"/>
        <v>0</v>
      </c>
      <c r="I36" s="231">
        <f t="shared" si="3"/>
        <v>0</v>
      </c>
      <c r="J36" s="235"/>
      <c r="K36" s="231">
        <f t="shared" si="4"/>
        <v>0</v>
      </c>
      <c r="L36" s="231">
        <f t="shared" si="5"/>
        <v>0</v>
      </c>
      <c r="M36" s="235"/>
      <c r="N36" s="231">
        <f t="shared" si="6"/>
        <v>0</v>
      </c>
      <c r="O36" s="231">
        <f t="shared" si="7"/>
        <v>0</v>
      </c>
      <c r="P36" s="235"/>
      <c r="Q36" s="231">
        <f t="shared" si="8"/>
        <v>0</v>
      </c>
      <c r="R36" s="231">
        <f t="shared" si="9"/>
        <v>0</v>
      </c>
      <c r="S36" s="235"/>
      <c r="T36" s="231">
        <f t="shared" si="10"/>
        <v>0</v>
      </c>
      <c r="U36" s="231">
        <f t="shared" si="11"/>
        <v>0</v>
      </c>
      <c r="V36" s="235"/>
      <c r="W36" s="231">
        <f t="shared" si="12"/>
        <v>0</v>
      </c>
      <c r="X36" s="231">
        <f t="shared" si="13"/>
        <v>0</v>
      </c>
      <c r="Y36" s="235"/>
      <c r="Z36" s="231">
        <f t="shared" si="14"/>
        <v>0</v>
      </c>
      <c r="AA36" s="231">
        <f t="shared" si="15"/>
        <v>0</v>
      </c>
      <c r="AB36" s="235"/>
      <c r="AC36" s="231">
        <f t="shared" si="16"/>
        <v>0</v>
      </c>
      <c r="AD36" s="231">
        <f t="shared" si="17"/>
        <v>0</v>
      </c>
      <c r="AE36" s="235"/>
      <c r="AF36" s="231">
        <f t="shared" si="18"/>
        <v>0</v>
      </c>
      <c r="AG36" s="231">
        <f t="shared" si="19"/>
        <v>0</v>
      </c>
      <c r="AH36" s="235"/>
      <c r="AI36" s="231">
        <f t="shared" si="20"/>
        <v>0</v>
      </c>
      <c r="AJ36" s="231">
        <f t="shared" si="21"/>
        <v>0</v>
      </c>
      <c r="AK36" s="235"/>
      <c r="AL36" s="231">
        <f t="shared" si="22"/>
        <v>0</v>
      </c>
      <c r="AM36" s="231">
        <f t="shared" si="23"/>
        <v>0</v>
      </c>
      <c r="AN36" s="235"/>
      <c r="AO36" s="231">
        <f t="shared" si="24"/>
        <v>0</v>
      </c>
      <c r="AP36" s="231">
        <f t="shared" si="25"/>
        <v>0</v>
      </c>
      <c r="AQ36" s="235"/>
      <c r="AR36" s="231">
        <f t="shared" si="26"/>
        <v>0</v>
      </c>
      <c r="AS36" s="231">
        <f t="shared" si="27"/>
        <v>0</v>
      </c>
      <c r="AT36" s="235"/>
      <c r="AU36" s="231">
        <f t="shared" si="28"/>
        <v>0</v>
      </c>
      <c r="AV36" s="231">
        <f t="shared" si="29"/>
        <v>0</v>
      </c>
      <c r="AW36" s="235"/>
      <c r="AX36" s="231">
        <f t="shared" si="30"/>
        <v>0</v>
      </c>
      <c r="AY36" s="231">
        <f t="shared" si="31"/>
        <v>0</v>
      </c>
      <c r="AZ36" s="235"/>
      <c r="BA36" s="231">
        <f t="shared" si="32"/>
        <v>0</v>
      </c>
      <c r="BB36" s="231">
        <f t="shared" si="33"/>
        <v>0</v>
      </c>
      <c r="BC36" s="235"/>
      <c r="BD36" s="231">
        <f t="shared" si="34"/>
        <v>0</v>
      </c>
      <c r="BE36" s="231">
        <f t="shared" si="35"/>
        <v>0</v>
      </c>
      <c r="BF36" s="233"/>
      <c r="BG36" s="231">
        <f t="shared" si="36"/>
        <v>0</v>
      </c>
      <c r="BH36" s="231">
        <f t="shared" si="37"/>
        <v>0</v>
      </c>
      <c r="BI36" s="233"/>
      <c r="BJ36" s="231">
        <f t="shared" si="38"/>
        <v>0</v>
      </c>
      <c r="BK36" s="231">
        <f t="shared" si="39"/>
        <v>0</v>
      </c>
      <c r="BL36" s="215"/>
    </row>
    <row r="37" spans="1:64" s="146" customFormat="1" ht="18.75" customHeight="1">
      <c r="A37" s="226">
        <f t="shared" si="40"/>
        <v>43</v>
      </c>
      <c r="B37" s="227" t="s">
        <v>48</v>
      </c>
      <c r="C37" s="228">
        <f t="shared" si="41"/>
        <v>43.9</v>
      </c>
      <c r="D37" s="235"/>
      <c r="E37" s="231">
        <f t="shared" si="0"/>
        <v>0</v>
      </c>
      <c r="F37" s="231">
        <f t="shared" si="1"/>
        <v>0</v>
      </c>
      <c r="G37" s="235"/>
      <c r="H37" s="231">
        <f t="shared" si="2"/>
        <v>0</v>
      </c>
      <c r="I37" s="231">
        <f t="shared" si="3"/>
        <v>0</v>
      </c>
      <c r="J37" s="235"/>
      <c r="K37" s="231">
        <f t="shared" si="4"/>
        <v>0</v>
      </c>
      <c r="L37" s="231">
        <f t="shared" si="5"/>
        <v>0</v>
      </c>
      <c r="M37" s="235"/>
      <c r="N37" s="231">
        <f t="shared" si="6"/>
        <v>0</v>
      </c>
      <c r="O37" s="231">
        <f t="shared" si="7"/>
        <v>0</v>
      </c>
      <c r="P37" s="235"/>
      <c r="Q37" s="231">
        <f t="shared" si="8"/>
        <v>0</v>
      </c>
      <c r="R37" s="231">
        <f t="shared" si="9"/>
        <v>0</v>
      </c>
      <c r="S37" s="235"/>
      <c r="T37" s="231">
        <f t="shared" si="10"/>
        <v>0</v>
      </c>
      <c r="U37" s="231">
        <f t="shared" si="11"/>
        <v>0</v>
      </c>
      <c r="V37" s="235"/>
      <c r="W37" s="231">
        <f t="shared" si="12"/>
        <v>0</v>
      </c>
      <c r="X37" s="231">
        <f t="shared" si="13"/>
        <v>0</v>
      </c>
      <c r="Y37" s="235"/>
      <c r="Z37" s="231">
        <f t="shared" si="14"/>
        <v>0</v>
      </c>
      <c r="AA37" s="231">
        <f t="shared" si="15"/>
        <v>0</v>
      </c>
      <c r="AB37" s="235"/>
      <c r="AC37" s="231">
        <f t="shared" si="16"/>
        <v>0</v>
      </c>
      <c r="AD37" s="231">
        <f t="shared" si="17"/>
        <v>0</v>
      </c>
      <c r="AE37" s="235"/>
      <c r="AF37" s="231">
        <f t="shared" si="18"/>
        <v>0</v>
      </c>
      <c r="AG37" s="231">
        <f t="shared" si="19"/>
        <v>0</v>
      </c>
      <c r="AH37" s="235"/>
      <c r="AI37" s="231">
        <f t="shared" si="20"/>
        <v>0</v>
      </c>
      <c r="AJ37" s="231">
        <f t="shared" si="21"/>
        <v>0</v>
      </c>
      <c r="AK37" s="235"/>
      <c r="AL37" s="231">
        <f t="shared" si="22"/>
        <v>0</v>
      </c>
      <c r="AM37" s="231">
        <f t="shared" si="23"/>
        <v>0</v>
      </c>
      <c r="AN37" s="235"/>
      <c r="AO37" s="231">
        <f t="shared" si="24"/>
        <v>0</v>
      </c>
      <c r="AP37" s="231">
        <f t="shared" si="25"/>
        <v>0</v>
      </c>
      <c r="AQ37" s="235"/>
      <c r="AR37" s="231">
        <f t="shared" si="26"/>
        <v>0</v>
      </c>
      <c r="AS37" s="231">
        <f t="shared" si="27"/>
        <v>0</v>
      </c>
      <c r="AT37" s="235"/>
      <c r="AU37" s="231">
        <f t="shared" si="28"/>
        <v>0</v>
      </c>
      <c r="AV37" s="231">
        <f t="shared" si="29"/>
        <v>0</v>
      </c>
      <c r="AW37" s="235"/>
      <c r="AX37" s="231">
        <f t="shared" si="30"/>
        <v>0</v>
      </c>
      <c r="AY37" s="231">
        <f t="shared" si="31"/>
        <v>0</v>
      </c>
      <c r="AZ37" s="235"/>
      <c r="BA37" s="231">
        <f t="shared" si="32"/>
        <v>0</v>
      </c>
      <c r="BB37" s="231">
        <f t="shared" si="33"/>
        <v>0</v>
      </c>
      <c r="BC37" s="235"/>
      <c r="BD37" s="231">
        <f t="shared" si="34"/>
        <v>0</v>
      </c>
      <c r="BE37" s="231">
        <f t="shared" si="35"/>
        <v>0</v>
      </c>
      <c r="BF37" s="233"/>
      <c r="BG37" s="231">
        <f t="shared" si="36"/>
        <v>0</v>
      </c>
      <c r="BH37" s="231">
        <f t="shared" si="37"/>
        <v>0</v>
      </c>
      <c r="BI37" s="233"/>
      <c r="BJ37" s="231">
        <f t="shared" si="38"/>
        <v>0</v>
      </c>
      <c r="BK37" s="231">
        <f t="shared" si="39"/>
        <v>0</v>
      </c>
      <c r="BL37" s="215"/>
    </row>
    <row r="38" spans="1:64" s="146" customFormat="1" ht="18.75" customHeight="1">
      <c r="A38" s="226">
        <f t="shared" si="40"/>
        <v>44</v>
      </c>
      <c r="B38" s="227" t="s">
        <v>48</v>
      </c>
      <c r="C38" s="228">
        <f t="shared" si="41"/>
        <v>44.9</v>
      </c>
      <c r="D38" s="235"/>
      <c r="E38" s="231">
        <f t="shared" si="0"/>
        <v>0</v>
      </c>
      <c r="F38" s="231">
        <f t="shared" si="1"/>
        <v>0</v>
      </c>
      <c r="G38" s="235"/>
      <c r="H38" s="231">
        <f t="shared" si="2"/>
        <v>0</v>
      </c>
      <c r="I38" s="231">
        <f t="shared" si="3"/>
        <v>0</v>
      </c>
      <c r="J38" s="235"/>
      <c r="K38" s="231">
        <f t="shared" si="4"/>
        <v>0</v>
      </c>
      <c r="L38" s="231">
        <f t="shared" si="5"/>
        <v>0</v>
      </c>
      <c r="M38" s="235"/>
      <c r="N38" s="231">
        <f t="shared" si="6"/>
        <v>0</v>
      </c>
      <c r="O38" s="231">
        <f t="shared" si="7"/>
        <v>0</v>
      </c>
      <c r="P38" s="235"/>
      <c r="Q38" s="231">
        <f t="shared" si="8"/>
        <v>0</v>
      </c>
      <c r="R38" s="231">
        <f t="shared" si="9"/>
        <v>0</v>
      </c>
      <c r="S38" s="235"/>
      <c r="T38" s="231">
        <f t="shared" si="10"/>
        <v>0</v>
      </c>
      <c r="U38" s="231">
        <f t="shared" si="11"/>
        <v>0</v>
      </c>
      <c r="V38" s="235"/>
      <c r="W38" s="231">
        <f t="shared" si="12"/>
        <v>0</v>
      </c>
      <c r="X38" s="231">
        <f t="shared" si="13"/>
        <v>0</v>
      </c>
      <c r="Y38" s="235"/>
      <c r="Z38" s="231">
        <f t="shared" si="14"/>
        <v>0</v>
      </c>
      <c r="AA38" s="231">
        <f t="shared" si="15"/>
        <v>0</v>
      </c>
      <c r="AB38" s="235"/>
      <c r="AC38" s="231">
        <f t="shared" si="16"/>
        <v>0</v>
      </c>
      <c r="AD38" s="231">
        <f t="shared" si="17"/>
        <v>0</v>
      </c>
      <c r="AE38" s="235"/>
      <c r="AF38" s="231">
        <f t="shared" si="18"/>
        <v>0</v>
      </c>
      <c r="AG38" s="231">
        <f t="shared" si="19"/>
        <v>0</v>
      </c>
      <c r="AH38" s="235"/>
      <c r="AI38" s="231">
        <f t="shared" si="20"/>
        <v>0</v>
      </c>
      <c r="AJ38" s="231">
        <f t="shared" si="21"/>
        <v>0</v>
      </c>
      <c r="AK38" s="235"/>
      <c r="AL38" s="231">
        <f t="shared" si="22"/>
        <v>0</v>
      </c>
      <c r="AM38" s="231">
        <f t="shared" si="23"/>
        <v>0</v>
      </c>
      <c r="AN38" s="235"/>
      <c r="AO38" s="231">
        <f t="shared" si="24"/>
        <v>0</v>
      </c>
      <c r="AP38" s="231">
        <f t="shared" si="25"/>
        <v>0</v>
      </c>
      <c r="AQ38" s="235"/>
      <c r="AR38" s="231">
        <f t="shared" si="26"/>
        <v>0</v>
      </c>
      <c r="AS38" s="231">
        <f t="shared" si="27"/>
        <v>0</v>
      </c>
      <c r="AT38" s="235"/>
      <c r="AU38" s="231">
        <f t="shared" si="28"/>
        <v>0</v>
      </c>
      <c r="AV38" s="231">
        <f t="shared" si="29"/>
        <v>0</v>
      </c>
      <c r="AW38" s="235"/>
      <c r="AX38" s="231">
        <f t="shared" si="30"/>
        <v>0</v>
      </c>
      <c r="AY38" s="231">
        <f t="shared" si="31"/>
        <v>0</v>
      </c>
      <c r="AZ38" s="235"/>
      <c r="BA38" s="231">
        <f t="shared" si="32"/>
        <v>0</v>
      </c>
      <c r="BB38" s="231">
        <f t="shared" si="33"/>
        <v>0</v>
      </c>
      <c r="BC38" s="235"/>
      <c r="BD38" s="231">
        <f t="shared" si="34"/>
        <v>0</v>
      </c>
      <c r="BE38" s="231">
        <f t="shared" si="35"/>
        <v>0</v>
      </c>
      <c r="BF38" s="233"/>
      <c r="BG38" s="231">
        <f t="shared" si="36"/>
        <v>0</v>
      </c>
      <c r="BH38" s="231">
        <f t="shared" si="37"/>
        <v>0</v>
      </c>
      <c r="BI38" s="233"/>
      <c r="BJ38" s="231">
        <f t="shared" si="38"/>
        <v>0</v>
      </c>
      <c r="BK38" s="231">
        <f t="shared" si="39"/>
        <v>0</v>
      </c>
      <c r="BL38" s="215"/>
    </row>
    <row r="39" spans="1:64" s="146" customFormat="1" ht="18.75" customHeight="1">
      <c r="A39" s="226">
        <f t="shared" si="40"/>
        <v>45</v>
      </c>
      <c r="B39" s="227" t="s">
        <v>48</v>
      </c>
      <c r="C39" s="228">
        <f t="shared" si="41"/>
        <v>45.9</v>
      </c>
      <c r="D39" s="235"/>
      <c r="E39" s="231">
        <f t="shared" si="0"/>
        <v>0</v>
      </c>
      <c r="F39" s="231">
        <f t="shared" si="1"/>
        <v>0</v>
      </c>
      <c r="G39" s="235"/>
      <c r="H39" s="231">
        <f t="shared" si="2"/>
        <v>0</v>
      </c>
      <c r="I39" s="231">
        <f t="shared" si="3"/>
        <v>0</v>
      </c>
      <c r="J39" s="235"/>
      <c r="K39" s="231">
        <f t="shared" si="4"/>
        <v>0</v>
      </c>
      <c r="L39" s="231">
        <f t="shared" si="5"/>
        <v>0</v>
      </c>
      <c r="M39" s="235"/>
      <c r="N39" s="231">
        <f t="shared" si="6"/>
        <v>0</v>
      </c>
      <c r="O39" s="231">
        <f t="shared" si="7"/>
        <v>0</v>
      </c>
      <c r="P39" s="235"/>
      <c r="Q39" s="231">
        <f t="shared" si="8"/>
        <v>0</v>
      </c>
      <c r="R39" s="231">
        <f t="shared" si="9"/>
        <v>0</v>
      </c>
      <c r="S39" s="235"/>
      <c r="T39" s="231">
        <f t="shared" si="10"/>
        <v>0</v>
      </c>
      <c r="U39" s="231">
        <f t="shared" si="11"/>
        <v>0</v>
      </c>
      <c r="V39" s="235"/>
      <c r="W39" s="231">
        <f t="shared" si="12"/>
        <v>0</v>
      </c>
      <c r="X39" s="231">
        <f t="shared" si="13"/>
        <v>0</v>
      </c>
      <c r="Y39" s="235"/>
      <c r="Z39" s="231">
        <f t="shared" si="14"/>
        <v>0</v>
      </c>
      <c r="AA39" s="231">
        <f t="shared" si="15"/>
        <v>0</v>
      </c>
      <c r="AB39" s="235"/>
      <c r="AC39" s="231">
        <f t="shared" si="16"/>
        <v>0</v>
      </c>
      <c r="AD39" s="231">
        <f t="shared" si="17"/>
        <v>0</v>
      </c>
      <c r="AE39" s="235"/>
      <c r="AF39" s="231">
        <f t="shared" si="18"/>
        <v>0</v>
      </c>
      <c r="AG39" s="231">
        <f t="shared" si="19"/>
        <v>0</v>
      </c>
      <c r="AH39" s="235"/>
      <c r="AI39" s="231">
        <f t="shared" si="20"/>
        <v>0</v>
      </c>
      <c r="AJ39" s="231">
        <f t="shared" si="21"/>
        <v>0</v>
      </c>
      <c r="AK39" s="235"/>
      <c r="AL39" s="231">
        <f t="shared" si="22"/>
        <v>0</v>
      </c>
      <c r="AM39" s="231">
        <f t="shared" si="23"/>
        <v>0</v>
      </c>
      <c r="AN39" s="235"/>
      <c r="AO39" s="231">
        <f t="shared" si="24"/>
        <v>0</v>
      </c>
      <c r="AP39" s="231">
        <f t="shared" si="25"/>
        <v>0</v>
      </c>
      <c r="AQ39" s="235"/>
      <c r="AR39" s="231">
        <f t="shared" si="26"/>
        <v>0</v>
      </c>
      <c r="AS39" s="231">
        <f t="shared" si="27"/>
        <v>0</v>
      </c>
      <c r="AT39" s="235"/>
      <c r="AU39" s="231">
        <f t="shared" si="28"/>
        <v>0</v>
      </c>
      <c r="AV39" s="231">
        <f t="shared" si="29"/>
        <v>0</v>
      </c>
      <c r="AW39" s="235"/>
      <c r="AX39" s="231">
        <f t="shared" si="30"/>
        <v>0</v>
      </c>
      <c r="AY39" s="231">
        <f t="shared" si="31"/>
        <v>0</v>
      </c>
      <c r="AZ39" s="235"/>
      <c r="BA39" s="231">
        <f t="shared" si="32"/>
        <v>0</v>
      </c>
      <c r="BB39" s="231">
        <f t="shared" si="33"/>
        <v>0</v>
      </c>
      <c r="BC39" s="235"/>
      <c r="BD39" s="231">
        <f t="shared" si="34"/>
        <v>0</v>
      </c>
      <c r="BE39" s="231">
        <f t="shared" si="35"/>
        <v>0</v>
      </c>
      <c r="BF39" s="233"/>
      <c r="BG39" s="231">
        <f t="shared" si="36"/>
        <v>0</v>
      </c>
      <c r="BH39" s="231">
        <f t="shared" si="37"/>
        <v>0</v>
      </c>
      <c r="BI39" s="233"/>
      <c r="BJ39" s="231">
        <f t="shared" si="38"/>
        <v>0</v>
      </c>
      <c r="BK39" s="231">
        <f t="shared" si="39"/>
        <v>0</v>
      </c>
      <c r="BL39" s="215"/>
    </row>
    <row r="40" spans="1:64" s="146" customFormat="1" ht="18.75" customHeight="1">
      <c r="A40" s="226">
        <f t="shared" si="40"/>
        <v>46</v>
      </c>
      <c r="B40" s="227" t="s">
        <v>48</v>
      </c>
      <c r="C40" s="228">
        <f t="shared" si="41"/>
        <v>46.9</v>
      </c>
      <c r="D40" s="235"/>
      <c r="E40" s="231">
        <f t="shared" si="0"/>
        <v>0</v>
      </c>
      <c r="F40" s="231">
        <f t="shared" si="1"/>
        <v>0</v>
      </c>
      <c r="G40" s="235"/>
      <c r="H40" s="231">
        <f t="shared" si="2"/>
        <v>0</v>
      </c>
      <c r="I40" s="231">
        <f t="shared" si="3"/>
        <v>0</v>
      </c>
      <c r="J40" s="235"/>
      <c r="K40" s="231">
        <f t="shared" si="4"/>
        <v>0</v>
      </c>
      <c r="L40" s="231">
        <f t="shared" si="5"/>
        <v>0</v>
      </c>
      <c r="M40" s="235"/>
      <c r="N40" s="231">
        <f t="shared" si="6"/>
        <v>0</v>
      </c>
      <c r="O40" s="231">
        <f t="shared" si="7"/>
        <v>0</v>
      </c>
      <c r="P40" s="235"/>
      <c r="Q40" s="231">
        <f t="shared" si="8"/>
        <v>0</v>
      </c>
      <c r="R40" s="231">
        <f t="shared" si="9"/>
        <v>0</v>
      </c>
      <c r="S40" s="235"/>
      <c r="T40" s="231">
        <f t="shared" si="10"/>
        <v>0</v>
      </c>
      <c r="U40" s="231">
        <f t="shared" si="11"/>
        <v>0</v>
      </c>
      <c r="V40" s="235"/>
      <c r="W40" s="231">
        <f t="shared" si="12"/>
        <v>0</v>
      </c>
      <c r="X40" s="231">
        <f t="shared" si="13"/>
        <v>0</v>
      </c>
      <c r="Y40" s="235"/>
      <c r="Z40" s="231">
        <f t="shared" si="14"/>
        <v>0</v>
      </c>
      <c r="AA40" s="231">
        <f t="shared" si="15"/>
        <v>0</v>
      </c>
      <c r="AB40" s="235"/>
      <c r="AC40" s="231">
        <f t="shared" si="16"/>
        <v>0</v>
      </c>
      <c r="AD40" s="231">
        <f t="shared" si="17"/>
        <v>0</v>
      </c>
      <c r="AE40" s="235"/>
      <c r="AF40" s="231">
        <f t="shared" si="18"/>
        <v>0</v>
      </c>
      <c r="AG40" s="231">
        <f t="shared" si="19"/>
        <v>0</v>
      </c>
      <c r="AH40" s="235"/>
      <c r="AI40" s="231">
        <f t="shared" si="20"/>
        <v>0</v>
      </c>
      <c r="AJ40" s="231">
        <f t="shared" si="21"/>
        <v>0</v>
      </c>
      <c r="AK40" s="235"/>
      <c r="AL40" s="231">
        <f t="shared" si="22"/>
        <v>0</v>
      </c>
      <c r="AM40" s="231">
        <f t="shared" si="23"/>
        <v>0</v>
      </c>
      <c r="AN40" s="235"/>
      <c r="AO40" s="231">
        <f t="shared" si="24"/>
        <v>0</v>
      </c>
      <c r="AP40" s="231">
        <f t="shared" si="25"/>
        <v>0</v>
      </c>
      <c r="AQ40" s="235"/>
      <c r="AR40" s="231">
        <f t="shared" si="26"/>
        <v>0</v>
      </c>
      <c r="AS40" s="231">
        <f t="shared" si="27"/>
        <v>0</v>
      </c>
      <c r="AT40" s="235"/>
      <c r="AU40" s="231">
        <f t="shared" si="28"/>
        <v>0</v>
      </c>
      <c r="AV40" s="231">
        <f t="shared" si="29"/>
        <v>0</v>
      </c>
      <c r="AW40" s="235"/>
      <c r="AX40" s="231">
        <f t="shared" si="30"/>
        <v>0</v>
      </c>
      <c r="AY40" s="231">
        <f t="shared" si="31"/>
        <v>0</v>
      </c>
      <c r="AZ40" s="235"/>
      <c r="BA40" s="231">
        <f t="shared" si="32"/>
        <v>0</v>
      </c>
      <c r="BB40" s="231">
        <f t="shared" si="33"/>
        <v>0</v>
      </c>
      <c r="BC40" s="235"/>
      <c r="BD40" s="231">
        <f t="shared" si="34"/>
        <v>0</v>
      </c>
      <c r="BE40" s="231">
        <f t="shared" si="35"/>
        <v>0</v>
      </c>
      <c r="BF40" s="233"/>
      <c r="BG40" s="231">
        <f t="shared" si="36"/>
        <v>0</v>
      </c>
      <c r="BH40" s="231">
        <f t="shared" si="37"/>
        <v>0</v>
      </c>
      <c r="BI40" s="233"/>
      <c r="BJ40" s="231">
        <f t="shared" si="38"/>
        <v>0</v>
      </c>
      <c r="BK40" s="231">
        <f t="shared" si="39"/>
        <v>0</v>
      </c>
      <c r="BL40" s="215"/>
    </row>
    <row r="41" spans="1:64" s="146" customFormat="1" ht="18.75" customHeight="1">
      <c r="A41" s="226">
        <f t="shared" si="40"/>
        <v>47</v>
      </c>
      <c r="B41" s="227" t="s">
        <v>48</v>
      </c>
      <c r="C41" s="228">
        <f t="shared" si="41"/>
        <v>47.9</v>
      </c>
      <c r="D41" s="235"/>
      <c r="E41" s="231">
        <f t="shared" si="0"/>
        <v>0</v>
      </c>
      <c r="F41" s="231">
        <f t="shared" si="1"/>
        <v>0</v>
      </c>
      <c r="G41" s="235"/>
      <c r="H41" s="231">
        <f t="shared" si="2"/>
        <v>0</v>
      </c>
      <c r="I41" s="231">
        <f t="shared" si="3"/>
        <v>0</v>
      </c>
      <c r="J41" s="235"/>
      <c r="K41" s="231">
        <f t="shared" si="4"/>
        <v>0</v>
      </c>
      <c r="L41" s="231">
        <f t="shared" si="5"/>
        <v>0</v>
      </c>
      <c r="M41" s="235"/>
      <c r="N41" s="231">
        <f t="shared" si="6"/>
        <v>0</v>
      </c>
      <c r="O41" s="231">
        <f t="shared" si="7"/>
        <v>0</v>
      </c>
      <c r="P41" s="235"/>
      <c r="Q41" s="231">
        <f t="shared" si="8"/>
        <v>0</v>
      </c>
      <c r="R41" s="231">
        <f t="shared" si="9"/>
        <v>0</v>
      </c>
      <c r="S41" s="235"/>
      <c r="T41" s="231">
        <f t="shared" si="10"/>
        <v>0</v>
      </c>
      <c r="U41" s="231">
        <f t="shared" si="11"/>
        <v>0</v>
      </c>
      <c r="V41" s="235"/>
      <c r="W41" s="231">
        <f t="shared" si="12"/>
        <v>0</v>
      </c>
      <c r="X41" s="231">
        <f t="shared" si="13"/>
        <v>0</v>
      </c>
      <c r="Y41" s="235"/>
      <c r="Z41" s="231">
        <f t="shared" si="14"/>
        <v>0</v>
      </c>
      <c r="AA41" s="231">
        <f t="shared" si="15"/>
        <v>0</v>
      </c>
      <c r="AB41" s="235"/>
      <c r="AC41" s="231">
        <f t="shared" si="16"/>
        <v>0</v>
      </c>
      <c r="AD41" s="231">
        <f t="shared" si="17"/>
        <v>0</v>
      </c>
      <c r="AE41" s="235"/>
      <c r="AF41" s="231">
        <f t="shared" si="18"/>
        <v>0</v>
      </c>
      <c r="AG41" s="231">
        <f t="shared" si="19"/>
        <v>0</v>
      </c>
      <c r="AH41" s="235"/>
      <c r="AI41" s="231">
        <f t="shared" si="20"/>
        <v>0</v>
      </c>
      <c r="AJ41" s="231">
        <f t="shared" si="21"/>
        <v>0</v>
      </c>
      <c r="AK41" s="235"/>
      <c r="AL41" s="231">
        <f t="shared" si="22"/>
        <v>0</v>
      </c>
      <c r="AM41" s="231">
        <f t="shared" si="23"/>
        <v>0</v>
      </c>
      <c r="AN41" s="235"/>
      <c r="AO41" s="231">
        <f t="shared" si="24"/>
        <v>0</v>
      </c>
      <c r="AP41" s="231">
        <f t="shared" si="25"/>
        <v>0</v>
      </c>
      <c r="AQ41" s="235"/>
      <c r="AR41" s="231">
        <f t="shared" si="26"/>
        <v>0</v>
      </c>
      <c r="AS41" s="231">
        <f t="shared" si="27"/>
        <v>0</v>
      </c>
      <c r="AT41" s="235"/>
      <c r="AU41" s="231">
        <f t="shared" si="28"/>
        <v>0</v>
      </c>
      <c r="AV41" s="231">
        <f t="shared" si="29"/>
        <v>0</v>
      </c>
      <c r="AW41" s="235"/>
      <c r="AX41" s="231">
        <f t="shared" si="30"/>
        <v>0</v>
      </c>
      <c r="AY41" s="231">
        <f t="shared" si="31"/>
        <v>0</v>
      </c>
      <c r="AZ41" s="235"/>
      <c r="BA41" s="231">
        <f t="shared" si="32"/>
        <v>0</v>
      </c>
      <c r="BB41" s="231">
        <f t="shared" si="33"/>
        <v>0</v>
      </c>
      <c r="BC41" s="235"/>
      <c r="BD41" s="231">
        <f t="shared" si="34"/>
        <v>0</v>
      </c>
      <c r="BE41" s="231">
        <f t="shared" si="35"/>
        <v>0</v>
      </c>
      <c r="BF41" s="233"/>
      <c r="BG41" s="231">
        <f t="shared" si="36"/>
        <v>0</v>
      </c>
      <c r="BH41" s="231">
        <f t="shared" si="37"/>
        <v>0</v>
      </c>
      <c r="BI41" s="233"/>
      <c r="BJ41" s="231">
        <f t="shared" si="38"/>
        <v>0</v>
      </c>
      <c r="BK41" s="231">
        <f t="shared" si="39"/>
        <v>0</v>
      </c>
      <c r="BL41" s="215"/>
    </row>
    <row r="42" spans="1:64" s="146" customFormat="1" ht="18.75" customHeight="1">
      <c r="A42" s="239">
        <f t="shared" si="40"/>
        <v>48</v>
      </c>
      <c r="B42" s="216" t="s">
        <v>48</v>
      </c>
      <c r="C42" s="240">
        <f t="shared" si="41"/>
        <v>48.9</v>
      </c>
      <c r="D42" s="222"/>
      <c r="E42" s="241">
        <f t="shared" si="0"/>
        <v>0</v>
      </c>
      <c r="F42" s="242">
        <f t="shared" si="1"/>
        <v>0</v>
      </c>
      <c r="G42" s="222"/>
      <c r="H42" s="241">
        <f t="shared" si="2"/>
        <v>0</v>
      </c>
      <c r="I42" s="242">
        <f t="shared" si="3"/>
        <v>0</v>
      </c>
      <c r="J42" s="222"/>
      <c r="K42" s="241">
        <f t="shared" si="4"/>
        <v>0</v>
      </c>
      <c r="L42" s="242">
        <f t="shared" si="5"/>
        <v>0</v>
      </c>
      <c r="M42" s="222"/>
      <c r="N42" s="241">
        <f t="shared" si="6"/>
        <v>0</v>
      </c>
      <c r="O42" s="242">
        <f t="shared" si="7"/>
        <v>0</v>
      </c>
      <c r="P42" s="222"/>
      <c r="Q42" s="241">
        <f t="shared" si="8"/>
        <v>0</v>
      </c>
      <c r="R42" s="242">
        <f t="shared" si="9"/>
        <v>0</v>
      </c>
      <c r="S42" s="222"/>
      <c r="T42" s="241">
        <f t="shared" si="10"/>
        <v>0</v>
      </c>
      <c r="U42" s="242">
        <f t="shared" si="11"/>
        <v>0</v>
      </c>
      <c r="V42" s="222"/>
      <c r="W42" s="241">
        <f t="shared" si="12"/>
        <v>0</v>
      </c>
      <c r="X42" s="242">
        <f t="shared" si="13"/>
        <v>0</v>
      </c>
      <c r="Y42" s="222"/>
      <c r="Z42" s="241">
        <f t="shared" si="14"/>
        <v>0</v>
      </c>
      <c r="AA42" s="242">
        <f t="shared" si="15"/>
        <v>0</v>
      </c>
      <c r="AB42" s="222"/>
      <c r="AC42" s="241">
        <f t="shared" si="16"/>
        <v>0</v>
      </c>
      <c r="AD42" s="242">
        <f t="shared" si="17"/>
        <v>0</v>
      </c>
      <c r="AE42" s="222"/>
      <c r="AF42" s="241">
        <f t="shared" si="18"/>
        <v>0</v>
      </c>
      <c r="AG42" s="242">
        <f t="shared" si="19"/>
        <v>0</v>
      </c>
      <c r="AH42" s="222"/>
      <c r="AI42" s="241">
        <f t="shared" si="20"/>
        <v>0</v>
      </c>
      <c r="AJ42" s="242">
        <f t="shared" si="21"/>
        <v>0</v>
      </c>
      <c r="AK42" s="222"/>
      <c r="AL42" s="241">
        <f t="shared" si="22"/>
        <v>0</v>
      </c>
      <c r="AM42" s="242">
        <f t="shared" si="23"/>
        <v>0</v>
      </c>
      <c r="AN42" s="222"/>
      <c r="AO42" s="241">
        <f t="shared" si="24"/>
        <v>0</v>
      </c>
      <c r="AP42" s="242">
        <f t="shared" si="25"/>
        <v>0</v>
      </c>
      <c r="AQ42" s="222"/>
      <c r="AR42" s="241">
        <f t="shared" si="26"/>
        <v>0</v>
      </c>
      <c r="AS42" s="242">
        <f t="shared" si="27"/>
        <v>0</v>
      </c>
      <c r="AT42" s="222"/>
      <c r="AU42" s="241">
        <f t="shared" si="28"/>
        <v>0</v>
      </c>
      <c r="AV42" s="242">
        <f t="shared" si="29"/>
        <v>0</v>
      </c>
      <c r="AW42" s="222"/>
      <c r="AX42" s="241">
        <f t="shared" si="30"/>
        <v>0</v>
      </c>
      <c r="AY42" s="242">
        <f t="shared" si="31"/>
        <v>0</v>
      </c>
      <c r="AZ42" s="222"/>
      <c r="BA42" s="241">
        <f t="shared" si="32"/>
        <v>0</v>
      </c>
      <c r="BB42" s="242">
        <f t="shared" si="33"/>
        <v>0</v>
      </c>
      <c r="BC42" s="222"/>
      <c r="BD42" s="241">
        <f t="shared" si="34"/>
        <v>0</v>
      </c>
      <c r="BE42" s="242">
        <f t="shared" si="35"/>
        <v>0</v>
      </c>
      <c r="BF42" s="243"/>
      <c r="BG42" s="241">
        <f t="shared" si="36"/>
        <v>0</v>
      </c>
      <c r="BH42" s="242">
        <f t="shared" si="37"/>
        <v>0</v>
      </c>
      <c r="BI42" s="243"/>
      <c r="BJ42" s="241">
        <f t="shared" si="38"/>
        <v>0</v>
      </c>
      <c r="BK42" s="242">
        <f t="shared" si="39"/>
        <v>0</v>
      </c>
      <c r="BL42" s="215"/>
    </row>
    <row r="43" spans="1:64" s="146" customFormat="1" ht="18.75" customHeight="1">
      <c r="A43" s="244" t="s">
        <v>49</v>
      </c>
      <c r="B43" s="245"/>
      <c r="C43" s="245"/>
      <c r="D43" s="229">
        <f t="shared" ref="D43:BH43" si="42">SUM(D4:D42)</f>
        <v>12</v>
      </c>
      <c r="E43" s="229">
        <f t="shared" si="42"/>
        <v>455</v>
      </c>
      <c r="F43" s="246">
        <f t="shared" si="42"/>
        <v>7374.2811594955674</v>
      </c>
      <c r="G43" s="246">
        <f t="shared" si="42"/>
        <v>16</v>
      </c>
      <c r="H43" s="226">
        <f t="shared" si="42"/>
        <v>576</v>
      </c>
      <c r="I43" s="246">
        <f t="shared" si="42"/>
        <v>8222.1497435488545</v>
      </c>
      <c r="J43" s="229">
        <f t="shared" si="42"/>
        <v>20</v>
      </c>
      <c r="K43" s="229">
        <f t="shared" si="42"/>
        <v>687</v>
      </c>
      <c r="L43" s="246">
        <f t="shared" si="42"/>
        <v>8755.7268999668304</v>
      </c>
      <c r="M43" s="229">
        <f t="shared" si="42"/>
        <v>24</v>
      </c>
      <c r="N43" s="229">
        <f t="shared" si="42"/>
        <v>797</v>
      </c>
      <c r="O43" s="246">
        <f t="shared" si="42"/>
        <v>9374.6619988604434</v>
      </c>
      <c r="P43" s="229">
        <f t="shared" si="42"/>
        <v>28</v>
      </c>
      <c r="Q43" s="229">
        <f t="shared" si="42"/>
        <v>908</v>
      </c>
      <c r="R43" s="246">
        <f t="shared" si="42"/>
        <v>10098.856238041039</v>
      </c>
      <c r="S43" s="229">
        <f t="shared" si="42"/>
        <v>32</v>
      </c>
      <c r="T43" s="229">
        <f t="shared" si="42"/>
        <v>1016</v>
      </c>
      <c r="U43" s="246">
        <f t="shared" si="42"/>
        <v>10735.545442520579</v>
      </c>
      <c r="V43" s="229">
        <f t="shared" si="42"/>
        <v>20</v>
      </c>
      <c r="W43" s="229">
        <f t="shared" si="42"/>
        <v>615</v>
      </c>
      <c r="X43" s="246">
        <f t="shared" si="42"/>
        <v>6016.826181869259</v>
      </c>
      <c r="Y43" s="229">
        <f t="shared" si="42"/>
        <v>25</v>
      </c>
      <c r="Z43" s="229">
        <f t="shared" si="42"/>
        <v>723.5</v>
      </c>
      <c r="AA43" s="246">
        <f t="shared" si="42"/>
        <v>6129.2676065481683</v>
      </c>
      <c r="AB43" s="229">
        <f t="shared" si="42"/>
        <v>30</v>
      </c>
      <c r="AC43" s="246">
        <f t="shared" si="42"/>
        <v>852</v>
      </c>
      <c r="AD43" s="246">
        <f t="shared" si="42"/>
        <v>6894.1689944954805</v>
      </c>
      <c r="AE43" s="229">
        <f t="shared" si="42"/>
        <v>20</v>
      </c>
      <c r="AF43" s="246">
        <f t="shared" si="42"/>
        <v>542</v>
      </c>
      <c r="AG43" s="246">
        <f t="shared" si="42"/>
        <v>3925.8361434179401</v>
      </c>
      <c r="AH43" s="229">
        <f t="shared" si="42"/>
        <v>20</v>
      </c>
      <c r="AI43" s="246">
        <f t="shared" si="42"/>
        <v>534</v>
      </c>
      <c r="AJ43" s="246">
        <f t="shared" si="42"/>
        <v>3735.4267881017831</v>
      </c>
      <c r="AK43" s="229">
        <f t="shared" si="42"/>
        <v>35</v>
      </c>
      <c r="AL43" s="229">
        <f t="shared" si="42"/>
        <v>886.5</v>
      </c>
      <c r="AM43" s="246">
        <f t="shared" si="42"/>
        <v>5456.100737343083</v>
      </c>
      <c r="AN43" s="229">
        <f t="shared" si="42"/>
        <v>28</v>
      </c>
      <c r="AO43" s="229">
        <f t="shared" si="42"/>
        <v>680</v>
      </c>
      <c r="AP43" s="246">
        <f t="shared" si="42"/>
        <v>3788.1040814484445</v>
      </c>
      <c r="AQ43" s="229">
        <f t="shared" si="42"/>
        <v>30</v>
      </c>
      <c r="AR43" s="229">
        <f t="shared" si="42"/>
        <v>706</v>
      </c>
      <c r="AS43" s="246">
        <f t="shared" si="42"/>
        <v>3644.3956264518265</v>
      </c>
      <c r="AT43" s="229">
        <f t="shared" si="42"/>
        <v>30</v>
      </c>
      <c r="AU43" s="229">
        <f t="shared" si="42"/>
        <v>679</v>
      </c>
      <c r="AV43" s="246">
        <f t="shared" si="42"/>
        <v>3205.3379235741681</v>
      </c>
      <c r="AW43" s="229">
        <f t="shared" si="42"/>
        <v>30</v>
      </c>
      <c r="AX43" s="229">
        <f t="shared" si="42"/>
        <v>648</v>
      </c>
      <c r="AY43" s="246">
        <f t="shared" si="42"/>
        <v>2736.3738760155784</v>
      </c>
      <c r="AZ43" s="229">
        <f t="shared" si="42"/>
        <v>30</v>
      </c>
      <c r="BA43" s="229">
        <f t="shared" si="42"/>
        <v>597</v>
      </c>
      <c r="BB43" s="246">
        <f t="shared" si="42"/>
        <v>2072.9681827398799</v>
      </c>
      <c r="BC43" s="229">
        <f t="shared" si="42"/>
        <v>28</v>
      </c>
      <c r="BD43" s="229">
        <f t="shared" si="42"/>
        <v>532</v>
      </c>
      <c r="BE43" s="246">
        <f t="shared" si="42"/>
        <v>1650.0792265102527</v>
      </c>
      <c r="BF43" s="247">
        <f t="shared" si="42"/>
        <v>30</v>
      </c>
      <c r="BG43" s="229">
        <f t="shared" si="42"/>
        <v>555</v>
      </c>
      <c r="BH43" s="246">
        <f t="shared" si="42"/>
        <v>1612.9957530419083</v>
      </c>
      <c r="BI43" s="247">
        <f>SUM(BI4:BI42)</f>
        <v>55</v>
      </c>
      <c r="BJ43" s="229">
        <f>SUM(BJ4:BJ42)</f>
        <v>862.5</v>
      </c>
      <c r="BK43" s="246">
        <f>SUM(BK4:BK42)</f>
        <v>1739.4189076645418</v>
      </c>
      <c r="BL43" s="215"/>
    </row>
    <row r="44" spans="1:64" s="146" customFormat="1" ht="18.75" customHeight="1">
      <c r="A44" s="244" t="s">
        <v>232</v>
      </c>
      <c r="B44" s="245"/>
      <c r="C44" s="245"/>
      <c r="D44" s="226">
        <f>E43/D43</f>
        <v>37.916666666666664</v>
      </c>
      <c r="E44" s="226"/>
      <c r="F44" s="226"/>
      <c r="G44" s="226">
        <f>H43/G43</f>
        <v>36</v>
      </c>
      <c r="H44" s="226"/>
      <c r="I44" s="226"/>
      <c r="J44" s="226">
        <f>K43/J43</f>
        <v>34.35</v>
      </c>
      <c r="K44" s="226"/>
      <c r="L44" s="226"/>
      <c r="M44" s="226">
        <f>N43/M43</f>
        <v>33.208333333333336</v>
      </c>
      <c r="N44" s="226"/>
      <c r="O44" s="226"/>
      <c r="P44" s="226">
        <f>Q43/P43</f>
        <v>32.428571428571431</v>
      </c>
      <c r="Q44" s="226"/>
      <c r="R44" s="226"/>
      <c r="S44" s="226">
        <f>T43/S43</f>
        <v>31.75</v>
      </c>
      <c r="T44" s="226"/>
      <c r="U44" s="226"/>
      <c r="V44" s="226">
        <f>W43/V43</f>
        <v>30.75</v>
      </c>
      <c r="W44" s="226"/>
      <c r="X44" s="226"/>
      <c r="Y44" s="226">
        <f>Z43/Y43</f>
        <v>28.94</v>
      </c>
      <c r="Z44" s="226"/>
      <c r="AA44" s="226"/>
      <c r="AB44" s="226">
        <f>AC43/AB43</f>
        <v>28.4</v>
      </c>
      <c r="AC44" s="226"/>
      <c r="AD44" s="226"/>
      <c r="AE44" s="226">
        <f>AF43/AE43</f>
        <v>27.1</v>
      </c>
      <c r="AF44" s="226"/>
      <c r="AG44" s="226"/>
      <c r="AH44" s="226">
        <f>AI43/AH43</f>
        <v>26.7</v>
      </c>
      <c r="AI44" s="226"/>
      <c r="AJ44" s="226"/>
      <c r="AK44" s="226">
        <f>AL43/AK43</f>
        <v>25.328571428571429</v>
      </c>
      <c r="AL44" s="226"/>
      <c r="AM44" s="226"/>
      <c r="AN44" s="226">
        <f>AO43/AN43</f>
        <v>24.285714285714285</v>
      </c>
      <c r="AO44" s="226"/>
      <c r="AP44" s="226"/>
      <c r="AQ44" s="226">
        <f>AR43/AQ43</f>
        <v>23.533333333333335</v>
      </c>
      <c r="AR44" s="226"/>
      <c r="AS44" s="226"/>
      <c r="AT44" s="226">
        <f>AU43/AT43</f>
        <v>22.633333333333333</v>
      </c>
      <c r="AU44" s="226"/>
      <c r="AV44" s="226"/>
      <c r="AW44" s="226">
        <f>AX43/AW43</f>
        <v>21.6</v>
      </c>
      <c r="AX44" s="226"/>
      <c r="AY44" s="226"/>
      <c r="AZ44" s="226">
        <f>BA43/AZ43</f>
        <v>19.899999999999999</v>
      </c>
      <c r="BA44" s="226"/>
      <c r="BB44" s="226"/>
      <c r="BC44" s="226">
        <f>BD43/BC43</f>
        <v>19</v>
      </c>
      <c r="BD44" s="226"/>
      <c r="BE44" s="226"/>
      <c r="BF44" s="248">
        <f>BG43/BF43</f>
        <v>18.5</v>
      </c>
      <c r="BG44" s="226"/>
      <c r="BH44" s="226"/>
      <c r="BI44" s="248">
        <f>BJ43/BI43</f>
        <v>15.681818181818182</v>
      </c>
      <c r="BJ44" s="226"/>
      <c r="BK44" s="226"/>
      <c r="BL44" s="215"/>
    </row>
    <row r="45" spans="1:64" s="146" customFormat="1" ht="18.75" customHeight="1">
      <c r="A45" s="244" t="s">
        <v>52</v>
      </c>
      <c r="B45" s="245"/>
      <c r="C45" s="245"/>
      <c r="D45" s="250">
        <v>4</v>
      </c>
      <c r="E45" s="250"/>
      <c r="F45" s="250"/>
      <c r="G45" s="250">
        <v>3</v>
      </c>
      <c r="H45" s="250"/>
      <c r="I45" s="250"/>
      <c r="J45" s="250">
        <v>3</v>
      </c>
      <c r="K45" s="250"/>
      <c r="L45" s="250"/>
      <c r="M45" s="250">
        <v>5</v>
      </c>
      <c r="N45" s="250"/>
      <c r="O45" s="250"/>
      <c r="P45" s="250">
        <v>4</v>
      </c>
      <c r="Q45" s="250"/>
      <c r="R45" s="250"/>
      <c r="S45" s="250">
        <v>8</v>
      </c>
      <c r="T45" s="250"/>
      <c r="U45" s="250"/>
      <c r="V45" s="250">
        <v>12</v>
      </c>
      <c r="W45" s="250"/>
      <c r="X45" s="250"/>
      <c r="Y45" s="250">
        <v>12</v>
      </c>
      <c r="Z45" s="250"/>
      <c r="AA45" s="250"/>
      <c r="AB45" s="250">
        <v>15</v>
      </c>
      <c r="AC45" s="250"/>
      <c r="AD45" s="250"/>
      <c r="AE45" s="250">
        <v>11</v>
      </c>
      <c r="AF45" s="250"/>
      <c r="AG45" s="250"/>
      <c r="AH45" s="250">
        <v>10</v>
      </c>
      <c r="AI45" s="250"/>
      <c r="AJ45" s="250"/>
      <c r="AK45" s="250">
        <v>10</v>
      </c>
      <c r="AL45" s="250"/>
      <c r="AM45" s="250"/>
      <c r="AN45" s="271">
        <v>15</v>
      </c>
      <c r="AO45" s="250"/>
      <c r="AP45" s="250"/>
      <c r="AQ45" s="271">
        <v>9</v>
      </c>
      <c r="AR45" s="250"/>
      <c r="AS45" s="250"/>
      <c r="AT45" s="271">
        <v>7</v>
      </c>
      <c r="AU45" s="250"/>
      <c r="AV45" s="250"/>
      <c r="AW45" s="271">
        <v>8</v>
      </c>
      <c r="AX45" s="250"/>
      <c r="AY45" s="250"/>
      <c r="AZ45" s="271">
        <v>8</v>
      </c>
      <c r="BA45" s="250"/>
      <c r="BB45" s="250"/>
      <c r="BC45" s="271">
        <v>11</v>
      </c>
      <c r="BD45" s="250"/>
      <c r="BE45" s="250"/>
      <c r="BF45" s="272">
        <v>10</v>
      </c>
      <c r="BG45" s="229"/>
      <c r="BH45" s="229"/>
      <c r="BI45" s="272">
        <v>11</v>
      </c>
      <c r="BJ45" s="229"/>
      <c r="BK45" s="229"/>
      <c r="BL45" s="215"/>
    </row>
    <row r="46" spans="1:64" s="146" customFormat="1" ht="18.75" customHeight="1">
      <c r="A46" s="244" t="s">
        <v>53</v>
      </c>
      <c r="B46" s="245"/>
      <c r="C46" s="245"/>
      <c r="D46" s="250">
        <v>12</v>
      </c>
      <c r="E46" s="250"/>
      <c r="F46" s="250"/>
      <c r="G46" s="250">
        <v>16</v>
      </c>
      <c r="H46" s="250"/>
      <c r="I46" s="250"/>
      <c r="J46" s="250">
        <v>20</v>
      </c>
      <c r="K46" s="250"/>
      <c r="L46" s="250"/>
      <c r="M46" s="250">
        <v>24</v>
      </c>
      <c r="N46" s="250"/>
      <c r="O46" s="250"/>
      <c r="P46" s="250">
        <v>28</v>
      </c>
      <c r="Q46" s="250"/>
      <c r="R46" s="250"/>
      <c r="S46" s="250">
        <v>32</v>
      </c>
      <c r="T46" s="250"/>
      <c r="U46" s="250"/>
      <c r="V46" s="250">
        <v>40</v>
      </c>
      <c r="W46" s="250"/>
      <c r="X46" s="250"/>
      <c r="Y46" s="250">
        <v>50</v>
      </c>
      <c r="Z46" s="250"/>
      <c r="AA46" s="250"/>
      <c r="AB46" s="250">
        <v>60</v>
      </c>
      <c r="AC46" s="250"/>
      <c r="AD46" s="250"/>
      <c r="AE46" s="250">
        <v>80</v>
      </c>
      <c r="AF46" s="250"/>
      <c r="AG46" s="250"/>
      <c r="AH46" s="250">
        <v>100</v>
      </c>
      <c r="AI46" s="250"/>
      <c r="AJ46" s="250"/>
      <c r="AK46" s="250">
        <v>120</v>
      </c>
      <c r="AL46" s="250"/>
      <c r="AM46" s="250"/>
      <c r="AN46" s="246">
        <f>AN48*1000/AN51</f>
        <v>119.66386554621849</v>
      </c>
      <c r="AO46" s="250"/>
      <c r="AP46" s="250"/>
      <c r="AQ46" s="246">
        <f>AQ48*1000/AQ51</f>
        <v>178.1922525107604</v>
      </c>
      <c r="AR46" s="250"/>
      <c r="AS46" s="250"/>
      <c r="AT46" s="246">
        <f>AT48*1000/AT51</f>
        <v>175.16447368421052</v>
      </c>
      <c r="AU46" s="250"/>
      <c r="AV46" s="250"/>
      <c r="AW46" s="246">
        <f>AW48*1000/AW51</f>
        <v>195.28301886792454</v>
      </c>
      <c r="AX46" s="250"/>
      <c r="AY46" s="250"/>
      <c r="AZ46" s="246">
        <f>AZ48*1000/AZ51</f>
        <v>290.62500000000006</v>
      </c>
      <c r="BA46" s="250"/>
      <c r="BB46" s="250"/>
      <c r="BC46" s="246">
        <f>BC48*1000/BC51</f>
        <v>284.61538461538464</v>
      </c>
      <c r="BD46" s="250"/>
      <c r="BE46" s="250"/>
      <c r="BF46" s="273">
        <f>BF48*1000/BF51</f>
        <v>339.29712460063899</v>
      </c>
      <c r="BG46" s="250"/>
      <c r="BH46" s="250"/>
      <c r="BI46" s="273">
        <f>BI48*1000/BI51</f>
        <v>719.37607326846023</v>
      </c>
      <c r="BJ46" s="250"/>
      <c r="BK46" s="250"/>
      <c r="BL46" s="215"/>
    </row>
    <row r="47" spans="1:64" s="146" customFormat="1" ht="18.75" customHeight="1">
      <c r="A47" s="244" t="s">
        <v>251</v>
      </c>
      <c r="B47" s="245"/>
      <c r="C47" s="245"/>
      <c r="D47" s="226">
        <v>6.9850000000000003</v>
      </c>
      <c r="E47" s="226"/>
      <c r="F47" s="226"/>
      <c r="G47" s="226">
        <v>7.335</v>
      </c>
      <c r="H47" s="226"/>
      <c r="I47" s="226"/>
      <c r="J47" s="226">
        <v>8.4350000000000005</v>
      </c>
      <c r="K47" s="226"/>
      <c r="L47" s="226"/>
      <c r="M47" s="226">
        <v>9.3849999999999998</v>
      </c>
      <c r="N47" s="226"/>
      <c r="O47" s="226"/>
      <c r="P47" s="226">
        <f>6.435+3.445</f>
        <v>9.879999999999999</v>
      </c>
      <c r="Q47" s="226"/>
      <c r="R47" s="226"/>
      <c r="S47" s="226">
        <v>10.31</v>
      </c>
      <c r="T47" s="226"/>
      <c r="U47" s="226"/>
      <c r="V47" s="226">
        <v>5.7549999999999999</v>
      </c>
      <c r="W47" s="226"/>
      <c r="X47" s="226"/>
      <c r="Y47" s="226">
        <v>6.05</v>
      </c>
      <c r="Z47" s="226"/>
      <c r="AA47" s="226"/>
      <c r="AB47" s="226">
        <v>6.71</v>
      </c>
      <c r="AC47" s="226"/>
      <c r="AD47" s="226"/>
      <c r="AE47" s="226">
        <v>3.9</v>
      </c>
      <c r="AF47" s="226"/>
      <c r="AG47" s="226"/>
      <c r="AH47" s="226">
        <v>3.5649999999999999</v>
      </c>
      <c r="AI47" s="226"/>
      <c r="AJ47" s="226"/>
      <c r="AK47" s="226">
        <v>5.26</v>
      </c>
      <c r="AL47" s="226"/>
      <c r="AM47" s="226"/>
      <c r="AN47" s="226">
        <v>4.165</v>
      </c>
      <c r="AO47" s="226"/>
      <c r="AP47" s="226"/>
      <c r="AQ47" s="226">
        <v>3.4849999999999999</v>
      </c>
      <c r="AR47" s="226"/>
      <c r="AS47" s="226"/>
      <c r="AT47" s="226">
        <v>3.04</v>
      </c>
      <c r="AU47" s="226"/>
      <c r="AV47" s="226"/>
      <c r="AW47" s="226">
        <v>2.65</v>
      </c>
      <c r="AX47" s="226"/>
      <c r="AY47" s="226"/>
      <c r="AZ47" s="226">
        <v>2.08</v>
      </c>
      <c r="BA47" s="226"/>
      <c r="BB47" s="226"/>
      <c r="BC47" s="226">
        <v>1.82</v>
      </c>
      <c r="BD47" s="226"/>
      <c r="BE47" s="226"/>
      <c r="BF47" s="248">
        <v>1.5649999999999999</v>
      </c>
      <c r="BG47" s="226"/>
      <c r="BH47" s="226"/>
      <c r="BI47" s="248">
        <v>1.7470000000000001</v>
      </c>
      <c r="BJ47" s="226"/>
      <c r="BK47" s="226"/>
      <c r="BL47" s="215"/>
    </row>
    <row r="48" spans="1:64" s="146" customFormat="1" ht="18.75" customHeight="1">
      <c r="A48" s="244" t="s">
        <v>252</v>
      </c>
      <c r="B48" s="245"/>
      <c r="C48" s="245"/>
      <c r="D48" s="226">
        <f>+D47</f>
        <v>6.9850000000000003</v>
      </c>
      <c r="E48" s="229"/>
      <c r="F48" s="229"/>
      <c r="G48" s="226">
        <f>+G47</f>
        <v>7.335</v>
      </c>
      <c r="H48" s="229"/>
      <c r="I48" s="229"/>
      <c r="J48" s="226">
        <f>+J47*2</f>
        <v>16.87</v>
      </c>
      <c r="K48" s="226"/>
      <c r="L48" s="226"/>
      <c r="M48" s="226">
        <f>M46*M51/1000</f>
        <v>9.3849999999999998</v>
      </c>
      <c r="N48" s="226"/>
      <c r="O48" s="226"/>
      <c r="P48" s="226">
        <f>P46*P51/1000</f>
        <v>9.879999999999999</v>
      </c>
      <c r="Q48" s="226"/>
      <c r="R48" s="226"/>
      <c r="S48" s="226">
        <f>S46*S51/1000</f>
        <v>10.31</v>
      </c>
      <c r="T48" s="226"/>
      <c r="U48" s="226"/>
      <c r="V48" s="226">
        <f>V46*V51/1000</f>
        <v>11.51</v>
      </c>
      <c r="W48" s="226"/>
      <c r="X48" s="226"/>
      <c r="Y48" s="226">
        <f>Y46*Y51/1000</f>
        <v>12.1</v>
      </c>
      <c r="Z48" s="226"/>
      <c r="AA48" s="226"/>
      <c r="AB48" s="226">
        <f>AB46*AB51/1000</f>
        <v>13.42</v>
      </c>
      <c r="AC48" s="229"/>
      <c r="AD48" s="229"/>
      <c r="AE48" s="226">
        <f>AE46*AE51/1000</f>
        <v>15.6</v>
      </c>
      <c r="AF48" s="229"/>
      <c r="AG48" s="229"/>
      <c r="AH48" s="226">
        <f>AH46*AH51/1000</f>
        <v>17.824999999999999</v>
      </c>
      <c r="AI48" s="229"/>
      <c r="AJ48" s="229"/>
      <c r="AK48" s="226">
        <f>AK46*AK51/1000</f>
        <v>18.034285714285712</v>
      </c>
      <c r="AL48" s="229"/>
      <c r="AM48" s="229"/>
      <c r="AN48" s="226">
        <f>AN49-2.7-2.65</f>
        <v>17.8</v>
      </c>
      <c r="AO48" s="226"/>
      <c r="AP48" s="226"/>
      <c r="AQ48" s="226">
        <f>AQ49-2.7</f>
        <v>20.7</v>
      </c>
      <c r="AR48" s="226"/>
      <c r="AS48" s="226"/>
      <c r="AT48" s="226">
        <f>AT49-2.7-1.5</f>
        <v>17.75</v>
      </c>
      <c r="AU48" s="226"/>
      <c r="AV48" s="226"/>
      <c r="AW48" s="226">
        <f>AW49-2.7-3</f>
        <v>17.25</v>
      </c>
      <c r="AX48" s="226"/>
      <c r="AY48" s="226"/>
      <c r="AZ48" s="226">
        <f>AZ49-2.7</f>
        <v>20.150000000000002</v>
      </c>
      <c r="BA48" s="226"/>
      <c r="BB48" s="226"/>
      <c r="BC48" s="226">
        <f>BC49-2.7-3</f>
        <v>18.5</v>
      </c>
      <c r="BD48" s="226"/>
      <c r="BE48" s="226"/>
      <c r="BF48" s="255">
        <f>BF49-2.7-3</f>
        <v>17.7</v>
      </c>
      <c r="BG48" s="226"/>
      <c r="BH48" s="226"/>
      <c r="BI48" s="255">
        <f>BI49-2.7-3</f>
        <v>22.85</v>
      </c>
      <c r="BJ48" s="226"/>
      <c r="BK48" s="226"/>
      <c r="BL48" s="215"/>
    </row>
    <row r="49" spans="1:64" s="146" customFormat="1" ht="18.75" customHeight="1">
      <c r="A49" s="256" t="s">
        <v>235</v>
      </c>
      <c r="B49" s="257"/>
      <c r="C49" s="257"/>
      <c r="D49" s="258">
        <f>+D48+5</f>
        <v>11.984999999999999</v>
      </c>
      <c r="E49" s="258"/>
      <c r="F49" s="258"/>
      <c r="G49" s="258">
        <f>+G48+5</f>
        <v>12.335000000000001</v>
      </c>
      <c r="H49" s="258"/>
      <c r="I49" s="258"/>
      <c r="J49" s="258">
        <f>+J48+5</f>
        <v>21.87</v>
      </c>
      <c r="K49" s="258"/>
      <c r="L49" s="258"/>
      <c r="M49" s="258">
        <f>+M48+5</f>
        <v>14.385</v>
      </c>
      <c r="N49" s="258"/>
      <c r="O49" s="258"/>
      <c r="P49" s="258">
        <f>+P48+5</f>
        <v>14.879999999999999</v>
      </c>
      <c r="Q49" s="258"/>
      <c r="R49" s="258"/>
      <c r="S49" s="258">
        <f>+S48+5</f>
        <v>15.31</v>
      </c>
      <c r="T49" s="258"/>
      <c r="U49" s="258"/>
      <c r="V49" s="258">
        <f>V48+13</f>
        <v>24.509999999999998</v>
      </c>
      <c r="W49" s="258"/>
      <c r="X49" s="258"/>
      <c r="Y49" s="258">
        <f>Y48+13</f>
        <v>25.1</v>
      </c>
      <c r="Z49" s="258"/>
      <c r="AA49" s="258"/>
      <c r="AB49" s="258">
        <f>AB48+13</f>
        <v>26.42</v>
      </c>
      <c r="AC49" s="258"/>
      <c r="AD49" s="258"/>
      <c r="AE49" s="258">
        <f>AE48+13</f>
        <v>28.6</v>
      </c>
      <c r="AF49" s="258"/>
      <c r="AG49" s="258"/>
      <c r="AH49" s="258">
        <f>AH48+13</f>
        <v>30.824999999999999</v>
      </c>
      <c r="AI49" s="258"/>
      <c r="AJ49" s="258"/>
      <c r="AK49" s="258">
        <f>AK48+13</f>
        <v>31.034285714285712</v>
      </c>
      <c r="AL49" s="258"/>
      <c r="AM49" s="258"/>
      <c r="AN49" s="258">
        <v>23.15</v>
      </c>
      <c r="AO49" s="258"/>
      <c r="AP49" s="258"/>
      <c r="AQ49" s="258">
        <v>23.4</v>
      </c>
      <c r="AR49" s="258"/>
      <c r="AS49" s="258"/>
      <c r="AT49" s="258">
        <v>21.95</v>
      </c>
      <c r="AU49" s="258"/>
      <c r="AV49" s="258"/>
      <c r="AW49" s="258">
        <v>22.95</v>
      </c>
      <c r="AX49" s="258"/>
      <c r="AY49" s="258"/>
      <c r="AZ49" s="258">
        <v>22.85</v>
      </c>
      <c r="BA49" s="258"/>
      <c r="BB49" s="258"/>
      <c r="BC49" s="258">
        <v>24.2</v>
      </c>
      <c r="BD49" s="258"/>
      <c r="BE49" s="258"/>
      <c r="BF49" s="255">
        <v>23.4</v>
      </c>
      <c r="BG49" s="258"/>
      <c r="BH49" s="258"/>
      <c r="BI49" s="255">
        <v>28.55</v>
      </c>
      <c r="BJ49" s="258"/>
      <c r="BK49" s="258"/>
      <c r="BL49" s="215"/>
    </row>
    <row r="50" spans="1:64" s="146" customFormat="1" ht="18.75" customHeight="1">
      <c r="A50" s="259" t="s">
        <v>236</v>
      </c>
      <c r="B50" s="257"/>
      <c r="C50" s="257"/>
      <c r="D50" s="260" t="s">
        <v>253</v>
      </c>
      <c r="E50" s="260"/>
      <c r="F50" s="260"/>
      <c r="G50" s="260" t="s">
        <v>253</v>
      </c>
      <c r="H50" s="260"/>
      <c r="I50" s="260"/>
      <c r="J50" s="260" t="s">
        <v>253</v>
      </c>
      <c r="K50" s="260"/>
      <c r="L50" s="260"/>
      <c r="M50" s="260" t="s">
        <v>253</v>
      </c>
      <c r="N50" s="260"/>
      <c r="O50" s="260"/>
      <c r="P50" s="260" t="s">
        <v>253</v>
      </c>
      <c r="Q50" s="260"/>
      <c r="R50" s="260"/>
      <c r="S50" s="260" t="s">
        <v>253</v>
      </c>
      <c r="T50" s="260"/>
      <c r="U50" s="260"/>
      <c r="V50" s="260" t="s">
        <v>237</v>
      </c>
      <c r="W50" s="260"/>
      <c r="X50" s="260"/>
      <c r="Y50" s="260" t="s">
        <v>237</v>
      </c>
      <c r="Z50" s="260"/>
      <c r="AA50" s="260"/>
      <c r="AB50" s="260" t="s">
        <v>237</v>
      </c>
      <c r="AC50" s="260"/>
      <c r="AD50" s="260"/>
      <c r="AE50" s="260" t="s">
        <v>237</v>
      </c>
      <c r="AF50" s="260"/>
      <c r="AG50" s="260"/>
      <c r="AH50" s="260" t="s">
        <v>237</v>
      </c>
      <c r="AI50" s="260"/>
      <c r="AJ50" s="260"/>
      <c r="AK50" s="260" t="s">
        <v>237</v>
      </c>
      <c r="AL50" s="260"/>
      <c r="AM50" s="260"/>
      <c r="AN50" s="260" t="s">
        <v>238</v>
      </c>
      <c r="AO50" s="260"/>
      <c r="AP50" s="260"/>
      <c r="AQ50" s="260" t="s">
        <v>238</v>
      </c>
      <c r="AR50" s="260"/>
      <c r="AS50" s="260"/>
      <c r="AT50" s="260" t="s">
        <v>238</v>
      </c>
      <c r="AU50" s="260"/>
      <c r="AV50" s="260"/>
      <c r="AW50" s="260" t="s">
        <v>238</v>
      </c>
      <c r="AX50" s="260"/>
      <c r="AY50" s="260"/>
      <c r="AZ50" s="260" t="s">
        <v>238</v>
      </c>
      <c r="BA50" s="260"/>
      <c r="BB50" s="260"/>
      <c r="BC50" s="260" t="s">
        <v>238</v>
      </c>
      <c r="BD50" s="260"/>
      <c r="BE50" s="260"/>
      <c r="BF50" s="261" t="s">
        <v>237</v>
      </c>
      <c r="BG50" s="260"/>
      <c r="BH50" s="260"/>
      <c r="BI50" s="261" t="s">
        <v>237</v>
      </c>
      <c r="BJ50" s="260"/>
      <c r="BK50" s="260"/>
      <c r="BL50" s="215"/>
    </row>
    <row r="51" spans="1:64" s="146" customFormat="1" ht="18.75" customHeight="1">
      <c r="A51" s="262" t="s">
        <v>60</v>
      </c>
      <c r="B51" s="217"/>
      <c r="C51" s="217"/>
      <c r="D51" s="263">
        <f>+D47*1000/D43</f>
        <v>582.08333333333337</v>
      </c>
      <c r="E51" s="222"/>
      <c r="F51" s="222"/>
      <c r="G51" s="263">
        <f>+G47*1000/G43</f>
        <v>458.4375</v>
      </c>
      <c r="H51" s="222"/>
      <c r="I51" s="222"/>
      <c r="J51" s="263">
        <f>+J47*1000/J43</f>
        <v>421.75</v>
      </c>
      <c r="K51" s="222"/>
      <c r="L51" s="222"/>
      <c r="M51" s="263">
        <f>+M47*1000/M43</f>
        <v>391.04166666666669</v>
      </c>
      <c r="N51" s="222"/>
      <c r="O51" s="222"/>
      <c r="P51" s="263">
        <f>+P47*1000/P43</f>
        <v>352.85714285714278</v>
      </c>
      <c r="Q51" s="222"/>
      <c r="R51" s="222"/>
      <c r="S51" s="263">
        <f>+S47*1000/S43</f>
        <v>322.1875</v>
      </c>
      <c r="T51" s="222"/>
      <c r="U51" s="222"/>
      <c r="V51" s="263">
        <f>+V47*1000/V43</f>
        <v>287.75</v>
      </c>
      <c r="W51" s="222"/>
      <c r="X51" s="222"/>
      <c r="Y51" s="263">
        <f>+Y47*1000/Y43</f>
        <v>242</v>
      </c>
      <c r="Z51" s="222"/>
      <c r="AA51" s="222"/>
      <c r="AB51" s="263">
        <f>+AB47*1000/AB43</f>
        <v>223.66666666666666</v>
      </c>
      <c r="AC51" s="222"/>
      <c r="AD51" s="222"/>
      <c r="AE51" s="263">
        <f>+AE47*1000/AE43</f>
        <v>195</v>
      </c>
      <c r="AF51" s="222"/>
      <c r="AG51" s="222"/>
      <c r="AH51" s="263">
        <f>+AH47*1000/AH43</f>
        <v>178.25</v>
      </c>
      <c r="AI51" s="222"/>
      <c r="AJ51" s="222"/>
      <c r="AK51" s="263">
        <f>+AK47*1000/AK43</f>
        <v>150.28571428571428</v>
      </c>
      <c r="AL51" s="222"/>
      <c r="AM51" s="222"/>
      <c r="AN51" s="263">
        <f>+AN47*1000/AN43</f>
        <v>148.75</v>
      </c>
      <c r="AO51" s="222"/>
      <c r="AP51" s="222"/>
      <c r="AQ51" s="263">
        <f>+AQ47*1000/AQ43</f>
        <v>116.16666666666667</v>
      </c>
      <c r="AR51" s="222"/>
      <c r="AS51" s="222"/>
      <c r="AT51" s="263">
        <f>+AT47*1000/AT43</f>
        <v>101.33333333333333</v>
      </c>
      <c r="AU51" s="222"/>
      <c r="AV51" s="222"/>
      <c r="AW51" s="263">
        <f>+AW47*1000/AW43</f>
        <v>88.333333333333329</v>
      </c>
      <c r="AX51" s="222"/>
      <c r="AY51" s="222"/>
      <c r="AZ51" s="263">
        <f>+AZ47*1000/AZ43</f>
        <v>69.333333333333329</v>
      </c>
      <c r="BA51" s="222"/>
      <c r="BB51" s="222"/>
      <c r="BC51" s="263">
        <f>+BC47*1000/BC43</f>
        <v>65</v>
      </c>
      <c r="BD51" s="222"/>
      <c r="BE51" s="222"/>
      <c r="BF51" s="264">
        <f>+BF47*1000/BF43</f>
        <v>52.166666666666664</v>
      </c>
      <c r="BG51" s="222"/>
      <c r="BH51" s="222"/>
      <c r="BI51" s="264">
        <f>+BI47*1000/BI43</f>
        <v>31.763636363636362</v>
      </c>
      <c r="BJ51" s="222"/>
      <c r="BK51" s="222"/>
      <c r="BL51" s="215"/>
    </row>
    <row r="52" spans="1:64" s="146" customFormat="1" ht="18.75" customHeight="1">
      <c r="A52" s="146" t="s">
        <v>254</v>
      </c>
      <c r="G52" s="213"/>
      <c r="K52" s="222"/>
      <c r="Q52" s="214"/>
      <c r="R52" s="214"/>
      <c r="BL52" s="215"/>
    </row>
    <row r="53" spans="1:64" ht="14.25">
      <c r="K53" s="146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I53"/>
    </row>
    <row r="54" spans="1:64">
      <c r="P54"/>
      <c r="Q54"/>
      <c r="R54"/>
      <c r="S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I54"/>
    </row>
    <row r="55" spans="1:64"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I55"/>
    </row>
    <row r="56" spans="1:64"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I56"/>
    </row>
    <row r="57" spans="1:64"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I57"/>
    </row>
    <row r="58" spans="1:64"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I58"/>
    </row>
    <row r="59" spans="1:64"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 s="274" t="e">
        <f>+(BG54*BG57)/BG56</f>
        <v>#DIV/0!</v>
      </c>
      <c r="BH59" s="274" t="e">
        <f>+(BH54*BH57)/BH56</f>
        <v>#DIV/0!</v>
      </c>
      <c r="BI59"/>
      <c r="BJ59" s="274" t="e">
        <f>+(BJ54*BJ57)/BJ56</f>
        <v>#DIV/0!</v>
      </c>
      <c r="BK59" s="274" t="e">
        <f>+(BK54*BK57)/BK56</f>
        <v>#DIV/0!</v>
      </c>
    </row>
    <row r="62" spans="1:64">
      <c r="B62" s="275"/>
      <c r="AN62" s="269"/>
      <c r="AO62" s="269"/>
      <c r="AP62" s="269"/>
      <c r="AQ62" s="269"/>
      <c r="AR62" s="269"/>
      <c r="AS62" s="269"/>
      <c r="AT62" s="269"/>
      <c r="AU62" s="269"/>
      <c r="AV62" s="269"/>
      <c r="AW62" s="269"/>
      <c r="AX62" s="269"/>
      <c r="AY62" s="269"/>
      <c r="AZ62" s="269"/>
      <c r="BA62" s="269"/>
      <c r="BB62" s="269"/>
      <c r="BC62" s="269"/>
      <c r="BD62" s="269"/>
      <c r="BE62" s="269"/>
      <c r="BF62" s="269"/>
      <c r="BI62" s="269"/>
    </row>
  </sheetData>
  <mergeCells count="1">
    <mergeCell ref="A3:C3"/>
  </mergeCells>
  <phoneticPr fontId="4"/>
  <pageMargins left="0.9055118110236221" right="0.27559055118110237" top="0.55118110236220474" bottom="0.19685039370078741" header="0.51181102362204722" footer="0.23622047244094491"/>
  <pageSetup paperSize="9" scale="5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62"/>
  <sheetViews>
    <sheetView zoomScale="75" workbookViewId="0">
      <pane xSplit="3" ySplit="3" topLeftCell="D25" activePane="bottomRight" state="frozen"/>
      <selection pane="topRight" activeCell="D1" sqref="D1"/>
      <selection pane="bottomLeft" activeCell="A4" sqref="A4"/>
      <selection pane="bottomRight" activeCell="V65" sqref="V65"/>
    </sheetView>
  </sheetViews>
  <sheetFormatPr defaultRowHeight="13.5"/>
  <cols>
    <col min="1" max="1" width="6.75" style="265" customWidth="1"/>
    <col min="2" max="2" width="3.25" style="265" customWidth="1"/>
    <col min="3" max="3" width="6.75" style="265" customWidth="1"/>
    <col min="4" max="4" width="11.875" style="265" customWidth="1"/>
    <col min="5" max="6" width="11.875" style="265" hidden="1" customWidth="1"/>
    <col min="7" max="7" width="11.875" style="265" customWidth="1"/>
    <col min="8" max="9" width="11.875" style="265" hidden="1" customWidth="1"/>
    <col min="10" max="10" width="11.875" style="265" customWidth="1"/>
    <col min="11" max="12" width="11.875" style="265" hidden="1" customWidth="1"/>
    <col min="13" max="13" width="11.875" style="265" customWidth="1"/>
    <col min="14" max="15" width="11.875" style="265" hidden="1" customWidth="1"/>
    <col min="16" max="16" width="11.875" style="265" customWidth="1"/>
    <col min="17" max="18" width="11.875" style="265" hidden="1" customWidth="1"/>
    <col min="19" max="19" width="11.875" style="265" customWidth="1"/>
    <col min="20" max="21" width="11.875" style="265" hidden="1" customWidth="1"/>
    <col min="22" max="22" width="11.875" style="265" customWidth="1"/>
    <col min="23" max="24" width="11.875" style="266" hidden="1" customWidth="1"/>
    <col min="25" max="25" width="11.875" style="265" customWidth="1"/>
    <col min="26" max="27" width="11.875" style="265" hidden="1" customWidth="1"/>
    <col min="28" max="28" width="11" style="265" customWidth="1"/>
    <col min="29" max="30" width="11" style="265" hidden="1" customWidth="1"/>
    <col min="31" max="31" width="11" style="265" customWidth="1"/>
    <col min="32" max="33" width="11" style="265" hidden="1" customWidth="1"/>
    <col min="34" max="34" width="11" style="265" customWidth="1"/>
    <col min="35" max="36" width="11" style="265" hidden="1" customWidth="1"/>
    <col min="37" max="37" width="11" style="265" customWidth="1"/>
    <col min="38" max="39" width="11" style="265" hidden="1" customWidth="1"/>
    <col min="40" max="40" width="11" style="265" customWidth="1"/>
    <col min="41" max="42" width="11" style="265" hidden="1" customWidth="1"/>
    <col min="43" max="43" width="11" style="265" customWidth="1"/>
    <col min="44" max="45" width="11" style="265" hidden="1" customWidth="1"/>
    <col min="46" max="46" width="11" style="265" customWidth="1"/>
    <col min="47" max="48" width="11" style="265" hidden="1" customWidth="1"/>
    <col min="49" max="49" width="11" style="265" customWidth="1"/>
    <col min="50" max="51" width="11" style="265" hidden="1" customWidth="1"/>
    <col min="52" max="52" width="11" style="265" customWidth="1"/>
    <col min="53" max="54" width="11" style="265" hidden="1" customWidth="1"/>
    <col min="55" max="55" width="11" style="265" customWidth="1"/>
    <col min="56" max="57" width="11" style="265" hidden="1" customWidth="1"/>
    <col min="58" max="58" width="11" style="265" customWidth="1"/>
    <col min="59" max="60" width="11" style="265" hidden="1" customWidth="1"/>
    <col min="61" max="61" width="11" style="265" customWidth="1"/>
    <col min="62" max="63" width="11" style="265" hidden="1" customWidth="1"/>
    <col min="64" max="64" width="11" style="265" customWidth="1"/>
    <col min="65" max="66" width="11" style="265" hidden="1" customWidth="1"/>
    <col min="67" max="67" width="9" style="267"/>
    <col min="68" max="16384" width="9" style="265"/>
  </cols>
  <sheetData>
    <row r="1" spans="1:67" s="146" customFormat="1" ht="16.5" customHeight="1">
      <c r="A1" s="213" t="s">
        <v>255</v>
      </c>
      <c r="W1" s="214"/>
      <c r="X1" s="214"/>
      <c r="BO1" s="215"/>
    </row>
    <row r="2" spans="1:67" s="146" customFormat="1" ht="16.5" customHeight="1">
      <c r="A2" s="216" t="s">
        <v>213</v>
      </c>
      <c r="B2" s="217"/>
      <c r="C2" s="217"/>
      <c r="D2" s="270"/>
      <c r="E2" s="217"/>
      <c r="F2" s="217"/>
      <c r="G2" s="217" t="s">
        <v>214</v>
      </c>
      <c r="H2" s="217"/>
      <c r="I2" s="217"/>
      <c r="J2" s="314" t="s">
        <v>346</v>
      </c>
      <c r="K2" s="217"/>
      <c r="L2" s="217"/>
      <c r="M2" s="217"/>
      <c r="N2" s="217"/>
      <c r="O2" s="217"/>
      <c r="P2" s="217"/>
      <c r="Q2" s="217"/>
      <c r="R2" s="217"/>
      <c r="S2" s="217"/>
      <c r="T2" s="217"/>
      <c r="U2" s="217"/>
      <c r="V2" s="217"/>
      <c r="W2" s="218"/>
      <c r="X2" s="218"/>
      <c r="Y2" s="217"/>
      <c r="Z2" s="217"/>
      <c r="AA2" s="217"/>
      <c r="AB2" s="217"/>
      <c r="AC2" s="217"/>
      <c r="AD2" s="217"/>
      <c r="AE2" s="217"/>
      <c r="AF2" s="217"/>
      <c r="AG2" s="217"/>
      <c r="AH2" s="217"/>
      <c r="AI2" s="217"/>
      <c r="AJ2" s="217"/>
      <c r="AK2" s="217"/>
      <c r="AL2" s="217"/>
      <c r="AM2" s="217"/>
      <c r="AN2" s="217"/>
      <c r="AO2" s="217"/>
      <c r="AP2" s="217"/>
      <c r="AQ2" s="217"/>
      <c r="AR2" s="217"/>
      <c r="AS2" s="217"/>
      <c r="AT2" s="217"/>
      <c r="AU2" s="217"/>
      <c r="AV2" s="217"/>
      <c r="AW2" s="217"/>
      <c r="AX2" s="217"/>
      <c r="AY2" s="217"/>
      <c r="AZ2" s="217"/>
      <c r="BA2" s="217"/>
      <c r="BB2" s="217"/>
      <c r="BC2" s="217"/>
      <c r="BD2" s="217"/>
      <c r="BE2" s="217"/>
      <c r="BF2" s="217"/>
      <c r="BG2" s="217"/>
      <c r="BH2" s="217"/>
      <c r="BI2" s="217"/>
      <c r="BJ2" s="217"/>
      <c r="BK2" s="217"/>
      <c r="BL2" s="217"/>
      <c r="BM2" s="217"/>
      <c r="BN2" s="217"/>
      <c r="BO2" s="219"/>
    </row>
    <row r="3" spans="1:67" s="146" customFormat="1" ht="28.5" customHeight="1">
      <c r="A3" s="318" t="s">
        <v>120</v>
      </c>
      <c r="B3" s="319"/>
      <c r="C3" s="320"/>
      <c r="D3" s="220" t="s">
        <v>256</v>
      </c>
      <c r="E3" s="221"/>
      <c r="F3" s="222" t="s">
        <v>216</v>
      </c>
      <c r="G3" s="220" t="s">
        <v>257</v>
      </c>
      <c r="H3" s="221"/>
      <c r="I3" s="222" t="s">
        <v>216</v>
      </c>
      <c r="J3" s="220" t="s">
        <v>241</v>
      </c>
      <c r="K3" s="221"/>
      <c r="L3" s="222" t="s">
        <v>216</v>
      </c>
      <c r="M3" s="220" t="s">
        <v>242</v>
      </c>
      <c r="N3" s="221"/>
      <c r="O3" s="222" t="s">
        <v>216</v>
      </c>
      <c r="P3" s="220" t="s">
        <v>217</v>
      </c>
      <c r="Q3" s="221"/>
      <c r="R3" s="222" t="s">
        <v>216</v>
      </c>
      <c r="S3" s="220" t="s">
        <v>218</v>
      </c>
      <c r="T3" s="221"/>
      <c r="U3" s="222" t="s">
        <v>216</v>
      </c>
      <c r="V3" s="220" t="s">
        <v>243</v>
      </c>
      <c r="W3" s="221"/>
      <c r="X3" s="222" t="s">
        <v>216</v>
      </c>
      <c r="Y3" s="220" t="s">
        <v>219</v>
      </c>
      <c r="Z3" s="221"/>
      <c r="AA3" s="222" t="s">
        <v>216</v>
      </c>
      <c r="AB3" s="225" t="s">
        <v>221</v>
      </c>
      <c r="AC3" s="221"/>
      <c r="AD3" s="222" t="s">
        <v>216</v>
      </c>
      <c r="AE3" s="225" t="s">
        <v>244</v>
      </c>
      <c r="AF3" s="221"/>
      <c r="AG3" s="222" t="s">
        <v>216</v>
      </c>
      <c r="AH3" s="220" t="s">
        <v>223</v>
      </c>
      <c r="AI3" s="221"/>
      <c r="AJ3" s="222" t="s">
        <v>216</v>
      </c>
      <c r="AK3" s="220" t="s">
        <v>224</v>
      </c>
      <c r="AL3" s="221"/>
      <c r="AM3" s="222" t="s">
        <v>216</v>
      </c>
      <c r="AN3" s="220" t="s">
        <v>225</v>
      </c>
      <c r="AO3" s="221"/>
      <c r="AP3" s="222" t="s">
        <v>216</v>
      </c>
      <c r="AQ3" s="220" t="s">
        <v>140</v>
      </c>
      <c r="AR3" s="221"/>
      <c r="AS3" s="222" t="s">
        <v>216</v>
      </c>
      <c r="AT3" s="223" t="s">
        <v>245</v>
      </c>
      <c r="AU3" s="221"/>
      <c r="AV3" s="222" t="s">
        <v>216</v>
      </c>
      <c r="AW3" s="223" t="s">
        <v>246</v>
      </c>
      <c r="AX3" s="221"/>
      <c r="AY3" s="222" t="s">
        <v>216</v>
      </c>
      <c r="AZ3" s="223" t="s">
        <v>247</v>
      </c>
      <c r="BA3" s="221"/>
      <c r="BB3" s="222" t="s">
        <v>216</v>
      </c>
      <c r="BC3" s="223" t="s">
        <v>248</v>
      </c>
      <c r="BD3" s="221"/>
      <c r="BE3" s="222" t="s">
        <v>216</v>
      </c>
      <c r="BF3" s="223" t="s">
        <v>249</v>
      </c>
      <c r="BG3" s="221"/>
      <c r="BH3" s="222" t="s">
        <v>216</v>
      </c>
      <c r="BI3" s="223" t="s">
        <v>250</v>
      </c>
      <c r="BJ3" s="221"/>
      <c r="BK3" s="222" t="s">
        <v>216</v>
      </c>
      <c r="BL3" s="224" t="s">
        <v>258</v>
      </c>
      <c r="BM3" s="221"/>
      <c r="BN3" s="222" t="s">
        <v>216</v>
      </c>
      <c r="BO3" s="215"/>
    </row>
    <row r="4" spans="1:67" s="146" customFormat="1" ht="18.75" customHeight="1">
      <c r="A4" s="226">
        <v>10</v>
      </c>
      <c r="B4" s="227" t="s">
        <v>48</v>
      </c>
      <c r="C4" s="228">
        <v>10.9</v>
      </c>
      <c r="D4" s="229"/>
      <c r="E4" s="230">
        <f t="shared" ref="E4:E42" si="0">($A4+0.5)*D4</f>
        <v>0</v>
      </c>
      <c r="F4" s="231">
        <f t="shared" ref="F4:F42" si="1">0.0027*(POWER($A4+0.5,3.3919))*D4</f>
        <v>0</v>
      </c>
      <c r="G4" s="229"/>
      <c r="H4" s="230">
        <f t="shared" ref="H4:H42" si="2">($A4+0.5)*G4</f>
        <v>0</v>
      </c>
      <c r="I4" s="231">
        <f t="shared" ref="I4:I42" si="3">0.0027*(POWER($A4+0.5,3.3919))*G4</f>
        <v>0</v>
      </c>
      <c r="J4" s="229"/>
      <c r="K4" s="230">
        <f t="shared" ref="K4:K42" si="4">($A4+0.5)*J4</f>
        <v>0</v>
      </c>
      <c r="L4" s="231">
        <f t="shared" ref="L4:L42" si="5">0.0027*(POWER($A4+0.5,3.3919))*J4</f>
        <v>0</v>
      </c>
      <c r="M4" s="229"/>
      <c r="N4" s="230">
        <f t="shared" ref="N4:N42" si="6">($A4+0.5)*M4</f>
        <v>0</v>
      </c>
      <c r="O4" s="231">
        <f t="shared" ref="O4:O42" si="7">0.0027*(POWER($A4+0.5,3.3919))*M4</f>
        <v>0</v>
      </c>
      <c r="P4" s="229"/>
      <c r="Q4" s="230">
        <f t="shared" ref="Q4:Q42" si="8">($A4+0.5)*P4</f>
        <v>0</v>
      </c>
      <c r="R4" s="231">
        <f t="shared" ref="R4:R42" si="9">0.0027*(POWER($A4+0.5,3.3919))*P4</f>
        <v>0</v>
      </c>
      <c r="S4" s="229"/>
      <c r="T4" s="230">
        <f t="shared" ref="T4:T42" si="10">($A4+0.5)*S4</f>
        <v>0</v>
      </c>
      <c r="U4" s="231">
        <f t="shared" ref="U4:U42" si="11">0.0027*(POWER($A4+0.5,3.3919))*S4</f>
        <v>0</v>
      </c>
      <c r="V4" s="229"/>
      <c r="W4" s="230">
        <f t="shared" ref="W4:W42" si="12">($A4+0.5)*V4</f>
        <v>0</v>
      </c>
      <c r="X4" s="231">
        <f t="shared" ref="X4:X42" si="13">0.0027*(POWER($A4+0.5,3.3919))*V4</f>
        <v>0</v>
      </c>
      <c r="Y4" s="229"/>
      <c r="Z4" s="230">
        <f t="shared" ref="Z4:Z42" si="14">($A4+0.5)*Y4</f>
        <v>0</v>
      </c>
      <c r="AA4" s="231">
        <f t="shared" ref="AA4:AA42" si="15">0.0027*(POWER($A4+0.5,3.3919))*Y4</f>
        <v>0</v>
      </c>
      <c r="AB4" s="229"/>
      <c r="AC4" s="230">
        <f t="shared" ref="AC4:AC42" si="16">($A4+0.5)*AB4</f>
        <v>0</v>
      </c>
      <c r="AD4" s="231">
        <f t="shared" ref="AD4:AD42" si="17">0.0027*(POWER($A4+0.5,3.3919))*AB4</f>
        <v>0</v>
      </c>
      <c r="AE4" s="229"/>
      <c r="AF4" s="230">
        <f t="shared" ref="AF4:AF42" si="18">($A4+0.5)*AE4</f>
        <v>0</v>
      </c>
      <c r="AG4" s="231">
        <f t="shared" ref="AG4:AG42" si="19">0.0027*(POWER($A4+0.5,3.3919))*AE4</f>
        <v>0</v>
      </c>
      <c r="AH4" s="229"/>
      <c r="AI4" s="230">
        <f t="shared" ref="AI4:AI42" si="20">($A4+0.5)*AH4</f>
        <v>0</v>
      </c>
      <c r="AJ4" s="231">
        <f t="shared" ref="AJ4:AJ42" si="21">0.0027*(POWER($A4+0.5,3.3919))*AH4</f>
        <v>0</v>
      </c>
      <c r="AK4" s="229"/>
      <c r="AL4" s="230">
        <f t="shared" ref="AL4:AL42" si="22">($A4+0.5)*AK4</f>
        <v>0</v>
      </c>
      <c r="AM4" s="231">
        <f t="shared" ref="AM4:AM42" si="23">0.0027*(POWER($A4+0.5,3.3919))*AK4</f>
        <v>0</v>
      </c>
      <c r="AN4" s="229"/>
      <c r="AO4" s="230">
        <f t="shared" ref="AO4:AO42" si="24">($A4+0.5)*AN4</f>
        <v>0</v>
      </c>
      <c r="AP4" s="231">
        <f t="shared" ref="AP4:AP42" si="25">0.0027*(POWER($A4+0.5,3.3919))*AN4</f>
        <v>0</v>
      </c>
      <c r="AQ4" s="229"/>
      <c r="AR4" s="230">
        <f t="shared" ref="AR4:AR42" si="26">($A4+0.5)*AQ4</f>
        <v>0</v>
      </c>
      <c r="AS4" s="231">
        <f t="shared" ref="AS4:AS42" si="27">0.0027*(POWER($A4+0.5,3.3919))*AQ4</f>
        <v>0</v>
      </c>
      <c r="AT4" s="229"/>
      <c r="AU4" s="230">
        <f t="shared" ref="AU4:AU42" si="28">($A4+0.5)*AT4</f>
        <v>0</v>
      </c>
      <c r="AV4" s="231">
        <f t="shared" ref="AV4:AV42" si="29">0.0027*(POWER($A4+0.5,3.3919))*AT4</f>
        <v>0</v>
      </c>
      <c r="AW4" s="229"/>
      <c r="AX4" s="230">
        <f t="shared" ref="AX4:AX42" si="30">($A4+0.5)*AW4</f>
        <v>0</v>
      </c>
      <c r="AY4" s="231">
        <f t="shared" ref="AY4:AY42" si="31">0.0027*(POWER($A4+0.5,3.3919))*AW4</f>
        <v>0</v>
      </c>
      <c r="AZ4" s="229"/>
      <c r="BA4" s="230">
        <f t="shared" ref="BA4:BA42" si="32">($A4+0.5)*AZ4</f>
        <v>0</v>
      </c>
      <c r="BB4" s="231">
        <f t="shared" ref="BB4:BB42" si="33">0.0027*(POWER($A4+0.5,3.3919))*AZ4</f>
        <v>0</v>
      </c>
      <c r="BC4" s="229"/>
      <c r="BD4" s="230">
        <f t="shared" ref="BD4:BD42" si="34">($A4+0.5)*BC4</f>
        <v>0</v>
      </c>
      <c r="BE4" s="231">
        <f t="shared" ref="BE4:BE42" si="35">0.0027*(POWER($A4+0.5,3.3919))*BC4</f>
        <v>0</v>
      </c>
      <c r="BF4" s="229"/>
      <c r="BG4" s="230">
        <f t="shared" ref="BG4:BG42" si="36">($A4+0.5)*BF4</f>
        <v>0</v>
      </c>
      <c r="BH4" s="231">
        <f t="shared" ref="BH4:BH42" si="37">0.0027*(POWER($A4+0.5,3.3919))*BF4</f>
        <v>0</v>
      </c>
      <c r="BI4" s="229"/>
      <c r="BJ4" s="230">
        <f t="shared" ref="BJ4:BJ42" si="38">($A4+0.5)*BI4</f>
        <v>0</v>
      </c>
      <c r="BK4" s="231">
        <f t="shared" ref="BK4:BK42" si="39">0.0027*(POWER($A4+0.5,3.3919))*BI4</f>
        <v>0</v>
      </c>
      <c r="BL4" s="232"/>
      <c r="BM4" s="230">
        <f t="shared" ref="BM4:BM42" si="40">($A4+0.5)*BL4</f>
        <v>0</v>
      </c>
      <c r="BN4" s="231">
        <f t="shared" ref="BN4:BN42" si="41">0.0027*(POWER($A4+0.5,3.3919))*BL4</f>
        <v>0</v>
      </c>
      <c r="BO4" s="215"/>
    </row>
    <row r="5" spans="1:67" s="146" customFormat="1" ht="18.75" customHeight="1">
      <c r="A5" s="226">
        <f t="shared" ref="A5:A42" si="42">A4+1</f>
        <v>11</v>
      </c>
      <c r="B5" s="227" t="s">
        <v>48</v>
      </c>
      <c r="C5" s="228">
        <f t="shared" ref="C5:C42" si="43">C4+1</f>
        <v>11.9</v>
      </c>
      <c r="D5" s="233"/>
      <c r="E5" s="231">
        <f t="shared" si="0"/>
        <v>0</v>
      </c>
      <c r="F5" s="231">
        <f t="shared" si="1"/>
        <v>0</v>
      </c>
      <c r="G5" s="233"/>
      <c r="H5" s="231">
        <f t="shared" si="2"/>
        <v>0</v>
      </c>
      <c r="I5" s="231">
        <f t="shared" si="3"/>
        <v>0</v>
      </c>
      <c r="J5" s="233"/>
      <c r="K5" s="231">
        <f t="shared" si="4"/>
        <v>0</v>
      </c>
      <c r="L5" s="231">
        <f t="shared" si="5"/>
        <v>0</v>
      </c>
      <c r="M5" s="233"/>
      <c r="N5" s="231">
        <f t="shared" si="6"/>
        <v>0</v>
      </c>
      <c r="O5" s="231">
        <f t="shared" si="7"/>
        <v>0</v>
      </c>
      <c r="P5" s="233"/>
      <c r="Q5" s="231">
        <f t="shared" si="8"/>
        <v>0</v>
      </c>
      <c r="R5" s="231">
        <f t="shared" si="9"/>
        <v>0</v>
      </c>
      <c r="S5" s="233"/>
      <c r="T5" s="231">
        <f t="shared" si="10"/>
        <v>0</v>
      </c>
      <c r="U5" s="231">
        <f t="shared" si="11"/>
        <v>0</v>
      </c>
      <c r="V5" s="233"/>
      <c r="W5" s="231">
        <f t="shared" si="12"/>
        <v>0</v>
      </c>
      <c r="X5" s="231">
        <f t="shared" si="13"/>
        <v>0</v>
      </c>
      <c r="Y5" s="233"/>
      <c r="Z5" s="231">
        <f t="shared" si="14"/>
        <v>0</v>
      </c>
      <c r="AA5" s="231">
        <f t="shared" si="15"/>
        <v>0</v>
      </c>
      <c r="AB5" s="233"/>
      <c r="AC5" s="231">
        <f t="shared" si="16"/>
        <v>0</v>
      </c>
      <c r="AD5" s="231">
        <f t="shared" si="17"/>
        <v>0</v>
      </c>
      <c r="AE5" s="233"/>
      <c r="AF5" s="231">
        <f t="shared" si="18"/>
        <v>0</v>
      </c>
      <c r="AG5" s="231">
        <f t="shared" si="19"/>
        <v>0</v>
      </c>
      <c r="AH5" s="233"/>
      <c r="AI5" s="231">
        <f t="shared" si="20"/>
        <v>0</v>
      </c>
      <c r="AJ5" s="231">
        <f t="shared" si="21"/>
        <v>0</v>
      </c>
      <c r="AK5" s="233"/>
      <c r="AL5" s="231">
        <f t="shared" si="22"/>
        <v>0</v>
      </c>
      <c r="AM5" s="231">
        <f t="shared" si="23"/>
        <v>0</v>
      </c>
      <c r="AN5" s="233"/>
      <c r="AO5" s="231">
        <f t="shared" si="24"/>
        <v>0</v>
      </c>
      <c r="AP5" s="231">
        <f t="shared" si="25"/>
        <v>0</v>
      </c>
      <c r="AQ5" s="233"/>
      <c r="AR5" s="231">
        <f t="shared" si="26"/>
        <v>0</v>
      </c>
      <c r="AS5" s="231">
        <f t="shared" si="27"/>
        <v>0</v>
      </c>
      <c r="AT5" s="233"/>
      <c r="AU5" s="231">
        <f t="shared" si="28"/>
        <v>0</v>
      </c>
      <c r="AV5" s="231">
        <f t="shared" si="29"/>
        <v>0</v>
      </c>
      <c r="AW5" s="233"/>
      <c r="AX5" s="231">
        <f t="shared" si="30"/>
        <v>0</v>
      </c>
      <c r="AY5" s="231">
        <f t="shared" si="31"/>
        <v>0</v>
      </c>
      <c r="AZ5" s="233"/>
      <c r="BA5" s="231">
        <f t="shared" si="32"/>
        <v>0</v>
      </c>
      <c r="BB5" s="231">
        <f t="shared" si="33"/>
        <v>0</v>
      </c>
      <c r="BC5" s="233"/>
      <c r="BD5" s="231">
        <f t="shared" si="34"/>
        <v>0</v>
      </c>
      <c r="BE5" s="231">
        <f t="shared" si="35"/>
        <v>0</v>
      </c>
      <c r="BF5" s="233"/>
      <c r="BG5" s="231">
        <f t="shared" si="36"/>
        <v>0</v>
      </c>
      <c r="BH5" s="231">
        <f t="shared" si="37"/>
        <v>0</v>
      </c>
      <c r="BI5" s="233"/>
      <c r="BJ5" s="231">
        <f t="shared" si="38"/>
        <v>0</v>
      </c>
      <c r="BK5" s="231">
        <f t="shared" si="39"/>
        <v>0</v>
      </c>
      <c r="BL5" s="233"/>
      <c r="BM5" s="231">
        <f t="shared" si="40"/>
        <v>0</v>
      </c>
      <c r="BN5" s="231">
        <f t="shared" si="41"/>
        <v>0</v>
      </c>
      <c r="BO5" s="215"/>
    </row>
    <row r="6" spans="1:67" s="146" customFormat="1" ht="18.75" customHeight="1">
      <c r="A6" s="226">
        <f t="shared" si="42"/>
        <v>12</v>
      </c>
      <c r="B6" s="227" t="s">
        <v>48</v>
      </c>
      <c r="C6" s="228">
        <f t="shared" si="43"/>
        <v>12.9</v>
      </c>
      <c r="D6" s="233"/>
      <c r="E6" s="231">
        <f t="shared" si="0"/>
        <v>0</v>
      </c>
      <c r="F6" s="231">
        <f t="shared" si="1"/>
        <v>0</v>
      </c>
      <c r="G6" s="233"/>
      <c r="H6" s="231">
        <f t="shared" si="2"/>
        <v>0</v>
      </c>
      <c r="I6" s="231">
        <f t="shared" si="3"/>
        <v>0</v>
      </c>
      <c r="J6" s="233"/>
      <c r="K6" s="231">
        <f t="shared" si="4"/>
        <v>0</v>
      </c>
      <c r="L6" s="231">
        <f t="shared" si="5"/>
        <v>0</v>
      </c>
      <c r="M6" s="233"/>
      <c r="N6" s="231">
        <f t="shared" si="6"/>
        <v>0</v>
      </c>
      <c r="O6" s="231">
        <f t="shared" si="7"/>
        <v>0</v>
      </c>
      <c r="P6" s="233"/>
      <c r="Q6" s="231">
        <f t="shared" si="8"/>
        <v>0</v>
      </c>
      <c r="R6" s="231">
        <f t="shared" si="9"/>
        <v>0</v>
      </c>
      <c r="S6" s="233"/>
      <c r="T6" s="231">
        <f t="shared" si="10"/>
        <v>0</v>
      </c>
      <c r="U6" s="231">
        <f t="shared" si="11"/>
        <v>0</v>
      </c>
      <c r="V6" s="233"/>
      <c r="W6" s="231">
        <f t="shared" si="12"/>
        <v>0</v>
      </c>
      <c r="X6" s="231">
        <f t="shared" si="13"/>
        <v>0</v>
      </c>
      <c r="Y6" s="233"/>
      <c r="Z6" s="231">
        <f t="shared" si="14"/>
        <v>0</v>
      </c>
      <c r="AA6" s="231">
        <f t="shared" si="15"/>
        <v>0</v>
      </c>
      <c r="AB6" s="233"/>
      <c r="AC6" s="231">
        <f t="shared" si="16"/>
        <v>0</v>
      </c>
      <c r="AD6" s="231">
        <f t="shared" si="17"/>
        <v>0</v>
      </c>
      <c r="AE6" s="233"/>
      <c r="AF6" s="231">
        <f t="shared" si="18"/>
        <v>0</v>
      </c>
      <c r="AG6" s="231">
        <f t="shared" si="19"/>
        <v>0</v>
      </c>
      <c r="AH6" s="233"/>
      <c r="AI6" s="231">
        <f t="shared" si="20"/>
        <v>0</v>
      </c>
      <c r="AJ6" s="231">
        <f t="shared" si="21"/>
        <v>0</v>
      </c>
      <c r="AK6" s="233"/>
      <c r="AL6" s="231">
        <f t="shared" si="22"/>
        <v>0</v>
      </c>
      <c r="AM6" s="231">
        <f t="shared" si="23"/>
        <v>0</v>
      </c>
      <c r="AN6" s="233"/>
      <c r="AO6" s="231">
        <f t="shared" si="24"/>
        <v>0</v>
      </c>
      <c r="AP6" s="231">
        <f t="shared" si="25"/>
        <v>0</v>
      </c>
      <c r="AQ6" s="233"/>
      <c r="AR6" s="231">
        <f t="shared" si="26"/>
        <v>0</v>
      </c>
      <c r="AS6" s="231">
        <f t="shared" si="27"/>
        <v>0</v>
      </c>
      <c r="AT6" s="233"/>
      <c r="AU6" s="231">
        <f t="shared" si="28"/>
        <v>0</v>
      </c>
      <c r="AV6" s="231">
        <f t="shared" si="29"/>
        <v>0</v>
      </c>
      <c r="AW6" s="233"/>
      <c r="AX6" s="231">
        <f t="shared" si="30"/>
        <v>0</v>
      </c>
      <c r="AY6" s="231">
        <f t="shared" si="31"/>
        <v>0</v>
      </c>
      <c r="AZ6" s="233"/>
      <c r="BA6" s="231">
        <f t="shared" si="32"/>
        <v>0</v>
      </c>
      <c r="BB6" s="231">
        <f t="shared" si="33"/>
        <v>0</v>
      </c>
      <c r="BC6" s="233"/>
      <c r="BD6" s="231">
        <f t="shared" si="34"/>
        <v>0</v>
      </c>
      <c r="BE6" s="231">
        <f t="shared" si="35"/>
        <v>0</v>
      </c>
      <c r="BF6" s="233"/>
      <c r="BG6" s="231">
        <f t="shared" si="36"/>
        <v>0</v>
      </c>
      <c r="BH6" s="231">
        <f t="shared" si="37"/>
        <v>0</v>
      </c>
      <c r="BI6" s="233"/>
      <c r="BJ6" s="231">
        <f t="shared" si="38"/>
        <v>0</v>
      </c>
      <c r="BK6" s="231">
        <f t="shared" si="39"/>
        <v>0</v>
      </c>
      <c r="BL6" s="233"/>
      <c r="BM6" s="231">
        <f t="shared" si="40"/>
        <v>0</v>
      </c>
      <c r="BN6" s="231">
        <f t="shared" si="41"/>
        <v>0</v>
      </c>
      <c r="BO6" s="215"/>
    </row>
    <row r="7" spans="1:67" s="146" customFormat="1" ht="18.75" customHeight="1">
      <c r="A7" s="226">
        <f t="shared" si="42"/>
        <v>13</v>
      </c>
      <c r="B7" s="227" t="s">
        <v>48</v>
      </c>
      <c r="C7" s="228">
        <f t="shared" si="43"/>
        <v>13.9</v>
      </c>
      <c r="D7" s="233"/>
      <c r="E7" s="231">
        <f t="shared" si="0"/>
        <v>0</v>
      </c>
      <c r="F7" s="231">
        <f t="shared" si="1"/>
        <v>0</v>
      </c>
      <c r="G7" s="233"/>
      <c r="H7" s="231">
        <f t="shared" si="2"/>
        <v>0</v>
      </c>
      <c r="I7" s="231">
        <f t="shared" si="3"/>
        <v>0</v>
      </c>
      <c r="J7" s="233"/>
      <c r="K7" s="231">
        <f t="shared" si="4"/>
        <v>0</v>
      </c>
      <c r="L7" s="231">
        <f t="shared" si="5"/>
        <v>0</v>
      </c>
      <c r="M7" s="233"/>
      <c r="N7" s="231">
        <f t="shared" si="6"/>
        <v>0</v>
      </c>
      <c r="O7" s="231">
        <f t="shared" si="7"/>
        <v>0</v>
      </c>
      <c r="P7" s="233"/>
      <c r="Q7" s="231">
        <f t="shared" si="8"/>
        <v>0</v>
      </c>
      <c r="R7" s="231">
        <f t="shared" si="9"/>
        <v>0</v>
      </c>
      <c r="S7" s="233"/>
      <c r="T7" s="231">
        <f t="shared" si="10"/>
        <v>0</v>
      </c>
      <c r="U7" s="231">
        <f t="shared" si="11"/>
        <v>0</v>
      </c>
      <c r="V7" s="233"/>
      <c r="W7" s="231">
        <f t="shared" si="12"/>
        <v>0</v>
      </c>
      <c r="X7" s="231">
        <f t="shared" si="13"/>
        <v>0</v>
      </c>
      <c r="Y7" s="233"/>
      <c r="Z7" s="231">
        <f t="shared" si="14"/>
        <v>0</v>
      </c>
      <c r="AA7" s="231">
        <f t="shared" si="15"/>
        <v>0</v>
      </c>
      <c r="AB7" s="233"/>
      <c r="AC7" s="231">
        <f t="shared" si="16"/>
        <v>0</v>
      </c>
      <c r="AD7" s="231">
        <f t="shared" si="17"/>
        <v>0</v>
      </c>
      <c r="AE7" s="233"/>
      <c r="AF7" s="231">
        <f t="shared" si="18"/>
        <v>0</v>
      </c>
      <c r="AG7" s="231">
        <f t="shared" si="19"/>
        <v>0</v>
      </c>
      <c r="AH7" s="233"/>
      <c r="AI7" s="231">
        <f t="shared" si="20"/>
        <v>0</v>
      </c>
      <c r="AJ7" s="231">
        <f t="shared" si="21"/>
        <v>0</v>
      </c>
      <c r="AK7" s="233"/>
      <c r="AL7" s="231">
        <f t="shared" si="22"/>
        <v>0</v>
      </c>
      <c r="AM7" s="231">
        <f t="shared" si="23"/>
        <v>0</v>
      </c>
      <c r="AN7" s="233"/>
      <c r="AO7" s="231">
        <f t="shared" si="24"/>
        <v>0</v>
      </c>
      <c r="AP7" s="231">
        <f t="shared" si="25"/>
        <v>0</v>
      </c>
      <c r="AQ7" s="233"/>
      <c r="AR7" s="231">
        <f t="shared" si="26"/>
        <v>0</v>
      </c>
      <c r="AS7" s="231">
        <f t="shared" si="27"/>
        <v>0</v>
      </c>
      <c r="AT7" s="233"/>
      <c r="AU7" s="231">
        <f t="shared" si="28"/>
        <v>0</v>
      </c>
      <c r="AV7" s="231">
        <f t="shared" si="29"/>
        <v>0</v>
      </c>
      <c r="AW7" s="233"/>
      <c r="AX7" s="231">
        <f t="shared" si="30"/>
        <v>0</v>
      </c>
      <c r="AY7" s="231">
        <f t="shared" si="31"/>
        <v>0</v>
      </c>
      <c r="AZ7" s="233"/>
      <c r="BA7" s="231">
        <f t="shared" si="32"/>
        <v>0</v>
      </c>
      <c r="BB7" s="231">
        <f t="shared" si="33"/>
        <v>0</v>
      </c>
      <c r="BC7" s="233"/>
      <c r="BD7" s="231">
        <f t="shared" si="34"/>
        <v>0</v>
      </c>
      <c r="BE7" s="231">
        <f t="shared" si="35"/>
        <v>0</v>
      </c>
      <c r="BF7" s="233"/>
      <c r="BG7" s="231">
        <f t="shared" si="36"/>
        <v>0</v>
      </c>
      <c r="BH7" s="231">
        <f t="shared" si="37"/>
        <v>0</v>
      </c>
      <c r="BI7" s="233"/>
      <c r="BJ7" s="231">
        <f t="shared" si="38"/>
        <v>0</v>
      </c>
      <c r="BK7" s="231">
        <f t="shared" si="39"/>
        <v>0</v>
      </c>
      <c r="BL7" s="233"/>
      <c r="BM7" s="231">
        <f t="shared" si="40"/>
        <v>0</v>
      </c>
      <c r="BN7" s="231">
        <f t="shared" si="41"/>
        <v>0</v>
      </c>
      <c r="BO7" s="215"/>
    </row>
    <row r="8" spans="1:67" s="146" customFormat="1" ht="18.75" customHeight="1">
      <c r="A8" s="226">
        <f t="shared" si="42"/>
        <v>14</v>
      </c>
      <c r="B8" s="227" t="s">
        <v>48</v>
      </c>
      <c r="C8" s="228">
        <f t="shared" si="43"/>
        <v>14.9</v>
      </c>
      <c r="D8" s="233"/>
      <c r="E8" s="231">
        <f t="shared" si="0"/>
        <v>0</v>
      </c>
      <c r="F8" s="231">
        <f t="shared" si="1"/>
        <v>0</v>
      </c>
      <c r="G8" s="233"/>
      <c r="H8" s="231">
        <f t="shared" si="2"/>
        <v>0</v>
      </c>
      <c r="I8" s="231">
        <f t="shared" si="3"/>
        <v>0</v>
      </c>
      <c r="J8" s="233"/>
      <c r="K8" s="231">
        <f t="shared" si="4"/>
        <v>0</v>
      </c>
      <c r="L8" s="231">
        <f t="shared" si="5"/>
        <v>0</v>
      </c>
      <c r="M8" s="233"/>
      <c r="N8" s="231">
        <f t="shared" si="6"/>
        <v>0</v>
      </c>
      <c r="O8" s="231">
        <f t="shared" si="7"/>
        <v>0</v>
      </c>
      <c r="P8" s="233"/>
      <c r="Q8" s="231">
        <f t="shared" si="8"/>
        <v>0</v>
      </c>
      <c r="R8" s="231">
        <f t="shared" si="9"/>
        <v>0</v>
      </c>
      <c r="S8" s="233"/>
      <c r="T8" s="231">
        <f t="shared" si="10"/>
        <v>0</v>
      </c>
      <c r="U8" s="231">
        <f t="shared" si="11"/>
        <v>0</v>
      </c>
      <c r="V8" s="233"/>
      <c r="W8" s="231">
        <f t="shared" si="12"/>
        <v>0</v>
      </c>
      <c r="X8" s="231">
        <f t="shared" si="13"/>
        <v>0</v>
      </c>
      <c r="Y8" s="233"/>
      <c r="Z8" s="231">
        <f t="shared" si="14"/>
        <v>0</v>
      </c>
      <c r="AA8" s="231">
        <f t="shared" si="15"/>
        <v>0</v>
      </c>
      <c r="AB8" s="233"/>
      <c r="AC8" s="231">
        <f t="shared" si="16"/>
        <v>0</v>
      </c>
      <c r="AD8" s="231">
        <f t="shared" si="17"/>
        <v>0</v>
      </c>
      <c r="AE8" s="233"/>
      <c r="AF8" s="231">
        <f t="shared" si="18"/>
        <v>0</v>
      </c>
      <c r="AG8" s="231">
        <f t="shared" si="19"/>
        <v>0</v>
      </c>
      <c r="AH8" s="233"/>
      <c r="AI8" s="231">
        <f t="shared" si="20"/>
        <v>0</v>
      </c>
      <c r="AJ8" s="231">
        <f t="shared" si="21"/>
        <v>0</v>
      </c>
      <c r="AK8" s="233"/>
      <c r="AL8" s="231">
        <f t="shared" si="22"/>
        <v>0</v>
      </c>
      <c r="AM8" s="231">
        <f t="shared" si="23"/>
        <v>0</v>
      </c>
      <c r="AN8" s="233"/>
      <c r="AO8" s="231">
        <f t="shared" si="24"/>
        <v>0</v>
      </c>
      <c r="AP8" s="231">
        <f t="shared" si="25"/>
        <v>0</v>
      </c>
      <c r="AQ8" s="233"/>
      <c r="AR8" s="231">
        <f t="shared" si="26"/>
        <v>0</v>
      </c>
      <c r="AS8" s="231">
        <f t="shared" si="27"/>
        <v>0</v>
      </c>
      <c r="AT8" s="233"/>
      <c r="AU8" s="231">
        <f t="shared" si="28"/>
        <v>0</v>
      </c>
      <c r="AV8" s="231">
        <f t="shared" si="29"/>
        <v>0</v>
      </c>
      <c r="AW8" s="233"/>
      <c r="AX8" s="231">
        <f t="shared" si="30"/>
        <v>0</v>
      </c>
      <c r="AY8" s="231">
        <f t="shared" si="31"/>
        <v>0</v>
      </c>
      <c r="AZ8" s="233"/>
      <c r="BA8" s="231">
        <f t="shared" si="32"/>
        <v>0</v>
      </c>
      <c r="BB8" s="231">
        <f t="shared" si="33"/>
        <v>0</v>
      </c>
      <c r="BC8" s="233"/>
      <c r="BD8" s="231">
        <f t="shared" si="34"/>
        <v>0</v>
      </c>
      <c r="BE8" s="231">
        <f t="shared" si="35"/>
        <v>0</v>
      </c>
      <c r="BF8" s="233"/>
      <c r="BG8" s="231">
        <f t="shared" si="36"/>
        <v>0</v>
      </c>
      <c r="BH8" s="231">
        <f t="shared" si="37"/>
        <v>0</v>
      </c>
      <c r="BI8" s="233"/>
      <c r="BJ8" s="231">
        <f t="shared" si="38"/>
        <v>0</v>
      </c>
      <c r="BK8" s="231">
        <f t="shared" si="39"/>
        <v>0</v>
      </c>
      <c r="BL8" s="233">
        <v>4</v>
      </c>
      <c r="BM8" s="231">
        <f t="shared" si="40"/>
        <v>58</v>
      </c>
      <c r="BN8" s="231">
        <f t="shared" si="41"/>
        <v>93.900495128837392</v>
      </c>
      <c r="BO8" s="215"/>
    </row>
    <row r="9" spans="1:67" s="146" customFormat="1" ht="18.75" customHeight="1">
      <c r="A9" s="226">
        <f t="shared" si="42"/>
        <v>15</v>
      </c>
      <c r="B9" s="227" t="s">
        <v>48</v>
      </c>
      <c r="C9" s="228">
        <f t="shared" si="43"/>
        <v>15.9</v>
      </c>
      <c r="D9" s="233"/>
      <c r="E9" s="231">
        <f t="shared" si="0"/>
        <v>0</v>
      </c>
      <c r="F9" s="231">
        <f t="shared" si="1"/>
        <v>0</v>
      </c>
      <c r="G9" s="233"/>
      <c r="H9" s="231">
        <f t="shared" si="2"/>
        <v>0</v>
      </c>
      <c r="I9" s="231">
        <f t="shared" si="3"/>
        <v>0</v>
      </c>
      <c r="J9" s="233"/>
      <c r="K9" s="231">
        <f t="shared" si="4"/>
        <v>0</v>
      </c>
      <c r="L9" s="231">
        <f t="shared" si="5"/>
        <v>0</v>
      </c>
      <c r="M9" s="233"/>
      <c r="N9" s="231">
        <f t="shared" si="6"/>
        <v>0</v>
      </c>
      <c r="O9" s="231">
        <f t="shared" si="7"/>
        <v>0</v>
      </c>
      <c r="P9" s="233"/>
      <c r="Q9" s="231">
        <f t="shared" si="8"/>
        <v>0</v>
      </c>
      <c r="R9" s="231">
        <f t="shared" si="9"/>
        <v>0</v>
      </c>
      <c r="S9" s="233"/>
      <c r="T9" s="231">
        <f t="shared" si="10"/>
        <v>0</v>
      </c>
      <c r="U9" s="231">
        <f t="shared" si="11"/>
        <v>0</v>
      </c>
      <c r="V9" s="233"/>
      <c r="W9" s="231">
        <f t="shared" si="12"/>
        <v>0</v>
      </c>
      <c r="X9" s="231">
        <f t="shared" si="13"/>
        <v>0</v>
      </c>
      <c r="Y9" s="233"/>
      <c r="Z9" s="231">
        <f t="shared" si="14"/>
        <v>0</v>
      </c>
      <c r="AA9" s="231">
        <f t="shared" si="15"/>
        <v>0</v>
      </c>
      <c r="AB9" s="233"/>
      <c r="AC9" s="231">
        <f t="shared" si="16"/>
        <v>0</v>
      </c>
      <c r="AD9" s="231">
        <f t="shared" si="17"/>
        <v>0</v>
      </c>
      <c r="AE9" s="233"/>
      <c r="AF9" s="231">
        <f t="shared" si="18"/>
        <v>0</v>
      </c>
      <c r="AG9" s="231">
        <f t="shared" si="19"/>
        <v>0</v>
      </c>
      <c r="AH9" s="233"/>
      <c r="AI9" s="231">
        <f t="shared" si="20"/>
        <v>0</v>
      </c>
      <c r="AJ9" s="231">
        <f t="shared" si="21"/>
        <v>0</v>
      </c>
      <c r="AK9" s="233"/>
      <c r="AL9" s="231">
        <f t="shared" si="22"/>
        <v>0</v>
      </c>
      <c r="AM9" s="231">
        <f t="shared" si="23"/>
        <v>0</v>
      </c>
      <c r="AN9" s="233"/>
      <c r="AO9" s="231">
        <f t="shared" si="24"/>
        <v>0</v>
      </c>
      <c r="AP9" s="231">
        <f t="shared" si="25"/>
        <v>0</v>
      </c>
      <c r="AQ9" s="233"/>
      <c r="AR9" s="231">
        <f t="shared" si="26"/>
        <v>0</v>
      </c>
      <c r="AS9" s="231">
        <f t="shared" si="27"/>
        <v>0</v>
      </c>
      <c r="AT9" s="233"/>
      <c r="AU9" s="231">
        <f t="shared" si="28"/>
        <v>0</v>
      </c>
      <c r="AV9" s="231">
        <f t="shared" si="29"/>
        <v>0</v>
      </c>
      <c r="AW9" s="233"/>
      <c r="AX9" s="231">
        <f t="shared" si="30"/>
        <v>0</v>
      </c>
      <c r="AY9" s="231">
        <f t="shared" si="31"/>
        <v>0</v>
      </c>
      <c r="AZ9" s="233"/>
      <c r="BA9" s="231">
        <f t="shared" si="32"/>
        <v>0</v>
      </c>
      <c r="BB9" s="231">
        <f t="shared" si="33"/>
        <v>0</v>
      </c>
      <c r="BC9" s="233"/>
      <c r="BD9" s="231">
        <f t="shared" si="34"/>
        <v>0</v>
      </c>
      <c r="BE9" s="231">
        <f t="shared" si="35"/>
        <v>0</v>
      </c>
      <c r="BF9" s="233"/>
      <c r="BG9" s="231">
        <f t="shared" si="36"/>
        <v>0</v>
      </c>
      <c r="BH9" s="231">
        <f t="shared" si="37"/>
        <v>0</v>
      </c>
      <c r="BI9" s="233"/>
      <c r="BJ9" s="231">
        <f t="shared" si="38"/>
        <v>0</v>
      </c>
      <c r="BK9" s="231">
        <f t="shared" si="39"/>
        <v>0</v>
      </c>
      <c r="BL9" s="233">
        <v>6</v>
      </c>
      <c r="BM9" s="231">
        <f t="shared" si="40"/>
        <v>93</v>
      </c>
      <c r="BN9" s="231">
        <f t="shared" si="41"/>
        <v>176.60423001593043</v>
      </c>
      <c r="BO9" s="215"/>
    </row>
    <row r="10" spans="1:67" s="146" customFormat="1" ht="18.75" customHeight="1">
      <c r="A10" s="226">
        <f t="shared" si="42"/>
        <v>16</v>
      </c>
      <c r="B10" s="227" t="s">
        <v>48</v>
      </c>
      <c r="C10" s="228">
        <f t="shared" si="43"/>
        <v>16.899999999999999</v>
      </c>
      <c r="D10" s="233"/>
      <c r="E10" s="231">
        <f t="shared" si="0"/>
        <v>0</v>
      </c>
      <c r="F10" s="231">
        <f t="shared" si="1"/>
        <v>0</v>
      </c>
      <c r="G10" s="233"/>
      <c r="H10" s="231">
        <f t="shared" si="2"/>
        <v>0</v>
      </c>
      <c r="I10" s="231">
        <f t="shared" si="3"/>
        <v>0</v>
      </c>
      <c r="J10" s="233"/>
      <c r="K10" s="231">
        <f t="shared" si="4"/>
        <v>0</v>
      </c>
      <c r="L10" s="231">
        <f t="shared" si="5"/>
        <v>0</v>
      </c>
      <c r="M10" s="233"/>
      <c r="N10" s="231">
        <f t="shared" si="6"/>
        <v>0</v>
      </c>
      <c r="O10" s="231">
        <f t="shared" si="7"/>
        <v>0</v>
      </c>
      <c r="P10" s="233"/>
      <c r="Q10" s="231">
        <f t="shared" si="8"/>
        <v>0</v>
      </c>
      <c r="R10" s="231">
        <f t="shared" si="9"/>
        <v>0</v>
      </c>
      <c r="S10" s="233"/>
      <c r="T10" s="231">
        <f t="shared" si="10"/>
        <v>0</v>
      </c>
      <c r="U10" s="231">
        <f t="shared" si="11"/>
        <v>0</v>
      </c>
      <c r="V10" s="233"/>
      <c r="W10" s="231">
        <f t="shared" si="12"/>
        <v>0</v>
      </c>
      <c r="X10" s="231">
        <f t="shared" si="13"/>
        <v>0</v>
      </c>
      <c r="Y10" s="233"/>
      <c r="Z10" s="231">
        <f t="shared" si="14"/>
        <v>0</v>
      </c>
      <c r="AA10" s="231">
        <f t="shared" si="15"/>
        <v>0</v>
      </c>
      <c r="AB10" s="233"/>
      <c r="AC10" s="231">
        <f t="shared" si="16"/>
        <v>0</v>
      </c>
      <c r="AD10" s="231">
        <f t="shared" si="17"/>
        <v>0</v>
      </c>
      <c r="AE10" s="233"/>
      <c r="AF10" s="231">
        <f t="shared" si="18"/>
        <v>0</v>
      </c>
      <c r="AG10" s="231">
        <f t="shared" si="19"/>
        <v>0</v>
      </c>
      <c r="AH10" s="233"/>
      <c r="AI10" s="231">
        <f t="shared" si="20"/>
        <v>0</v>
      </c>
      <c r="AJ10" s="231">
        <f t="shared" si="21"/>
        <v>0</v>
      </c>
      <c r="AK10" s="233"/>
      <c r="AL10" s="231">
        <f t="shared" si="22"/>
        <v>0</v>
      </c>
      <c r="AM10" s="231">
        <f t="shared" si="23"/>
        <v>0</v>
      </c>
      <c r="AN10" s="233"/>
      <c r="AO10" s="231">
        <f t="shared" si="24"/>
        <v>0</v>
      </c>
      <c r="AP10" s="231">
        <f t="shared" si="25"/>
        <v>0</v>
      </c>
      <c r="AQ10" s="233"/>
      <c r="AR10" s="231">
        <f t="shared" si="26"/>
        <v>0</v>
      </c>
      <c r="AS10" s="231">
        <f t="shared" si="27"/>
        <v>0</v>
      </c>
      <c r="AT10" s="233"/>
      <c r="AU10" s="231">
        <f t="shared" si="28"/>
        <v>0</v>
      </c>
      <c r="AV10" s="231">
        <f t="shared" si="29"/>
        <v>0</v>
      </c>
      <c r="AW10" s="233"/>
      <c r="AX10" s="231">
        <f t="shared" si="30"/>
        <v>0</v>
      </c>
      <c r="AY10" s="231">
        <f t="shared" si="31"/>
        <v>0</v>
      </c>
      <c r="AZ10" s="233"/>
      <c r="BA10" s="231">
        <f t="shared" si="32"/>
        <v>0</v>
      </c>
      <c r="BB10" s="231">
        <f t="shared" si="33"/>
        <v>0</v>
      </c>
      <c r="BC10" s="233"/>
      <c r="BD10" s="231">
        <f t="shared" si="34"/>
        <v>0</v>
      </c>
      <c r="BE10" s="231">
        <f t="shared" si="35"/>
        <v>0</v>
      </c>
      <c r="BF10" s="233"/>
      <c r="BG10" s="231">
        <f t="shared" si="36"/>
        <v>0</v>
      </c>
      <c r="BH10" s="231">
        <f t="shared" si="37"/>
        <v>0</v>
      </c>
      <c r="BI10" s="233">
        <v>1</v>
      </c>
      <c r="BJ10" s="231">
        <f t="shared" si="38"/>
        <v>16.5</v>
      </c>
      <c r="BK10" s="231">
        <f t="shared" si="39"/>
        <v>36.387109235035744</v>
      </c>
      <c r="BL10" s="233">
        <v>11</v>
      </c>
      <c r="BM10" s="231">
        <f t="shared" si="40"/>
        <v>181.5</v>
      </c>
      <c r="BN10" s="231">
        <f t="shared" si="41"/>
        <v>400.25820158539318</v>
      </c>
      <c r="BO10" s="215"/>
    </row>
    <row r="11" spans="1:67" s="146" customFormat="1" ht="18.75" customHeight="1">
      <c r="A11" s="226">
        <f t="shared" si="42"/>
        <v>17</v>
      </c>
      <c r="B11" s="227" t="s">
        <v>48</v>
      </c>
      <c r="C11" s="228">
        <f t="shared" si="43"/>
        <v>17.899999999999999</v>
      </c>
      <c r="D11" s="233"/>
      <c r="E11" s="231">
        <f t="shared" si="0"/>
        <v>0</v>
      </c>
      <c r="F11" s="231">
        <f t="shared" si="1"/>
        <v>0</v>
      </c>
      <c r="G11" s="233"/>
      <c r="H11" s="231">
        <f t="shared" si="2"/>
        <v>0</v>
      </c>
      <c r="I11" s="231">
        <f t="shared" si="3"/>
        <v>0</v>
      </c>
      <c r="J11" s="233"/>
      <c r="K11" s="231">
        <f t="shared" si="4"/>
        <v>0</v>
      </c>
      <c r="L11" s="231">
        <f t="shared" si="5"/>
        <v>0</v>
      </c>
      <c r="M11" s="233"/>
      <c r="N11" s="231">
        <f t="shared" si="6"/>
        <v>0</v>
      </c>
      <c r="O11" s="231">
        <f t="shared" si="7"/>
        <v>0</v>
      </c>
      <c r="P11" s="233"/>
      <c r="Q11" s="231">
        <f t="shared" si="8"/>
        <v>0</v>
      </c>
      <c r="R11" s="231">
        <f t="shared" si="9"/>
        <v>0</v>
      </c>
      <c r="S11" s="233"/>
      <c r="T11" s="231">
        <f t="shared" si="10"/>
        <v>0</v>
      </c>
      <c r="U11" s="231">
        <f t="shared" si="11"/>
        <v>0</v>
      </c>
      <c r="V11" s="233"/>
      <c r="W11" s="231">
        <f t="shared" si="12"/>
        <v>0</v>
      </c>
      <c r="X11" s="231">
        <f t="shared" si="13"/>
        <v>0</v>
      </c>
      <c r="Y11" s="233"/>
      <c r="Z11" s="231">
        <f t="shared" si="14"/>
        <v>0</v>
      </c>
      <c r="AA11" s="231">
        <f t="shared" si="15"/>
        <v>0</v>
      </c>
      <c r="AB11" s="233"/>
      <c r="AC11" s="231">
        <f t="shared" si="16"/>
        <v>0</v>
      </c>
      <c r="AD11" s="231">
        <f t="shared" si="17"/>
        <v>0</v>
      </c>
      <c r="AE11" s="233"/>
      <c r="AF11" s="231">
        <f t="shared" si="18"/>
        <v>0</v>
      </c>
      <c r="AG11" s="231">
        <f t="shared" si="19"/>
        <v>0</v>
      </c>
      <c r="AH11" s="233"/>
      <c r="AI11" s="231">
        <f t="shared" si="20"/>
        <v>0</v>
      </c>
      <c r="AJ11" s="231">
        <f t="shared" si="21"/>
        <v>0</v>
      </c>
      <c r="AK11" s="233"/>
      <c r="AL11" s="231">
        <f t="shared" si="22"/>
        <v>0</v>
      </c>
      <c r="AM11" s="231">
        <f t="shared" si="23"/>
        <v>0</v>
      </c>
      <c r="AN11" s="233"/>
      <c r="AO11" s="231">
        <f t="shared" si="24"/>
        <v>0</v>
      </c>
      <c r="AP11" s="231">
        <f t="shared" si="25"/>
        <v>0</v>
      </c>
      <c r="AQ11" s="233"/>
      <c r="AR11" s="231">
        <f t="shared" si="26"/>
        <v>0</v>
      </c>
      <c r="AS11" s="231">
        <f t="shared" si="27"/>
        <v>0</v>
      </c>
      <c r="AT11" s="233"/>
      <c r="AU11" s="231">
        <f t="shared" si="28"/>
        <v>0</v>
      </c>
      <c r="AV11" s="231">
        <f t="shared" si="29"/>
        <v>0</v>
      </c>
      <c r="AW11" s="233"/>
      <c r="AX11" s="231">
        <f t="shared" si="30"/>
        <v>0</v>
      </c>
      <c r="AY11" s="231">
        <f t="shared" si="31"/>
        <v>0</v>
      </c>
      <c r="AZ11" s="233"/>
      <c r="BA11" s="231">
        <f t="shared" si="32"/>
        <v>0</v>
      </c>
      <c r="BB11" s="231">
        <f t="shared" si="33"/>
        <v>0</v>
      </c>
      <c r="BC11" s="233"/>
      <c r="BD11" s="231">
        <f t="shared" si="34"/>
        <v>0</v>
      </c>
      <c r="BE11" s="231">
        <f t="shared" si="35"/>
        <v>0</v>
      </c>
      <c r="BF11" s="233"/>
      <c r="BG11" s="231">
        <f t="shared" si="36"/>
        <v>0</v>
      </c>
      <c r="BH11" s="231">
        <f t="shared" si="37"/>
        <v>0</v>
      </c>
      <c r="BI11" s="233">
        <v>1</v>
      </c>
      <c r="BJ11" s="231">
        <f t="shared" si="38"/>
        <v>17.5</v>
      </c>
      <c r="BK11" s="231">
        <f t="shared" si="39"/>
        <v>44.424701820938054</v>
      </c>
      <c r="BL11" s="233">
        <v>22</v>
      </c>
      <c r="BM11" s="231">
        <f t="shared" si="40"/>
        <v>385</v>
      </c>
      <c r="BN11" s="231">
        <f t="shared" si="41"/>
        <v>977.34344006063725</v>
      </c>
      <c r="BO11" s="215"/>
    </row>
    <row r="12" spans="1:67" s="146" customFormat="1" ht="18.75" customHeight="1">
      <c r="A12" s="226">
        <f t="shared" si="42"/>
        <v>18</v>
      </c>
      <c r="B12" s="227" t="s">
        <v>48</v>
      </c>
      <c r="C12" s="228">
        <f t="shared" si="43"/>
        <v>18.899999999999999</v>
      </c>
      <c r="D12" s="233"/>
      <c r="E12" s="231">
        <f t="shared" si="0"/>
        <v>0</v>
      </c>
      <c r="F12" s="231">
        <f t="shared" si="1"/>
        <v>0</v>
      </c>
      <c r="G12" s="233"/>
      <c r="H12" s="231">
        <f t="shared" si="2"/>
        <v>0</v>
      </c>
      <c r="I12" s="231">
        <f t="shared" si="3"/>
        <v>0</v>
      </c>
      <c r="J12" s="233"/>
      <c r="K12" s="231">
        <f t="shared" si="4"/>
        <v>0</v>
      </c>
      <c r="L12" s="231">
        <f t="shared" si="5"/>
        <v>0</v>
      </c>
      <c r="M12" s="233"/>
      <c r="N12" s="231">
        <f t="shared" si="6"/>
        <v>0</v>
      </c>
      <c r="O12" s="231">
        <f t="shared" si="7"/>
        <v>0</v>
      </c>
      <c r="P12" s="233"/>
      <c r="Q12" s="231">
        <f t="shared" si="8"/>
        <v>0</v>
      </c>
      <c r="R12" s="231">
        <f t="shared" si="9"/>
        <v>0</v>
      </c>
      <c r="S12" s="233"/>
      <c r="T12" s="231">
        <f t="shared" si="10"/>
        <v>0</v>
      </c>
      <c r="U12" s="231">
        <f t="shared" si="11"/>
        <v>0</v>
      </c>
      <c r="V12" s="233"/>
      <c r="W12" s="231">
        <f t="shared" si="12"/>
        <v>0</v>
      </c>
      <c r="X12" s="231">
        <f t="shared" si="13"/>
        <v>0</v>
      </c>
      <c r="Y12" s="233"/>
      <c r="Z12" s="231">
        <f t="shared" si="14"/>
        <v>0</v>
      </c>
      <c r="AA12" s="231">
        <f t="shared" si="15"/>
        <v>0</v>
      </c>
      <c r="AB12" s="233"/>
      <c r="AC12" s="231">
        <f t="shared" si="16"/>
        <v>0</v>
      </c>
      <c r="AD12" s="231">
        <f t="shared" si="17"/>
        <v>0</v>
      </c>
      <c r="AE12" s="233"/>
      <c r="AF12" s="231">
        <f t="shared" si="18"/>
        <v>0</v>
      </c>
      <c r="AG12" s="231">
        <f t="shared" si="19"/>
        <v>0</v>
      </c>
      <c r="AH12" s="233"/>
      <c r="AI12" s="231">
        <f t="shared" si="20"/>
        <v>0</v>
      </c>
      <c r="AJ12" s="231">
        <f t="shared" si="21"/>
        <v>0</v>
      </c>
      <c r="AK12" s="233"/>
      <c r="AL12" s="231">
        <f t="shared" si="22"/>
        <v>0</v>
      </c>
      <c r="AM12" s="231">
        <f t="shared" si="23"/>
        <v>0</v>
      </c>
      <c r="AN12" s="233"/>
      <c r="AO12" s="231">
        <f t="shared" si="24"/>
        <v>0</v>
      </c>
      <c r="AP12" s="231">
        <f t="shared" si="25"/>
        <v>0</v>
      </c>
      <c r="AQ12" s="233"/>
      <c r="AR12" s="231">
        <f t="shared" si="26"/>
        <v>0</v>
      </c>
      <c r="AS12" s="231">
        <f t="shared" si="27"/>
        <v>0</v>
      </c>
      <c r="AT12" s="233"/>
      <c r="AU12" s="231">
        <f t="shared" si="28"/>
        <v>0</v>
      </c>
      <c r="AV12" s="231">
        <f t="shared" si="29"/>
        <v>0</v>
      </c>
      <c r="AW12" s="233"/>
      <c r="AX12" s="231">
        <f t="shared" si="30"/>
        <v>0</v>
      </c>
      <c r="AY12" s="231">
        <f t="shared" si="31"/>
        <v>0</v>
      </c>
      <c r="AZ12" s="233"/>
      <c r="BA12" s="231">
        <f t="shared" si="32"/>
        <v>0</v>
      </c>
      <c r="BB12" s="231">
        <f t="shared" si="33"/>
        <v>0</v>
      </c>
      <c r="BC12" s="233"/>
      <c r="BD12" s="231">
        <f t="shared" si="34"/>
        <v>0</v>
      </c>
      <c r="BE12" s="231">
        <f t="shared" si="35"/>
        <v>0</v>
      </c>
      <c r="BF12" s="233">
        <v>1</v>
      </c>
      <c r="BG12" s="231">
        <f t="shared" si="36"/>
        <v>18.5</v>
      </c>
      <c r="BH12" s="231">
        <f t="shared" si="37"/>
        <v>53.639355346088159</v>
      </c>
      <c r="BI12" s="233">
        <v>10</v>
      </c>
      <c r="BJ12" s="231">
        <f t="shared" si="38"/>
        <v>185</v>
      </c>
      <c r="BK12" s="231">
        <f t="shared" si="39"/>
        <v>536.39355346088155</v>
      </c>
      <c r="BL12" s="233">
        <v>6</v>
      </c>
      <c r="BM12" s="231">
        <f t="shared" si="40"/>
        <v>111</v>
      </c>
      <c r="BN12" s="231">
        <f t="shared" si="41"/>
        <v>321.83613207652894</v>
      </c>
      <c r="BO12" s="215"/>
    </row>
    <row r="13" spans="1:67" s="146" customFormat="1" ht="18.75" customHeight="1">
      <c r="A13" s="226">
        <f t="shared" si="42"/>
        <v>19</v>
      </c>
      <c r="B13" s="227" t="s">
        <v>48</v>
      </c>
      <c r="C13" s="228">
        <f t="shared" si="43"/>
        <v>19.899999999999999</v>
      </c>
      <c r="D13" s="233"/>
      <c r="E13" s="231">
        <f t="shared" si="0"/>
        <v>0</v>
      </c>
      <c r="F13" s="231">
        <f t="shared" si="1"/>
        <v>0</v>
      </c>
      <c r="G13" s="233"/>
      <c r="H13" s="231">
        <f t="shared" si="2"/>
        <v>0</v>
      </c>
      <c r="I13" s="231">
        <f t="shared" si="3"/>
        <v>0</v>
      </c>
      <c r="J13" s="233"/>
      <c r="K13" s="231">
        <f t="shared" si="4"/>
        <v>0</v>
      </c>
      <c r="L13" s="231">
        <f t="shared" si="5"/>
        <v>0</v>
      </c>
      <c r="M13" s="233"/>
      <c r="N13" s="231">
        <f t="shared" si="6"/>
        <v>0</v>
      </c>
      <c r="O13" s="231">
        <f t="shared" si="7"/>
        <v>0</v>
      </c>
      <c r="P13" s="233"/>
      <c r="Q13" s="231">
        <f t="shared" si="8"/>
        <v>0</v>
      </c>
      <c r="R13" s="231">
        <f t="shared" si="9"/>
        <v>0</v>
      </c>
      <c r="S13" s="233"/>
      <c r="T13" s="231">
        <f t="shared" si="10"/>
        <v>0</v>
      </c>
      <c r="U13" s="231">
        <f t="shared" si="11"/>
        <v>0</v>
      </c>
      <c r="V13" s="233"/>
      <c r="W13" s="231">
        <f t="shared" si="12"/>
        <v>0</v>
      </c>
      <c r="X13" s="231">
        <f t="shared" si="13"/>
        <v>0</v>
      </c>
      <c r="Y13" s="233"/>
      <c r="Z13" s="231">
        <f t="shared" si="14"/>
        <v>0</v>
      </c>
      <c r="AA13" s="231">
        <f t="shared" si="15"/>
        <v>0</v>
      </c>
      <c r="AB13" s="233"/>
      <c r="AC13" s="231">
        <f t="shared" si="16"/>
        <v>0</v>
      </c>
      <c r="AD13" s="231">
        <f t="shared" si="17"/>
        <v>0</v>
      </c>
      <c r="AE13" s="233"/>
      <c r="AF13" s="231">
        <f t="shared" si="18"/>
        <v>0</v>
      </c>
      <c r="AG13" s="231">
        <f t="shared" si="19"/>
        <v>0</v>
      </c>
      <c r="AH13" s="233"/>
      <c r="AI13" s="231">
        <f t="shared" si="20"/>
        <v>0</v>
      </c>
      <c r="AJ13" s="231">
        <f t="shared" si="21"/>
        <v>0</v>
      </c>
      <c r="AK13" s="233"/>
      <c r="AL13" s="231">
        <f t="shared" si="22"/>
        <v>0</v>
      </c>
      <c r="AM13" s="231">
        <f t="shared" si="23"/>
        <v>0</v>
      </c>
      <c r="AN13" s="233"/>
      <c r="AO13" s="231">
        <f t="shared" si="24"/>
        <v>0</v>
      </c>
      <c r="AP13" s="231">
        <f t="shared" si="25"/>
        <v>0</v>
      </c>
      <c r="AQ13" s="233"/>
      <c r="AR13" s="231">
        <f t="shared" si="26"/>
        <v>0</v>
      </c>
      <c r="AS13" s="231">
        <f t="shared" si="27"/>
        <v>0</v>
      </c>
      <c r="AT13" s="233"/>
      <c r="AU13" s="231">
        <f t="shared" si="28"/>
        <v>0</v>
      </c>
      <c r="AV13" s="231">
        <f t="shared" si="29"/>
        <v>0</v>
      </c>
      <c r="AW13" s="233"/>
      <c r="AX13" s="231">
        <f t="shared" si="30"/>
        <v>0</v>
      </c>
      <c r="AY13" s="231">
        <f t="shared" si="31"/>
        <v>0</v>
      </c>
      <c r="AZ13" s="233"/>
      <c r="BA13" s="231">
        <f t="shared" si="32"/>
        <v>0</v>
      </c>
      <c r="BB13" s="231">
        <f t="shared" si="33"/>
        <v>0</v>
      </c>
      <c r="BC13" s="233"/>
      <c r="BD13" s="231">
        <f t="shared" si="34"/>
        <v>0</v>
      </c>
      <c r="BE13" s="231">
        <f t="shared" si="35"/>
        <v>0</v>
      </c>
      <c r="BF13" s="233">
        <v>11</v>
      </c>
      <c r="BG13" s="231">
        <f t="shared" si="36"/>
        <v>214.5</v>
      </c>
      <c r="BH13" s="231">
        <f t="shared" si="37"/>
        <v>705.38277066758769</v>
      </c>
      <c r="BI13" s="233">
        <v>17</v>
      </c>
      <c r="BJ13" s="231">
        <f t="shared" si="38"/>
        <v>331.5</v>
      </c>
      <c r="BK13" s="231">
        <f t="shared" si="39"/>
        <v>1090.1370092135446</v>
      </c>
      <c r="BL13" s="233">
        <v>1</v>
      </c>
      <c r="BM13" s="231">
        <f t="shared" si="40"/>
        <v>19.5</v>
      </c>
      <c r="BN13" s="231">
        <f t="shared" si="41"/>
        <v>64.125706424326154</v>
      </c>
      <c r="BO13" s="215"/>
    </row>
    <row r="14" spans="1:67" s="146" customFormat="1" ht="18.75" customHeight="1">
      <c r="A14" s="226">
        <f t="shared" si="42"/>
        <v>20</v>
      </c>
      <c r="B14" s="227" t="s">
        <v>48</v>
      </c>
      <c r="C14" s="228">
        <f t="shared" si="43"/>
        <v>20.9</v>
      </c>
      <c r="D14" s="233"/>
      <c r="E14" s="231">
        <f t="shared" si="0"/>
        <v>0</v>
      </c>
      <c r="F14" s="231">
        <f t="shared" si="1"/>
        <v>0</v>
      </c>
      <c r="G14" s="233"/>
      <c r="H14" s="231">
        <f t="shared" si="2"/>
        <v>0</v>
      </c>
      <c r="I14" s="231">
        <f t="shared" si="3"/>
        <v>0</v>
      </c>
      <c r="J14" s="233"/>
      <c r="K14" s="231">
        <f t="shared" si="4"/>
        <v>0</v>
      </c>
      <c r="L14" s="231">
        <f t="shared" si="5"/>
        <v>0</v>
      </c>
      <c r="M14" s="233"/>
      <c r="N14" s="231">
        <f t="shared" si="6"/>
        <v>0</v>
      </c>
      <c r="O14" s="231">
        <f t="shared" si="7"/>
        <v>0</v>
      </c>
      <c r="P14" s="233"/>
      <c r="Q14" s="231">
        <f t="shared" si="8"/>
        <v>0</v>
      </c>
      <c r="R14" s="231">
        <f t="shared" si="9"/>
        <v>0</v>
      </c>
      <c r="S14" s="233"/>
      <c r="T14" s="231">
        <f t="shared" si="10"/>
        <v>0</v>
      </c>
      <c r="U14" s="231">
        <f t="shared" si="11"/>
        <v>0</v>
      </c>
      <c r="V14" s="233"/>
      <c r="W14" s="231">
        <f t="shared" si="12"/>
        <v>0</v>
      </c>
      <c r="X14" s="231">
        <f t="shared" si="13"/>
        <v>0</v>
      </c>
      <c r="Y14" s="233"/>
      <c r="Z14" s="231">
        <f t="shared" si="14"/>
        <v>0</v>
      </c>
      <c r="AA14" s="231">
        <f t="shared" si="15"/>
        <v>0</v>
      </c>
      <c r="AB14" s="233"/>
      <c r="AC14" s="231">
        <f t="shared" si="16"/>
        <v>0</v>
      </c>
      <c r="AD14" s="231">
        <f t="shared" si="17"/>
        <v>0</v>
      </c>
      <c r="AE14" s="233"/>
      <c r="AF14" s="231">
        <f t="shared" si="18"/>
        <v>0</v>
      </c>
      <c r="AG14" s="231">
        <f t="shared" si="19"/>
        <v>0</v>
      </c>
      <c r="AH14" s="233"/>
      <c r="AI14" s="231">
        <f t="shared" si="20"/>
        <v>0</v>
      </c>
      <c r="AJ14" s="231">
        <f t="shared" si="21"/>
        <v>0</v>
      </c>
      <c r="AK14" s="233"/>
      <c r="AL14" s="231">
        <f t="shared" si="22"/>
        <v>0</v>
      </c>
      <c r="AM14" s="231">
        <f t="shared" si="23"/>
        <v>0</v>
      </c>
      <c r="AN14" s="233"/>
      <c r="AO14" s="231">
        <f t="shared" si="24"/>
        <v>0</v>
      </c>
      <c r="AP14" s="231">
        <f t="shared" si="25"/>
        <v>0</v>
      </c>
      <c r="AQ14" s="233"/>
      <c r="AR14" s="231">
        <f t="shared" si="26"/>
        <v>0</v>
      </c>
      <c r="AS14" s="231">
        <f t="shared" si="27"/>
        <v>0</v>
      </c>
      <c r="AT14" s="233"/>
      <c r="AU14" s="231">
        <f t="shared" si="28"/>
        <v>0</v>
      </c>
      <c r="AV14" s="231">
        <f t="shared" si="29"/>
        <v>0</v>
      </c>
      <c r="AW14" s="233"/>
      <c r="AX14" s="231">
        <f t="shared" si="30"/>
        <v>0</v>
      </c>
      <c r="AY14" s="231">
        <f t="shared" si="31"/>
        <v>0</v>
      </c>
      <c r="AZ14" s="233">
        <v>2</v>
      </c>
      <c r="BA14" s="231">
        <f t="shared" si="32"/>
        <v>41</v>
      </c>
      <c r="BB14" s="231">
        <f t="shared" si="33"/>
        <v>151.96083845403294</v>
      </c>
      <c r="BC14" s="233">
        <v>9</v>
      </c>
      <c r="BD14" s="231">
        <f t="shared" si="34"/>
        <v>184.5</v>
      </c>
      <c r="BE14" s="231">
        <f t="shared" si="35"/>
        <v>683.82377304314821</v>
      </c>
      <c r="BF14" s="233">
        <v>17</v>
      </c>
      <c r="BG14" s="231">
        <f t="shared" si="36"/>
        <v>348.5</v>
      </c>
      <c r="BH14" s="231">
        <f t="shared" si="37"/>
        <v>1291.66712685928</v>
      </c>
      <c r="BI14" s="233">
        <v>1</v>
      </c>
      <c r="BJ14" s="231">
        <f t="shared" si="38"/>
        <v>20.5</v>
      </c>
      <c r="BK14" s="231">
        <f t="shared" si="39"/>
        <v>75.980419227016469</v>
      </c>
      <c r="BL14" s="233"/>
      <c r="BM14" s="231">
        <f t="shared" si="40"/>
        <v>0</v>
      </c>
      <c r="BN14" s="231">
        <f t="shared" si="41"/>
        <v>0</v>
      </c>
      <c r="BO14" s="215"/>
    </row>
    <row r="15" spans="1:67" s="146" customFormat="1" ht="18.75" customHeight="1">
      <c r="A15" s="226">
        <f t="shared" si="42"/>
        <v>21</v>
      </c>
      <c r="B15" s="227" t="s">
        <v>48</v>
      </c>
      <c r="C15" s="228">
        <f t="shared" si="43"/>
        <v>21.9</v>
      </c>
      <c r="D15" s="233"/>
      <c r="E15" s="231">
        <f t="shared" si="0"/>
        <v>0</v>
      </c>
      <c r="F15" s="231">
        <f t="shared" si="1"/>
        <v>0</v>
      </c>
      <c r="G15" s="233"/>
      <c r="H15" s="231">
        <f t="shared" si="2"/>
        <v>0</v>
      </c>
      <c r="I15" s="231">
        <f t="shared" si="3"/>
        <v>0</v>
      </c>
      <c r="J15" s="233"/>
      <c r="K15" s="231">
        <f t="shared" si="4"/>
        <v>0</v>
      </c>
      <c r="L15" s="231">
        <f t="shared" si="5"/>
        <v>0</v>
      </c>
      <c r="M15" s="233"/>
      <c r="N15" s="231">
        <f t="shared" si="6"/>
        <v>0</v>
      </c>
      <c r="O15" s="231">
        <f t="shared" si="7"/>
        <v>0</v>
      </c>
      <c r="P15" s="233"/>
      <c r="Q15" s="231">
        <f t="shared" si="8"/>
        <v>0</v>
      </c>
      <c r="R15" s="231">
        <f t="shared" si="9"/>
        <v>0</v>
      </c>
      <c r="S15" s="233"/>
      <c r="T15" s="231">
        <f t="shared" si="10"/>
        <v>0</v>
      </c>
      <c r="U15" s="231">
        <f t="shared" si="11"/>
        <v>0</v>
      </c>
      <c r="V15" s="233"/>
      <c r="W15" s="231">
        <f t="shared" si="12"/>
        <v>0</v>
      </c>
      <c r="X15" s="231">
        <f t="shared" si="13"/>
        <v>0</v>
      </c>
      <c r="Y15" s="233"/>
      <c r="Z15" s="231">
        <f t="shared" si="14"/>
        <v>0</v>
      </c>
      <c r="AA15" s="231">
        <f t="shared" si="15"/>
        <v>0</v>
      </c>
      <c r="AB15" s="233"/>
      <c r="AC15" s="231">
        <f t="shared" si="16"/>
        <v>0</v>
      </c>
      <c r="AD15" s="231">
        <f t="shared" si="17"/>
        <v>0</v>
      </c>
      <c r="AE15" s="233"/>
      <c r="AF15" s="231">
        <f t="shared" si="18"/>
        <v>0</v>
      </c>
      <c r="AG15" s="231">
        <f t="shared" si="19"/>
        <v>0</v>
      </c>
      <c r="AH15" s="233"/>
      <c r="AI15" s="231">
        <f t="shared" si="20"/>
        <v>0</v>
      </c>
      <c r="AJ15" s="231">
        <f t="shared" si="21"/>
        <v>0</v>
      </c>
      <c r="AK15" s="233"/>
      <c r="AL15" s="231">
        <f t="shared" si="22"/>
        <v>0</v>
      </c>
      <c r="AM15" s="231">
        <f t="shared" si="23"/>
        <v>0</v>
      </c>
      <c r="AN15" s="233"/>
      <c r="AO15" s="231">
        <f t="shared" si="24"/>
        <v>0</v>
      </c>
      <c r="AP15" s="231">
        <f t="shared" si="25"/>
        <v>0</v>
      </c>
      <c r="AQ15" s="233"/>
      <c r="AR15" s="231">
        <f t="shared" si="26"/>
        <v>0</v>
      </c>
      <c r="AS15" s="231">
        <f t="shared" si="27"/>
        <v>0</v>
      </c>
      <c r="AT15" s="233"/>
      <c r="AU15" s="231">
        <f t="shared" si="28"/>
        <v>0</v>
      </c>
      <c r="AV15" s="231">
        <f t="shared" si="29"/>
        <v>0</v>
      </c>
      <c r="AW15" s="233">
        <v>2</v>
      </c>
      <c r="AX15" s="231">
        <f t="shared" si="30"/>
        <v>43</v>
      </c>
      <c r="AY15" s="231">
        <f t="shared" si="31"/>
        <v>178.60424301941808</v>
      </c>
      <c r="AZ15" s="233">
        <v>18</v>
      </c>
      <c r="BA15" s="231">
        <f t="shared" si="32"/>
        <v>387</v>
      </c>
      <c r="BB15" s="231">
        <f t="shared" si="33"/>
        <v>1607.4381871747628</v>
      </c>
      <c r="BC15" s="233">
        <v>20</v>
      </c>
      <c r="BD15" s="231">
        <f t="shared" si="34"/>
        <v>430</v>
      </c>
      <c r="BE15" s="231">
        <f t="shared" si="35"/>
        <v>1786.0424301941807</v>
      </c>
      <c r="BF15" s="233">
        <v>1</v>
      </c>
      <c r="BG15" s="231">
        <f t="shared" si="36"/>
        <v>21.5</v>
      </c>
      <c r="BH15" s="231">
        <f t="shared" si="37"/>
        <v>89.302121509709039</v>
      </c>
      <c r="BI15" s="233"/>
      <c r="BJ15" s="231">
        <f t="shared" si="38"/>
        <v>0</v>
      </c>
      <c r="BK15" s="231">
        <f t="shared" si="39"/>
        <v>0</v>
      </c>
      <c r="BL15" s="233"/>
      <c r="BM15" s="231">
        <f t="shared" si="40"/>
        <v>0</v>
      </c>
      <c r="BN15" s="231">
        <f t="shared" si="41"/>
        <v>0</v>
      </c>
      <c r="BO15" s="215"/>
    </row>
    <row r="16" spans="1:67" s="146" customFormat="1" ht="18.75" customHeight="1">
      <c r="A16" s="226">
        <f t="shared" si="42"/>
        <v>22</v>
      </c>
      <c r="B16" s="227" t="s">
        <v>48</v>
      </c>
      <c r="C16" s="228">
        <f t="shared" si="43"/>
        <v>22.9</v>
      </c>
      <c r="D16" s="233"/>
      <c r="E16" s="231">
        <f t="shared" si="0"/>
        <v>0</v>
      </c>
      <c r="F16" s="231">
        <f t="shared" si="1"/>
        <v>0</v>
      </c>
      <c r="G16" s="233"/>
      <c r="H16" s="231">
        <f t="shared" si="2"/>
        <v>0</v>
      </c>
      <c r="I16" s="231">
        <f t="shared" si="3"/>
        <v>0</v>
      </c>
      <c r="J16" s="233"/>
      <c r="K16" s="231">
        <f t="shared" si="4"/>
        <v>0</v>
      </c>
      <c r="L16" s="231">
        <f t="shared" si="5"/>
        <v>0</v>
      </c>
      <c r="M16" s="233"/>
      <c r="N16" s="231">
        <f t="shared" si="6"/>
        <v>0</v>
      </c>
      <c r="O16" s="231">
        <f t="shared" si="7"/>
        <v>0</v>
      </c>
      <c r="P16" s="233"/>
      <c r="Q16" s="231">
        <f t="shared" si="8"/>
        <v>0</v>
      </c>
      <c r="R16" s="231">
        <f t="shared" si="9"/>
        <v>0</v>
      </c>
      <c r="S16" s="233"/>
      <c r="T16" s="231">
        <f t="shared" si="10"/>
        <v>0</v>
      </c>
      <c r="U16" s="231">
        <f t="shared" si="11"/>
        <v>0</v>
      </c>
      <c r="V16" s="233"/>
      <c r="W16" s="231">
        <f t="shared" si="12"/>
        <v>0</v>
      </c>
      <c r="X16" s="231">
        <f t="shared" si="13"/>
        <v>0</v>
      </c>
      <c r="Y16" s="233"/>
      <c r="Z16" s="231">
        <f t="shared" si="14"/>
        <v>0</v>
      </c>
      <c r="AA16" s="231">
        <f t="shared" si="15"/>
        <v>0</v>
      </c>
      <c r="AB16" s="234"/>
      <c r="AC16" s="231">
        <f t="shared" si="16"/>
        <v>0</v>
      </c>
      <c r="AD16" s="231">
        <f t="shared" si="17"/>
        <v>0</v>
      </c>
      <c r="AE16" s="234"/>
      <c r="AF16" s="231">
        <f t="shared" si="18"/>
        <v>0</v>
      </c>
      <c r="AG16" s="231">
        <f t="shared" si="19"/>
        <v>0</v>
      </c>
      <c r="AH16" s="233"/>
      <c r="AI16" s="231">
        <f t="shared" si="20"/>
        <v>0</v>
      </c>
      <c r="AJ16" s="231">
        <f t="shared" si="21"/>
        <v>0</v>
      </c>
      <c r="AK16" s="233"/>
      <c r="AL16" s="231">
        <f t="shared" si="22"/>
        <v>0</v>
      </c>
      <c r="AM16" s="231">
        <f t="shared" si="23"/>
        <v>0</v>
      </c>
      <c r="AN16" s="233"/>
      <c r="AO16" s="231">
        <f t="shared" si="24"/>
        <v>0</v>
      </c>
      <c r="AP16" s="231">
        <f t="shared" si="25"/>
        <v>0</v>
      </c>
      <c r="AQ16" s="233"/>
      <c r="AR16" s="231">
        <f t="shared" si="26"/>
        <v>0</v>
      </c>
      <c r="AS16" s="231">
        <f t="shared" si="27"/>
        <v>0</v>
      </c>
      <c r="AT16" s="233">
        <v>5</v>
      </c>
      <c r="AU16" s="231">
        <f t="shared" si="28"/>
        <v>112.5</v>
      </c>
      <c r="AV16" s="231">
        <f t="shared" si="29"/>
        <v>520.95672858922751</v>
      </c>
      <c r="AW16" s="233">
        <v>20</v>
      </c>
      <c r="AX16" s="231">
        <f t="shared" si="30"/>
        <v>450</v>
      </c>
      <c r="AY16" s="231">
        <f t="shared" si="31"/>
        <v>2083.82691435691</v>
      </c>
      <c r="AZ16" s="233">
        <v>10</v>
      </c>
      <c r="BA16" s="231">
        <f t="shared" si="32"/>
        <v>225</v>
      </c>
      <c r="BB16" s="231">
        <f t="shared" si="33"/>
        <v>1041.913457178455</v>
      </c>
      <c r="BC16" s="233">
        <v>1</v>
      </c>
      <c r="BD16" s="231">
        <f t="shared" si="34"/>
        <v>22.5</v>
      </c>
      <c r="BE16" s="231">
        <f t="shared" si="35"/>
        <v>104.19134571784549</v>
      </c>
      <c r="BF16" s="233"/>
      <c r="BG16" s="231">
        <f t="shared" si="36"/>
        <v>0</v>
      </c>
      <c r="BH16" s="231">
        <f t="shared" si="37"/>
        <v>0</v>
      </c>
      <c r="BI16" s="233"/>
      <c r="BJ16" s="231">
        <f t="shared" si="38"/>
        <v>0</v>
      </c>
      <c r="BK16" s="231">
        <f t="shared" si="39"/>
        <v>0</v>
      </c>
      <c r="BL16" s="233"/>
      <c r="BM16" s="231">
        <f t="shared" si="40"/>
        <v>0</v>
      </c>
      <c r="BN16" s="231">
        <f t="shared" si="41"/>
        <v>0</v>
      </c>
      <c r="BO16" s="215"/>
    </row>
    <row r="17" spans="1:67" s="146" customFormat="1" ht="18.75" customHeight="1">
      <c r="A17" s="226">
        <f t="shared" si="42"/>
        <v>23</v>
      </c>
      <c r="B17" s="227" t="s">
        <v>48</v>
      </c>
      <c r="C17" s="228">
        <f t="shared" si="43"/>
        <v>23.9</v>
      </c>
      <c r="D17" s="233"/>
      <c r="E17" s="231">
        <f t="shared" si="0"/>
        <v>0</v>
      </c>
      <c r="F17" s="231">
        <f t="shared" si="1"/>
        <v>0</v>
      </c>
      <c r="G17" s="233"/>
      <c r="H17" s="231">
        <f t="shared" si="2"/>
        <v>0</v>
      </c>
      <c r="I17" s="231">
        <f t="shared" si="3"/>
        <v>0</v>
      </c>
      <c r="J17" s="233"/>
      <c r="K17" s="231">
        <f t="shared" si="4"/>
        <v>0</v>
      </c>
      <c r="L17" s="231">
        <f t="shared" si="5"/>
        <v>0</v>
      </c>
      <c r="M17" s="233"/>
      <c r="N17" s="231">
        <f t="shared" si="6"/>
        <v>0</v>
      </c>
      <c r="O17" s="231">
        <f t="shared" si="7"/>
        <v>0</v>
      </c>
      <c r="P17" s="233"/>
      <c r="Q17" s="231">
        <f t="shared" si="8"/>
        <v>0</v>
      </c>
      <c r="R17" s="231">
        <f t="shared" si="9"/>
        <v>0</v>
      </c>
      <c r="S17" s="233"/>
      <c r="T17" s="231">
        <f t="shared" si="10"/>
        <v>0</v>
      </c>
      <c r="U17" s="231">
        <f t="shared" si="11"/>
        <v>0</v>
      </c>
      <c r="V17" s="233"/>
      <c r="W17" s="231">
        <f t="shared" si="12"/>
        <v>0</v>
      </c>
      <c r="X17" s="231">
        <f t="shared" si="13"/>
        <v>0</v>
      </c>
      <c r="Y17" s="233"/>
      <c r="Z17" s="231">
        <f t="shared" si="14"/>
        <v>0</v>
      </c>
      <c r="AA17" s="231">
        <f t="shared" si="15"/>
        <v>0</v>
      </c>
      <c r="AB17" s="233"/>
      <c r="AC17" s="231">
        <f t="shared" si="16"/>
        <v>0</v>
      </c>
      <c r="AD17" s="231">
        <f t="shared" si="17"/>
        <v>0</v>
      </c>
      <c r="AE17" s="233"/>
      <c r="AF17" s="231">
        <f t="shared" si="18"/>
        <v>0</v>
      </c>
      <c r="AG17" s="231">
        <f t="shared" si="19"/>
        <v>0</v>
      </c>
      <c r="AH17" s="233"/>
      <c r="AI17" s="231">
        <f t="shared" si="20"/>
        <v>0</v>
      </c>
      <c r="AJ17" s="231">
        <f t="shared" si="21"/>
        <v>0</v>
      </c>
      <c r="AK17" s="233"/>
      <c r="AL17" s="231">
        <f t="shared" si="22"/>
        <v>0</v>
      </c>
      <c r="AM17" s="231">
        <f t="shared" si="23"/>
        <v>0</v>
      </c>
      <c r="AN17" s="233"/>
      <c r="AO17" s="231">
        <f t="shared" si="24"/>
        <v>0</v>
      </c>
      <c r="AP17" s="231">
        <f t="shared" si="25"/>
        <v>0</v>
      </c>
      <c r="AQ17" s="233">
        <v>6</v>
      </c>
      <c r="AR17" s="231">
        <f t="shared" si="26"/>
        <v>141</v>
      </c>
      <c r="AS17" s="231">
        <f t="shared" si="27"/>
        <v>724.50284728663519</v>
      </c>
      <c r="AT17" s="233">
        <v>22</v>
      </c>
      <c r="AU17" s="231">
        <f t="shared" si="28"/>
        <v>517</v>
      </c>
      <c r="AV17" s="231">
        <f t="shared" si="29"/>
        <v>2656.5104400509954</v>
      </c>
      <c r="AW17" s="233">
        <v>8</v>
      </c>
      <c r="AX17" s="231">
        <f t="shared" si="30"/>
        <v>188</v>
      </c>
      <c r="AY17" s="231">
        <f t="shared" si="31"/>
        <v>966.00379638218021</v>
      </c>
      <c r="AZ17" s="233"/>
      <c r="BA17" s="231">
        <f t="shared" si="32"/>
        <v>0</v>
      </c>
      <c r="BB17" s="231">
        <f t="shared" si="33"/>
        <v>0</v>
      </c>
      <c r="BC17" s="233"/>
      <c r="BD17" s="231">
        <f t="shared" si="34"/>
        <v>0</v>
      </c>
      <c r="BE17" s="231">
        <f t="shared" si="35"/>
        <v>0</v>
      </c>
      <c r="BF17" s="233"/>
      <c r="BG17" s="231">
        <f t="shared" si="36"/>
        <v>0</v>
      </c>
      <c r="BH17" s="231">
        <f t="shared" si="37"/>
        <v>0</v>
      </c>
      <c r="BI17" s="233"/>
      <c r="BJ17" s="231">
        <f t="shared" si="38"/>
        <v>0</v>
      </c>
      <c r="BK17" s="231">
        <f t="shared" si="39"/>
        <v>0</v>
      </c>
      <c r="BL17" s="233"/>
      <c r="BM17" s="231">
        <f t="shared" si="40"/>
        <v>0</v>
      </c>
      <c r="BN17" s="231">
        <f t="shared" si="41"/>
        <v>0</v>
      </c>
      <c r="BO17" s="215"/>
    </row>
    <row r="18" spans="1:67" s="146" customFormat="1" ht="18.75" customHeight="1">
      <c r="A18" s="226">
        <f t="shared" si="42"/>
        <v>24</v>
      </c>
      <c r="B18" s="227" t="s">
        <v>48</v>
      </c>
      <c r="C18" s="228">
        <f t="shared" si="43"/>
        <v>24.9</v>
      </c>
      <c r="D18" s="233"/>
      <c r="E18" s="231">
        <f t="shared" si="0"/>
        <v>0</v>
      </c>
      <c r="F18" s="231">
        <f t="shared" si="1"/>
        <v>0</v>
      </c>
      <c r="G18" s="233"/>
      <c r="H18" s="231">
        <f t="shared" si="2"/>
        <v>0</v>
      </c>
      <c r="I18" s="231">
        <f t="shared" si="3"/>
        <v>0</v>
      </c>
      <c r="J18" s="233"/>
      <c r="K18" s="231">
        <f t="shared" si="4"/>
        <v>0</v>
      </c>
      <c r="L18" s="231">
        <f t="shared" si="5"/>
        <v>0</v>
      </c>
      <c r="M18" s="233"/>
      <c r="N18" s="231">
        <f t="shared" si="6"/>
        <v>0</v>
      </c>
      <c r="O18" s="231">
        <f t="shared" si="7"/>
        <v>0</v>
      </c>
      <c r="P18" s="233"/>
      <c r="Q18" s="231">
        <f t="shared" si="8"/>
        <v>0</v>
      </c>
      <c r="R18" s="231">
        <f t="shared" si="9"/>
        <v>0</v>
      </c>
      <c r="S18" s="233"/>
      <c r="T18" s="231">
        <f t="shared" si="10"/>
        <v>0</v>
      </c>
      <c r="U18" s="231">
        <f t="shared" si="11"/>
        <v>0</v>
      </c>
      <c r="V18" s="233"/>
      <c r="W18" s="231">
        <f t="shared" si="12"/>
        <v>0</v>
      </c>
      <c r="X18" s="231">
        <f t="shared" si="13"/>
        <v>0</v>
      </c>
      <c r="Y18" s="233"/>
      <c r="Z18" s="231">
        <f t="shared" si="14"/>
        <v>0</v>
      </c>
      <c r="AA18" s="231">
        <f t="shared" si="15"/>
        <v>0</v>
      </c>
      <c r="AB18" s="233"/>
      <c r="AC18" s="231">
        <f t="shared" si="16"/>
        <v>0</v>
      </c>
      <c r="AD18" s="231">
        <f t="shared" si="17"/>
        <v>0</v>
      </c>
      <c r="AE18" s="233"/>
      <c r="AF18" s="231">
        <f t="shared" si="18"/>
        <v>0</v>
      </c>
      <c r="AG18" s="231">
        <f t="shared" si="19"/>
        <v>0</v>
      </c>
      <c r="AH18" s="233"/>
      <c r="AI18" s="231">
        <f t="shared" si="20"/>
        <v>0</v>
      </c>
      <c r="AJ18" s="231">
        <f t="shared" si="21"/>
        <v>0</v>
      </c>
      <c r="AK18" s="233"/>
      <c r="AL18" s="231">
        <f t="shared" si="22"/>
        <v>0</v>
      </c>
      <c r="AM18" s="231">
        <f t="shared" si="23"/>
        <v>0</v>
      </c>
      <c r="AN18" s="233">
        <v>3</v>
      </c>
      <c r="AO18" s="231">
        <f t="shared" si="24"/>
        <v>73.5</v>
      </c>
      <c r="AP18" s="231">
        <f t="shared" si="25"/>
        <v>417.25107132182234</v>
      </c>
      <c r="AQ18" s="233">
        <v>22</v>
      </c>
      <c r="AR18" s="231">
        <f t="shared" si="26"/>
        <v>539</v>
      </c>
      <c r="AS18" s="231">
        <f t="shared" si="27"/>
        <v>3059.841189693364</v>
      </c>
      <c r="AT18" s="233">
        <v>3</v>
      </c>
      <c r="AU18" s="231">
        <f t="shared" si="28"/>
        <v>73.5</v>
      </c>
      <c r="AV18" s="231">
        <f t="shared" si="29"/>
        <v>417.25107132182234</v>
      </c>
      <c r="AW18" s="233"/>
      <c r="AX18" s="231">
        <f t="shared" si="30"/>
        <v>0</v>
      </c>
      <c r="AY18" s="231">
        <f t="shared" si="31"/>
        <v>0</v>
      </c>
      <c r="AZ18" s="233"/>
      <c r="BA18" s="231">
        <f t="shared" si="32"/>
        <v>0</v>
      </c>
      <c r="BB18" s="231">
        <f t="shared" si="33"/>
        <v>0</v>
      </c>
      <c r="BC18" s="233"/>
      <c r="BD18" s="231">
        <f t="shared" si="34"/>
        <v>0</v>
      </c>
      <c r="BE18" s="231">
        <f t="shared" si="35"/>
        <v>0</v>
      </c>
      <c r="BF18" s="233"/>
      <c r="BG18" s="231">
        <f t="shared" si="36"/>
        <v>0</v>
      </c>
      <c r="BH18" s="231">
        <f t="shared" si="37"/>
        <v>0</v>
      </c>
      <c r="BI18" s="233"/>
      <c r="BJ18" s="231">
        <f t="shared" si="38"/>
        <v>0</v>
      </c>
      <c r="BK18" s="231">
        <f t="shared" si="39"/>
        <v>0</v>
      </c>
      <c r="BL18" s="233"/>
      <c r="BM18" s="231">
        <f t="shared" si="40"/>
        <v>0</v>
      </c>
      <c r="BN18" s="231">
        <f t="shared" si="41"/>
        <v>0</v>
      </c>
      <c r="BO18" s="215"/>
    </row>
    <row r="19" spans="1:67" s="146" customFormat="1" ht="18.75" customHeight="1">
      <c r="A19" s="226">
        <f t="shared" si="42"/>
        <v>25</v>
      </c>
      <c r="B19" s="227" t="s">
        <v>48</v>
      </c>
      <c r="C19" s="228">
        <f t="shared" si="43"/>
        <v>25.9</v>
      </c>
      <c r="D19" s="233"/>
      <c r="E19" s="231">
        <f t="shared" si="0"/>
        <v>0</v>
      </c>
      <c r="F19" s="231">
        <f t="shared" si="1"/>
        <v>0</v>
      </c>
      <c r="G19" s="233"/>
      <c r="H19" s="231">
        <f t="shared" si="2"/>
        <v>0</v>
      </c>
      <c r="I19" s="231">
        <f t="shared" si="3"/>
        <v>0</v>
      </c>
      <c r="J19" s="233"/>
      <c r="K19" s="231">
        <f t="shared" si="4"/>
        <v>0</v>
      </c>
      <c r="L19" s="231">
        <f t="shared" si="5"/>
        <v>0</v>
      </c>
      <c r="M19" s="233"/>
      <c r="N19" s="231">
        <f t="shared" si="6"/>
        <v>0</v>
      </c>
      <c r="O19" s="231">
        <f t="shared" si="7"/>
        <v>0</v>
      </c>
      <c r="P19" s="233"/>
      <c r="Q19" s="231">
        <f t="shared" si="8"/>
        <v>0</v>
      </c>
      <c r="R19" s="231">
        <f t="shared" si="9"/>
        <v>0</v>
      </c>
      <c r="S19" s="233"/>
      <c r="T19" s="231">
        <f t="shared" si="10"/>
        <v>0</v>
      </c>
      <c r="U19" s="231">
        <f t="shared" si="11"/>
        <v>0</v>
      </c>
      <c r="V19" s="233"/>
      <c r="W19" s="231">
        <f t="shared" si="12"/>
        <v>0</v>
      </c>
      <c r="X19" s="231">
        <f t="shared" si="13"/>
        <v>0</v>
      </c>
      <c r="Y19" s="233"/>
      <c r="Z19" s="231">
        <f t="shared" si="14"/>
        <v>0</v>
      </c>
      <c r="AA19" s="231">
        <f t="shared" si="15"/>
        <v>0</v>
      </c>
      <c r="AB19" s="233"/>
      <c r="AC19" s="231">
        <f t="shared" si="16"/>
        <v>0</v>
      </c>
      <c r="AD19" s="231">
        <f t="shared" si="17"/>
        <v>0</v>
      </c>
      <c r="AE19" s="233"/>
      <c r="AF19" s="231">
        <f t="shared" si="18"/>
        <v>0</v>
      </c>
      <c r="AG19" s="231">
        <f t="shared" si="19"/>
        <v>0</v>
      </c>
      <c r="AH19" s="233"/>
      <c r="AI19" s="231">
        <f t="shared" si="20"/>
        <v>0</v>
      </c>
      <c r="AJ19" s="231">
        <f t="shared" si="21"/>
        <v>0</v>
      </c>
      <c r="AK19" s="233">
        <v>1</v>
      </c>
      <c r="AL19" s="231">
        <f t="shared" si="22"/>
        <v>25.5</v>
      </c>
      <c r="AM19" s="231">
        <f t="shared" si="23"/>
        <v>159.29692856766525</v>
      </c>
      <c r="AN19" s="233">
        <v>23</v>
      </c>
      <c r="AO19" s="231">
        <f t="shared" si="24"/>
        <v>586.5</v>
      </c>
      <c r="AP19" s="231">
        <f t="shared" si="25"/>
        <v>3663.8293570563005</v>
      </c>
      <c r="AQ19" s="233">
        <v>2</v>
      </c>
      <c r="AR19" s="231">
        <f t="shared" si="26"/>
        <v>51</v>
      </c>
      <c r="AS19" s="231">
        <f t="shared" si="27"/>
        <v>318.5938571353305</v>
      </c>
      <c r="AT19" s="233"/>
      <c r="AU19" s="231">
        <f t="shared" si="28"/>
        <v>0</v>
      </c>
      <c r="AV19" s="231">
        <f t="shared" si="29"/>
        <v>0</v>
      </c>
      <c r="AW19" s="233"/>
      <c r="AX19" s="231">
        <f t="shared" si="30"/>
        <v>0</v>
      </c>
      <c r="AY19" s="231">
        <f t="shared" si="31"/>
        <v>0</v>
      </c>
      <c r="AZ19" s="233"/>
      <c r="BA19" s="231">
        <f t="shared" si="32"/>
        <v>0</v>
      </c>
      <c r="BB19" s="231">
        <f t="shared" si="33"/>
        <v>0</v>
      </c>
      <c r="BC19" s="233"/>
      <c r="BD19" s="231">
        <f t="shared" si="34"/>
        <v>0</v>
      </c>
      <c r="BE19" s="231">
        <f t="shared" si="35"/>
        <v>0</v>
      </c>
      <c r="BF19" s="233"/>
      <c r="BG19" s="231">
        <f t="shared" si="36"/>
        <v>0</v>
      </c>
      <c r="BH19" s="231">
        <f t="shared" si="37"/>
        <v>0</v>
      </c>
      <c r="BI19" s="233"/>
      <c r="BJ19" s="231">
        <f t="shared" si="38"/>
        <v>0</v>
      </c>
      <c r="BK19" s="231">
        <f t="shared" si="39"/>
        <v>0</v>
      </c>
      <c r="BL19" s="233"/>
      <c r="BM19" s="231">
        <f t="shared" si="40"/>
        <v>0</v>
      </c>
      <c r="BN19" s="231">
        <f t="shared" si="41"/>
        <v>0</v>
      </c>
      <c r="BO19" s="215"/>
    </row>
    <row r="20" spans="1:67" s="146" customFormat="1" ht="18.75" customHeight="1">
      <c r="A20" s="226">
        <f t="shared" si="42"/>
        <v>26</v>
      </c>
      <c r="B20" s="227" t="s">
        <v>48</v>
      </c>
      <c r="C20" s="228">
        <f t="shared" si="43"/>
        <v>26.9</v>
      </c>
      <c r="D20" s="233"/>
      <c r="E20" s="231">
        <f t="shared" si="0"/>
        <v>0</v>
      </c>
      <c r="F20" s="231">
        <f t="shared" si="1"/>
        <v>0</v>
      </c>
      <c r="G20" s="233"/>
      <c r="H20" s="231">
        <f t="shared" si="2"/>
        <v>0</v>
      </c>
      <c r="I20" s="231">
        <f t="shared" si="3"/>
        <v>0</v>
      </c>
      <c r="J20" s="233"/>
      <c r="K20" s="231">
        <f t="shared" si="4"/>
        <v>0</v>
      </c>
      <c r="L20" s="231">
        <f t="shared" si="5"/>
        <v>0</v>
      </c>
      <c r="M20" s="233"/>
      <c r="N20" s="231">
        <f t="shared" si="6"/>
        <v>0</v>
      </c>
      <c r="O20" s="231">
        <f t="shared" si="7"/>
        <v>0</v>
      </c>
      <c r="P20" s="233"/>
      <c r="Q20" s="231">
        <f t="shared" si="8"/>
        <v>0</v>
      </c>
      <c r="R20" s="231">
        <f t="shared" si="9"/>
        <v>0</v>
      </c>
      <c r="S20" s="233"/>
      <c r="T20" s="231">
        <f t="shared" si="10"/>
        <v>0</v>
      </c>
      <c r="U20" s="231">
        <f t="shared" si="11"/>
        <v>0</v>
      </c>
      <c r="V20" s="233"/>
      <c r="W20" s="231">
        <f t="shared" si="12"/>
        <v>0</v>
      </c>
      <c r="X20" s="231">
        <f t="shared" si="13"/>
        <v>0</v>
      </c>
      <c r="Y20" s="233"/>
      <c r="Z20" s="231">
        <f t="shared" si="14"/>
        <v>0</v>
      </c>
      <c r="AA20" s="231">
        <f t="shared" si="15"/>
        <v>0</v>
      </c>
      <c r="AB20" s="233"/>
      <c r="AC20" s="231">
        <f t="shared" si="16"/>
        <v>0</v>
      </c>
      <c r="AD20" s="231">
        <f t="shared" si="17"/>
        <v>0</v>
      </c>
      <c r="AE20" s="233"/>
      <c r="AF20" s="231">
        <f t="shared" si="18"/>
        <v>0</v>
      </c>
      <c r="AG20" s="231">
        <f t="shared" si="19"/>
        <v>0</v>
      </c>
      <c r="AH20" s="233">
        <v>2</v>
      </c>
      <c r="AI20" s="231">
        <f t="shared" si="20"/>
        <v>53</v>
      </c>
      <c r="AJ20" s="231">
        <f t="shared" si="21"/>
        <v>362.99566586373857</v>
      </c>
      <c r="AK20" s="233">
        <v>25</v>
      </c>
      <c r="AL20" s="231">
        <f t="shared" si="22"/>
        <v>662.5</v>
      </c>
      <c r="AM20" s="231">
        <f t="shared" si="23"/>
        <v>4537.4458232967318</v>
      </c>
      <c r="AN20" s="233">
        <v>4</v>
      </c>
      <c r="AO20" s="231">
        <f t="shared" si="24"/>
        <v>106</v>
      </c>
      <c r="AP20" s="231">
        <f t="shared" si="25"/>
        <v>725.99133172747713</v>
      </c>
      <c r="AQ20" s="233"/>
      <c r="AR20" s="231">
        <f t="shared" si="26"/>
        <v>0</v>
      </c>
      <c r="AS20" s="231">
        <f t="shared" si="27"/>
        <v>0</v>
      </c>
      <c r="AT20" s="233"/>
      <c r="AU20" s="231">
        <f t="shared" si="28"/>
        <v>0</v>
      </c>
      <c r="AV20" s="231">
        <f t="shared" si="29"/>
        <v>0</v>
      </c>
      <c r="AW20" s="233"/>
      <c r="AX20" s="231">
        <f t="shared" si="30"/>
        <v>0</v>
      </c>
      <c r="AY20" s="231">
        <f t="shared" si="31"/>
        <v>0</v>
      </c>
      <c r="AZ20" s="233"/>
      <c r="BA20" s="231">
        <f t="shared" si="32"/>
        <v>0</v>
      </c>
      <c r="BB20" s="231">
        <f t="shared" si="33"/>
        <v>0</v>
      </c>
      <c r="BC20" s="233"/>
      <c r="BD20" s="231">
        <f t="shared" si="34"/>
        <v>0</v>
      </c>
      <c r="BE20" s="231">
        <f t="shared" si="35"/>
        <v>0</v>
      </c>
      <c r="BF20" s="233"/>
      <c r="BG20" s="231">
        <f t="shared" si="36"/>
        <v>0</v>
      </c>
      <c r="BH20" s="231">
        <f t="shared" si="37"/>
        <v>0</v>
      </c>
      <c r="BI20" s="233"/>
      <c r="BJ20" s="231">
        <f t="shared" si="38"/>
        <v>0</v>
      </c>
      <c r="BK20" s="231">
        <f t="shared" si="39"/>
        <v>0</v>
      </c>
      <c r="BL20" s="233"/>
      <c r="BM20" s="231">
        <f t="shared" si="40"/>
        <v>0</v>
      </c>
      <c r="BN20" s="231">
        <f t="shared" si="41"/>
        <v>0</v>
      </c>
      <c r="BO20" s="215"/>
    </row>
    <row r="21" spans="1:67" s="146" customFormat="1" ht="18.75" customHeight="1">
      <c r="A21" s="226">
        <f t="shared" si="42"/>
        <v>27</v>
      </c>
      <c r="B21" s="227" t="s">
        <v>48</v>
      </c>
      <c r="C21" s="228">
        <f t="shared" si="43"/>
        <v>27.9</v>
      </c>
      <c r="D21" s="233"/>
      <c r="E21" s="231">
        <f t="shared" si="0"/>
        <v>0</v>
      </c>
      <c r="F21" s="231">
        <f t="shared" si="1"/>
        <v>0</v>
      </c>
      <c r="G21" s="233"/>
      <c r="H21" s="231">
        <f t="shared" si="2"/>
        <v>0</v>
      </c>
      <c r="I21" s="231">
        <f t="shared" si="3"/>
        <v>0</v>
      </c>
      <c r="J21" s="233"/>
      <c r="K21" s="231">
        <f t="shared" si="4"/>
        <v>0</v>
      </c>
      <c r="L21" s="231">
        <f t="shared" si="5"/>
        <v>0</v>
      </c>
      <c r="M21" s="233"/>
      <c r="N21" s="231">
        <f t="shared" si="6"/>
        <v>0</v>
      </c>
      <c r="O21" s="231">
        <f t="shared" si="7"/>
        <v>0</v>
      </c>
      <c r="P21" s="233"/>
      <c r="Q21" s="231">
        <f t="shared" si="8"/>
        <v>0</v>
      </c>
      <c r="R21" s="231">
        <f t="shared" si="9"/>
        <v>0</v>
      </c>
      <c r="S21" s="233"/>
      <c r="T21" s="231">
        <f t="shared" si="10"/>
        <v>0</v>
      </c>
      <c r="U21" s="231">
        <f t="shared" si="11"/>
        <v>0</v>
      </c>
      <c r="V21" s="233"/>
      <c r="W21" s="231">
        <f t="shared" si="12"/>
        <v>0</v>
      </c>
      <c r="X21" s="231">
        <f t="shared" si="13"/>
        <v>0</v>
      </c>
      <c r="Y21" s="233"/>
      <c r="Z21" s="231">
        <f t="shared" si="14"/>
        <v>0</v>
      </c>
      <c r="AA21" s="231">
        <f t="shared" si="15"/>
        <v>0</v>
      </c>
      <c r="AB21" s="233"/>
      <c r="AC21" s="231">
        <f t="shared" si="16"/>
        <v>0</v>
      </c>
      <c r="AD21" s="231">
        <f t="shared" si="17"/>
        <v>0</v>
      </c>
      <c r="AE21" s="233">
        <v>2</v>
      </c>
      <c r="AF21" s="231">
        <f t="shared" si="18"/>
        <v>55</v>
      </c>
      <c r="AG21" s="231">
        <f t="shared" si="19"/>
        <v>411.59143052655656</v>
      </c>
      <c r="AH21" s="233">
        <v>22</v>
      </c>
      <c r="AI21" s="231">
        <f t="shared" si="20"/>
        <v>605</v>
      </c>
      <c r="AJ21" s="231">
        <f t="shared" si="21"/>
        <v>4527.5057357921223</v>
      </c>
      <c r="AK21" s="233">
        <v>4</v>
      </c>
      <c r="AL21" s="231">
        <f t="shared" si="22"/>
        <v>110</v>
      </c>
      <c r="AM21" s="231">
        <f t="shared" si="23"/>
        <v>823.18286105311313</v>
      </c>
      <c r="AN21" s="233"/>
      <c r="AO21" s="231">
        <f t="shared" si="24"/>
        <v>0</v>
      </c>
      <c r="AP21" s="231">
        <f t="shared" si="25"/>
        <v>0</v>
      </c>
      <c r="AQ21" s="233"/>
      <c r="AR21" s="231">
        <f t="shared" si="26"/>
        <v>0</v>
      </c>
      <c r="AS21" s="231">
        <f t="shared" si="27"/>
        <v>0</v>
      </c>
      <c r="AT21" s="233"/>
      <c r="AU21" s="231">
        <f t="shared" si="28"/>
        <v>0</v>
      </c>
      <c r="AV21" s="231">
        <f t="shared" si="29"/>
        <v>0</v>
      </c>
      <c r="AW21" s="233"/>
      <c r="AX21" s="231">
        <f t="shared" si="30"/>
        <v>0</v>
      </c>
      <c r="AY21" s="231">
        <f t="shared" si="31"/>
        <v>0</v>
      </c>
      <c r="AZ21" s="229"/>
      <c r="BA21" s="231">
        <f t="shared" si="32"/>
        <v>0</v>
      </c>
      <c r="BB21" s="231">
        <f t="shared" si="33"/>
        <v>0</v>
      </c>
      <c r="BC21" s="229"/>
      <c r="BD21" s="231">
        <f t="shared" si="34"/>
        <v>0</v>
      </c>
      <c r="BE21" s="231">
        <f t="shared" si="35"/>
        <v>0</v>
      </c>
      <c r="BF21" s="229"/>
      <c r="BG21" s="231">
        <f t="shared" si="36"/>
        <v>0</v>
      </c>
      <c r="BH21" s="231">
        <f t="shared" si="37"/>
        <v>0</v>
      </c>
      <c r="BI21" s="229"/>
      <c r="BJ21" s="231">
        <f t="shared" si="38"/>
        <v>0</v>
      </c>
      <c r="BK21" s="231">
        <f t="shared" si="39"/>
        <v>0</v>
      </c>
      <c r="BL21" s="232"/>
      <c r="BM21" s="231">
        <f t="shared" si="40"/>
        <v>0</v>
      </c>
      <c r="BN21" s="231">
        <f t="shared" si="41"/>
        <v>0</v>
      </c>
      <c r="BO21" s="215"/>
    </row>
    <row r="22" spans="1:67" s="146" customFormat="1" ht="18.75" customHeight="1">
      <c r="A22" s="226">
        <f t="shared" si="42"/>
        <v>28</v>
      </c>
      <c r="B22" s="227" t="s">
        <v>48</v>
      </c>
      <c r="C22" s="228">
        <f t="shared" si="43"/>
        <v>28.9</v>
      </c>
      <c r="D22" s="233"/>
      <c r="E22" s="231">
        <f t="shared" si="0"/>
        <v>0</v>
      </c>
      <c r="F22" s="231">
        <f t="shared" si="1"/>
        <v>0</v>
      </c>
      <c r="G22" s="233">
        <v>1</v>
      </c>
      <c r="H22" s="231">
        <f t="shared" si="2"/>
        <v>28.5</v>
      </c>
      <c r="I22" s="231">
        <f t="shared" si="3"/>
        <v>232.30151643112882</v>
      </c>
      <c r="J22" s="233"/>
      <c r="K22" s="231">
        <f t="shared" si="4"/>
        <v>0</v>
      </c>
      <c r="L22" s="231">
        <f t="shared" si="5"/>
        <v>0</v>
      </c>
      <c r="M22" s="233"/>
      <c r="N22" s="231">
        <f t="shared" si="6"/>
        <v>0</v>
      </c>
      <c r="O22" s="231">
        <f t="shared" si="7"/>
        <v>0</v>
      </c>
      <c r="P22" s="233"/>
      <c r="Q22" s="231">
        <f t="shared" si="8"/>
        <v>0</v>
      </c>
      <c r="R22" s="231">
        <f t="shared" si="9"/>
        <v>0</v>
      </c>
      <c r="S22" s="233"/>
      <c r="T22" s="231">
        <f t="shared" si="10"/>
        <v>0</v>
      </c>
      <c r="U22" s="231">
        <f t="shared" si="11"/>
        <v>0</v>
      </c>
      <c r="V22" s="233"/>
      <c r="W22" s="231">
        <f t="shared" si="12"/>
        <v>0</v>
      </c>
      <c r="X22" s="231">
        <f t="shared" si="13"/>
        <v>0</v>
      </c>
      <c r="Y22" s="233"/>
      <c r="Z22" s="231">
        <f t="shared" si="14"/>
        <v>0</v>
      </c>
      <c r="AA22" s="231">
        <f t="shared" si="15"/>
        <v>0</v>
      </c>
      <c r="AB22" s="233"/>
      <c r="AC22" s="231">
        <f t="shared" si="16"/>
        <v>0</v>
      </c>
      <c r="AD22" s="231">
        <f t="shared" si="17"/>
        <v>0</v>
      </c>
      <c r="AE22" s="233">
        <v>23</v>
      </c>
      <c r="AF22" s="231">
        <f t="shared" si="18"/>
        <v>655.5</v>
      </c>
      <c r="AG22" s="231">
        <f t="shared" si="19"/>
        <v>5342.9348779159627</v>
      </c>
      <c r="AH22" s="233">
        <v>5</v>
      </c>
      <c r="AI22" s="231">
        <f t="shared" si="20"/>
        <v>142.5</v>
      </c>
      <c r="AJ22" s="231">
        <f t="shared" si="21"/>
        <v>1161.5075821556441</v>
      </c>
      <c r="AK22" s="233"/>
      <c r="AL22" s="231">
        <f t="shared" si="22"/>
        <v>0</v>
      </c>
      <c r="AM22" s="231">
        <f t="shared" si="23"/>
        <v>0</v>
      </c>
      <c r="AN22" s="233"/>
      <c r="AO22" s="231">
        <f t="shared" si="24"/>
        <v>0</v>
      </c>
      <c r="AP22" s="231">
        <f t="shared" si="25"/>
        <v>0</v>
      </c>
      <c r="AQ22" s="233"/>
      <c r="AR22" s="231">
        <f t="shared" si="26"/>
        <v>0</v>
      </c>
      <c r="AS22" s="231">
        <f t="shared" si="27"/>
        <v>0</v>
      </c>
      <c r="AT22" s="233"/>
      <c r="AU22" s="231">
        <f t="shared" si="28"/>
        <v>0</v>
      </c>
      <c r="AV22" s="231">
        <f t="shared" si="29"/>
        <v>0</v>
      </c>
      <c r="AW22" s="235"/>
      <c r="AX22" s="231">
        <f t="shared" si="30"/>
        <v>0</v>
      </c>
      <c r="AY22" s="231">
        <f t="shared" si="31"/>
        <v>0</v>
      </c>
      <c r="AZ22" s="235"/>
      <c r="BA22" s="231">
        <f t="shared" si="32"/>
        <v>0</v>
      </c>
      <c r="BB22" s="231">
        <f t="shared" si="33"/>
        <v>0</v>
      </c>
      <c r="BC22" s="235"/>
      <c r="BD22" s="231">
        <f t="shared" si="34"/>
        <v>0</v>
      </c>
      <c r="BE22" s="231">
        <f t="shared" si="35"/>
        <v>0</v>
      </c>
      <c r="BF22" s="235"/>
      <c r="BG22" s="231">
        <f t="shared" si="36"/>
        <v>0</v>
      </c>
      <c r="BH22" s="231">
        <f t="shared" si="37"/>
        <v>0</v>
      </c>
      <c r="BI22" s="235"/>
      <c r="BJ22" s="231">
        <f t="shared" si="38"/>
        <v>0</v>
      </c>
      <c r="BK22" s="231">
        <f t="shared" si="39"/>
        <v>0</v>
      </c>
      <c r="BL22" s="233"/>
      <c r="BM22" s="231">
        <f t="shared" si="40"/>
        <v>0</v>
      </c>
      <c r="BN22" s="231">
        <f t="shared" si="41"/>
        <v>0</v>
      </c>
      <c r="BO22" s="215"/>
    </row>
    <row r="23" spans="1:67" s="146" customFormat="1" ht="18.75" customHeight="1">
      <c r="A23" s="226">
        <f t="shared" si="42"/>
        <v>29</v>
      </c>
      <c r="B23" s="227" t="s">
        <v>48</v>
      </c>
      <c r="C23" s="228">
        <f t="shared" si="43"/>
        <v>29.9</v>
      </c>
      <c r="D23" s="233"/>
      <c r="E23" s="231">
        <f t="shared" si="0"/>
        <v>0</v>
      </c>
      <c r="F23" s="231">
        <f t="shared" si="1"/>
        <v>0</v>
      </c>
      <c r="G23" s="233"/>
      <c r="H23" s="231">
        <f t="shared" si="2"/>
        <v>0</v>
      </c>
      <c r="I23" s="231">
        <f t="shared" si="3"/>
        <v>0</v>
      </c>
      <c r="J23" s="233"/>
      <c r="K23" s="231">
        <f t="shared" si="4"/>
        <v>0</v>
      </c>
      <c r="L23" s="231">
        <f t="shared" si="5"/>
        <v>0</v>
      </c>
      <c r="M23" s="233"/>
      <c r="N23" s="231">
        <f t="shared" si="6"/>
        <v>0</v>
      </c>
      <c r="O23" s="231">
        <f t="shared" si="7"/>
        <v>0</v>
      </c>
      <c r="P23" s="233"/>
      <c r="Q23" s="231">
        <f t="shared" si="8"/>
        <v>0</v>
      </c>
      <c r="R23" s="231">
        <f t="shared" si="9"/>
        <v>0</v>
      </c>
      <c r="S23" s="233"/>
      <c r="T23" s="231">
        <f t="shared" si="10"/>
        <v>0</v>
      </c>
      <c r="U23" s="231">
        <f t="shared" si="11"/>
        <v>0</v>
      </c>
      <c r="V23" s="233"/>
      <c r="W23" s="231">
        <f t="shared" si="12"/>
        <v>0</v>
      </c>
      <c r="X23" s="231">
        <f t="shared" si="13"/>
        <v>0</v>
      </c>
      <c r="Y23" s="233"/>
      <c r="Z23" s="231">
        <f t="shared" si="14"/>
        <v>0</v>
      </c>
      <c r="AA23" s="231">
        <f t="shared" si="15"/>
        <v>0</v>
      </c>
      <c r="AB23" s="233">
        <v>20</v>
      </c>
      <c r="AC23" s="231">
        <f t="shared" si="16"/>
        <v>590</v>
      </c>
      <c r="AD23" s="231">
        <f t="shared" si="17"/>
        <v>5222.5554026312675</v>
      </c>
      <c r="AE23" s="233">
        <v>4</v>
      </c>
      <c r="AF23" s="231">
        <f t="shared" si="18"/>
        <v>118</v>
      </c>
      <c r="AG23" s="231">
        <f t="shared" si="19"/>
        <v>1044.5110805262534</v>
      </c>
      <c r="AH23" s="233">
        <v>1</v>
      </c>
      <c r="AI23" s="231">
        <f t="shared" si="20"/>
        <v>29.5</v>
      </c>
      <c r="AJ23" s="231">
        <f t="shared" si="21"/>
        <v>261.12777013156335</v>
      </c>
      <c r="AK23" s="233"/>
      <c r="AL23" s="231">
        <f t="shared" si="22"/>
        <v>0</v>
      </c>
      <c r="AM23" s="231">
        <f t="shared" si="23"/>
        <v>0</v>
      </c>
      <c r="AN23" s="233"/>
      <c r="AO23" s="231">
        <f t="shared" si="24"/>
        <v>0</v>
      </c>
      <c r="AP23" s="231">
        <f t="shared" si="25"/>
        <v>0</v>
      </c>
      <c r="AQ23" s="233"/>
      <c r="AR23" s="231">
        <f t="shared" si="26"/>
        <v>0</v>
      </c>
      <c r="AS23" s="231">
        <f t="shared" si="27"/>
        <v>0</v>
      </c>
      <c r="AT23" s="233"/>
      <c r="AU23" s="231">
        <f t="shared" si="28"/>
        <v>0</v>
      </c>
      <c r="AV23" s="231">
        <f t="shared" si="29"/>
        <v>0</v>
      </c>
      <c r="AW23" s="235"/>
      <c r="AX23" s="231">
        <f t="shared" si="30"/>
        <v>0</v>
      </c>
      <c r="AY23" s="231">
        <f t="shared" si="31"/>
        <v>0</v>
      </c>
      <c r="AZ23" s="235"/>
      <c r="BA23" s="231">
        <f t="shared" si="32"/>
        <v>0</v>
      </c>
      <c r="BB23" s="231">
        <f t="shared" si="33"/>
        <v>0</v>
      </c>
      <c r="BC23" s="235"/>
      <c r="BD23" s="231">
        <f t="shared" si="34"/>
        <v>0</v>
      </c>
      <c r="BE23" s="231">
        <f t="shared" si="35"/>
        <v>0</v>
      </c>
      <c r="BF23" s="235"/>
      <c r="BG23" s="231">
        <f t="shared" si="36"/>
        <v>0</v>
      </c>
      <c r="BH23" s="231">
        <f t="shared" si="37"/>
        <v>0</v>
      </c>
      <c r="BI23" s="235"/>
      <c r="BJ23" s="231">
        <f t="shared" si="38"/>
        <v>0</v>
      </c>
      <c r="BK23" s="231">
        <f t="shared" si="39"/>
        <v>0</v>
      </c>
      <c r="BL23" s="233"/>
      <c r="BM23" s="231">
        <f t="shared" si="40"/>
        <v>0</v>
      </c>
      <c r="BN23" s="231">
        <f t="shared" si="41"/>
        <v>0</v>
      </c>
      <c r="BO23" s="215"/>
    </row>
    <row r="24" spans="1:67" s="146" customFormat="1" ht="18.75" customHeight="1">
      <c r="A24" s="226">
        <f t="shared" si="42"/>
        <v>30</v>
      </c>
      <c r="B24" s="227" t="s">
        <v>48</v>
      </c>
      <c r="C24" s="228">
        <f t="shared" si="43"/>
        <v>30.9</v>
      </c>
      <c r="D24" s="233"/>
      <c r="E24" s="231">
        <f t="shared" si="0"/>
        <v>0</v>
      </c>
      <c r="F24" s="231">
        <f t="shared" si="1"/>
        <v>0</v>
      </c>
      <c r="G24" s="233">
        <v>8</v>
      </c>
      <c r="H24" s="231">
        <f t="shared" si="2"/>
        <v>244</v>
      </c>
      <c r="I24" s="231">
        <f t="shared" si="3"/>
        <v>2339.1085491278777</v>
      </c>
      <c r="J24" s="233"/>
      <c r="K24" s="231">
        <f t="shared" si="4"/>
        <v>0</v>
      </c>
      <c r="L24" s="231">
        <f t="shared" si="5"/>
        <v>0</v>
      </c>
      <c r="M24" s="233"/>
      <c r="N24" s="231">
        <f t="shared" si="6"/>
        <v>0</v>
      </c>
      <c r="O24" s="231">
        <f t="shared" si="7"/>
        <v>0</v>
      </c>
      <c r="P24" s="233"/>
      <c r="Q24" s="231">
        <f t="shared" si="8"/>
        <v>0</v>
      </c>
      <c r="R24" s="231">
        <f t="shared" si="9"/>
        <v>0</v>
      </c>
      <c r="S24" s="233"/>
      <c r="T24" s="231">
        <f t="shared" si="10"/>
        <v>0</v>
      </c>
      <c r="U24" s="231">
        <f t="shared" si="11"/>
        <v>0</v>
      </c>
      <c r="V24" s="233"/>
      <c r="W24" s="231">
        <f t="shared" si="12"/>
        <v>0</v>
      </c>
      <c r="X24" s="231">
        <f t="shared" si="13"/>
        <v>0</v>
      </c>
      <c r="Y24" s="233">
        <v>18</v>
      </c>
      <c r="Z24" s="231">
        <f t="shared" si="14"/>
        <v>549</v>
      </c>
      <c r="AA24" s="231">
        <f t="shared" si="15"/>
        <v>5262.9942355377252</v>
      </c>
      <c r="AB24" s="233"/>
      <c r="AC24" s="231">
        <f t="shared" si="16"/>
        <v>0</v>
      </c>
      <c r="AD24" s="231">
        <f t="shared" si="17"/>
        <v>0</v>
      </c>
      <c r="AE24" s="233"/>
      <c r="AF24" s="231">
        <f t="shared" si="18"/>
        <v>0</v>
      </c>
      <c r="AG24" s="231">
        <f t="shared" si="19"/>
        <v>0</v>
      </c>
      <c r="AH24" s="233"/>
      <c r="AI24" s="231">
        <f t="shared" si="20"/>
        <v>0</v>
      </c>
      <c r="AJ24" s="231">
        <f t="shared" si="21"/>
        <v>0</v>
      </c>
      <c r="AK24" s="233"/>
      <c r="AL24" s="231">
        <f t="shared" si="22"/>
        <v>0</v>
      </c>
      <c r="AM24" s="231">
        <f t="shared" si="23"/>
        <v>0</v>
      </c>
      <c r="AN24" s="233"/>
      <c r="AO24" s="231">
        <f t="shared" si="24"/>
        <v>0</v>
      </c>
      <c r="AP24" s="231">
        <f t="shared" si="25"/>
        <v>0</v>
      </c>
      <c r="AQ24" s="233"/>
      <c r="AR24" s="231">
        <f t="shared" si="26"/>
        <v>0</v>
      </c>
      <c r="AS24" s="231">
        <f t="shared" si="27"/>
        <v>0</v>
      </c>
      <c r="AT24" s="235"/>
      <c r="AU24" s="231">
        <f t="shared" si="28"/>
        <v>0</v>
      </c>
      <c r="AV24" s="231">
        <f t="shared" si="29"/>
        <v>0</v>
      </c>
      <c r="AW24" s="235"/>
      <c r="AX24" s="231">
        <f t="shared" si="30"/>
        <v>0</v>
      </c>
      <c r="AY24" s="231">
        <f t="shared" si="31"/>
        <v>0</v>
      </c>
      <c r="AZ24" s="235"/>
      <c r="BA24" s="231">
        <f t="shared" si="32"/>
        <v>0</v>
      </c>
      <c r="BB24" s="231">
        <f t="shared" si="33"/>
        <v>0</v>
      </c>
      <c r="BC24" s="235"/>
      <c r="BD24" s="231">
        <f t="shared" si="34"/>
        <v>0</v>
      </c>
      <c r="BE24" s="231">
        <f t="shared" si="35"/>
        <v>0</v>
      </c>
      <c r="BF24" s="235"/>
      <c r="BG24" s="231">
        <f t="shared" si="36"/>
        <v>0</v>
      </c>
      <c r="BH24" s="231">
        <f t="shared" si="37"/>
        <v>0</v>
      </c>
      <c r="BI24" s="235"/>
      <c r="BJ24" s="231">
        <f t="shared" si="38"/>
        <v>0</v>
      </c>
      <c r="BK24" s="231">
        <f t="shared" si="39"/>
        <v>0</v>
      </c>
      <c r="BL24" s="233"/>
      <c r="BM24" s="231">
        <f t="shared" si="40"/>
        <v>0</v>
      </c>
      <c r="BN24" s="231">
        <f t="shared" si="41"/>
        <v>0</v>
      </c>
      <c r="BO24" s="215"/>
    </row>
    <row r="25" spans="1:67" s="146" customFormat="1" ht="18.75" customHeight="1">
      <c r="A25" s="226">
        <f t="shared" si="42"/>
        <v>31</v>
      </c>
      <c r="B25" s="227" t="s">
        <v>48</v>
      </c>
      <c r="C25" s="228">
        <f t="shared" si="43"/>
        <v>31.9</v>
      </c>
      <c r="D25" s="233"/>
      <c r="E25" s="231">
        <f t="shared" si="0"/>
        <v>0</v>
      </c>
      <c r="F25" s="231">
        <f t="shared" si="1"/>
        <v>0</v>
      </c>
      <c r="G25" s="233"/>
      <c r="H25" s="231">
        <f t="shared" si="2"/>
        <v>0</v>
      </c>
      <c r="I25" s="231">
        <f t="shared" si="3"/>
        <v>0</v>
      </c>
      <c r="J25" s="233"/>
      <c r="K25" s="231">
        <f t="shared" si="4"/>
        <v>0</v>
      </c>
      <c r="L25" s="231">
        <f t="shared" si="5"/>
        <v>0</v>
      </c>
      <c r="M25" s="233"/>
      <c r="N25" s="231">
        <f t="shared" si="6"/>
        <v>0</v>
      </c>
      <c r="O25" s="231">
        <f t="shared" si="7"/>
        <v>0</v>
      </c>
      <c r="P25" s="233">
        <v>1</v>
      </c>
      <c r="Q25" s="231">
        <f t="shared" si="8"/>
        <v>31.5</v>
      </c>
      <c r="R25" s="231">
        <f t="shared" si="9"/>
        <v>326.19953045089773</v>
      </c>
      <c r="S25" s="233"/>
      <c r="T25" s="231">
        <f t="shared" si="10"/>
        <v>0</v>
      </c>
      <c r="U25" s="231">
        <f t="shared" si="11"/>
        <v>0</v>
      </c>
      <c r="V25" s="233">
        <v>1</v>
      </c>
      <c r="W25" s="231">
        <f t="shared" si="12"/>
        <v>31.5</v>
      </c>
      <c r="X25" s="231">
        <f t="shared" si="13"/>
        <v>326.19953045089773</v>
      </c>
      <c r="Y25" s="233">
        <v>2</v>
      </c>
      <c r="Z25" s="231">
        <f t="shared" si="14"/>
        <v>63</v>
      </c>
      <c r="AA25" s="231">
        <f t="shared" si="15"/>
        <v>652.39906090179545</v>
      </c>
      <c r="AB25" s="233"/>
      <c r="AC25" s="231">
        <f t="shared" si="16"/>
        <v>0</v>
      </c>
      <c r="AD25" s="231">
        <f t="shared" si="17"/>
        <v>0</v>
      </c>
      <c r="AE25" s="233"/>
      <c r="AF25" s="231">
        <f t="shared" si="18"/>
        <v>0</v>
      </c>
      <c r="AG25" s="231">
        <f t="shared" si="19"/>
        <v>0</v>
      </c>
      <c r="AH25" s="233"/>
      <c r="AI25" s="231">
        <f t="shared" si="20"/>
        <v>0</v>
      </c>
      <c r="AJ25" s="231">
        <f t="shared" si="21"/>
        <v>0</v>
      </c>
      <c r="AK25" s="233"/>
      <c r="AL25" s="231">
        <f t="shared" si="22"/>
        <v>0</v>
      </c>
      <c r="AM25" s="231">
        <f t="shared" si="23"/>
        <v>0</v>
      </c>
      <c r="AN25" s="233"/>
      <c r="AO25" s="231">
        <f t="shared" si="24"/>
        <v>0</v>
      </c>
      <c r="AP25" s="231">
        <f t="shared" si="25"/>
        <v>0</v>
      </c>
      <c r="AQ25" s="233"/>
      <c r="AR25" s="231">
        <f t="shared" si="26"/>
        <v>0</v>
      </c>
      <c r="AS25" s="231">
        <f t="shared" si="27"/>
        <v>0</v>
      </c>
      <c r="AT25" s="235"/>
      <c r="AU25" s="231">
        <f t="shared" si="28"/>
        <v>0</v>
      </c>
      <c r="AV25" s="231">
        <f t="shared" si="29"/>
        <v>0</v>
      </c>
      <c r="AW25" s="235"/>
      <c r="AX25" s="231">
        <f t="shared" si="30"/>
        <v>0</v>
      </c>
      <c r="AY25" s="231">
        <f t="shared" si="31"/>
        <v>0</v>
      </c>
      <c r="AZ25" s="235"/>
      <c r="BA25" s="231">
        <f t="shared" si="32"/>
        <v>0</v>
      </c>
      <c r="BB25" s="231">
        <f t="shared" si="33"/>
        <v>0</v>
      </c>
      <c r="BC25" s="235"/>
      <c r="BD25" s="231">
        <f t="shared" si="34"/>
        <v>0</v>
      </c>
      <c r="BE25" s="231">
        <f t="shared" si="35"/>
        <v>0</v>
      </c>
      <c r="BF25" s="235"/>
      <c r="BG25" s="231">
        <f t="shared" si="36"/>
        <v>0</v>
      </c>
      <c r="BH25" s="231">
        <f t="shared" si="37"/>
        <v>0</v>
      </c>
      <c r="BI25" s="235"/>
      <c r="BJ25" s="231">
        <f t="shared" si="38"/>
        <v>0</v>
      </c>
      <c r="BK25" s="231">
        <f t="shared" si="39"/>
        <v>0</v>
      </c>
      <c r="BL25" s="233"/>
      <c r="BM25" s="231">
        <f t="shared" si="40"/>
        <v>0</v>
      </c>
      <c r="BN25" s="231">
        <f t="shared" si="41"/>
        <v>0</v>
      </c>
      <c r="BO25" s="215"/>
    </row>
    <row r="26" spans="1:67" s="146" customFormat="1" ht="18.75" customHeight="1">
      <c r="A26" s="226">
        <f t="shared" si="42"/>
        <v>32</v>
      </c>
      <c r="B26" s="227" t="s">
        <v>48</v>
      </c>
      <c r="C26" s="228">
        <f t="shared" si="43"/>
        <v>32.9</v>
      </c>
      <c r="D26" s="233">
        <v>1</v>
      </c>
      <c r="E26" s="231">
        <f t="shared" si="0"/>
        <v>32.5</v>
      </c>
      <c r="F26" s="231">
        <f t="shared" si="1"/>
        <v>362.67776962206545</v>
      </c>
      <c r="G26" s="233">
        <v>2</v>
      </c>
      <c r="H26" s="231">
        <f t="shared" si="2"/>
        <v>65</v>
      </c>
      <c r="I26" s="231">
        <f t="shared" si="3"/>
        <v>725.35553924413091</v>
      </c>
      <c r="J26" s="233"/>
      <c r="K26" s="231">
        <f t="shared" si="4"/>
        <v>0</v>
      </c>
      <c r="L26" s="231">
        <f t="shared" si="5"/>
        <v>0</v>
      </c>
      <c r="M26" s="233"/>
      <c r="N26" s="231">
        <f t="shared" si="6"/>
        <v>0</v>
      </c>
      <c r="O26" s="231">
        <f t="shared" si="7"/>
        <v>0</v>
      </c>
      <c r="P26" s="233">
        <v>1</v>
      </c>
      <c r="Q26" s="231">
        <f t="shared" si="8"/>
        <v>32.5</v>
      </c>
      <c r="R26" s="231">
        <f t="shared" si="9"/>
        <v>362.67776962206545</v>
      </c>
      <c r="S26" s="233">
        <v>6</v>
      </c>
      <c r="T26" s="231">
        <f t="shared" si="10"/>
        <v>195</v>
      </c>
      <c r="U26" s="231">
        <f t="shared" si="11"/>
        <v>2176.0666177323928</v>
      </c>
      <c r="V26" s="233">
        <v>13</v>
      </c>
      <c r="W26" s="231">
        <f t="shared" si="12"/>
        <v>422.5</v>
      </c>
      <c r="X26" s="231">
        <f t="shared" si="13"/>
        <v>4714.8110050868509</v>
      </c>
      <c r="Y26" s="233"/>
      <c r="Z26" s="231">
        <f t="shared" si="14"/>
        <v>0</v>
      </c>
      <c r="AA26" s="231">
        <f t="shared" si="15"/>
        <v>0</v>
      </c>
      <c r="AB26" s="233"/>
      <c r="AC26" s="236">
        <f t="shared" si="16"/>
        <v>0</v>
      </c>
      <c r="AD26" s="236">
        <f t="shared" si="17"/>
        <v>0</v>
      </c>
      <c r="AE26" s="233"/>
      <c r="AF26" s="236">
        <f t="shared" si="18"/>
        <v>0</v>
      </c>
      <c r="AG26" s="236">
        <f t="shared" si="19"/>
        <v>0</v>
      </c>
      <c r="AH26" s="233"/>
      <c r="AI26" s="236">
        <f t="shared" si="20"/>
        <v>0</v>
      </c>
      <c r="AJ26" s="236">
        <f t="shared" si="21"/>
        <v>0</v>
      </c>
      <c r="AK26" s="237"/>
      <c r="AL26" s="236">
        <f t="shared" si="22"/>
        <v>0</v>
      </c>
      <c r="AM26" s="236">
        <f t="shared" si="23"/>
        <v>0</v>
      </c>
      <c r="AN26" s="233"/>
      <c r="AO26" s="236">
        <f t="shared" si="24"/>
        <v>0</v>
      </c>
      <c r="AP26" s="236">
        <f t="shared" si="25"/>
        <v>0</v>
      </c>
      <c r="AQ26" s="236"/>
      <c r="AR26" s="236">
        <f t="shared" si="26"/>
        <v>0</v>
      </c>
      <c r="AS26" s="236">
        <f t="shared" si="27"/>
        <v>0</v>
      </c>
      <c r="AT26" s="237"/>
      <c r="AU26" s="236">
        <f t="shared" si="28"/>
        <v>0</v>
      </c>
      <c r="AV26" s="236">
        <f t="shared" si="29"/>
        <v>0</v>
      </c>
      <c r="AW26" s="237"/>
      <c r="AX26" s="236">
        <f t="shared" si="30"/>
        <v>0</v>
      </c>
      <c r="AY26" s="236">
        <f t="shared" si="31"/>
        <v>0</v>
      </c>
      <c r="AZ26" s="237"/>
      <c r="BA26" s="236">
        <f t="shared" si="32"/>
        <v>0</v>
      </c>
      <c r="BB26" s="236">
        <f t="shared" si="33"/>
        <v>0</v>
      </c>
      <c r="BC26" s="237"/>
      <c r="BD26" s="236">
        <f t="shared" si="34"/>
        <v>0</v>
      </c>
      <c r="BE26" s="236">
        <f t="shared" si="35"/>
        <v>0</v>
      </c>
      <c r="BF26" s="235"/>
      <c r="BG26" s="236">
        <f t="shared" si="36"/>
        <v>0</v>
      </c>
      <c r="BH26" s="236">
        <f t="shared" si="37"/>
        <v>0</v>
      </c>
      <c r="BI26" s="235"/>
      <c r="BJ26" s="236">
        <f t="shared" si="38"/>
        <v>0</v>
      </c>
      <c r="BK26" s="236">
        <f t="shared" si="39"/>
        <v>0</v>
      </c>
      <c r="BL26" s="233"/>
      <c r="BM26" s="236">
        <f t="shared" si="40"/>
        <v>0</v>
      </c>
      <c r="BN26" s="236">
        <f t="shared" si="41"/>
        <v>0</v>
      </c>
      <c r="BO26" s="215"/>
    </row>
    <row r="27" spans="1:67" s="146" customFormat="1" ht="18.75" customHeight="1">
      <c r="A27" s="226">
        <f t="shared" si="42"/>
        <v>33</v>
      </c>
      <c r="B27" s="227" t="s">
        <v>48</v>
      </c>
      <c r="C27" s="228">
        <f t="shared" si="43"/>
        <v>33.9</v>
      </c>
      <c r="D27" s="233">
        <v>2</v>
      </c>
      <c r="E27" s="231">
        <f t="shared" si="0"/>
        <v>67</v>
      </c>
      <c r="F27" s="231">
        <f t="shared" si="1"/>
        <v>803.88373342904617</v>
      </c>
      <c r="G27" s="233">
        <v>1</v>
      </c>
      <c r="H27" s="231">
        <f t="shared" si="2"/>
        <v>33.5</v>
      </c>
      <c r="I27" s="231">
        <f t="shared" si="3"/>
        <v>401.94186671452309</v>
      </c>
      <c r="J27" s="233"/>
      <c r="K27" s="231">
        <f t="shared" si="4"/>
        <v>0</v>
      </c>
      <c r="L27" s="231">
        <f t="shared" si="5"/>
        <v>0</v>
      </c>
      <c r="M27" s="233"/>
      <c r="N27" s="231">
        <f t="shared" si="6"/>
        <v>0</v>
      </c>
      <c r="O27" s="231">
        <f t="shared" si="7"/>
        <v>0</v>
      </c>
      <c r="P27" s="233">
        <v>6</v>
      </c>
      <c r="Q27" s="231">
        <f t="shared" si="8"/>
        <v>201</v>
      </c>
      <c r="R27" s="231">
        <f t="shared" si="9"/>
        <v>2411.6512002871386</v>
      </c>
      <c r="S27" s="233">
        <v>16</v>
      </c>
      <c r="T27" s="231">
        <f t="shared" si="10"/>
        <v>536</v>
      </c>
      <c r="U27" s="231">
        <f t="shared" si="11"/>
        <v>6431.0698674323694</v>
      </c>
      <c r="V27" s="233"/>
      <c r="W27" s="231">
        <f t="shared" si="12"/>
        <v>0</v>
      </c>
      <c r="X27" s="231">
        <f t="shared" si="13"/>
        <v>0</v>
      </c>
      <c r="Y27" s="233"/>
      <c r="Z27" s="231">
        <f t="shared" si="14"/>
        <v>0</v>
      </c>
      <c r="AA27" s="231">
        <f t="shared" si="15"/>
        <v>0</v>
      </c>
      <c r="AB27" s="233"/>
      <c r="AC27" s="231">
        <f t="shared" si="16"/>
        <v>0</v>
      </c>
      <c r="AD27" s="231">
        <f t="shared" si="17"/>
        <v>0</v>
      </c>
      <c r="AE27" s="233"/>
      <c r="AF27" s="231">
        <f t="shared" si="18"/>
        <v>0</v>
      </c>
      <c r="AG27" s="231">
        <f t="shared" si="19"/>
        <v>0</v>
      </c>
      <c r="AH27" s="233"/>
      <c r="AI27" s="231">
        <f t="shared" si="20"/>
        <v>0</v>
      </c>
      <c r="AJ27" s="231">
        <f t="shared" si="21"/>
        <v>0</v>
      </c>
      <c r="AK27" s="235"/>
      <c r="AL27" s="231">
        <f t="shared" si="22"/>
        <v>0</v>
      </c>
      <c r="AM27" s="231">
        <f t="shared" si="23"/>
        <v>0</v>
      </c>
      <c r="AN27" s="235"/>
      <c r="AO27" s="231">
        <f t="shared" si="24"/>
        <v>0</v>
      </c>
      <c r="AP27" s="231">
        <f t="shared" si="25"/>
        <v>0</v>
      </c>
      <c r="AQ27" s="238"/>
      <c r="AR27" s="231">
        <f t="shared" si="26"/>
        <v>0</v>
      </c>
      <c r="AS27" s="231">
        <f t="shared" si="27"/>
        <v>0</v>
      </c>
      <c r="AT27" s="235"/>
      <c r="AU27" s="231">
        <f t="shared" si="28"/>
        <v>0</v>
      </c>
      <c r="AV27" s="231">
        <f t="shared" si="29"/>
        <v>0</v>
      </c>
      <c r="AW27" s="235"/>
      <c r="AX27" s="231">
        <f t="shared" si="30"/>
        <v>0</v>
      </c>
      <c r="AY27" s="231">
        <f t="shared" si="31"/>
        <v>0</v>
      </c>
      <c r="AZ27" s="235"/>
      <c r="BA27" s="231">
        <f t="shared" si="32"/>
        <v>0</v>
      </c>
      <c r="BB27" s="231">
        <f t="shared" si="33"/>
        <v>0</v>
      </c>
      <c r="BC27" s="235"/>
      <c r="BD27" s="231">
        <f t="shared" si="34"/>
        <v>0</v>
      </c>
      <c r="BE27" s="231">
        <f t="shared" si="35"/>
        <v>0</v>
      </c>
      <c r="BF27" s="235"/>
      <c r="BG27" s="231">
        <f t="shared" si="36"/>
        <v>0</v>
      </c>
      <c r="BH27" s="231">
        <f t="shared" si="37"/>
        <v>0</v>
      </c>
      <c r="BI27" s="235"/>
      <c r="BJ27" s="231">
        <f t="shared" si="38"/>
        <v>0</v>
      </c>
      <c r="BK27" s="231">
        <f t="shared" si="39"/>
        <v>0</v>
      </c>
      <c r="BL27" s="233"/>
      <c r="BM27" s="231">
        <f t="shared" si="40"/>
        <v>0</v>
      </c>
      <c r="BN27" s="231">
        <f t="shared" si="41"/>
        <v>0</v>
      </c>
      <c r="BO27" s="215"/>
    </row>
    <row r="28" spans="1:67" s="146" customFormat="1" ht="18.75" customHeight="1">
      <c r="A28" s="226">
        <f t="shared" si="42"/>
        <v>34</v>
      </c>
      <c r="B28" s="227" t="s">
        <v>48</v>
      </c>
      <c r="C28" s="228">
        <f t="shared" si="43"/>
        <v>34.9</v>
      </c>
      <c r="D28" s="233">
        <v>3</v>
      </c>
      <c r="E28" s="231">
        <f t="shared" si="0"/>
        <v>103.5</v>
      </c>
      <c r="F28" s="231">
        <f t="shared" si="1"/>
        <v>1332.3355234982225</v>
      </c>
      <c r="G28" s="233"/>
      <c r="H28" s="231">
        <f t="shared" si="2"/>
        <v>0</v>
      </c>
      <c r="I28" s="231">
        <f t="shared" si="3"/>
        <v>0</v>
      </c>
      <c r="J28" s="233"/>
      <c r="K28" s="231">
        <f t="shared" si="4"/>
        <v>0</v>
      </c>
      <c r="L28" s="231">
        <f t="shared" si="5"/>
        <v>0</v>
      </c>
      <c r="M28" s="233">
        <v>5</v>
      </c>
      <c r="N28" s="231">
        <f t="shared" si="6"/>
        <v>172.5</v>
      </c>
      <c r="O28" s="231">
        <f t="shared" si="7"/>
        <v>2220.559205830371</v>
      </c>
      <c r="P28" s="233">
        <v>11</v>
      </c>
      <c r="Q28" s="231">
        <f t="shared" si="8"/>
        <v>379.5</v>
      </c>
      <c r="R28" s="231">
        <f t="shared" si="9"/>
        <v>4885.2302528268156</v>
      </c>
      <c r="S28" s="233">
        <v>2</v>
      </c>
      <c r="T28" s="231">
        <f t="shared" si="10"/>
        <v>69</v>
      </c>
      <c r="U28" s="231">
        <f t="shared" si="11"/>
        <v>888.22368233214831</v>
      </c>
      <c r="V28" s="233"/>
      <c r="W28" s="231">
        <f t="shared" si="12"/>
        <v>0</v>
      </c>
      <c r="X28" s="231">
        <f t="shared" si="13"/>
        <v>0</v>
      </c>
      <c r="Y28" s="233"/>
      <c r="Z28" s="231">
        <f t="shared" si="14"/>
        <v>0</v>
      </c>
      <c r="AA28" s="231">
        <f t="shared" si="15"/>
        <v>0</v>
      </c>
      <c r="AB28" s="233"/>
      <c r="AC28" s="231">
        <f t="shared" si="16"/>
        <v>0</v>
      </c>
      <c r="AD28" s="231">
        <f t="shared" si="17"/>
        <v>0</v>
      </c>
      <c r="AE28" s="233"/>
      <c r="AF28" s="231">
        <f t="shared" si="18"/>
        <v>0</v>
      </c>
      <c r="AG28" s="231">
        <f t="shared" si="19"/>
        <v>0</v>
      </c>
      <c r="AH28" s="235"/>
      <c r="AI28" s="231">
        <f t="shared" si="20"/>
        <v>0</v>
      </c>
      <c r="AJ28" s="231">
        <f t="shared" si="21"/>
        <v>0</v>
      </c>
      <c r="AK28" s="235"/>
      <c r="AL28" s="231">
        <f t="shared" si="22"/>
        <v>0</v>
      </c>
      <c r="AM28" s="231">
        <f t="shared" si="23"/>
        <v>0</v>
      </c>
      <c r="AN28" s="235"/>
      <c r="AO28" s="231">
        <f t="shared" si="24"/>
        <v>0</v>
      </c>
      <c r="AP28" s="231">
        <f t="shared" si="25"/>
        <v>0</v>
      </c>
      <c r="AQ28" s="238"/>
      <c r="AR28" s="231">
        <f t="shared" si="26"/>
        <v>0</v>
      </c>
      <c r="AS28" s="231">
        <f t="shared" si="27"/>
        <v>0</v>
      </c>
      <c r="AT28" s="235"/>
      <c r="AU28" s="231">
        <f t="shared" si="28"/>
        <v>0</v>
      </c>
      <c r="AV28" s="231">
        <f t="shared" si="29"/>
        <v>0</v>
      </c>
      <c r="AW28" s="235"/>
      <c r="AX28" s="231">
        <f t="shared" si="30"/>
        <v>0</v>
      </c>
      <c r="AY28" s="231">
        <f t="shared" si="31"/>
        <v>0</v>
      </c>
      <c r="AZ28" s="235"/>
      <c r="BA28" s="231">
        <f t="shared" si="32"/>
        <v>0</v>
      </c>
      <c r="BB28" s="231">
        <f t="shared" si="33"/>
        <v>0</v>
      </c>
      <c r="BC28" s="235"/>
      <c r="BD28" s="231">
        <f t="shared" si="34"/>
        <v>0</v>
      </c>
      <c r="BE28" s="231">
        <f t="shared" si="35"/>
        <v>0</v>
      </c>
      <c r="BF28" s="235"/>
      <c r="BG28" s="231">
        <f t="shared" si="36"/>
        <v>0</v>
      </c>
      <c r="BH28" s="231">
        <f t="shared" si="37"/>
        <v>0</v>
      </c>
      <c r="BI28" s="235"/>
      <c r="BJ28" s="231">
        <f t="shared" si="38"/>
        <v>0</v>
      </c>
      <c r="BK28" s="231">
        <f t="shared" si="39"/>
        <v>0</v>
      </c>
      <c r="BL28" s="233"/>
      <c r="BM28" s="231">
        <f t="shared" si="40"/>
        <v>0</v>
      </c>
      <c r="BN28" s="231">
        <f t="shared" si="41"/>
        <v>0</v>
      </c>
      <c r="BO28" s="215"/>
    </row>
    <row r="29" spans="1:67" s="146" customFormat="1" ht="18.75" customHeight="1">
      <c r="A29" s="226">
        <f t="shared" si="42"/>
        <v>35</v>
      </c>
      <c r="B29" s="227" t="s">
        <v>48</v>
      </c>
      <c r="C29" s="228">
        <f t="shared" si="43"/>
        <v>35.9</v>
      </c>
      <c r="D29" s="233">
        <v>1</v>
      </c>
      <c r="E29" s="231">
        <f t="shared" si="0"/>
        <v>35.5</v>
      </c>
      <c r="F29" s="231">
        <f t="shared" si="1"/>
        <v>489.30912500566711</v>
      </c>
      <c r="G29" s="233"/>
      <c r="H29" s="231">
        <f t="shared" si="2"/>
        <v>0</v>
      </c>
      <c r="I29" s="231">
        <f t="shared" si="3"/>
        <v>0</v>
      </c>
      <c r="J29" s="233"/>
      <c r="K29" s="231">
        <f t="shared" si="4"/>
        <v>0</v>
      </c>
      <c r="L29" s="231">
        <f t="shared" si="5"/>
        <v>0</v>
      </c>
      <c r="M29" s="233">
        <v>7</v>
      </c>
      <c r="N29" s="231">
        <f t="shared" si="6"/>
        <v>248.5</v>
      </c>
      <c r="O29" s="231">
        <f t="shared" si="7"/>
        <v>3425.1638750396696</v>
      </c>
      <c r="P29" s="233">
        <v>1</v>
      </c>
      <c r="Q29" s="231">
        <f t="shared" si="8"/>
        <v>35.5</v>
      </c>
      <c r="R29" s="231">
        <f t="shared" si="9"/>
        <v>489.30912500566711</v>
      </c>
      <c r="S29" s="233"/>
      <c r="T29" s="231">
        <f t="shared" si="10"/>
        <v>0</v>
      </c>
      <c r="U29" s="231">
        <f t="shared" si="11"/>
        <v>0</v>
      </c>
      <c r="V29" s="233"/>
      <c r="W29" s="231">
        <f t="shared" si="12"/>
        <v>0</v>
      </c>
      <c r="X29" s="231">
        <f t="shared" si="13"/>
        <v>0</v>
      </c>
      <c r="Y29" s="233"/>
      <c r="Z29" s="231">
        <f t="shared" si="14"/>
        <v>0</v>
      </c>
      <c r="AA29" s="231">
        <f t="shared" si="15"/>
        <v>0</v>
      </c>
      <c r="AB29" s="233"/>
      <c r="AC29" s="231">
        <f t="shared" si="16"/>
        <v>0</v>
      </c>
      <c r="AD29" s="231">
        <f t="shared" si="17"/>
        <v>0</v>
      </c>
      <c r="AE29" s="233"/>
      <c r="AF29" s="231">
        <f t="shared" si="18"/>
        <v>0</v>
      </c>
      <c r="AG29" s="231">
        <f t="shared" si="19"/>
        <v>0</v>
      </c>
      <c r="AH29" s="235"/>
      <c r="AI29" s="231">
        <f t="shared" si="20"/>
        <v>0</v>
      </c>
      <c r="AJ29" s="231">
        <f t="shared" si="21"/>
        <v>0</v>
      </c>
      <c r="AK29" s="235"/>
      <c r="AL29" s="231">
        <f t="shared" si="22"/>
        <v>0</v>
      </c>
      <c r="AM29" s="231">
        <f t="shared" si="23"/>
        <v>0</v>
      </c>
      <c r="AN29" s="235"/>
      <c r="AO29" s="231">
        <f t="shared" si="24"/>
        <v>0</v>
      </c>
      <c r="AP29" s="231">
        <f t="shared" si="25"/>
        <v>0</v>
      </c>
      <c r="AQ29" s="238"/>
      <c r="AR29" s="231">
        <f t="shared" si="26"/>
        <v>0</v>
      </c>
      <c r="AS29" s="231">
        <f t="shared" si="27"/>
        <v>0</v>
      </c>
      <c r="AT29" s="235"/>
      <c r="AU29" s="231">
        <f t="shared" si="28"/>
        <v>0</v>
      </c>
      <c r="AV29" s="231">
        <f t="shared" si="29"/>
        <v>0</v>
      </c>
      <c r="AW29" s="235"/>
      <c r="AX29" s="231">
        <f t="shared" si="30"/>
        <v>0</v>
      </c>
      <c r="AY29" s="231">
        <f t="shared" si="31"/>
        <v>0</v>
      </c>
      <c r="AZ29" s="235"/>
      <c r="BA29" s="231">
        <f t="shared" si="32"/>
        <v>0</v>
      </c>
      <c r="BB29" s="231">
        <f t="shared" si="33"/>
        <v>0</v>
      </c>
      <c r="BC29" s="235"/>
      <c r="BD29" s="231">
        <f t="shared" si="34"/>
        <v>0</v>
      </c>
      <c r="BE29" s="231">
        <f t="shared" si="35"/>
        <v>0</v>
      </c>
      <c r="BF29" s="235"/>
      <c r="BG29" s="231">
        <f t="shared" si="36"/>
        <v>0</v>
      </c>
      <c r="BH29" s="231">
        <f t="shared" si="37"/>
        <v>0</v>
      </c>
      <c r="BI29" s="235"/>
      <c r="BJ29" s="231">
        <f t="shared" si="38"/>
        <v>0</v>
      </c>
      <c r="BK29" s="231">
        <f t="shared" si="39"/>
        <v>0</v>
      </c>
      <c r="BL29" s="233"/>
      <c r="BM29" s="231">
        <f t="shared" si="40"/>
        <v>0</v>
      </c>
      <c r="BN29" s="231">
        <f t="shared" si="41"/>
        <v>0</v>
      </c>
      <c r="BO29" s="215"/>
    </row>
    <row r="30" spans="1:67" s="146" customFormat="1" ht="18.75" customHeight="1">
      <c r="A30" s="226">
        <f t="shared" si="42"/>
        <v>36</v>
      </c>
      <c r="B30" s="227" t="s">
        <v>48</v>
      </c>
      <c r="C30" s="228">
        <f t="shared" si="43"/>
        <v>36.9</v>
      </c>
      <c r="D30" s="233"/>
      <c r="E30" s="231">
        <f t="shared" si="0"/>
        <v>0</v>
      </c>
      <c r="F30" s="231">
        <f t="shared" si="1"/>
        <v>0</v>
      </c>
      <c r="G30" s="233"/>
      <c r="H30" s="231">
        <f t="shared" si="2"/>
        <v>0</v>
      </c>
      <c r="I30" s="231">
        <f t="shared" si="3"/>
        <v>0</v>
      </c>
      <c r="J30" s="233">
        <v>4</v>
      </c>
      <c r="K30" s="231">
        <f t="shared" si="4"/>
        <v>146</v>
      </c>
      <c r="L30" s="231">
        <f t="shared" si="5"/>
        <v>2150.6261512002848</v>
      </c>
      <c r="M30" s="233">
        <v>4</v>
      </c>
      <c r="N30" s="231">
        <f t="shared" si="6"/>
        <v>146</v>
      </c>
      <c r="O30" s="231">
        <f t="shared" si="7"/>
        <v>2150.6261512002848</v>
      </c>
      <c r="P30" s="235"/>
      <c r="Q30" s="231">
        <f t="shared" si="8"/>
        <v>0</v>
      </c>
      <c r="R30" s="231">
        <f t="shared" si="9"/>
        <v>0</v>
      </c>
      <c r="S30" s="235"/>
      <c r="T30" s="231">
        <f t="shared" si="10"/>
        <v>0</v>
      </c>
      <c r="U30" s="231">
        <f t="shared" si="11"/>
        <v>0</v>
      </c>
      <c r="V30" s="233"/>
      <c r="W30" s="231">
        <f t="shared" si="12"/>
        <v>0</v>
      </c>
      <c r="X30" s="231">
        <f t="shared" si="13"/>
        <v>0</v>
      </c>
      <c r="Y30" s="233"/>
      <c r="Z30" s="231">
        <f t="shared" si="14"/>
        <v>0</v>
      </c>
      <c r="AA30" s="231">
        <f t="shared" si="15"/>
        <v>0</v>
      </c>
      <c r="AB30" s="233"/>
      <c r="AC30" s="231">
        <f t="shared" si="16"/>
        <v>0</v>
      </c>
      <c r="AD30" s="231">
        <f t="shared" si="17"/>
        <v>0</v>
      </c>
      <c r="AE30" s="233"/>
      <c r="AF30" s="231">
        <f t="shared" si="18"/>
        <v>0</v>
      </c>
      <c r="AG30" s="231">
        <f t="shared" si="19"/>
        <v>0</v>
      </c>
      <c r="AH30" s="235"/>
      <c r="AI30" s="231">
        <f t="shared" si="20"/>
        <v>0</v>
      </c>
      <c r="AJ30" s="231">
        <f t="shared" si="21"/>
        <v>0</v>
      </c>
      <c r="AK30" s="235"/>
      <c r="AL30" s="231">
        <f t="shared" si="22"/>
        <v>0</v>
      </c>
      <c r="AM30" s="231">
        <f t="shared" si="23"/>
        <v>0</v>
      </c>
      <c r="AN30" s="235"/>
      <c r="AO30" s="231">
        <f t="shared" si="24"/>
        <v>0</v>
      </c>
      <c r="AP30" s="231">
        <f t="shared" si="25"/>
        <v>0</v>
      </c>
      <c r="AQ30" s="238"/>
      <c r="AR30" s="231">
        <f t="shared" si="26"/>
        <v>0</v>
      </c>
      <c r="AS30" s="231">
        <f t="shared" si="27"/>
        <v>0</v>
      </c>
      <c r="AT30" s="235"/>
      <c r="AU30" s="231">
        <f t="shared" si="28"/>
        <v>0</v>
      </c>
      <c r="AV30" s="231">
        <f t="shared" si="29"/>
        <v>0</v>
      </c>
      <c r="AW30" s="235"/>
      <c r="AX30" s="231">
        <f t="shared" si="30"/>
        <v>0</v>
      </c>
      <c r="AY30" s="231">
        <f t="shared" si="31"/>
        <v>0</v>
      </c>
      <c r="AZ30" s="235"/>
      <c r="BA30" s="231">
        <f t="shared" si="32"/>
        <v>0</v>
      </c>
      <c r="BB30" s="231">
        <f t="shared" si="33"/>
        <v>0</v>
      </c>
      <c r="BC30" s="235"/>
      <c r="BD30" s="231">
        <f t="shared" si="34"/>
        <v>0</v>
      </c>
      <c r="BE30" s="231">
        <f t="shared" si="35"/>
        <v>0</v>
      </c>
      <c r="BF30" s="235"/>
      <c r="BG30" s="231">
        <f t="shared" si="36"/>
        <v>0</v>
      </c>
      <c r="BH30" s="231">
        <f t="shared" si="37"/>
        <v>0</v>
      </c>
      <c r="BI30" s="235"/>
      <c r="BJ30" s="231">
        <f t="shared" si="38"/>
        <v>0</v>
      </c>
      <c r="BK30" s="231">
        <f t="shared" si="39"/>
        <v>0</v>
      </c>
      <c r="BL30" s="233"/>
      <c r="BM30" s="231">
        <f t="shared" si="40"/>
        <v>0</v>
      </c>
      <c r="BN30" s="231">
        <f t="shared" si="41"/>
        <v>0</v>
      </c>
      <c r="BO30" s="215"/>
    </row>
    <row r="31" spans="1:67" s="146" customFormat="1" ht="18.75" customHeight="1">
      <c r="A31" s="226">
        <f t="shared" si="42"/>
        <v>37</v>
      </c>
      <c r="B31" s="227" t="s">
        <v>48</v>
      </c>
      <c r="C31" s="228">
        <f t="shared" si="43"/>
        <v>37.9</v>
      </c>
      <c r="D31" s="233">
        <v>1</v>
      </c>
      <c r="E31" s="231">
        <f t="shared" si="0"/>
        <v>37.5</v>
      </c>
      <c r="F31" s="231">
        <f t="shared" si="1"/>
        <v>589.27826274261326</v>
      </c>
      <c r="G31" s="238"/>
      <c r="H31" s="231">
        <f t="shared" si="2"/>
        <v>0</v>
      </c>
      <c r="I31" s="231">
        <f t="shared" si="3"/>
        <v>0</v>
      </c>
      <c r="J31" s="233">
        <v>3</v>
      </c>
      <c r="K31" s="231">
        <f t="shared" si="4"/>
        <v>112.5</v>
      </c>
      <c r="L31" s="231">
        <f t="shared" si="5"/>
        <v>1767.8347882278399</v>
      </c>
      <c r="M31" s="238"/>
      <c r="N31" s="231">
        <f t="shared" si="6"/>
        <v>0</v>
      </c>
      <c r="O31" s="231">
        <f t="shared" si="7"/>
        <v>0</v>
      </c>
      <c r="P31" s="235"/>
      <c r="Q31" s="231">
        <f t="shared" si="8"/>
        <v>0</v>
      </c>
      <c r="R31" s="231">
        <f t="shared" si="9"/>
        <v>0</v>
      </c>
      <c r="S31" s="235"/>
      <c r="T31" s="231">
        <f t="shared" si="10"/>
        <v>0</v>
      </c>
      <c r="U31" s="231">
        <f t="shared" si="11"/>
        <v>0</v>
      </c>
      <c r="V31" s="233"/>
      <c r="W31" s="231">
        <f t="shared" si="12"/>
        <v>0</v>
      </c>
      <c r="X31" s="231">
        <f t="shared" si="13"/>
        <v>0</v>
      </c>
      <c r="Y31" s="233"/>
      <c r="Z31" s="231">
        <f t="shared" si="14"/>
        <v>0</v>
      </c>
      <c r="AA31" s="231">
        <f t="shared" si="15"/>
        <v>0</v>
      </c>
      <c r="AB31" s="235"/>
      <c r="AC31" s="231">
        <f t="shared" si="16"/>
        <v>0</v>
      </c>
      <c r="AD31" s="231">
        <f t="shared" si="17"/>
        <v>0</v>
      </c>
      <c r="AE31" s="235"/>
      <c r="AF31" s="231">
        <f t="shared" si="18"/>
        <v>0</v>
      </c>
      <c r="AG31" s="231">
        <f t="shared" si="19"/>
        <v>0</v>
      </c>
      <c r="AH31" s="235"/>
      <c r="AI31" s="231">
        <f t="shared" si="20"/>
        <v>0</v>
      </c>
      <c r="AJ31" s="231">
        <f t="shared" si="21"/>
        <v>0</v>
      </c>
      <c r="AK31" s="235"/>
      <c r="AL31" s="231">
        <f t="shared" si="22"/>
        <v>0</v>
      </c>
      <c r="AM31" s="231">
        <f t="shared" si="23"/>
        <v>0</v>
      </c>
      <c r="AN31" s="235"/>
      <c r="AO31" s="231">
        <f t="shared" si="24"/>
        <v>0</v>
      </c>
      <c r="AP31" s="231">
        <f t="shared" si="25"/>
        <v>0</v>
      </c>
      <c r="AQ31" s="235"/>
      <c r="AR31" s="231">
        <f t="shared" si="26"/>
        <v>0</v>
      </c>
      <c r="AS31" s="231">
        <f t="shared" si="27"/>
        <v>0</v>
      </c>
      <c r="AT31" s="235"/>
      <c r="AU31" s="231">
        <f t="shared" si="28"/>
        <v>0</v>
      </c>
      <c r="AV31" s="231">
        <f t="shared" si="29"/>
        <v>0</v>
      </c>
      <c r="AW31" s="235"/>
      <c r="AX31" s="231">
        <f t="shared" si="30"/>
        <v>0</v>
      </c>
      <c r="AY31" s="231">
        <f t="shared" si="31"/>
        <v>0</v>
      </c>
      <c r="AZ31" s="235"/>
      <c r="BA31" s="231">
        <f t="shared" si="32"/>
        <v>0</v>
      </c>
      <c r="BB31" s="231">
        <f t="shared" si="33"/>
        <v>0</v>
      </c>
      <c r="BC31" s="235"/>
      <c r="BD31" s="231">
        <f t="shared" si="34"/>
        <v>0</v>
      </c>
      <c r="BE31" s="231">
        <f t="shared" si="35"/>
        <v>0</v>
      </c>
      <c r="BF31" s="235"/>
      <c r="BG31" s="231">
        <f t="shared" si="36"/>
        <v>0</v>
      </c>
      <c r="BH31" s="231">
        <f t="shared" si="37"/>
        <v>0</v>
      </c>
      <c r="BI31" s="235"/>
      <c r="BJ31" s="231">
        <f t="shared" si="38"/>
        <v>0</v>
      </c>
      <c r="BK31" s="231">
        <f t="shared" si="39"/>
        <v>0</v>
      </c>
      <c r="BL31" s="233"/>
      <c r="BM31" s="231">
        <f t="shared" si="40"/>
        <v>0</v>
      </c>
      <c r="BN31" s="231">
        <f t="shared" si="41"/>
        <v>0</v>
      </c>
      <c r="BO31" s="215"/>
    </row>
    <row r="32" spans="1:67" s="146" customFormat="1" ht="18.75" customHeight="1">
      <c r="A32" s="226">
        <f t="shared" si="42"/>
        <v>38</v>
      </c>
      <c r="B32" s="227" t="s">
        <v>48</v>
      </c>
      <c r="C32" s="228">
        <f t="shared" si="43"/>
        <v>38.9</v>
      </c>
      <c r="D32" s="233"/>
      <c r="E32" s="231">
        <f t="shared" si="0"/>
        <v>0</v>
      </c>
      <c r="F32" s="231">
        <f t="shared" si="1"/>
        <v>0</v>
      </c>
      <c r="G32" s="235"/>
      <c r="H32" s="231">
        <f t="shared" si="2"/>
        <v>0</v>
      </c>
      <c r="I32" s="231">
        <f t="shared" si="3"/>
        <v>0</v>
      </c>
      <c r="J32" s="233">
        <v>2</v>
      </c>
      <c r="K32" s="231">
        <f t="shared" si="4"/>
        <v>77</v>
      </c>
      <c r="L32" s="231">
        <f t="shared" si="5"/>
        <v>1288.5996476037487</v>
      </c>
      <c r="M32" s="235"/>
      <c r="N32" s="231">
        <f t="shared" si="6"/>
        <v>0</v>
      </c>
      <c r="O32" s="231">
        <f t="shared" si="7"/>
        <v>0</v>
      </c>
      <c r="P32" s="235"/>
      <c r="Q32" s="231">
        <f t="shared" si="8"/>
        <v>0</v>
      </c>
      <c r="R32" s="231">
        <f t="shared" si="9"/>
        <v>0</v>
      </c>
      <c r="S32" s="235"/>
      <c r="T32" s="231">
        <f t="shared" si="10"/>
        <v>0</v>
      </c>
      <c r="U32" s="231">
        <f t="shared" si="11"/>
        <v>0</v>
      </c>
      <c r="V32" s="235"/>
      <c r="W32" s="231">
        <f t="shared" si="12"/>
        <v>0</v>
      </c>
      <c r="X32" s="231">
        <f t="shared" si="13"/>
        <v>0</v>
      </c>
      <c r="Y32" s="233"/>
      <c r="Z32" s="231">
        <f t="shared" si="14"/>
        <v>0</v>
      </c>
      <c r="AA32" s="231">
        <f t="shared" si="15"/>
        <v>0</v>
      </c>
      <c r="AB32" s="235"/>
      <c r="AC32" s="231">
        <f t="shared" si="16"/>
        <v>0</v>
      </c>
      <c r="AD32" s="231">
        <f t="shared" si="17"/>
        <v>0</v>
      </c>
      <c r="AE32" s="235"/>
      <c r="AF32" s="231">
        <f t="shared" si="18"/>
        <v>0</v>
      </c>
      <c r="AG32" s="231">
        <f t="shared" si="19"/>
        <v>0</v>
      </c>
      <c r="AH32" s="235"/>
      <c r="AI32" s="231">
        <f t="shared" si="20"/>
        <v>0</v>
      </c>
      <c r="AJ32" s="231">
        <f t="shared" si="21"/>
        <v>0</v>
      </c>
      <c r="AK32" s="235"/>
      <c r="AL32" s="231">
        <f t="shared" si="22"/>
        <v>0</v>
      </c>
      <c r="AM32" s="231">
        <f t="shared" si="23"/>
        <v>0</v>
      </c>
      <c r="AN32" s="235"/>
      <c r="AO32" s="231">
        <f t="shared" si="24"/>
        <v>0</v>
      </c>
      <c r="AP32" s="231">
        <f t="shared" si="25"/>
        <v>0</v>
      </c>
      <c r="AQ32" s="235"/>
      <c r="AR32" s="231">
        <f t="shared" si="26"/>
        <v>0</v>
      </c>
      <c r="AS32" s="231">
        <f t="shared" si="27"/>
        <v>0</v>
      </c>
      <c r="AT32" s="235"/>
      <c r="AU32" s="231">
        <f t="shared" si="28"/>
        <v>0</v>
      </c>
      <c r="AV32" s="231">
        <f t="shared" si="29"/>
        <v>0</v>
      </c>
      <c r="AW32" s="235"/>
      <c r="AX32" s="231">
        <f t="shared" si="30"/>
        <v>0</v>
      </c>
      <c r="AY32" s="231">
        <f t="shared" si="31"/>
        <v>0</v>
      </c>
      <c r="AZ32" s="235"/>
      <c r="BA32" s="231">
        <f t="shared" si="32"/>
        <v>0</v>
      </c>
      <c r="BB32" s="231">
        <f t="shared" si="33"/>
        <v>0</v>
      </c>
      <c r="BC32" s="235"/>
      <c r="BD32" s="231">
        <f t="shared" si="34"/>
        <v>0</v>
      </c>
      <c r="BE32" s="231">
        <f t="shared" si="35"/>
        <v>0</v>
      </c>
      <c r="BF32" s="235"/>
      <c r="BG32" s="231">
        <f t="shared" si="36"/>
        <v>0</v>
      </c>
      <c r="BH32" s="231">
        <f t="shared" si="37"/>
        <v>0</v>
      </c>
      <c r="BI32" s="235"/>
      <c r="BJ32" s="231">
        <f t="shared" si="38"/>
        <v>0</v>
      </c>
      <c r="BK32" s="231">
        <f t="shared" si="39"/>
        <v>0</v>
      </c>
      <c r="BL32" s="233"/>
      <c r="BM32" s="231">
        <f t="shared" si="40"/>
        <v>0</v>
      </c>
      <c r="BN32" s="231">
        <f t="shared" si="41"/>
        <v>0</v>
      </c>
      <c r="BO32" s="215"/>
    </row>
    <row r="33" spans="1:67" s="146" customFormat="1" ht="18.75" customHeight="1">
      <c r="A33" s="226">
        <f t="shared" si="42"/>
        <v>39</v>
      </c>
      <c r="B33" s="227" t="s">
        <v>48</v>
      </c>
      <c r="C33" s="228">
        <f t="shared" si="43"/>
        <v>39.9</v>
      </c>
      <c r="D33" s="235"/>
      <c r="E33" s="231">
        <f t="shared" si="0"/>
        <v>0</v>
      </c>
      <c r="F33" s="231">
        <f t="shared" si="1"/>
        <v>0</v>
      </c>
      <c r="G33" s="235"/>
      <c r="H33" s="231">
        <f t="shared" si="2"/>
        <v>0</v>
      </c>
      <c r="I33" s="231">
        <f t="shared" si="3"/>
        <v>0</v>
      </c>
      <c r="J33" s="235">
        <v>1</v>
      </c>
      <c r="K33" s="231">
        <f t="shared" si="4"/>
        <v>39.5</v>
      </c>
      <c r="L33" s="231">
        <f t="shared" si="5"/>
        <v>702.84806385613672</v>
      </c>
      <c r="M33" s="235"/>
      <c r="N33" s="231">
        <f t="shared" si="6"/>
        <v>0</v>
      </c>
      <c r="O33" s="231">
        <f t="shared" si="7"/>
        <v>0</v>
      </c>
      <c r="P33" s="235"/>
      <c r="Q33" s="231">
        <f t="shared" si="8"/>
        <v>0</v>
      </c>
      <c r="R33" s="231">
        <f t="shared" si="9"/>
        <v>0</v>
      </c>
      <c r="S33" s="235"/>
      <c r="T33" s="231">
        <f t="shared" si="10"/>
        <v>0</v>
      </c>
      <c r="U33" s="231">
        <f t="shared" si="11"/>
        <v>0</v>
      </c>
      <c r="V33" s="235"/>
      <c r="W33" s="231">
        <f t="shared" si="12"/>
        <v>0</v>
      </c>
      <c r="X33" s="231">
        <f t="shared" si="13"/>
        <v>0</v>
      </c>
      <c r="Y33" s="233"/>
      <c r="Z33" s="231">
        <f t="shared" si="14"/>
        <v>0</v>
      </c>
      <c r="AA33" s="231">
        <f t="shared" si="15"/>
        <v>0</v>
      </c>
      <c r="AB33" s="235"/>
      <c r="AC33" s="231">
        <f t="shared" si="16"/>
        <v>0</v>
      </c>
      <c r="AD33" s="231">
        <f t="shared" si="17"/>
        <v>0</v>
      </c>
      <c r="AE33" s="235"/>
      <c r="AF33" s="231">
        <f t="shared" si="18"/>
        <v>0</v>
      </c>
      <c r="AG33" s="231">
        <f t="shared" si="19"/>
        <v>0</v>
      </c>
      <c r="AH33" s="235"/>
      <c r="AI33" s="231">
        <f t="shared" si="20"/>
        <v>0</v>
      </c>
      <c r="AJ33" s="231">
        <f t="shared" si="21"/>
        <v>0</v>
      </c>
      <c r="AK33" s="235"/>
      <c r="AL33" s="231">
        <f t="shared" si="22"/>
        <v>0</v>
      </c>
      <c r="AM33" s="231">
        <f t="shared" si="23"/>
        <v>0</v>
      </c>
      <c r="AN33" s="235"/>
      <c r="AO33" s="231">
        <f t="shared" si="24"/>
        <v>0</v>
      </c>
      <c r="AP33" s="231">
        <f t="shared" si="25"/>
        <v>0</v>
      </c>
      <c r="AQ33" s="235"/>
      <c r="AR33" s="231">
        <f t="shared" si="26"/>
        <v>0</v>
      </c>
      <c r="AS33" s="231">
        <f t="shared" si="27"/>
        <v>0</v>
      </c>
      <c r="AT33" s="235"/>
      <c r="AU33" s="231">
        <f t="shared" si="28"/>
        <v>0</v>
      </c>
      <c r="AV33" s="231">
        <f t="shared" si="29"/>
        <v>0</v>
      </c>
      <c r="AW33" s="235"/>
      <c r="AX33" s="231">
        <f t="shared" si="30"/>
        <v>0</v>
      </c>
      <c r="AY33" s="231">
        <f t="shared" si="31"/>
        <v>0</v>
      </c>
      <c r="AZ33" s="235"/>
      <c r="BA33" s="231">
        <f t="shared" si="32"/>
        <v>0</v>
      </c>
      <c r="BB33" s="231">
        <f t="shared" si="33"/>
        <v>0</v>
      </c>
      <c r="BC33" s="235"/>
      <c r="BD33" s="231">
        <f t="shared" si="34"/>
        <v>0</v>
      </c>
      <c r="BE33" s="231">
        <f t="shared" si="35"/>
        <v>0</v>
      </c>
      <c r="BF33" s="235"/>
      <c r="BG33" s="231">
        <f t="shared" si="36"/>
        <v>0</v>
      </c>
      <c r="BH33" s="231">
        <f t="shared" si="37"/>
        <v>0</v>
      </c>
      <c r="BI33" s="235"/>
      <c r="BJ33" s="231">
        <f t="shared" si="38"/>
        <v>0</v>
      </c>
      <c r="BK33" s="231">
        <f t="shared" si="39"/>
        <v>0</v>
      </c>
      <c r="BL33" s="233"/>
      <c r="BM33" s="231">
        <f t="shared" si="40"/>
        <v>0</v>
      </c>
      <c r="BN33" s="231">
        <f t="shared" si="41"/>
        <v>0</v>
      </c>
      <c r="BO33" s="215"/>
    </row>
    <row r="34" spans="1:67" s="146" customFormat="1" ht="18.75" customHeight="1">
      <c r="A34" s="226">
        <f t="shared" si="42"/>
        <v>40</v>
      </c>
      <c r="B34" s="227" t="s">
        <v>48</v>
      </c>
      <c r="C34" s="228">
        <f t="shared" si="43"/>
        <v>40.9</v>
      </c>
      <c r="D34" s="235"/>
      <c r="E34" s="231">
        <f t="shared" si="0"/>
        <v>0</v>
      </c>
      <c r="F34" s="231">
        <f t="shared" si="1"/>
        <v>0</v>
      </c>
      <c r="G34" s="235"/>
      <c r="H34" s="231">
        <f t="shared" si="2"/>
        <v>0</v>
      </c>
      <c r="I34" s="231">
        <f t="shared" si="3"/>
        <v>0</v>
      </c>
      <c r="J34" s="235">
        <v>2</v>
      </c>
      <c r="K34" s="231">
        <f t="shared" si="4"/>
        <v>81</v>
      </c>
      <c r="L34" s="231">
        <f t="shared" si="5"/>
        <v>1530.1022474928457</v>
      </c>
      <c r="M34" s="235"/>
      <c r="N34" s="231">
        <f t="shared" si="6"/>
        <v>0</v>
      </c>
      <c r="O34" s="231">
        <f t="shared" si="7"/>
        <v>0</v>
      </c>
      <c r="P34" s="235"/>
      <c r="Q34" s="231">
        <f t="shared" si="8"/>
        <v>0</v>
      </c>
      <c r="R34" s="231">
        <f t="shared" si="9"/>
        <v>0</v>
      </c>
      <c r="S34" s="235"/>
      <c r="T34" s="231">
        <f t="shared" si="10"/>
        <v>0</v>
      </c>
      <c r="U34" s="231">
        <f t="shared" si="11"/>
        <v>0</v>
      </c>
      <c r="V34" s="235"/>
      <c r="W34" s="231">
        <f t="shared" si="12"/>
        <v>0</v>
      </c>
      <c r="X34" s="231">
        <f t="shared" si="13"/>
        <v>0</v>
      </c>
      <c r="Y34" s="235"/>
      <c r="Z34" s="231">
        <f t="shared" si="14"/>
        <v>0</v>
      </c>
      <c r="AA34" s="231">
        <f t="shared" si="15"/>
        <v>0</v>
      </c>
      <c r="AB34" s="235"/>
      <c r="AC34" s="231">
        <f t="shared" si="16"/>
        <v>0</v>
      </c>
      <c r="AD34" s="231">
        <f t="shared" si="17"/>
        <v>0</v>
      </c>
      <c r="AE34" s="235"/>
      <c r="AF34" s="231">
        <f t="shared" si="18"/>
        <v>0</v>
      </c>
      <c r="AG34" s="231">
        <f t="shared" si="19"/>
        <v>0</v>
      </c>
      <c r="AH34" s="235"/>
      <c r="AI34" s="231">
        <f t="shared" si="20"/>
        <v>0</v>
      </c>
      <c r="AJ34" s="231">
        <f t="shared" si="21"/>
        <v>0</v>
      </c>
      <c r="AK34" s="235"/>
      <c r="AL34" s="231">
        <f t="shared" si="22"/>
        <v>0</v>
      </c>
      <c r="AM34" s="231">
        <f t="shared" si="23"/>
        <v>0</v>
      </c>
      <c r="AN34" s="235"/>
      <c r="AO34" s="231">
        <f t="shared" si="24"/>
        <v>0</v>
      </c>
      <c r="AP34" s="231">
        <f t="shared" si="25"/>
        <v>0</v>
      </c>
      <c r="AQ34" s="235"/>
      <c r="AR34" s="231">
        <f t="shared" si="26"/>
        <v>0</v>
      </c>
      <c r="AS34" s="231">
        <f t="shared" si="27"/>
        <v>0</v>
      </c>
      <c r="AT34" s="235"/>
      <c r="AU34" s="231">
        <f t="shared" si="28"/>
        <v>0</v>
      </c>
      <c r="AV34" s="231">
        <f t="shared" si="29"/>
        <v>0</v>
      </c>
      <c r="AW34" s="235"/>
      <c r="AX34" s="231">
        <f t="shared" si="30"/>
        <v>0</v>
      </c>
      <c r="AY34" s="231">
        <f t="shared" si="31"/>
        <v>0</v>
      </c>
      <c r="AZ34" s="235"/>
      <c r="BA34" s="231">
        <f t="shared" si="32"/>
        <v>0</v>
      </c>
      <c r="BB34" s="231">
        <f t="shared" si="33"/>
        <v>0</v>
      </c>
      <c r="BC34" s="235"/>
      <c r="BD34" s="231">
        <f t="shared" si="34"/>
        <v>0</v>
      </c>
      <c r="BE34" s="231">
        <f t="shared" si="35"/>
        <v>0</v>
      </c>
      <c r="BF34" s="235"/>
      <c r="BG34" s="231">
        <f t="shared" si="36"/>
        <v>0</v>
      </c>
      <c r="BH34" s="231">
        <f t="shared" si="37"/>
        <v>0</v>
      </c>
      <c r="BI34" s="235"/>
      <c r="BJ34" s="231">
        <f t="shared" si="38"/>
        <v>0</v>
      </c>
      <c r="BK34" s="231">
        <f t="shared" si="39"/>
        <v>0</v>
      </c>
      <c r="BL34" s="233"/>
      <c r="BM34" s="231">
        <f t="shared" si="40"/>
        <v>0</v>
      </c>
      <c r="BN34" s="231">
        <f t="shared" si="41"/>
        <v>0</v>
      </c>
      <c r="BO34" s="215"/>
    </row>
    <row r="35" spans="1:67" s="146" customFormat="1" ht="18.75" customHeight="1">
      <c r="A35" s="226">
        <f t="shared" si="42"/>
        <v>41</v>
      </c>
      <c r="B35" s="227" t="s">
        <v>48</v>
      </c>
      <c r="C35" s="228">
        <f t="shared" si="43"/>
        <v>41.9</v>
      </c>
      <c r="D35" s="235"/>
      <c r="E35" s="231">
        <f t="shared" si="0"/>
        <v>0</v>
      </c>
      <c r="F35" s="231">
        <f t="shared" si="1"/>
        <v>0</v>
      </c>
      <c r="G35" s="235"/>
      <c r="H35" s="231">
        <f t="shared" si="2"/>
        <v>0</v>
      </c>
      <c r="I35" s="231">
        <f t="shared" si="3"/>
        <v>0</v>
      </c>
      <c r="J35" s="235"/>
      <c r="K35" s="231">
        <f t="shared" si="4"/>
        <v>0</v>
      </c>
      <c r="L35" s="231">
        <f t="shared" si="5"/>
        <v>0</v>
      </c>
      <c r="M35" s="235"/>
      <c r="N35" s="231">
        <f t="shared" si="6"/>
        <v>0</v>
      </c>
      <c r="O35" s="231">
        <f t="shared" si="7"/>
        <v>0</v>
      </c>
      <c r="P35" s="235"/>
      <c r="Q35" s="231">
        <f t="shared" si="8"/>
        <v>0</v>
      </c>
      <c r="R35" s="231">
        <f t="shared" si="9"/>
        <v>0</v>
      </c>
      <c r="S35" s="235"/>
      <c r="T35" s="231">
        <f t="shared" si="10"/>
        <v>0</v>
      </c>
      <c r="U35" s="231">
        <f t="shared" si="11"/>
        <v>0</v>
      </c>
      <c r="V35" s="235"/>
      <c r="W35" s="231">
        <f t="shared" si="12"/>
        <v>0</v>
      </c>
      <c r="X35" s="231">
        <f t="shared" si="13"/>
        <v>0</v>
      </c>
      <c r="Y35" s="235"/>
      <c r="Z35" s="231">
        <f t="shared" si="14"/>
        <v>0</v>
      </c>
      <c r="AA35" s="231">
        <f t="shared" si="15"/>
        <v>0</v>
      </c>
      <c r="AB35" s="235"/>
      <c r="AC35" s="231">
        <f t="shared" si="16"/>
        <v>0</v>
      </c>
      <c r="AD35" s="231">
        <f t="shared" si="17"/>
        <v>0</v>
      </c>
      <c r="AE35" s="235"/>
      <c r="AF35" s="231">
        <f t="shared" si="18"/>
        <v>0</v>
      </c>
      <c r="AG35" s="231">
        <f t="shared" si="19"/>
        <v>0</v>
      </c>
      <c r="AH35" s="235"/>
      <c r="AI35" s="231">
        <f t="shared" si="20"/>
        <v>0</v>
      </c>
      <c r="AJ35" s="231">
        <f t="shared" si="21"/>
        <v>0</v>
      </c>
      <c r="AK35" s="235"/>
      <c r="AL35" s="231">
        <f t="shared" si="22"/>
        <v>0</v>
      </c>
      <c r="AM35" s="231">
        <f t="shared" si="23"/>
        <v>0</v>
      </c>
      <c r="AN35" s="235"/>
      <c r="AO35" s="231">
        <f t="shared" si="24"/>
        <v>0</v>
      </c>
      <c r="AP35" s="231">
        <f t="shared" si="25"/>
        <v>0</v>
      </c>
      <c r="AQ35" s="235"/>
      <c r="AR35" s="231">
        <f t="shared" si="26"/>
        <v>0</v>
      </c>
      <c r="AS35" s="231">
        <f t="shared" si="27"/>
        <v>0</v>
      </c>
      <c r="AT35" s="235"/>
      <c r="AU35" s="231">
        <f t="shared" si="28"/>
        <v>0</v>
      </c>
      <c r="AV35" s="231">
        <f t="shared" si="29"/>
        <v>0</v>
      </c>
      <c r="AW35" s="235"/>
      <c r="AX35" s="231">
        <f t="shared" si="30"/>
        <v>0</v>
      </c>
      <c r="AY35" s="231">
        <f t="shared" si="31"/>
        <v>0</v>
      </c>
      <c r="AZ35" s="235"/>
      <c r="BA35" s="231">
        <f t="shared" si="32"/>
        <v>0</v>
      </c>
      <c r="BB35" s="231">
        <f t="shared" si="33"/>
        <v>0</v>
      </c>
      <c r="BC35" s="235"/>
      <c r="BD35" s="231">
        <f t="shared" si="34"/>
        <v>0</v>
      </c>
      <c r="BE35" s="231">
        <f t="shared" si="35"/>
        <v>0</v>
      </c>
      <c r="BF35" s="235"/>
      <c r="BG35" s="231">
        <f t="shared" si="36"/>
        <v>0</v>
      </c>
      <c r="BH35" s="231">
        <f t="shared" si="37"/>
        <v>0</v>
      </c>
      <c r="BI35" s="235"/>
      <c r="BJ35" s="231">
        <f t="shared" si="38"/>
        <v>0</v>
      </c>
      <c r="BK35" s="231">
        <f t="shared" si="39"/>
        <v>0</v>
      </c>
      <c r="BL35" s="233"/>
      <c r="BM35" s="231">
        <f t="shared" si="40"/>
        <v>0</v>
      </c>
      <c r="BN35" s="231">
        <f t="shared" si="41"/>
        <v>0</v>
      </c>
      <c r="BO35" s="215"/>
    </row>
    <row r="36" spans="1:67" s="146" customFormat="1" ht="18.75" customHeight="1">
      <c r="A36" s="226">
        <f t="shared" si="42"/>
        <v>42</v>
      </c>
      <c r="B36" s="227" t="s">
        <v>48</v>
      </c>
      <c r="C36" s="228">
        <f t="shared" si="43"/>
        <v>42.9</v>
      </c>
      <c r="D36" s="235"/>
      <c r="E36" s="231">
        <f t="shared" si="0"/>
        <v>0</v>
      </c>
      <c r="F36" s="231">
        <f t="shared" si="1"/>
        <v>0</v>
      </c>
      <c r="G36" s="235"/>
      <c r="H36" s="231">
        <f t="shared" si="2"/>
        <v>0</v>
      </c>
      <c r="I36" s="231">
        <f t="shared" si="3"/>
        <v>0</v>
      </c>
      <c r="J36" s="235"/>
      <c r="K36" s="231">
        <f t="shared" si="4"/>
        <v>0</v>
      </c>
      <c r="L36" s="231">
        <f t="shared" si="5"/>
        <v>0</v>
      </c>
      <c r="M36" s="235"/>
      <c r="N36" s="231">
        <f t="shared" si="6"/>
        <v>0</v>
      </c>
      <c r="O36" s="231">
        <f t="shared" si="7"/>
        <v>0</v>
      </c>
      <c r="P36" s="235"/>
      <c r="Q36" s="231">
        <f t="shared" si="8"/>
        <v>0</v>
      </c>
      <c r="R36" s="231">
        <f t="shared" si="9"/>
        <v>0</v>
      </c>
      <c r="S36" s="235"/>
      <c r="T36" s="231">
        <f t="shared" si="10"/>
        <v>0</v>
      </c>
      <c r="U36" s="231">
        <f t="shared" si="11"/>
        <v>0</v>
      </c>
      <c r="V36" s="235"/>
      <c r="W36" s="231">
        <f t="shared" si="12"/>
        <v>0</v>
      </c>
      <c r="X36" s="231">
        <f t="shared" si="13"/>
        <v>0</v>
      </c>
      <c r="Y36" s="235"/>
      <c r="Z36" s="231">
        <f t="shared" si="14"/>
        <v>0</v>
      </c>
      <c r="AA36" s="231">
        <f t="shared" si="15"/>
        <v>0</v>
      </c>
      <c r="AB36" s="235"/>
      <c r="AC36" s="231">
        <f t="shared" si="16"/>
        <v>0</v>
      </c>
      <c r="AD36" s="231">
        <f t="shared" si="17"/>
        <v>0</v>
      </c>
      <c r="AE36" s="235"/>
      <c r="AF36" s="231">
        <f t="shared" si="18"/>
        <v>0</v>
      </c>
      <c r="AG36" s="231">
        <f t="shared" si="19"/>
        <v>0</v>
      </c>
      <c r="AH36" s="235"/>
      <c r="AI36" s="231">
        <f t="shared" si="20"/>
        <v>0</v>
      </c>
      <c r="AJ36" s="231">
        <f t="shared" si="21"/>
        <v>0</v>
      </c>
      <c r="AK36" s="235"/>
      <c r="AL36" s="231">
        <f t="shared" si="22"/>
        <v>0</v>
      </c>
      <c r="AM36" s="231">
        <f t="shared" si="23"/>
        <v>0</v>
      </c>
      <c r="AN36" s="235"/>
      <c r="AO36" s="231">
        <f t="shared" si="24"/>
        <v>0</v>
      </c>
      <c r="AP36" s="231">
        <f t="shared" si="25"/>
        <v>0</v>
      </c>
      <c r="AQ36" s="235"/>
      <c r="AR36" s="231">
        <f t="shared" si="26"/>
        <v>0</v>
      </c>
      <c r="AS36" s="231">
        <f t="shared" si="27"/>
        <v>0</v>
      </c>
      <c r="AT36" s="235"/>
      <c r="AU36" s="231">
        <f t="shared" si="28"/>
        <v>0</v>
      </c>
      <c r="AV36" s="231">
        <f t="shared" si="29"/>
        <v>0</v>
      </c>
      <c r="AW36" s="235"/>
      <c r="AX36" s="231">
        <f t="shared" si="30"/>
        <v>0</v>
      </c>
      <c r="AY36" s="231">
        <f t="shared" si="31"/>
        <v>0</v>
      </c>
      <c r="AZ36" s="235"/>
      <c r="BA36" s="231">
        <f t="shared" si="32"/>
        <v>0</v>
      </c>
      <c r="BB36" s="231">
        <f t="shared" si="33"/>
        <v>0</v>
      </c>
      <c r="BC36" s="235"/>
      <c r="BD36" s="231">
        <f t="shared" si="34"/>
        <v>0</v>
      </c>
      <c r="BE36" s="231">
        <f t="shared" si="35"/>
        <v>0</v>
      </c>
      <c r="BF36" s="235"/>
      <c r="BG36" s="231">
        <f t="shared" si="36"/>
        <v>0</v>
      </c>
      <c r="BH36" s="231">
        <f t="shared" si="37"/>
        <v>0</v>
      </c>
      <c r="BI36" s="235"/>
      <c r="BJ36" s="231">
        <f t="shared" si="38"/>
        <v>0</v>
      </c>
      <c r="BK36" s="231">
        <f t="shared" si="39"/>
        <v>0</v>
      </c>
      <c r="BL36" s="233"/>
      <c r="BM36" s="231">
        <f t="shared" si="40"/>
        <v>0</v>
      </c>
      <c r="BN36" s="231">
        <f t="shared" si="41"/>
        <v>0</v>
      </c>
      <c r="BO36" s="215"/>
    </row>
    <row r="37" spans="1:67" s="146" customFormat="1" ht="18.75" customHeight="1">
      <c r="A37" s="226">
        <f t="shared" si="42"/>
        <v>43</v>
      </c>
      <c r="B37" s="227" t="s">
        <v>48</v>
      </c>
      <c r="C37" s="228">
        <f t="shared" si="43"/>
        <v>43.9</v>
      </c>
      <c r="D37" s="235"/>
      <c r="E37" s="231">
        <f t="shared" si="0"/>
        <v>0</v>
      </c>
      <c r="F37" s="231">
        <f t="shared" si="1"/>
        <v>0</v>
      </c>
      <c r="G37" s="235"/>
      <c r="H37" s="231">
        <f t="shared" si="2"/>
        <v>0</v>
      </c>
      <c r="I37" s="231">
        <f t="shared" si="3"/>
        <v>0</v>
      </c>
      <c r="J37" s="235"/>
      <c r="K37" s="231">
        <f t="shared" si="4"/>
        <v>0</v>
      </c>
      <c r="L37" s="231">
        <f t="shared" si="5"/>
        <v>0</v>
      </c>
      <c r="M37" s="235"/>
      <c r="N37" s="231">
        <f t="shared" si="6"/>
        <v>0</v>
      </c>
      <c r="O37" s="231">
        <f t="shared" si="7"/>
        <v>0</v>
      </c>
      <c r="P37" s="235"/>
      <c r="Q37" s="231">
        <f t="shared" si="8"/>
        <v>0</v>
      </c>
      <c r="R37" s="231">
        <f t="shared" si="9"/>
        <v>0</v>
      </c>
      <c r="S37" s="235"/>
      <c r="T37" s="231">
        <f t="shared" si="10"/>
        <v>0</v>
      </c>
      <c r="U37" s="231">
        <f t="shared" si="11"/>
        <v>0</v>
      </c>
      <c r="V37" s="235"/>
      <c r="W37" s="231">
        <f t="shared" si="12"/>
        <v>0</v>
      </c>
      <c r="X37" s="231">
        <f t="shared" si="13"/>
        <v>0</v>
      </c>
      <c r="Y37" s="235"/>
      <c r="Z37" s="231">
        <f t="shared" si="14"/>
        <v>0</v>
      </c>
      <c r="AA37" s="231">
        <f t="shared" si="15"/>
        <v>0</v>
      </c>
      <c r="AB37" s="235"/>
      <c r="AC37" s="231">
        <f t="shared" si="16"/>
        <v>0</v>
      </c>
      <c r="AD37" s="231">
        <f t="shared" si="17"/>
        <v>0</v>
      </c>
      <c r="AE37" s="235"/>
      <c r="AF37" s="231">
        <f t="shared" si="18"/>
        <v>0</v>
      </c>
      <c r="AG37" s="231">
        <f t="shared" si="19"/>
        <v>0</v>
      </c>
      <c r="AH37" s="235"/>
      <c r="AI37" s="231">
        <f t="shared" si="20"/>
        <v>0</v>
      </c>
      <c r="AJ37" s="231">
        <f t="shared" si="21"/>
        <v>0</v>
      </c>
      <c r="AK37" s="235"/>
      <c r="AL37" s="231">
        <f t="shared" si="22"/>
        <v>0</v>
      </c>
      <c r="AM37" s="231">
        <f t="shared" si="23"/>
        <v>0</v>
      </c>
      <c r="AN37" s="235"/>
      <c r="AO37" s="231">
        <f t="shared" si="24"/>
        <v>0</v>
      </c>
      <c r="AP37" s="231">
        <f t="shared" si="25"/>
        <v>0</v>
      </c>
      <c r="AQ37" s="235"/>
      <c r="AR37" s="231">
        <f t="shared" si="26"/>
        <v>0</v>
      </c>
      <c r="AS37" s="231">
        <f t="shared" si="27"/>
        <v>0</v>
      </c>
      <c r="AT37" s="235"/>
      <c r="AU37" s="231">
        <f t="shared" si="28"/>
        <v>0</v>
      </c>
      <c r="AV37" s="231">
        <f t="shared" si="29"/>
        <v>0</v>
      </c>
      <c r="AW37" s="235"/>
      <c r="AX37" s="231">
        <f t="shared" si="30"/>
        <v>0</v>
      </c>
      <c r="AY37" s="231">
        <f t="shared" si="31"/>
        <v>0</v>
      </c>
      <c r="AZ37" s="235"/>
      <c r="BA37" s="231">
        <f t="shared" si="32"/>
        <v>0</v>
      </c>
      <c r="BB37" s="231">
        <f t="shared" si="33"/>
        <v>0</v>
      </c>
      <c r="BC37" s="235"/>
      <c r="BD37" s="231">
        <f t="shared" si="34"/>
        <v>0</v>
      </c>
      <c r="BE37" s="231">
        <f t="shared" si="35"/>
        <v>0</v>
      </c>
      <c r="BF37" s="235"/>
      <c r="BG37" s="231">
        <f t="shared" si="36"/>
        <v>0</v>
      </c>
      <c r="BH37" s="231">
        <f t="shared" si="37"/>
        <v>0</v>
      </c>
      <c r="BI37" s="235"/>
      <c r="BJ37" s="231">
        <f t="shared" si="38"/>
        <v>0</v>
      </c>
      <c r="BK37" s="231">
        <f t="shared" si="39"/>
        <v>0</v>
      </c>
      <c r="BL37" s="233"/>
      <c r="BM37" s="231">
        <f t="shared" si="40"/>
        <v>0</v>
      </c>
      <c r="BN37" s="231">
        <f t="shared" si="41"/>
        <v>0</v>
      </c>
      <c r="BO37" s="215"/>
    </row>
    <row r="38" spans="1:67" s="146" customFormat="1" ht="18.75" customHeight="1">
      <c r="A38" s="226">
        <f t="shared" si="42"/>
        <v>44</v>
      </c>
      <c r="B38" s="227" t="s">
        <v>48</v>
      </c>
      <c r="C38" s="228">
        <f t="shared" si="43"/>
        <v>44.9</v>
      </c>
      <c r="D38" s="235"/>
      <c r="E38" s="231">
        <f t="shared" si="0"/>
        <v>0</v>
      </c>
      <c r="F38" s="231">
        <f t="shared" si="1"/>
        <v>0</v>
      </c>
      <c r="G38" s="235"/>
      <c r="H38" s="231">
        <f t="shared" si="2"/>
        <v>0</v>
      </c>
      <c r="I38" s="231">
        <f t="shared" si="3"/>
        <v>0</v>
      </c>
      <c r="J38" s="235"/>
      <c r="K38" s="231">
        <f t="shared" si="4"/>
        <v>0</v>
      </c>
      <c r="L38" s="231">
        <f t="shared" si="5"/>
        <v>0</v>
      </c>
      <c r="M38" s="235"/>
      <c r="N38" s="231">
        <f t="shared" si="6"/>
        <v>0</v>
      </c>
      <c r="O38" s="231">
        <f t="shared" si="7"/>
        <v>0</v>
      </c>
      <c r="P38" s="235"/>
      <c r="Q38" s="231">
        <f t="shared" si="8"/>
        <v>0</v>
      </c>
      <c r="R38" s="231">
        <f t="shared" si="9"/>
        <v>0</v>
      </c>
      <c r="S38" s="235"/>
      <c r="T38" s="231">
        <f t="shared" si="10"/>
        <v>0</v>
      </c>
      <c r="U38" s="231">
        <f t="shared" si="11"/>
        <v>0</v>
      </c>
      <c r="V38" s="235"/>
      <c r="W38" s="231">
        <f t="shared" si="12"/>
        <v>0</v>
      </c>
      <c r="X38" s="231">
        <f t="shared" si="13"/>
        <v>0</v>
      </c>
      <c r="Y38" s="235"/>
      <c r="Z38" s="231">
        <f t="shared" si="14"/>
        <v>0</v>
      </c>
      <c r="AA38" s="231">
        <f t="shared" si="15"/>
        <v>0</v>
      </c>
      <c r="AB38" s="235"/>
      <c r="AC38" s="231">
        <f t="shared" si="16"/>
        <v>0</v>
      </c>
      <c r="AD38" s="231">
        <f t="shared" si="17"/>
        <v>0</v>
      </c>
      <c r="AE38" s="235"/>
      <c r="AF38" s="231">
        <f t="shared" si="18"/>
        <v>0</v>
      </c>
      <c r="AG38" s="231">
        <f t="shared" si="19"/>
        <v>0</v>
      </c>
      <c r="AH38" s="235"/>
      <c r="AI38" s="231">
        <f t="shared" si="20"/>
        <v>0</v>
      </c>
      <c r="AJ38" s="231">
        <f t="shared" si="21"/>
        <v>0</v>
      </c>
      <c r="AK38" s="235"/>
      <c r="AL38" s="231">
        <f t="shared" si="22"/>
        <v>0</v>
      </c>
      <c r="AM38" s="231">
        <f t="shared" si="23"/>
        <v>0</v>
      </c>
      <c r="AN38" s="235"/>
      <c r="AO38" s="231">
        <f t="shared" si="24"/>
        <v>0</v>
      </c>
      <c r="AP38" s="231">
        <f t="shared" si="25"/>
        <v>0</v>
      </c>
      <c r="AQ38" s="235"/>
      <c r="AR38" s="231">
        <f t="shared" si="26"/>
        <v>0</v>
      </c>
      <c r="AS38" s="231">
        <f t="shared" si="27"/>
        <v>0</v>
      </c>
      <c r="AT38" s="235"/>
      <c r="AU38" s="231">
        <f t="shared" si="28"/>
        <v>0</v>
      </c>
      <c r="AV38" s="231">
        <f t="shared" si="29"/>
        <v>0</v>
      </c>
      <c r="AW38" s="235"/>
      <c r="AX38" s="231">
        <f t="shared" si="30"/>
        <v>0</v>
      </c>
      <c r="AY38" s="231">
        <f t="shared" si="31"/>
        <v>0</v>
      </c>
      <c r="AZ38" s="235"/>
      <c r="BA38" s="231">
        <f t="shared" si="32"/>
        <v>0</v>
      </c>
      <c r="BB38" s="231">
        <f t="shared" si="33"/>
        <v>0</v>
      </c>
      <c r="BC38" s="235"/>
      <c r="BD38" s="231">
        <f t="shared" si="34"/>
        <v>0</v>
      </c>
      <c r="BE38" s="231">
        <f t="shared" si="35"/>
        <v>0</v>
      </c>
      <c r="BF38" s="235"/>
      <c r="BG38" s="231">
        <f t="shared" si="36"/>
        <v>0</v>
      </c>
      <c r="BH38" s="231">
        <f t="shared" si="37"/>
        <v>0</v>
      </c>
      <c r="BI38" s="235"/>
      <c r="BJ38" s="231">
        <f t="shared" si="38"/>
        <v>0</v>
      </c>
      <c r="BK38" s="231">
        <f t="shared" si="39"/>
        <v>0</v>
      </c>
      <c r="BL38" s="233"/>
      <c r="BM38" s="231">
        <f t="shared" si="40"/>
        <v>0</v>
      </c>
      <c r="BN38" s="231">
        <f t="shared" si="41"/>
        <v>0</v>
      </c>
      <c r="BO38" s="215"/>
    </row>
    <row r="39" spans="1:67" s="146" customFormat="1" ht="18.75" customHeight="1">
      <c r="A39" s="226">
        <f t="shared" si="42"/>
        <v>45</v>
      </c>
      <c r="B39" s="227" t="s">
        <v>48</v>
      </c>
      <c r="C39" s="228">
        <f t="shared" si="43"/>
        <v>45.9</v>
      </c>
      <c r="D39" s="235"/>
      <c r="E39" s="231">
        <f t="shared" si="0"/>
        <v>0</v>
      </c>
      <c r="F39" s="231">
        <f t="shared" si="1"/>
        <v>0</v>
      </c>
      <c r="G39" s="235"/>
      <c r="H39" s="231">
        <f t="shared" si="2"/>
        <v>0</v>
      </c>
      <c r="I39" s="231">
        <f t="shared" si="3"/>
        <v>0</v>
      </c>
      <c r="J39" s="235"/>
      <c r="K39" s="231">
        <f t="shared" si="4"/>
        <v>0</v>
      </c>
      <c r="L39" s="231">
        <f t="shared" si="5"/>
        <v>0</v>
      </c>
      <c r="M39" s="235"/>
      <c r="N39" s="231">
        <f t="shared" si="6"/>
        <v>0</v>
      </c>
      <c r="O39" s="231">
        <f t="shared" si="7"/>
        <v>0</v>
      </c>
      <c r="P39" s="235"/>
      <c r="Q39" s="231">
        <f t="shared" si="8"/>
        <v>0</v>
      </c>
      <c r="R39" s="231">
        <f t="shared" si="9"/>
        <v>0</v>
      </c>
      <c r="S39" s="235"/>
      <c r="T39" s="231">
        <f t="shared" si="10"/>
        <v>0</v>
      </c>
      <c r="U39" s="231">
        <f t="shared" si="11"/>
        <v>0</v>
      </c>
      <c r="V39" s="235"/>
      <c r="W39" s="231">
        <f t="shared" si="12"/>
        <v>0</v>
      </c>
      <c r="X39" s="231">
        <f t="shared" si="13"/>
        <v>0</v>
      </c>
      <c r="Y39" s="235"/>
      <c r="Z39" s="231">
        <f t="shared" si="14"/>
        <v>0</v>
      </c>
      <c r="AA39" s="231">
        <f t="shared" si="15"/>
        <v>0</v>
      </c>
      <c r="AB39" s="235"/>
      <c r="AC39" s="231">
        <f t="shared" si="16"/>
        <v>0</v>
      </c>
      <c r="AD39" s="231">
        <f t="shared" si="17"/>
        <v>0</v>
      </c>
      <c r="AE39" s="235"/>
      <c r="AF39" s="231">
        <f t="shared" si="18"/>
        <v>0</v>
      </c>
      <c r="AG39" s="231">
        <f t="shared" si="19"/>
        <v>0</v>
      </c>
      <c r="AH39" s="235"/>
      <c r="AI39" s="231">
        <f t="shared" si="20"/>
        <v>0</v>
      </c>
      <c r="AJ39" s="231">
        <f t="shared" si="21"/>
        <v>0</v>
      </c>
      <c r="AK39" s="235"/>
      <c r="AL39" s="231">
        <f t="shared" si="22"/>
        <v>0</v>
      </c>
      <c r="AM39" s="231">
        <f t="shared" si="23"/>
        <v>0</v>
      </c>
      <c r="AN39" s="235"/>
      <c r="AO39" s="231">
        <f t="shared" si="24"/>
        <v>0</v>
      </c>
      <c r="AP39" s="231">
        <f t="shared" si="25"/>
        <v>0</v>
      </c>
      <c r="AQ39" s="235"/>
      <c r="AR39" s="231">
        <f t="shared" si="26"/>
        <v>0</v>
      </c>
      <c r="AS39" s="231">
        <f t="shared" si="27"/>
        <v>0</v>
      </c>
      <c r="AT39" s="235"/>
      <c r="AU39" s="231">
        <f t="shared" si="28"/>
        <v>0</v>
      </c>
      <c r="AV39" s="231">
        <f t="shared" si="29"/>
        <v>0</v>
      </c>
      <c r="AW39" s="235"/>
      <c r="AX39" s="231">
        <f t="shared" si="30"/>
        <v>0</v>
      </c>
      <c r="AY39" s="231">
        <f t="shared" si="31"/>
        <v>0</v>
      </c>
      <c r="AZ39" s="235"/>
      <c r="BA39" s="231">
        <f t="shared" si="32"/>
        <v>0</v>
      </c>
      <c r="BB39" s="231">
        <f t="shared" si="33"/>
        <v>0</v>
      </c>
      <c r="BC39" s="235"/>
      <c r="BD39" s="231">
        <f t="shared" si="34"/>
        <v>0</v>
      </c>
      <c r="BE39" s="231">
        <f t="shared" si="35"/>
        <v>0</v>
      </c>
      <c r="BF39" s="235"/>
      <c r="BG39" s="231">
        <f t="shared" si="36"/>
        <v>0</v>
      </c>
      <c r="BH39" s="231">
        <f t="shared" si="37"/>
        <v>0</v>
      </c>
      <c r="BI39" s="235"/>
      <c r="BJ39" s="231">
        <f t="shared" si="38"/>
        <v>0</v>
      </c>
      <c r="BK39" s="231">
        <f t="shared" si="39"/>
        <v>0</v>
      </c>
      <c r="BL39" s="233"/>
      <c r="BM39" s="231">
        <f t="shared" si="40"/>
        <v>0</v>
      </c>
      <c r="BN39" s="231">
        <f t="shared" si="41"/>
        <v>0</v>
      </c>
      <c r="BO39" s="215"/>
    </row>
    <row r="40" spans="1:67" s="146" customFormat="1" ht="18.75" customHeight="1">
      <c r="A40" s="226">
        <f t="shared" si="42"/>
        <v>46</v>
      </c>
      <c r="B40" s="227" t="s">
        <v>48</v>
      </c>
      <c r="C40" s="228">
        <f t="shared" si="43"/>
        <v>46.9</v>
      </c>
      <c r="D40" s="235"/>
      <c r="E40" s="231">
        <f t="shared" si="0"/>
        <v>0</v>
      </c>
      <c r="F40" s="231">
        <f t="shared" si="1"/>
        <v>0</v>
      </c>
      <c r="G40" s="235"/>
      <c r="H40" s="231">
        <f t="shared" si="2"/>
        <v>0</v>
      </c>
      <c r="I40" s="231">
        <f t="shared" si="3"/>
        <v>0</v>
      </c>
      <c r="J40" s="235"/>
      <c r="K40" s="231">
        <f t="shared" si="4"/>
        <v>0</v>
      </c>
      <c r="L40" s="231">
        <f t="shared" si="5"/>
        <v>0</v>
      </c>
      <c r="M40" s="235"/>
      <c r="N40" s="231">
        <f t="shared" si="6"/>
        <v>0</v>
      </c>
      <c r="O40" s="231">
        <f t="shared" si="7"/>
        <v>0</v>
      </c>
      <c r="P40" s="235"/>
      <c r="Q40" s="231">
        <f t="shared" si="8"/>
        <v>0</v>
      </c>
      <c r="R40" s="231">
        <f t="shared" si="9"/>
        <v>0</v>
      </c>
      <c r="S40" s="235"/>
      <c r="T40" s="231">
        <f t="shared" si="10"/>
        <v>0</v>
      </c>
      <c r="U40" s="231">
        <f t="shared" si="11"/>
        <v>0</v>
      </c>
      <c r="V40" s="235"/>
      <c r="W40" s="231">
        <f t="shared" si="12"/>
        <v>0</v>
      </c>
      <c r="X40" s="231">
        <f t="shared" si="13"/>
        <v>0</v>
      </c>
      <c r="Y40" s="235"/>
      <c r="Z40" s="231">
        <f t="shared" si="14"/>
        <v>0</v>
      </c>
      <c r="AA40" s="231">
        <f t="shared" si="15"/>
        <v>0</v>
      </c>
      <c r="AB40" s="235"/>
      <c r="AC40" s="231">
        <f t="shared" si="16"/>
        <v>0</v>
      </c>
      <c r="AD40" s="231">
        <f t="shared" si="17"/>
        <v>0</v>
      </c>
      <c r="AE40" s="235"/>
      <c r="AF40" s="231">
        <f t="shared" si="18"/>
        <v>0</v>
      </c>
      <c r="AG40" s="231">
        <f t="shared" si="19"/>
        <v>0</v>
      </c>
      <c r="AH40" s="235"/>
      <c r="AI40" s="231">
        <f t="shared" si="20"/>
        <v>0</v>
      </c>
      <c r="AJ40" s="231">
        <f t="shared" si="21"/>
        <v>0</v>
      </c>
      <c r="AK40" s="235"/>
      <c r="AL40" s="231">
        <f t="shared" si="22"/>
        <v>0</v>
      </c>
      <c r="AM40" s="231">
        <f t="shared" si="23"/>
        <v>0</v>
      </c>
      <c r="AN40" s="235"/>
      <c r="AO40" s="231">
        <f t="shared" si="24"/>
        <v>0</v>
      </c>
      <c r="AP40" s="231">
        <f t="shared" si="25"/>
        <v>0</v>
      </c>
      <c r="AQ40" s="235"/>
      <c r="AR40" s="231">
        <f t="shared" si="26"/>
        <v>0</v>
      </c>
      <c r="AS40" s="231">
        <f t="shared" si="27"/>
        <v>0</v>
      </c>
      <c r="AT40" s="235"/>
      <c r="AU40" s="231">
        <f t="shared" si="28"/>
        <v>0</v>
      </c>
      <c r="AV40" s="231">
        <f t="shared" si="29"/>
        <v>0</v>
      </c>
      <c r="AW40" s="235"/>
      <c r="AX40" s="231">
        <f t="shared" si="30"/>
        <v>0</v>
      </c>
      <c r="AY40" s="231">
        <f t="shared" si="31"/>
        <v>0</v>
      </c>
      <c r="AZ40" s="235"/>
      <c r="BA40" s="231">
        <f t="shared" si="32"/>
        <v>0</v>
      </c>
      <c r="BB40" s="231">
        <f t="shared" si="33"/>
        <v>0</v>
      </c>
      <c r="BC40" s="235"/>
      <c r="BD40" s="231">
        <f t="shared" si="34"/>
        <v>0</v>
      </c>
      <c r="BE40" s="231">
        <f t="shared" si="35"/>
        <v>0</v>
      </c>
      <c r="BF40" s="235"/>
      <c r="BG40" s="231">
        <f t="shared" si="36"/>
        <v>0</v>
      </c>
      <c r="BH40" s="231">
        <f t="shared" si="37"/>
        <v>0</v>
      </c>
      <c r="BI40" s="235"/>
      <c r="BJ40" s="231">
        <f t="shared" si="38"/>
        <v>0</v>
      </c>
      <c r="BK40" s="231">
        <f t="shared" si="39"/>
        <v>0</v>
      </c>
      <c r="BL40" s="233"/>
      <c r="BM40" s="231">
        <f t="shared" si="40"/>
        <v>0</v>
      </c>
      <c r="BN40" s="231">
        <f t="shared" si="41"/>
        <v>0</v>
      </c>
      <c r="BO40" s="215"/>
    </row>
    <row r="41" spans="1:67" s="146" customFormat="1" ht="18.75" customHeight="1">
      <c r="A41" s="226">
        <f t="shared" si="42"/>
        <v>47</v>
      </c>
      <c r="B41" s="227" t="s">
        <v>48</v>
      </c>
      <c r="C41" s="228">
        <f t="shared" si="43"/>
        <v>47.9</v>
      </c>
      <c r="D41" s="235"/>
      <c r="E41" s="231">
        <f t="shared" si="0"/>
        <v>0</v>
      </c>
      <c r="F41" s="231">
        <f t="shared" si="1"/>
        <v>0</v>
      </c>
      <c r="G41" s="235"/>
      <c r="H41" s="231">
        <f t="shared" si="2"/>
        <v>0</v>
      </c>
      <c r="I41" s="231">
        <f t="shared" si="3"/>
        <v>0</v>
      </c>
      <c r="J41" s="235"/>
      <c r="K41" s="231">
        <f t="shared" si="4"/>
        <v>0</v>
      </c>
      <c r="L41" s="231">
        <f t="shared" si="5"/>
        <v>0</v>
      </c>
      <c r="M41" s="235"/>
      <c r="N41" s="231">
        <f t="shared" si="6"/>
        <v>0</v>
      </c>
      <c r="O41" s="231">
        <f t="shared" si="7"/>
        <v>0</v>
      </c>
      <c r="P41" s="235"/>
      <c r="Q41" s="231">
        <f t="shared" si="8"/>
        <v>0</v>
      </c>
      <c r="R41" s="231">
        <f t="shared" si="9"/>
        <v>0</v>
      </c>
      <c r="S41" s="235"/>
      <c r="T41" s="231">
        <f t="shared" si="10"/>
        <v>0</v>
      </c>
      <c r="U41" s="231">
        <f t="shared" si="11"/>
        <v>0</v>
      </c>
      <c r="V41" s="235"/>
      <c r="W41" s="231">
        <f t="shared" si="12"/>
        <v>0</v>
      </c>
      <c r="X41" s="231">
        <f t="shared" si="13"/>
        <v>0</v>
      </c>
      <c r="Y41" s="235"/>
      <c r="Z41" s="231">
        <f t="shared" si="14"/>
        <v>0</v>
      </c>
      <c r="AA41" s="231">
        <f t="shared" si="15"/>
        <v>0</v>
      </c>
      <c r="AB41" s="235"/>
      <c r="AC41" s="231">
        <f t="shared" si="16"/>
        <v>0</v>
      </c>
      <c r="AD41" s="231">
        <f t="shared" si="17"/>
        <v>0</v>
      </c>
      <c r="AE41" s="235"/>
      <c r="AF41" s="231">
        <f t="shared" si="18"/>
        <v>0</v>
      </c>
      <c r="AG41" s="231">
        <f t="shared" si="19"/>
        <v>0</v>
      </c>
      <c r="AH41" s="235"/>
      <c r="AI41" s="231">
        <f t="shared" si="20"/>
        <v>0</v>
      </c>
      <c r="AJ41" s="231">
        <f t="shared" si="21"/>
        <v>0</v>
      </c>
      <c r="AK41" s="235"/>
      <c r="AL41" s="231">
        <f t="shared" si="22"/>
        <v>0</v>
      </c>
      <c r="AM41" s="231">
        <f t="shared" si="23"/>
        <v>0</v>
      </c>
      <c r="AN41" s="235"/>
      <c r="AO41" s="231">
        <f t="shared" si="24"/>
        <v>0</v>
      </c>
      <c r="AP41" s="231">
        <f t="shared" si="25"/>
        <v>0</v>
      </c>
      <c r="AQ41" s="235"/>
      <c r="AR41" s="231">
        <f t="shared" si="26"/>
        <v>0</v>
      </c>
      <c r="AS41" s="231">
        <f t="shared" si="27"/>
        <v>0</v>
      </c>
      <c r="AT41" s="235"/>
      <c r="AU41" s="231">
        <f t="shared" si="28"/>
        <v>0</v>
      </c>
      <c r="AV41" s="231">
        <f t="shared" si="29"/>
        <v>0</v>
      </c>
      <c r="AW41" s="235"/>
      <c r="AX41" s="231">
        <f t="shared" si="30"/>
        <v>0</v>
      </c>
      <c r="AY41" s="231">
        <f t="shared" si="31"/>
        <v>0</v>
      </c>
      <c r="AZ41" s="235"/>
      <c r="BA41" s="231">
        <f t="shared" si="32"/>
        <v>0</v>
      </c>
      <c r="BB41" s="231">
        <f t="shared" si="33"/>
        <v>0</v>
      </c>
      <c r="BC41" s="235"/>
      <c r="BD41" s="231">
        <f t="shared" si="34"/>
        <v>0</v>
      </c>
      <c r="BE41" s="231">
        <f t="shared" si="35"/>
        <v>0</v>
      </c>
      <c r="BF41" s="235"/>
      <c r="BG41" s="231">
        <f t="shared" si="36"/>
        <v>0</v>
      </c>
      <c r="BH41" s="231">
        <f t="shared" si="37"/>
        <v>0</v>
      </c>
      <c r="BI41" s="235"/>
      <c r="BJ41" s="231">
        <f t="shared" si="38"/>
        <v>0</v>
      </c>
      <c r="BK41" s="231">
        <f t="shared" si="39"/>
        <v>0</v>
      </c>
      <c r="BL41" s="233"/>
      <c r="BM41" s="231">
        <f t="shared" si="40"/>
        <v>0</v>
      </c>
      <c r="BN41" s="231">
        <f t="shared" si="41"/>
        <v>0</v>
      </c>
      <c r="BO41" s="215"/>
    </row>
    <row r="42" spans="1:67" s="146" customFormat="1" ht="18.75" customHeight="1">
      <c r="A42" s="239">
        <f t="shared" si="42"/>
        <v>48</v>
      </c>
      <c r="B42" s="216" t="s">
        <v>48</v>
      </c>
      <c r="C42" s="240">
        <f t="shared" si="43"/>
        <v>48.9</v>
      </c>
      <c r="D42" s="222"/>
      <c r="E42" s="241">
        <f t="shared" si="0"/>
        <v>0</v>
      </c>
      <c r="F42" s="242">
        <f t="shared" si="1"/>
        <v>0</v>
      </c>
      <c r="G42" s="222"/>
      <c r="H42" s="241">
        <f t="shared" si="2"/>
        <v>0</v>
      </c>
      <c r="I42" s="242">
        <f t="shared" si="3"/>
        <v>0</v>
      </c>
      <c r="J42" s="222"/>
      <c r="K42" s="241">
        <f t="shared" si="4"/>
        <v>0</v>
      </c>
      <c r="L42" s="242">
        <f t="shared" si="5"/>
        <v>0</v>
      </c>
      <c r="M42" s="222"/>
      <c r="N42" s="241">
        <f t="shared" si="6"/>
        <v>0</v>
      </c>
      <c r="O42" s="242">
        <f t="shared" si="7"/>
        <v>0</v>
      </c>
      <c r="P42" s="222"/>
      <c r="Q42" s="241">
        <f t="shared" si="8"/>
        <v>0</v>
      </c>
      <c r="R42" s="242">
        <f t="shared" si="9"/>
        <v>0</v>
      </c>
      <c r="S42" s="222"/>
      <c r="T42" s="241">
        <f t="shared" si="10"/>
        <v>0</v>
      </c>
      <c r="U42" s="242">
        <f t="shared" si="11"/>
        <v>0</v>
      </c>
      <c r="V42" s="222"/>
      <c r="W42" s="241">
        <f t="shared" si="12"/>
        <v>0</v>
      </c>
      <c r="X42" s="242">
        <f t="shared" si="13"/>
        <v>0</v>
      </c>
      <c r="Y42" s="222"/>
      <c r="Z42" s="241">
        <f t="shared" si="14"/>
        <v>0</v>
      </c>
      <c r="AA42" s="242">
        <f t="shared" si="15"/>
        <v>0</v>
      </c>
      <c r="AB42" s="222"/>
      <c r="AC42" s="241">
        <f t="shared" si="16"/>
        <v>0</v>
      </c>
      <c r="AD42" s="242">
        <f t="shared" si="17"/>
        <v>0</v>
      </c>
      <c r="AE42" s="222"/>
      <c r="AF42" s="241">
        <f t="shared" si="18"/>
        <v>0</v>
      </c>
      <c r="AG42" s="242">
        <f t="shared" si="19"/>
        <v>0</v>
      </c>
      <c r="AH42" s="222"/>
      <c r="AI42" s="241">
        <f t="shared" si="20"/>
        <v>0</v>
      </c>
      <c r="AJ42" s="242">
        <f t="shared" si="21"/>
        <v>0</v>
      </c>
      <c r="AK42" s="222"/>
      <c r="AL42" s="241">
        <f t="shared" si="22"/>
        <v>0</v>
      </c>
      <c r="AM42" s="242">
        <f t="shared" si="23"/>
        <v>0</v>
      </c>
      <c r="AN42" s="222"/>
      <c r="AO42" s="241">
        <f t="shared" si="24"/>
        <v>0</v>
      </c>
      <c r="AP42" s="242">
        <f t="shared" si="25"/>
        <v>0</v>
      </c>
      <c r="AQ42" s="222"/>
      <c r="AR42" s="241">
        <f t="shared" si="26"/>
        <v>0</v>
      </c>
      <c r="AS42" s="242">
        <f t="shared" si="27"/>
        <v>0</v>
      </c>
      <c r="AT42" s="222"/>
      <c r="AU42" s="241">
        <f t="shared" si="28"/>
        <v>0</v>
      </c>
      <c r="AV42" s="242">
        <f t="shared" si="29"/>
        <v>0</v>
      </c>
      <c r="AW42" s="222"/>
      <c r="AX42" s="241">
        <f t="shared" si="30"/>
        <v>0</v>
      </c>
      <c r="AY42" s="242">
        <f t="shared" si="31"/>
        <v>0</v>
      </c>
      <c r="AZ42" s="222"/>
      <c r="BA42" s="241">
        <f t="shared" si="32"/>
        <v>0</v>
      </c>
      <c r="BB42" s="242">
        <f t="shared" si="33"/>
        <v>0</v>
      </c>
      <c r="BC42" s="222"/>
      <c r="BD42" s="241">
        <f t="shared" si="34"/>
        <v>0</v>
      </c>
      <c r="BE42" s="242">
        <f t="shared" si="35"/>
        <v>0</v>
      </c>
      <c r="BF42" s="222"/>
      <c r="BG42" s="241">
        <f t="shared" si="36"/>
        <v>0</v>
      </c>
      <c r="BH42" s="242">
        <f t="shared" si="37"/>
        <v>0</v>
      </c>
      <c r="BI42" s="222"/>
      <c r="BJ42" s="241">
        <f t="shared" si="38"/>
        <v>0</v>
      </c>
      <c r="BK42" s="242">
        <f t="shared" si="39"/>
        <v>0</v>
      </c>
      <c r="BL42" s="243"/>
      <c r="BM42" s="241">
        <f t="shared" si="40"/>
        <v>0</v>
      </c>
      <c r="BN42" s="242">
        <f t="shared" si="41"/>
        <v>0</v>
      </c>
      <c r="BO42" s="215"/>
    </row>
    <row r="43" spans="1:67" s="146" customFormat="1" ht="18.75" customHeight="1">
      <c r="A43" s="244" t="s">
        <v>49</v>
      </c>
      <c r="B43" s="245"/>
      <c r="C43" s="245"/>
      <c r="D43" s="276">
        <f t="shared" ref="D43:BN43" si="44">SUM(D4:D42)</f>
        <v>8</v>
      </c>
      <c r="E43" s="276">
        <f t="shared" si="44"/>
        <v>276</v>
      </c>
      <c r="F43" s="251">
        <f t="shared" si="44"/>
        <v>3577.4844142976149</v>
      </c>
      <c r="G43" s="251">
        <f t="shared" si="44"/>
        <v>12</v>
      </c>
      <c r="H43" s="277">
        <f t="shared" si="44"/>
        <v>371</v>
      </c>
      <c r="I43" s="251">
        <f t="shared" si="44"/>
        <v>3698.7074715176605</v>
      </c>
      <c r="J43" s="276">
        <f t="shared" si="44"/>
        <v>12</v>
      </c>
      <c r="K43" s="276">
        <f t="shared" si="44"/>
        <v>456</v>
      </c>
      <c r="L43" s="251">
        <f t="shared" si="44"/>
        <v>7440.0108983808559</v>
      </c>
      <c r="M43" s="251">
        <f t="shared" si="44"/>
        <v>16</v>
      </c>
      <c r="N43" s="277">
        <f t="shared" si="44"/>
        <v>567</v>
      </c>
      <c r="O43" s="251">
        <f t="shared" si="44"/>
        <v>7796.3492320703253</v>
      </c>
      <c r="P43" s="276">
        <f t="shared" si="44"/>
        <v>20</v>
      </c>
      <c r="Q43" s="276">
        <f t="shared" si="44"/>
        <v>680</v>
      </c>
      <c r="R43" s="251">
        <f t="shared" si="44"/>
        <v>8475.0678781925853</v>
      </c>
      <c r="S43" s="276">
        <f t="shared" si="44"/>
        <v>24</v>
      </c>
      <c r="T43" s="276">
        <f t="shared" si="44"/>
        <v>800</v>
      </c>
      <c r="U43" s="251">
        <f t="shared" si="44"/>
        <v>9495.3601674969123</v>
      </c>
      <c r="V43" s="276">
        <f t="shared" si="44"/>
        <v>14</v>
      </c>
      <c r="W43" s="276">
        <f t="shared" si="44"/>
        <v>454</v>
      </c>
      <c r="X43" s="251">
        <f t="shared" si="44"/>
        <v>5041.0105355377482</v>
      </c>
      <c r="Y43" s="276">
        <f t="shared" si="44"/>
        <v>20</v>
      </c>
      <c r="Z43" s="276">
        <f t="shared" si="44"/>
        <v>612</v>
      </c>
      <c r="AA43" s="251">
        <f t="shared" si="44"/>
        <v>5915.3932964395208</v>
      </c>
      <c r="AB43" s="276">
        <f t="shared" si="44"/>
        <v>20</v>
      </c>
      <c r="AC43" s="276">
        <f t="shared" si="44"/>
        <v>590</v>
      </c>
      <c r="AD43" s="251">
        <f t="shared" si="44"/>
        <v>5222.5554026312675</v>
      </c>
      <c r="AE43" s="276">
        <f t="shared" si="44"/>
        <v>29</v>
      </c>
      <c r="AF43" s="276">
        <f t="shared" si="44"/>
        <v>828.5</v>
      </c>
      <c r="AG43" s="251">
        <f t="shared" si="44"/>
        <v>6799.0373889687726</v>
      </c>
      <c r="AH43" s="276">
        <f t="shared" si="44"/>
        <v>30</v>
      </c>
      <c r="AI43" s="251">
        <f t="shared" si="44"/>
        <v>830</v>
      </c>
      <c r="AJ43" s="251">
        <f t="shared" si="44"/>
        <v>6313.1367539430676</v>
      </c>
      <c r="AK43" s="276">
        <f t="shared" si="44"/>
        <v>30</v>
      </c>
      <c r="AL43" s="251">
        <f t="shared" si="44"/>
        <v>798</v>
      </c>
      <c r="AM43" s="251">
        <f t="shared" si="44"/>
        <v>5519.9256129175101</v>
      </c>
      <c r="AN43" s="276">
        <f t="shared" si="44"/>
        <v>30</v>
      </c>
      <c r="AO43" s="251">
        <f t="shared" si="44"/>
        <v>766</v>
      </c>
      <c r="AP43" s="251">
        <f t="shared" si="44"/>
        <v>4807.0717601055994</v>
      </c>
      <c r="AQ43" s="276">
        <f t="shared" si="44"/>
        <v>30</v>
      </c>
      <c r="AR43" s="276">
        <f t="shared" si="44"/>
        <v>731</v>
      </c>
      <c r="AS43" s="251">
        <f t="shared" si="44"/>
        <v>4102.93789411533</v>
      </c>
      <c r="AT43" s="276">
        <f t="shared" si="44"/>
        <v>30</v>
      </c>
      <c r="AU43" s="276">
        <f t="shared" si="44"/>
        <v>703</v>
      </c>
      <c r="AV43" s="251">
        <f t="shared" si="44"/>
        <v>3594.7182399620451</v>
      </c>
      <c r="AW43" s="276">
        <f t="shared" si="44"/>
        <v>30</v>
      </c>
      <c r="AX43" s="276">
        <f t="shared" si="44"/>
        <v>681</v>
      </c>
      <c r="AY43" s="251">
        <f t="shared" si="44"/>
        <v>3228.4349537585081</v>
      </c>
      <c r="AZ43" s="276">
        <f t="shared" si="44"/>
        <v>30</v>
      </c>
      <c r="BA43" s="276">
        <f t="shared" si="44"/>
        <v>653</v>
      </c>
      <c r="BB43" s="251">
        <f t="shared" si="44"/>
        <v>2801.3124828072505</v>
      </c>
      <c r="BC43" s="276">
        <f t="shared" si="44"/>
        <v>30</v>
      </c>
      <c r="BD43" s="276">
        <f t="shared" si="44"/>
        <v>637</v>
      </c>
      <c r="BE43" s="251">
        <f t="shared" si="44"/>
        <v>2574.0575489551748</v>
      </c>
      <c r="BF43" s="276">
        <f t="shared" si="44"/>
        <v>30</v>
      </c>
      <c r="BG43" s="276">
        <f t="shared" si="44"/>
        <v>603</v>
      </c>
      <c r="BH43" s="251">
        <f t="shared" si="44"/>
        <v>2139.9913743826651</v>
      </c>
      <c r="BI43" s="276">
        <f t="shared" si="44"/>
        <v>30</v>
      </c>
      <c r="BJ43" s="276">
        <f t="shared" si="44"/>
        <v>571</v>
      </c>
      <c r="BK43" s="251">
        <f t="shared" si="44"/>
        <v>1783.3227929574164</v>
      </c>
      <c r="BL43" s="278">
        <f t="shared" si="44"/>
        <v>50</v>
      </c>
      <c r="BM43" s="229">
        <f t="shared" si="44"/>
        <v>848</v>
      </c>
      <c r="BN43" s="246">
        <f t="shared" si="44"/>
        <v>2034.0682052916534</v>
      </c>
      <c r="BO43" s="215"/>
    </row>
    <row r="44" spans="1:67" s="146" customFormat="1" ht="18.75" customHeight="1">
      <c r="A44" s="244" t="s">
        <v>232</v>
      </c>
      <c r="B44" s="245"/>
      <c r="C44" s="245"/>
      <c r="D44" s="226">
        <f>E43/D43</f>
        <v>34.5</v>
      </c>
      <c r="E44" s="226"/>
      <c r="F44" s="226"/>
      <c r="G44" s="226">
        <f>H43/G43</f>
        <v>30.916666666666668</v>
      </c>
      <c r="H44" s="226"/>
      <c r="I44" s="226"/>
      <c r="J44" s="226">
        <f>K43/J43</f>
        <v>38</v>
      </c>
      <c r="K44" s="226"/>
      <c r="L44" s="226"/>
      <c r="M44" s="226">
        <f>N43/M43</f>
        <v>35.4375</v>
      </c>
      <c r="N44" s="226"/>
      <c r="O44" s="226"/>
      <c r="P44" s="226">
        <f>Q43/P43</f>
        <v>34</v>
      </c>
      <c r="Q44" s="226"/>
      <c r="R44" s="226"/>
      <c r="S44" s="226">
        <f>T43/S43</f>
        <v>33.333333333333336</v>
      </c>
      <c r="T44" s="226"/>
      <c r="U44" s="226"/>
      <c r="V44" s="226">
        <f>W43/V43</f>
        <v>32.428571428571431</v>
      </c>
      <c r="W44" s="226"/>
      <c r="X44" s="226"/>
      <c r="Y44" s="226">
        <f>Z43/Y43</f>
        <v>30.6</v>
      </c>
      <c r="Z44" s="226"/>
      <c r="AA44" s="226"/>
      <c r="AB44" s="226">
        <f>AC43/AB43</f>
        <v>29.5</v>
      </c>
      <c r="AC44" s="226"/>
      <c r="AD44" s="226"/>
      <c r="AE44" s="226">
        <f>AF43/AE43</f>
        <v>28.568965517241381</v>
      </c>
      <c r="AF44" s="226"/>
      <c r="AG44" s="226"/>
      <c r="AH44" s="226">
        <f>AI43/AH43</f>
        <v>27.666666666666668</v>
      </c>
      <c r="AI44" s="226"/>
      <c r="AJ44" s="226"/>
      <c r="AK44" s="226">
        <f>AL43/AK43</f>
        <v>26.6</v>
      </c>
      <c r="AL44" s="226"/>
      <c r="AM44" s="226"/>
      <c r="AN44" s="226">
        <f>AO43/AN43</f>
        <v>25.533333333333335</v>
      </c>
      <c r="AO44" s="226"/>
      <c r="AP44" s="226"/>
      <c r="AQ44" s="226">
        <f>AR43/AQ43</f>
        <v>24.366666666666667</v>
      </c>
      <c r="AR44" s="226"/>
      <c r="AS44" s="226"/>
      <c r="AT44" s="226">
        <f>AU43/AT43</f>
        <v>23.433333333333334</v>
      </c>
      <c r="AU44" s="226"/>
      <c r="AV44" s="226"/>
      <c r="AW44" s="226">
        <f>AX43/AW43</f>
        <v>22.7</v>
      </c>
      <c r="AX44" s="226"/>
      <c r="AY44" s="226"/>
      <c r="AZ44" s="226">
        <f>BA43/AZ43</f>
        <v>21.766666666666666</v>
      </c>
      <c r="BA44" s="226"/>
      <c r="BB44" s="226"/>
      <c r="BC44" s="226">
        <f>BD43/BC43</f>
        <v>21.233333333333334</v>
      </c>
      <c r="BD44" s="226"/>
      <c r="BE44" s="226"/>
      <c r="BF44" s="226">
        <f>BG43/BF43</f>
        <v>20.100000000000001</v>
      </c>
      <c r="BG44" s="226"/>
      <c r="BH44" s="226"/>
      <c r="BI44" s="226">
        <f>BJ43/BI43</f>
        <v>19.033333333333335</v>
      </c>
      <c r="BJ44" s="226"/>
      <c r="BK44" s="226"/>
      <c r="BL44" s="248">
        <f>BM43/BL43</f>
        <v>16.96</v>
      </c>
      <c r="BM44" s="226"/>
      <c r="BN44" s="226"/>
      <c r="BO44" s="215"/>
    </row>
    <row r="45" spans="1:67" s="146" customFormat="1" ht="18.75" customHeight="1">
      <c r="A45" s="244" t="s">
        <v>52</v>
      </c>
      <c r="B45" s="245"/>
      <c r="C45" s="245"/>
      <c r="D45" s="250">
        <v>4</v>
      </c>
      <c r="E45" s="250"/>
      <c r="F45" s="250"/>
      <c r="G45" s="250">
        <v>13</v>
      </c>
      <c r="H45" s="250"/>
      <c r="I45" s="250"/>
      <c r="J45" s="250">
        <v>12</v>
      </c>
      <c r="K45" s="250"/>
      <c r="L45" s="250"/>
      <c r="M45" s="250">
        <v>6</v>
      </c>
      <c r="N45" s="250"/>
      <c r="O45" s="250"/>
      <c r="P45" s="250">
        <v>8</v>
      </c>
      <c r="Q45" s="250"/>
      <c r="R45" s="250"/>
      <c r="S45" s="250">
        <v>11</v>
      </c>
      <c r="T45" s="250"/>
      <c r="U45" s="250"/>
      <c r="V45" s="250">
        <v>12</v>
      </c>
      <c r="W45" s="250"/>
      <c r="X45" s="250"/>
      <c r="Y45" s="250">
        <v>19</v>
      </c>
      <c r="Z45" s="250"/>
      <c r="AA45" s="250"/>
      <c r="AB45" s="250">
        <v>16</v>
      </c>
      <c r="AC45" s="250"/>
      <c r="AD45" s="250"/>
      <c r="AE45" s="250">
        <v>21</v>
      </c>
      <c r="AF45" s="250"/>
      <c r="AG45" s="250"/>
      <c r="AH45" s="250">
        <v>19</v>
      </c>
      <c r="AI45" s="250"/>
      <c r="AJ45" s="250"/>
      <c r="AK45" s="250">
        <v>17</v>
      </c>
      <c r="AL45" s="250"/>
      <c r="AM45" s="250"/>
      <c r="AN45" s="250">
        <v>15</v>
      </c>
      <c r="AO45" s="250"/>
      <c r="AP45" s="250"/>
      <c r="AQ45" s="250">
        <v>12</v>
      </c>
      <c r="AR45" s="250"/>
      <c r="AS45" s="250"/>
      <c r="AT45" s="271"/>
      <c r="AU45" s="250"/>
      <c r="AV45" s="250"/>
      <c r="AW45" s="271"/>
      <c r="AX45" s="250"/>
      <c r="AY45" s="250"/>
      <c r="AZ45" s="271"/>
      <c r="BA45" s="250"/>
      <c r="BB45" s="250"/>
      <c r="BC45" s="271"/>
      <c r="BD45" s="250"/>
      <c r="BE45" s="250"/>
      <c r="BF45" s="271"/>
      <c r="BG45" s="250"/>
      <c r="BH45" s="250"/>
      <c r="BI45" s="271"/>
      <c r="BJ45" s="250"/>
      <c r="BK45" s="250"/>
      <c r="BL45" s="272"/>
      <c r="BM45" s="229"/>
      <c r="BN45" s="229"/>
      <c r="BO45" s="215"/>
    </row>
    <row r="46" spans="1:67" s="146" customFormat="1" ht="18.75" customHeight="1">
      <c r="A46" s="244" t="s">
        <v>53</v>
      </c>
      <c r="B46" s="245"/>
      <c r="C46" s="245"/>
      <c r="D46" s="250">
        <v>8</v>
      </c>
      <c r="E46" s="250"/>
      <c r="F46" s="250"/>
      <c r="G46" s="250">
        <v>12</v>
      </c>
      <c r="H46" s="250"/>
      <c r="I46" s="250"/>
      <c r="J46" s="250">
        <v>12</v>
      </c>
      <c r="K46" s="250"/>
      <c r="L46" s="250"/>
      <c r="M46" s="250">
        <v>16</v>
      </c>
      <c r="N46" s="250"/>
      <c r="O46" s="250"/>
      <c r="P46" s="250">
        <v>20</v>
      </c>
      <c r="Q46" s="250"/>
      <c r="R46" s="250"/>
      <c r="S46" s="250">
        <v>24</v>
      </c>
      <c r="T46" s="250"/>
      <c r="U46" s="250"/>
      <c r="V46" s="250">
        <v>28</v>
      </c>
      <c r="W46" s="250"/>
      <c r="X46" s="250"/>
      <c r="Y46" s="250">
        <v>32</v>
      </c>
      <c r="Z46" s="250"/>
      <c r="AA46" s="250"/>
      <c r="AB46" s="250">
        <v>40</v>
      </c>
      <c r="AC46" s="250"/>
      <c r="AD46" s="250"/>
      <c r="AE46" s="250">
        <v>50</v>
      </c>
      <c r="AF46" s="250"/>
      <c r="AG46" s="250"/>
      <c r="AH46" s="250">
        <v>60</v>
      </c>
      <c r="AI46" s="250"/>
      <c r="AJ46" s="250"/>
      <c r="AK46" s="250">
        <v>80</v>
      </c>
      <c r="AL46" s="250"/>
      <c r="AM46" s="250"/>
      <c r="AN46" s="250">
        <v>100</v>
      </c>
      <c r="AO46" s="250"/>
      <c r="AP46" s="250"/>
      <c r="AQ46" s="250">
        <v>120</v>
      </c>
      <c r="AR46" s="250"/>
      <c r="AS46" s="250"/>
      <c r="AT46" s="251"/>
      <c r="AU46" s="252"/>
      <c r="AV46" s="252"/>
      <c r="AW46" s="251"/>
      <c r="AX46" s="252"/>
      <c r="AY46" s="252"/>
      <c r="AZ46" s="251"/>
      <c r="BA46" s="252"/>
      <c r="BB46" s="252"/>
      <c r="BC46" s="251"/>
      <c r="BD46" s="252"/>
      <c r="BE46" s="252"/>
      <c r="BF46" s="251"/>
      <c r="BG46" s="252"/>
      <c r="BH46" s="252"/>
      <c r="BI46" s="251"/>
      <c r="BJ46" s="252"/>
      <c r="BK46" s="252"/>
      <c r="BL46" s="253"/>
      <c r="BM46" s="250"/>
      <c r="BN46" s="250"/>
      <c r="BO46" s="215"/>
    </row>
    <row r="47" spans="1:67" s="146" customFormat="1" ht="18.75" customHeight="1">
      <c r="A47" s="244" t="s">
        <v>259</v>
      </c>
      <c r="B47" s="245"/>
      <c r="C47" s="245"/>
      <c r="D47" s="226">
        <v>3.32</v>
      </c>
      <c r="E47" s="226"/>
      <c r="F47" s="226"/>
      <c r="G47" s="226">
        <v>3.39</v>
      </c>
      <c r="H47" s="226"/>
      <c r="I47" s="226"/>
      <c r="J47" s="226">
        <v>7.3650000000000002</v>
      </c>
      <c r="K47" s="226"/>
      <c r="L47" s="226"/>
      <c r="M47" s="226">
        <f>3.94+3.555</f>
        <v>7.4950000000000001</v>
      </c>
      <c r="N47" s="226"/>
      <c r="O47" s="226"/>
      <c r="P47" s="226">
        <f>4.05+4.035</f>
        <v>8.0850000000000009</v>
      </c>
      <c r="Q47" s="226"/>
      <c r="R47" s="226"/>
      <c r="S47" s="226">
        <f>4.61+4.78</f>
        <v>9.39</v>
      </c>
      <c r="T47" s="226"/>
      <c r="U47" s="226"/>
      <c r="V47" s="226">
        <v>4.7450000000000001</v>
      </c>
      <c r="W47" s="226"/>
      <c r="X47" s="226"/>
      <c r="Y47" s="226">
        <v>5.6950000000000003</v>
      </c>
      <c r="Z47" s="226"/>
      <c r="AA47" s="226"/>
      <c r="AB47" s="226">
        <v>5.01</v>
      </c>
      <c r="AC47" s="226"/>
      <c r="AD47" s="226"/>
      <c r="AE47" s="226">
        <v>6.6550000000000002</v>
      </c>
      <c r="AF47" s="226"/>
      <c r="AG47" s="226"/>
      <c r="AH47" s="226">
        <v>6.07</v>
      </c>
      <c r="AI47" s="226"/>
      <c r="AJ47" s="226"/>
      <c r="AK47" s="226">
        <v>5.22</v>
      </c>
      <c r="AL47" s="226"/>
      <c r="AM47" s="226"/>
      <c r="AN47" s="226">
        <v>4.7149999999999999</v>
      </c>
      <c r="AO47" s="226"/>
      <c r="AP47" s="226"/>
      <c r="AQ47" s="226">
        <v>3.92</v>
      </c>
      <c r="AR47" s="226"/>
      <c r="AS47" s="226"/>
      <c r="AT47" s="226">
        <f>4.045-0.525</f>
        <v>3.52</v>
      </c>
      <c r="AU47" s="226"/>
      <c r="AV47" s="226"/>
      <c r="AW47" s="226">
        <f>3.635-0.525</f>
        <v>3.11</v>
      </c>
      <c r="AX47" s="226"/>
      <c r="AY47" s="226"/>
      <c r="AZ47" s="226">
        <f>3.315-0.525</f>
        <v>2.79</v>
      </c>
      <c r="BA47" s="226"/>
      <c r="BB47" s="226"/>
      <c r="BC47" s="226">
        <f>2.965-0.525</f>
        <v>2.44</v>
      </c>
      <c r="BD47" s="226"/>
      <c r="BE47" s="226"/>
      <c r="BF47" s="226">
        <f>2.555-0.525</f>
        <v>2.0300000000000002</v>
      </c>
      <c r="BG47" s="226"/>
      <c r="BH47" s="226"/>
      <c r="BI47" s="226">
        <f>2.275-0.525</f>
        <v>1.75</v>
      </c>
      <c r="BJ47" s="226"/>
      <c r="BK47" s="226"/>
      <c r="BL47" s="248">
        <f>2.6-0.525</f>
        <v>2.0750000000000002</v>
      </c>
      <c r="BM47" s="226"/>
      <c r="BN47" s="226"/>
      <c r="BO47" s="215"/>
    </row>
    <row r="48" spans="1:67" s="146" customFormat="1" ht="18.75" customHeight="1">
      <c r="A48" s="244" t="s">
        <v>260</v>
      </c>
      <c r="B48" s="245"/>
      <c r="C48" s="245"/>
      <c r="D48" s="226">
        <f>+D47</f>
        <v>3.32</v>
      </c>
      <c r="E48" s="229"/>
      <c r="F48" s="229"/>
      <c r="G48" s="226">
        <f>+G47</f>
        <v>3.39</v>
      </c>
      <c r="H48" s="229"/>
      <c r="I48" s="229"/>
      <c r="J48" s="226">
        <f>+J47</f>
        <v>7.3650000000000002</v>
      </c>
      <c r="K48" s="229"/>
      <c r="L48" s="229"/>
      <c r="M48" s="226">
        <f>+M47</f>
        <v>7.4950000000000001</v>
      </c>
      <c r="N48" s="229"/>
      <c r="O48" s="229"/>
      <c r="P48" s="226">
        <f>+P47*2</f>
        <v>16.170000000000002</v>
      </c>
      <c r="Q48" s="226"/>
      <c r="R48" s="226"/>
      <c r="S48" s="226">
        <f>S46*S51/1000</f>
        <v>9.39</v>
      </c>
      <c r="T48" s="226"/>
      <c r="U48" s="226"/>
      <c r="V48" s="226">
        <f>V46*V51/1000</f>
        <v>9.49</v>
      </c>
      <c r="W48" s="226"/>
      <c r="X48" s="226"/>
      <c r="Y48" s="226">
        <f>Y46*Y51/1000</f>
        <v>9.1120000000000001</v>
      </c>
      <c r="Z48" s="226"/>
      <c r="AA48" s="226"/>
      <c r="AB48" s="226">
        <f>AB46*AB51/1000</f>
        <v>10.02</v>
      </c>
      <c r="AC48" s="226"/>
      <c r="AD48" s="226"/>
      <c r="AE48" s="226">
        <f>AE46*AE51/1000</f>
        <v>11.474137931034482</v>
      </c>
      <c r="AF48" s="226"/>
      <c r="AG48" s="226"/>
      <c r="AH48" s="226">
        <f>AH46*AH51/1000</f>
        <v>12.14</v>
      </c>
      <c r="AI48" s="229"/>
      <c r="AJ48" s="229"/>
      <c r="AK48" s="226">
        <f>AK46*AK51/1000</f>
        <v>13.92</v>
      </c>
      <c r="AL48" s="229"/>
      <c r="AM48" s="229"/>
      <c r="AN48" s="226">
        <f>AN46*AN51/1000</f>
        <v>15.716666666666667</v>
      </c>
      <c r="AO48" s="229"/>
      <c r="AP48" s="229"/>
      <c r="AQ48" s="226">
        <f>AQ46*AQ51/1000</f>
        <v>15.679999999999998</v>
      </c>
      <c r="AR48" s="229"/>
      <c r="AS48" s="229"/>
      <c r="AT48" s="226"/>
      <c r="AU48" s="226"/>
      <c r="AV48" s="226"/>
      <c r="AW48" s="226"/>
      <c r="AX48" s="226"/>
      <c r="AY48" s="226"/>
      <c r="AZ48" s="226"/>
      <c r="BA48" s="226"/>
      <c r="BB48" s="226"/>
      <c r="BC48" s="226"/>
      <c r="BD48" s="226"/>
      <c r="BE48" s="226"/>
      <c r="BF48" s="226"/>
      <c r="BG48" s="226"/>
      <c r="BH48" s="226"/>
      <c r="BI48" s="226"/>
      <c r="BJ48" s="226"/>
      <c r="BK48" s="226"/>
      <c r="BL48" s="255"/>
      <c r="BM48" s="226"/>
      <c r="BN48" s="226"/>
      <c r="BO48" s="215"/>
    </row>
    <row r="49" spans="1:67" s="146" customFormat="1" ht="18.75" customHeight="1">
      <c r="A49" s="256" t="s">
        <v>235</v>
      </c>
      <c r="B49" s="257"/>
      <c r="C49" s="257"/>
      <c r="D49" s="258">
        <f>+D48+2</f>
        <v>5.32</v>
      </c>
      <c r="E49" s="258"/>
      <c r="F49" s="258"/>
      <c r="G49" s="258">
        <f>+G48+2</f>
        <v>5.3900000000000006</v>
      </c>
      <c r="H49" s="258"/>
      <c r="I49" s="258"/>
      <c r="J49" s="258">
        <f>+J48+5</f>
        <v>12.365</v>
      </c>
      <c r="K49" s="258"/>
      <c r="L49" s="258"/>
      <c r="M49" s="258">
        <f>+M48+5</f>
        <v>12.495000000000001</v>
      </c>
      <c r="N49" s="258"/>
      <c r="O49" s="258"/>
      <c r="P49" s="258">
        <f>+P48+5</f>
        <v>21.17</v>
      </c>
      <c r="Q49" s="258"/>
      <c r="R49" s="258"/>
      <c r="S49" s="258">
        <f>+S48+5</f>
        <v>14.39</v>
      </c>
      <c r="T49" s="258"/>
      <c r="U49" s="258"/>
      <c r="V49" s="258">
        <f>+V48+5</f>
        <v>14.49</v>
      </c>
      <c r="W49" s="258"/>
      <c r="X49" s="258"/>
      <c r="Y49" s="258">
        <f>+Y48+5</f>
        <v>14.112</v>
      </c>
      <c r="Z49" s="258"/>
      <c r="AA49" s="258"/>
      <c r="AB49" s="258">
        <f>AB48+13</f>
        <v>23.02</v>
      </c>
      <c r="AC49" s="258"/>
      <c r="AD49" s="258"/>
      <c r="AE49" s="258">
        <f>AE48+13</f>
        <v>24.474137931034484</v>
      </c>
      <c r="AF49" s="258"/>
      <c r="AG49" s="258"/>
      <c r="AH49" s="258">
        <f>AH48+13</f>
        <v>25.14</v>
      </c>
      <c r="AI49" s="258"/>
      <c r="AJ49" s="258"/>
      <c r="AK49" s="258">
        <f>AK48+13</f>
        <v>26.92</v>
      </c>
      <c r="AL49" s="258"/>
      <c r="AM49" s="258"/>
      <c r="AN49" s="258">
        <f>AN48+13</f>
        <v>28.716666666666669</v>
      </c>
      <c r="AO49" s="258"/>
      <c r="AP49" s="258"/>
      <c r="AQ49" s="258">
        <f>AQ48+13</f>
        <v>28.68</v>
      </c>
      <c r="AR49" s="258"/>
      <c r="AS49" s="258"/>
      <c r="AT49" s="258"/>
      <c r="AU49" s="258"/>
      <c r="AV49" s="258"/>
      <c r="AW49" s="258"/>
      <c r="AX49" s="258"/>
      <c r="AY49" s="258"/>
      <c r="AZ49" s="258"/>
      <c r="BA49" s="258"/>
      <c r="BB49" s="258"/>
      <c r="BC49" s="258"/>
      <c r="BD49" s="258"/>
      <c r="BE49" s="258"/>
      <c r="BF49" s="258"/>
      <c r="BG49" s="258"/>
      <c r="BH49" s="258"/>
      <c r="BI49" s="258"/>
      <c r="BJ49" s="258"/>
      <c r="BK49" s="258"/>
      <c r="BL49" s="255"/>
      <c r="BM49" s="258"/>
      <c r="BN49" s="258"/>
      <c r="BO49" s="215"/>
    </row>
    <row r="50" spans="1:67" s="146" customFormat="1" ht="18.75" customHeight="1">
      <c r="A50" s="259" t="s">
        <v>236</v>
      </c>
      <c r="B50" s="257"/>
      <c r="C50" s="257"/>
      <c r="D50" s="260" t="s">
        <v>261</v>
      </c>
      <c r="E50" s="260"/>
      <c r="F50" s="260"/>
      <c r="G50" s="260" t="s">
        <v>261</v>
      </c>
      <c r="H50" s="260"/>
      <c r="I50" s="260"/>
      <c r="J50" s="260" t="s">
        <v>261</v>
      </c>
      <c r="K50" s="260"/>
      <c r="L50" s="260"/>
      <c r="M50" s="260" t="s">
        <v>261</v>
      </c>
      <c r="N50" s="260"/>
      <c r="O50" s="260"/>
      <c r="P50" s="260" t="s">
        <v>261</v>
      </c>
      <c r="Q50" s="260"/>
      <c r="R50" s="260"/>
      <c r="S50" s="260" t="s">
        <v>261</v>
      </c>
      <c r="T50" s="260"/>
      <c r="U50" s="260"/>
      <c r="V50" s="260" t="s">
        <v>261</v>
      </c>
      <c r="W50" s="260"/>
      <c r="X50" s="260"/>
      <c r="Y50" s="260" t="s">
        <v>261</v>
      </c>
      <c r="Z50" s="260"/>
      <c r="AA50" s="260"/>
      <c r="AB50" s="260" t="s">
        <v>237</v>
      </c>
      <c r="AC50" s="260"/>
      <c r="AD50" s="260"/>
      <c r="AE50" s="260" t="s">
        <v>237</v>
      </c>
      <c r="AF50" s="260"/>
      <c r="AG50" s="260"/>
      <c r="AH50" s="260" t="s">
        <v>237</v>
      </c>
      <c r="AI50" s="260"/>
      <c r="AJ50" s="260"/>
      <c r="AK50" s="260" t="s">
        <v>237</v>
      </c>
      <c r="AL50" s="260"/>
      <c r="AM50" s="260"/>
      <c r="AN50" s="260" t="s">
        <v>237</v>
      </c>
      <c r="AO50" s="260"/>
      <c r="AP50" s="260"/>
      <c r="AQ50" s="260" t="s">
        <v>237</v>
      </c>
      <c r="AR50" s="260"/>
      <c r="AS50" s="260"/>
      <c r="AT50" s="260" t="s">
        <v>238</v>
      </c>
      <c r="AU50" s="260"/>
      <c r="AV50" s="260"/>
      <c r="AW50" s="260" t="s">
        <v>238</v>
      </c>
      <c r="AX50" s="260"/>
      <c r="AY50" s="260"/>
      <c r="AZ50" s="260" t="s">
        <v>238</v>
      </c>
      <c r="BA50" s="260"/>
      <c r="BB50" s="260"/>
      <c r="BC50" s="260" t="s">
        <v>238</v>
      </c>
      <c r="BD50" s="260"/>
      <c r="BE50" s="260"/>
      <c r="BF50" s="260" t="s">
        <v>238</v>
      </c>
      <c r="BG50" s="260"/>
      <c r="BH50" s="260"/>
      <c r="BI50" s="260" t="s">
        <v>238</v>
      </c>
      <c r="BJ50" s="260"/>
      <c r="BK50" s="260"/>
      <c r="BL50" s="261" t="s">
        <v>237</v>
      </c>
      <c r="BM50" s="260"/>
      <c r="BN50" s="260"/>
      <c r="BO50" s="215"/>
    </row>
    <row r="51" spans="1:67" s="146" customFormat="1" ht="18.75" customHeight="1">
      <c r="A51" s="262" t="s">
        <v>60</v>
      </c>
      <c r="B51" s="217"/>
      <c r="C51" s="217"/>
      <c r="D51" s="263">
        <f>+D47*1000/D43</f>
        <v>415</v>
      </c>
      <c r="E51" s="222"/>
      <c r="F51" s="222"/>
      <c r="G51" s="263">
        <f>+G47*1000/G43</f>
        <v>282.5</v>
      </c>
      <c r="H51" s="222"/>
      <c r="I51" s="222"/>
      <c r="J51" s="263">
        <f>+J47*1000/J43</f>
        <v>613.75</v>
      </c>
      <c r="K51" s="222"/>
      <c r="L51" s="222"/>
      <c r="M51" s="263">
        <f>+M47*1000/M43</f>
        <v>468.4375</v>
      </c>
      <c r="N51" s="222"/>
      <c r="O51" s="222"/>
      <c r="P51" s="263">
        <f>+P47*1000/P43</f>
        <v>404.25000000000006</v>
      </c>
      <c r="Q51" s="222"/>
      <c r="R51" s="222"/>
      <c r="S51" s="263">
        <f>+S47*1000/S43</f>
        <v>391.25</v>
      </c>
      <c r="T51" s="222"/>
      <c r="U51" s="222"/>
      <c r="V51" s="263">
        <f>+V47*1000/V43</f>
        <v>338.92857142857144</v>
      </c>
      <c r="W51" s="222"/>
      <c r="X51" s="222"/>
      <c r="Y51" s="263">
        <f>+Y47*1000/Y43</f>
        <v>284.75</v>
      </c>
      <c r="Z51" s="222"/>
      <c r="AA51" s="222"/>
      <c r="AB51" s="263">
        <f>+AB47*1000/AB43</f>
        <v>250.5</v>
      </c>
      <c r="AC51" s="222"/>
      <c r="AD51" s="222"/>
      <c r="AE51" s="263">
        <f>+AE47*1000/AE43</f>
        <v>229.48275862068965</v>
      </c>
      <c r="AF51" s="222"/>
      <c r="AG51" s="222"/>
      <c r="AH51" s="263">
        <f>+AH47*1000/AH43</f>
        <v>202.33333333333334</v>
      </c>
      <c r="AI51" s="222"/>
      <c r="AJ51" s="222"/>
      <c r="AK51" s="263">
        <f>+AK47*1000/AK43</f>
        <v>174</v>
      </c>
      <c r="AL51" s="222"/>
      <c r="AM51" s="222"/>
      <c r="AN51" s="263">
        <f>+AN47*1000/AN43</f>
        <v>157.16666666666666</v>
      </c>
      <c r="AO51" s="222"/>
      <c r="AP51" s="222"/>
      <c r="AQ51" s="263">
        <f>+AQ47*1000/AQ43</f>
        <v>130.66666666666666</v>
      </c>
      <c r="AR51" s="222"/>
      <c r="AS51" s="222"/>
      <c r="AT51" s="263">
        <f>+AT47*1000/AT43</f>
        <v>117.33333333333333</v>
      </c>
      <c r="AU51" s="222"/>
      <c r="AV51" s="222"/>
      <c r="AW51" s="263">
        <f>+AW47*1000/AW43</f>
        <v>103.66666666666667</v>
      </c>
      <c r="AX51" s="222"/>
      <c r="AY51" s="222"/>
      <c r="AZ51" s="263">
        <f>+AZ47*1000/AZ43</f>
        <v>93</v>
      </c>
      <c r="BA51" s="222"/>
      <c r="BB51" s="222"/>
      <c r="BC51" s="263">
        <f>+BC47*1000/BC43</f>
        <v>81.333333333333329</v>
      </c>
      <c r="BD51" s="222"/>
      <c r="BE51" s="222"/>
      <c r="BF51" s="263">
        <f>+BF47*1000/BF43</f>
        <v>67.666666666666671</v>
      </c>
      <c r="BG51" s="222"/>
      <c r="BH51" s="222"/>
      <c r="BI51" s="263">
        <f>+BI47*1000/BI43</f>
        <v>58.333333333333336</v>
      </c>
      <c r="BJ51" s="222"/>
      <c r="BK51" s="222"/>
      <c r="BL51" s="264">
        <f>+BL47*1000/BL43</f>
        <v>41.5</v>
      </c>
      <c r="BM51" s="222"/>
      <c r="BN51" s="222"/>
      <c r="BO51" s="215"/>
    </row>
    <row r="52" spans="1:67" s="146" customFormat="1" ht="18.75" customHeight="1">
      <c r="A52" s="146" t="s">
        <v>239</v>
      </c>
      <c r="G52" s="213"/>
      <c r="M52" s="213"/>
      <c r="Q52" s="222"/>
      <c r="W52" s="214"/>
      <c r="X52" s="214"/>
      <c r="BO52" s="215"/>
    </row>
    <row r="53" spans="1:67" ht="14.25">
      <c r="Q53" s="146"/>
      <c r="AN53" t="s">
        <v>262</v>
      </c>
      <c r="AO53"/>
      <c r="AP53"/>
      <c r="AQ53" t="s">
        <v>263</v>
      </c>
      <c r="AR53"/>
      <c r="AS53"/>
      <c r="AT53">
        <v>24.25</v>
      </c>
      <c r="AU53"/>
      <c r="AV53"/>
      <c r="AW53">
        <v>23.2</v>
      </c>
      <c r="AX53"/>
      <c r="AY53"/>
      <c r="AZ53">
        <v>27.1</v>
      </c>
      <c r="BA53"/>
      <c r="BB53"/>
      <c r="BC53">
        <v>25.95</v>
      </c>
      <c r="BD53"/>
      <c r="BE53"/>
      <c r="BF53">
        <v>22.65</v>
      </c>
      <c r="BG53"/>
      <c r="BH53"/>
      <c r="BI53">
        <v>24.25</v>
      </c>
      <c r="BJ53"/>
      <c r="BK53"/>
      <c r="BL53"/>
    </row>
    <row r="54" spans="1:67">
      <c r="V54"/>
      <c r="W54"/>
      <c r="X54"/>
      <c r="Y54"/>
      <c r="AN54"/>
      <c r="AO54"/>
      <c r="AP54"/>
      <c r="AQ54" t="s">
        <v>264</v>
      </c>
      <c r="AR54"/>
      <c r="AS54"/>
      <c r="AT54">
        <v>19.899999999999999</v>
      </c>
      <c r="AU54"/>
      <c r="AV54"/>
      <c r="AW54">
        <v>19.8</v>
      </c>
      <c r="AX54"/>
      <c r="AY54"/>
      <c r="AZ54">
        <v>21.25</v>
      </c>
      <c r="BA54"/>
      <c r="BB54"/>
      <c r="BC54">
        <v>20.2</v>
      </c>
      <c r="BD54"/>
      <c r="BE54"/>
      <c r="BF54">
        <v>24.85</v>
      </c>
      <c r="BG54"/>
      <c r="BH54"/>
      <c r="BI54">
        <v>22.3</v>
      </c>
      <c r="BJ54"/>
      <c r="BK54"/>
      <c r="BL54">
        <v>30.8</v>
      </c>
    </row>
    <row r="55" spans="1:67">
      <c r="AN55" t="s">
        <v>265</v>
      </c>
      <c r="AO55"/>
      <c r="AP55"/>
      <c r="AQ55" t="s">
        <v>263</v>
      </c>
      <c r="AR55"/>
      <c r="AS55"/>
      <c r="AT55">
        <v>4</v>
      </c>
      <c r="AU55"/>
      <c r="AV55"/>
      <c r="AW55">
        <v>5</v>
      </c>
      <c r="AX55"/>
      <c r="AY55"/>
      <c r="AZ55">
        <v>5</v>
      </c>
      <c r="BA55"/>
      <c r="BB55"/>
      <c r="BC55">
        <v>7</v>
      </c>
      <c r="BD55"/>
      <c r="BE55"/>
      <c r="BF55">
        <v>8</v>
      </c>
      <c r="BG55"/>
      <c r="BH55"/>
      <c r="BI55">
        <v>5</v>
      </c>
      <c r="BJ55"/>
      <c r="BK55"/>
      <c r="BL55"/>
    </row>
    <row r="56" spans="1:67">
      <c r="AN56"/>
      <c r="AO56"/>
      <c r="AP56"/>
      <c r="AQ56" t="s">
        <v>264</v>
      </c>
      <c r="AR56"/>
      <c r="AS56"/>
      <c r="AT56">
        <v>8</v>
      </c>
      <c r="AU56"/>
      <c r="AV56"/>
      <c r="AW56">
        <v>7</v>
      </c>
      <c r="AX56"/>
      <c r="AY56"/>
      <c r="AZ56">
        <v>6</v>
      </c>
      <c r="BA56"/>
      <c r="BB56"/>
      <c r="BC56">
        <v>7</v>
      </c>
      <c r="BD56"/>
      <c r="BE56"/>
      <c r="BF56">
        <v>8</v>
      </c>
      <c r="BG56"/>
      <c r="BH56"/>
      <c r="BI56">
        <v>8</v>
      </c>
      <c r="BJ56"/>
      <c r="BK56"/>
      <c r="BL56">
        <v>8.5</v>
      </c>
    </row>
    <row r="57" spans="1:67">
      <c r="AN57" s="268" t="s">
        <v>266</v>
      </c>
      <c r="AQ57" t="s">
        <v>263</v>
      </c>
      <c r="AR57"/>
      <c r="AS57"/>
      <c r="AT57" s="164">
        <f>+(AT43*AT59)/AT47</f>
        <v>183.66477272727272</v>
      </c>
      <c r="AU57"/>
      <c r="AV57"/>
      <c r="AW57" s="164">
        <f>+(AW43*AW59)/AW47</f>
        <v>197.7491961414791</v>
      </c>
      <c r="AX57"/>
      <c r="AY57"/>
      <c r="AZ57" s="164">
        <f>+(AZ43*AZ59)/AZ47</f>
        <v>262.36559139784953</v>
      </c>
      <c r="BA57"/>
      <c r="BB57"/>
      <c r="BC57" s="164">
        <f>+(BC43*BC59)/BC47</f>
        <v>285.86065573770492</v>
      </c>
      <c r="BD57"/>
      <c r="BE57"/>
      <c r="BF57" s="164">
        <f>+(BF43*BF59)/BF47</f>
        <v>294.82758620689651</v>
      </c>
      <c r="BG57"/>
      <c r="BH57"/>
      <c r="BI57" s="164">
        <f>+(BI43*BI59)/BI47</f>
        <v>369.42857142857144</v>
      </c>
      <c r="BJ57"/>
      <c r="BK57"/>
      <c r="BL57" s="164"/>
    </row>
    <row r="58" spans="1:67">
      <c r="AN58"/>
      <c r="AO58"/>
      <c r="AP58"/>
      <c r="AQ58" t="s">
        <v>264</v>
      </c>
      <c r="AR58"/>
      <c r="AS58"/>
      <c r="AT58" s="164">
        <f>+(AT43*AT60)/AT47</f>
        <v>137.21590909090907</v>
      </c>
      <c r="AU58"/>
      <c r="AV58"/>
      <c r="AW58" s="164">
        <f>+(AW43*AW60)/AW47</f>
        <v>154.34083601286173</v>
      </c>
      <c r="AX58"/>
      <c r="AY58"/>
      <c r="AZ58" s="164">
        <f>+(AZ43*AZ60)/AZ47</f>
        <v>187.63440860215053</v>
      </c>
      <c r="BA58"/>
      <c r="BB58"/>
      <c r="BC58" s="164">
        <f>+(BC43*BC60)/BC47</f>
        <v>201.63934426229505</v>
      </c>
      <c r="BD58"/>
      <c r="BE58"/>
      <c r="BF58" s="164">
        <f>+(BF43*BF60)/BF47</f>
        <v>311.08374384236447</v>
      </c>
      <c r="BG58"/>
      <c r="BH58"/>
      <c r="BI58" s="164">
        <f>+(BI43*BI60)/BI47</f>
        <v>317.14285714285717</v>
      </c>
      <c r="BJ58"/>
      <c r="BK58"/>
      <c r="BL58" s="164">
        <f>+(BL43*BL60)/BL47</f>
        <v>650.60240963855415</v>
      </c>
    </row>
    <row r="59" spans="1:67">
      <c r="AN59" t="s">
        <v>267</v>
      </c>
      <c r="AO59"/>
      <c r="AP59"/>
      <c r="AQ59" t="s">
        <v>263</v>
      </c>
      <c r="AR59"/>
      <c r="AS59"/>
      <c r="AT59">
        <f>+AT53-2.7</f>
        <v>21.55</v>
      </c>
      <c r="AU59"/>
      <c r="AV59"/>
      <c r="AW59">
        <f>+AW53-2.7</f>
        <v>20.5</v>
      </c>
      <c r="AX59"/>
      <c r="AY59"/>
      <c r="AZ59">
        <f>+AZ53-2.7</f>
        <v>24.400000000000002</v>
      </c>
      <c r="BA59"/>
      <c r="BB59"/>
      <c r="BC59">
        <f>+BC53-2.7</f>
        <v>23.25</v>
      </c>
      <c r="BD59"/>
      <c r="BE59"/>
      <c r="BF59">
        <f>+BF53-2.7</f>
        <v>19.95</v>
      </c>
      <c r="BG59"/>
      <c r="BH59"/>
      <c r="BI59">
        <f>+BI53-2.7</f>
        <v>21.55</v>
      </c>
      <c r="BJ59"/>
      <c r="BK59"/>
      <c r="BL59"/>
      <c r="BM59" s="274" t="e">
        <f>+(BM54*BM57)/BM56</f>
        <v>#DIV/0!</v>
      </c>
      <c r="BN59" s="274" t="e">
        <f>+(BN54*BN57)/BN56</f>
        <v>#DIV/0!</v>
      </c>
    </row>
    <row r="60" spans="1:67">
      <c r="AQ60" t="s">
        <v>264</v>
      </c>
      <c r="AT60" s="265">
        <f>+AT54-3.8</f>
        <v>16.099999999999998</v>
      </c>
      <c r="AW60" s="265">
        <f>+AW54-3.8</f>
        <v>16</v>
      </c>
      <c r="AZ60" s="265">
        <f>+AZ54-3.8</f>
        <v>17.45</v>
      </c>
      <c r="BC60" s="265">
        <f>+BC54-3.8</f>
        <v>16.399999999999999</v>
      </c>
      <c r="BF60" s="265">
        <f>+BF54-3.8</f>
        <v>21.05</v>
      </c>
      <c r="BI60" s="265">
        <f>+BI54-3.8</f>
        <v>18.5</v>
      </c>
      <c r="BL60" s="265">
        <f>+BL54-3.8</f>
        <v>27</v>
      </c>
    </row>
    <row r="62" spans="1:67">
      <c r="B62" s="275"/>
      <c r="AT62" s="269"/>
      <c r="AU62" s="269"/>
      <c r="AV62" s="269"/>
      <c r="AW62" s="269"/>
      <c r="AX62" s="269"/>
      <c r="AY62" s="269"/>
      <c r="AZ62" s="269"/>
      <c r="BA62" s="269"/>
      <c r="BB62" s="269"/>
      <c r="BC62" s="269"/>
      <c r="BD62" s="269"/>
      <c r="BE62" s="269"/>
      <c r="BF62" s="269"/>
      <c r="BG62" s="269"/>
      <c r="BH62" s="269"/>
      <c r="BI62" s="269"/>
      <c r="BJ62" s="269"/>
      <c r="BK62" s="269"/>
      <c r="BL62" s="269"/>
    </row>
  </sheetData>
  <mergeCells count="1">
    <mergeCell ref="A3:C3"/>
  </mergeCells>
  <phoneticPr fontId="4"/>
  <pageMargins left="0.9055118110236221" right="0.27559055118110237" top="0.55118110236220474" bottom="0.19685039370078741" header="0.51181102362204722" footer="0.23622047244094491"/>
  <pageSetup paperSize="9" scale="5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5"/>
  <sheetViews>
    <sheetView workbookViewId="0">
      <pane ySplit="8" topLeftCell="A9" activePane="bottomLeft" state="frozen"/>
      <selection pane="bottomLeft" activeCell="A4" sqref="A4:C4"/>
    </sheetView>
  </sheetViews>
  <sheetFormatPr defaultRowHeight="13.5"/>
  <cols>
    <col min="1" max="1" width="12.75" bestFit="1" customWidth="1"/>
    <col min="2" max="2" width="4.5" style="88" customWidth="1"/>
    <col min="7" max="7" width="8" customWidth="1"/>
    <col min="8" max="8" width="9.375" customWidth="1"/>
    <col min="9" max="9" width="6.25" customWidth="1"/>
    <col min="10" max="10" width="8.5" customWidth="1"/>
    <col min="11" max="11" width="17.25" bestFit="1" customWidth="1"/>
  </cols>
  <sheetData>
    <row r="1" spans="1:12">
      <c r="A1" s="279" t="s">
        <v>268</v>
      </c>
      <c r="B1" s="280"/>
      <c r="D1" s="298"/>
      <c r="E1" s="281"/>
      <c r="F1" s="281"/>
      <c r="G1" s="281"/>
      <c r="H1" s="281"/>
      <c r="I1" s="281"/>
      <c r="J1" s="281"/>
      <c r="K1" s="281"/>
    </row>
    <row r="2" spans="1:12">
      <c r="F2" s="284" t="s">
        <v>151</v>
      </c>
      <c r="G2" s="285" t="s">
        <v>152</v>
      </c>
      <c r="H2" s="285" t="s">
        <v>153</v>
      </c>
      <c r="I2" s="285" t="s">
        <v>154</v>
      </c>
      <c r="J2" s="281"/>
      <c r="K2" s="286"/>
      <c r="L2" s="165"/>
    </row>
    <row r="3" spans="1:12">
      <c r="A3" t="s">
        <v>332</v>
      </c>
      <c r="D3" s="171"/>
      <c r="E3" s="171"/>
      <c r="F3" s="281"/>
      <c r="G3" s="287" t="s">
        <v>157</v>
      </c>
      <c r="H3" s="287" t="s">
        <v>158</v>
      </c>
      <c r="I3" s="287" t="s">
        <v>158</v>
      </c>
      <c r="J3" s="281"/>
      <c r="K3" s="286"/>
      <c r="L3" s="165"/>
    </row>
    <row r="4" spans="1:12">
      <c r="A4" s="78" t="s">
        <v>333</v>
      </c>
      <c r="B4" s="289"/>
      <c r="C4" s="78"/>
      <c r="D4" s="299"/>
      <c r="E4" s="171"/>
      <c r="F4" s="281"/>
      <c r="G4" s="287" t="s">
        <v>161</v>
      </c>
      <c r="H4" s="287" t="s">
        <v>162</v>
      </c>
      <c r="I4" s="287" t="s">
        <v>162</v>
      </c>
      <c r="J4" s="281"/>
      <c r="K4" s="286"/>
      <c r="L4" s="165"/>
    </row>
    <row r="5" spans="1:12">
      <c r="A5" t="s">
        <v>347</v>
      </c>
      <c r="D5" s="299"/>
      <c r="E5" s="171"/>
      <c r="F5" s="281"/>
      <c r="G5" s="285" t="s">
        <v>164</v>
      </c>
      <c r="H5" s="287" t="s">
        <v>165</v>
      </c>
      <c r="I5" s="287" t="s">
        <v>165</v>
      </c>
      <c r="J5" s="281"/>
      <c r="K5" s="286"/>
      <c r="L5" s="165"/>
    </row>
    <row r="6" spans="1:12">
      <c r="D6" s="299"/>
      <c r="E6" s="171"/>
      <c r="F6" s="281"/>
      <c r="G6" s="281"/>
      <c r="H6" s="287" t="s">
        <v>166</v>
      </c>
      <c r="I6" s="287" t="s">
        <v>166</v>
      </c>
      <c r="J6" s="281"/>
    </row>
    <row r="7" spans="1:12">
      <c r="A7" s="78"/>
      <c r="B7" s="289"/>
      <c r="C7" s="78"/>
      <c r="D7" s="299"/>
      <c r="E7" s="171"/>
      <c r="F7" s="281"/>
      <c r="G7" s="281"/>
      <c r="H7" s="287" t="s">
        <v>167</v>
      </c>
      <c r="I7" s="287" t="s">
        <v>168</v>
      </c>
      <c r="J7" s="281"/>
      <c r="K7" s="281"/>
    </row>
    <row r="8" spans="1:12">
      <c r="A8" s="304" t="s">
        <v>334</v>
      </c>
      <c r="B8" s="305"/>
      <c r="C8" s="306" t="s">
        <v>170</v>
      </c>
      <c r="D8" s="307" t="s">
        <v>171</v>
      </c>
      <c r="E8" s="307" t="s">
        <v>172</v>
      </c>
      <c r="F8" s="307" t="s">
        <v>173</v>
      </c>
      <c r="G8" s="307" t="s">
        <v>174</v>
      </c>
      <c r="H8" s="307" t="s">
        <v>175</v>
      </c>
      <c r="I8" s="307" t="s">
        <v>176</v>
      </c>
      <c r="J8" s="307" t="s">
        <v>177</v>
      </c>
      <c r="K8" s="306" t="s">
        <v>178</v>
      </c>
    </row>
    <row r="9" spans="1:12">
      <c r="A9" s="196">
        <v>1</v>
      </c>
      <c r="B9" s="183"/>
      <c r="C9" s="183" t="s">
        <v>335</v>
      </c>
      <c r="D9" s="96">
        <v>378</v>
      </c>
      <c r="E9" s="96">
        <v>324</v>
      </c>
      <c r="F9" s="96">
        <v>606.70000000000005</v>
      </c>
      <c r="G9" s="96">
        <v>2</v>
      </c>
      <c r="H9" s="96">
        <v>11.2</v>
      </c>
      <c r="I9" s="96">
        <v>1</v>
      </c>
      <c r="J9" s="96">
        <v>9.4</v>
      </c>
      <c r="K9" s="315" t="s">
        <v>336</v>
      </c>
    </row>
    <row r="10" spans="1:12">
      <c r="A10" s="96">
        <v>2</v>
      </c>
      <c r="B10" s="183"/>
      <c r="C10" s="183" t="s">
        <v>335</v>
      </c>
      <c r="D10" s="96">
        <v>334</v>
      </c>
      <c r="E10" s="96">
        <v>286</v>
      </c>
      <c r="F10" s="96">
        <v>381.8</v>
      </c>
      <c r="G10" s="96">
        <v>2</v>
      </c>
      <c r="H10" s="96">
        <v>5.7</v>
      </c>
      <c r="I10" s="96">
        <v>1</v>
      </c>
      <c r="J10" s="96">
        <v>2.2999999999999998</v>
      </c>
      <c r="K10" s="316" t="s">
        <v>337</v>
      </c>
    </row>
    <row r="11" spans="1:12">
      <c r="A11" s="96">
        <v>3</v>
      </c>
      <c r="B11" s="183"/>
      <c r="C11" s="183" t="s">
        <v>335</v>
      </c>
      <c r="D11" s="96">
        <v>341</v>
      </c>
      <c r="E11" s="96">
        <v>292</v>
      </c>
      <c r="F11" s="96">
        <v>386</v>
      </c>
      <c r="G11" s="96">
        <v>2</v>
      </c>
      <c r="H11" s="96">
        <v>5.2</v>
      </c>
      <c r="I11" s="96">
        <v>1</v>
      </c>
      <c r="J11" s="96">
        <v>0</v>
      </c>
      <c r="K11" s="316" t="s">
        <v>293</v>
      </c>
    </row>
    <row r="12" spans="1:12">
      <c r="A12" s="96">
        <v>4</v>
      </c>
      <c r="B12" s="183"/>
      <c r="C12" s="183" t="s">
        <v>335</v>
      </c>
      <c r="D12" s="96">
        <v>327</v>
      </c>
      <c r="E12" s="96">
        <v>283</v>
      </c>
      <c r="F12" s="96">
        <v>355.2</v>
      </c>
      <c r="G12" s="96">
        <v>2</v>
      </c>
      <c r="H12" s="96">
        <v>5.9</v>
      </c>
      <c r="I12" s="96">
        <v>1</v>
      </c>
      <c r="J12" s="96">
        <v>0.5</v>
      </c>
      <c r="K12" s="316" t="s">
        <v>336</v>
      </c>
    </row>
    <row r="13" spans="1:12">
      <c r="A13" s="96">
        <v>5</v>
      </c>
      <c r="B13" s="183"/>
      <c r="C13" s="183" t="s">
        <v>335</v>
      </c>
      <c r="D13" s="96">
        <v>347</v>
      </c>
      <c r="E13" s="96">
        <v>295</v>
      </c>
      <c r="F13" s="96">
        <v>386.9</v>
      </c>
      <c r="G13" s="96">
        <v>2</v>
      </c>
      <c r="H13" s="96">
        <v>4.9000000000000004</v>
      </c>
      <c r="I13" s="96">
        <v>1</v>
      </c>
      <c r="J13" s="96">
        <v>3.6</v>
      </c>
      <c r="K13" s="316" t="s">
        <v>338</v>
      </c>
    </row>
    <row r="14" spans="1:12">
      <c r="A14" s="96">
        <v>6</v>
      </c>
      <c r="B14" s="183"/>
      <c r="C14" s="183" t="s">
        <v>335</v>
      </c>
      <c r="D14" s="96">
        <v>336</v>
      </c>
      <c r="E14" s="96">
        <v>288</v>
      </c>
      <c r="F14" s="96">
        <v>418.1</v>
      </c>
      <c r="G14" s="96">
        <v>2</v>
      </c>
      <c r="H14" s="96">
        <v>5.5</v>
      </c>
      <c r="I14" s="96">
        <v>1</v>
      </c>
      <c r="J14" s="96">
        <v>0</v>
      </c>
      <c r="K14" s="316" t="s">
        <v>293</v>
      </c>
    </row>
    <row r="15" spans="1:12">
      <c r="A15" s="96">
        <v>7</v>
      </c>
      <c r="B15" s="183"/>
      <c r="C15" s="183" t="s">
        <v>335</v>
      </c>
      <c r="D15" s="96">
        <v>343</v>
      </c>
      <c r="E15" s="96">
        <v>294</v>
      </c>
      <c r="F15" s="96">
        <v>448.3</v>
      </c>
      <c r="G15" s="96">
        <v>2</v>
      </c>
      <c r="H15" s="96">
        <v>6.6</v>
      </c>
      <c r="I15" s="96">
        <v>1</v>
      </c>
      <c r="J15" s="96">
        <v>7.7</v>
      </c>
      <c r="K15" s="316" t="s">
        <v>339</v>
      </c>
    </row>
    <row r="16" spans="1:12">
      <c r="A16" s="209">
        <v>8</v>
      </c>
      <c r="B16" s="194"/>
      <c r="C16" s="194" t="s">
        <v>335</v>
      </c>
      <c r="D16" s="209">
        <v>352</v>
      </c>
      <c r="E16" s="209">
        <v>301</v>
      </c>
      <c r="F16" s="209">
        <v>407.3</v>
      </c>
      <c r="G16" s="209">
        <v>2</v>
      </c>
      <c r="H16" s="209">
        <v>6.4</v>
      </c>
      <c r="I16" s="209">
        <v>1</v>
      </c>
      <c r="J16" s="209">
        <v>0</v>
      </c>
      <c r="K16" s="317" t="s">
        <v>293</v>
      </c>
    </row>
    <row r="17" spans="1:13">
      <c r="A17">
        <v>9</v>
      </c>
      <c r="C17" s="88" t="s">
        <v>241</v>
      </c>
      <c r="D17" s="185">
        <v>304</v>
      </c>
      <c r="E17" s="185">
        <v>259</v>
      </c>
      <c r="F17" s="185">
        <v>242.1</v>
      </c>
      <c r="G17" s="185">
        <v>2</v>
      </c>
      <c r="H17" s="185">
        <v>1.5</v>
      </c>
      <c r="I17" s="185">
        <v>1</v>
      </c>
      <c r="J17" s="185">
        <v>4</v>
      </c>
      <c r="K17" s="292" t="s">
        <v>340</v>
      </c>
    </row>
    <row r="18" spans="1:13">
      <c r="A18">
        <v>10</v>
      </c>
      <c r="C18" s="88" t="s">
        <v>241</v>
      </c>
      <c r="D18" s="185">
        <v>289</v>
      </c>
      <c r="E18" s="185">
        <v>246</v>
      </c>
      <c r="F18" s="185">
        <v>214.8</v>
      </c>
      <c r="G18" s="185">
        <v>1</v>
      </c>
      <c r="H18" s="185">
        <v>0.3</v>
      </c>
      <c r="I18" s="185">
        <v>1</v>
      </c>
      <c r="J18" s="185">
        <v>1.5</v>
      </c>
      <c r="K18" s="290" t="s">
        <v>341</v>
      </c>
    </row>
    <row r="19" spans="1:13">
      <c r="A19">
        <v>11</v>
      </c>
      <c r="C19" s="88" t="s">
        <v>241</v>
      </c>
      <c r="D19" s="185">
        <v>305</v>
      </c>
      <c r="E19" s="185">
        <v>260</v>
      </c>
      <c r="F19" s="185">
        <v>285.10000000000002</v>
      </c>
      <c r="G19" s="185">
        <v>2</v>
      </c>
      <c r="H19" s="185">
        <v>5.9</v>
      </c>
      <c r="I19" s="185">
        <v>1</v>
      </c>
      <c r="J19" s="185">
        <v>2.8</v>
      </c>
      <c r="K19" s="300" t="s">
        <v>181</v>
      </c>
    </row>
    <row r="20" spans="1:13">
      <c r="A20">
        <v>12</v>
      </c>
      <c r="C20" s="88" t="s">
        <v>241</v>
      </c>
      <c r="D20" s="185">
        <v>307</v>
      </c>
      <c r="E20" s="185">
        <v>259</v>
      </c>
      <c r="F20" s="185">
        <v>254.3</v>
      </c>
      <c r="G20" s="185">
        <v>1</v>
      </c>
      <c r="H20" s="185">
        <v>0.4</v>
      </c>
      <c r="I20" s="185">
        <v>1</v>
      </c>
      <c r="J20" s="185">
        <v>0</v>
      </c>
      <c r="K20" s="292" t="s">
        <v>293</v>
      </c>
    </row>
    <row r="21" spans="1:13">
      <c r="A21">
        <v>13</v>
      </c>
      <c r="C21" s="88" t="s">
        <v>241</v>
      </c>
      <c r="D21" s="185">
        <v>309</v>
      </c>
      <c r="E21" s="185">
        <v>263</v>
      </c>
      <c r="F21" s="185">
        <v>296.3</v>
      </c>
      <c r="G21" s="185">
        <v>2</v>
      </c>
      <c r="H21" s="185">
        <v>3.1</v>
      </c>
      <c r="I21" s="185">
        <v>1</v>
      </c>
      <c r="J21" s="185">
        <v>1.3</v>
      </c>
      <c r="K21" s="292" t="s">
        <v>183</v>
      </c>
    </row>
    <row r="22" spans="1:13">
      <c r="A22">
        <v>14</v>
      </c>
      <c r="C22" s="88" t="s">
        <v>241</v>
      </c>
      <c r="D22" s="185">
        <v>321</v>
      </c>
      <c r="E22" s="185">
        <v>273</v>
      </c>
      <c r="F22" s="185">
        <v>307.10000000000002</v>
      </c>
      <c r="G22" s="185">
        <v>2</v>
      </c>
      <c r="H22" s="185">
        <v>3.1</v>
      </c>
      <c r="I22" s="185">
        <v>1</v>
      </c>
      <c r="J22" s="185">
        <v>0</v>
      </c>
      <c r="K22" s="292" t="s">
        <v>293</v>
      </c>
    </row>
    <row r="23" spans="1:13">
      <c r="A23">
        <v>15</v>
      </c>
      <c r="C23" s="88" t="s">
        <v>241</v>
      </c>
      <c r="D23" s="185">
        <v>300</v>
      </c>
      <c r="E23" s="185">
        <v>255</v>
      </c>
      <c r="F23" s="185">
        <v>239.3</v>
      </c>
      <c r="G23" s="185">
        <v>2</v>
      </c>
      <c r="H23" s="185">
        <v>1</v>
      </c>
      <c r="I23" s="185">
        <v>1</v>
      </c>
      <c r="J23" s="185">
        <v>0</v>
      </c>
      <c r="K23" s="292" t="s">
        <v>293</v>
      </c>
    </row>
    <row r="24" spans="1:13">
      <c r="A24">
        <v>16</v>
      </c>
      <c r="C24" s="88" t="s">
        <v>241</v>
      </c>
      <c r="D24" s="185">
        <v>328</v>
      </c>
      <c r="E24" s="185">
        <v>281</v>
      </c>
      <c r="F24" s="185">
        <v>344</v>
      </c>
      <c r="G24" s="185">
        <v>2</v>
      </c>
      <c r="H24" s="185">
        <v>5.5</v>
      </c>
      <c r="I24" s="185">
        <v>1</v>
      </c>
      <c r="J24" s="185">
        <v>1.3</v>
      </c>
      <c r="K24" s="292" t="s">
        <v>342</v>
      </c>
    </row>
    <row r="25" spans="1:13">
      <c r="A25">
        <v>17</v>
      </c>
      <c r="C25" s="88" t="s">
        <v>241</v>
      </c>
      <c r="D25" s="185">
        <v>307</v>
      </c>
      <c r="E25" s="185">
        <v>263</v>
      </c>
      <c r="F25" s="185">
        <v>267.3</v>
      </c>
      <c r="G25" s="185">
        <v>2</v>
      </c>
      <c r="H25" s="185">
        <v>1.8</v>
      </c>
      <c r="I25" s="185">
        <v>1</v>
      </c>
      <c r="J25" s="185">
        <v>0</v>
      </c>
      <c r="K25" s="292" t="s">
        <v>293</v>
      </c>
      <c r="M25" s="300"/>
    </row>
    <row r="26" spans="1:13">
      <c r="A26">
        <v>18</v>
      </c>
      <c r="C26" s="88" t="s">
        <v>241</v>
      </c>
      <c r="D26" s="185">
        <v>306</v>
      </c>
      <c r="E26" s="185">
        <v>258</v>
      </c>
      <c r="F26" s="185">
        <v>276</v>
      </c>
      <c r="G26" s="185">
        <v>2</v>
      </c>
      <c r="H26" s="185">
        <v>1</v>
      </c>
      <c r="I26" s="185">
        <v>1</v>
      </c>
      <c r="J26" s="185">
        <v>3.9</v>
      </c>
      <c r="K26" s="292" t="s">
        <v>342</v>
      </c>
    </row>
    <row r="27" spans="1:13">
      <c r="A27">
        <v>19</v>
      </c>
      <c r="C27" s="88" t="s">
        <v>241</v>
      </c>
      <c r="D27" s="185">
        <v>301</v>
      </c>
      <c r="E27" s="185">
        <v>254</v>
      </c>
      <c r="F27" s="185">
        <v>248.8</v>
      </c>
      <c r="G27" s="185">
        <v>2</v>
      </c>
      <c r="H27" s="185">
        <v>1.1000000000000001</v>
      </c>
      <c r="I27" s="185">
        <v>1</v>
      </c>
      <c r="J27" s="185">
        <v>0</v>
      </c>
      <c r="K27" s="292" t="s">
        <v>293</v>
      </c>
    </row>
    <row r="28" spans="1:13">
      <c r="A28" s="209">
        <v>20</v>
      </c>
      <c r="B28" s="194"/>
      <c r="C28" s="194" t="s">
        <v>241</v>
      </c>
      <c r="D28" s="209">
        <v>334</v>
      </c>
      <c r="E28" s="209">
        <v>285</v>
      </c>
      <c r="F28" s="209">
        <v>344.4</v>
      </c>
      <c r="G28" s="208">
        <v>2</v>
      </c>
      <c r="H28" s="209">
        <v>4</v>
      </c>
      <c r="I28" s="209">
        <v>1</v>
      </c>
      <c r="J28" s="209">
        <v>0</v>
      </c>
      <c r="K28" s="301" t="s">
        <v>293</v>
      </c>
    </row>
    <row r="29" spans="1:13">
      <c r="C29" s="88"/>
      <c r="K29" s="104"/>
    </row>
    <row r="30" spans="1:13">
      <c r="K30" s="104"/>
    </row>
    <row r="31" spans="1:13">
      <c r="K31" s="104"/>
    </row>
    <row r="32" spans="1:13">
      <c r="K32" s="104"/>
    </row>
    <row r="33" spans="11:11">
      <c r="K33" s="104"/>
    </row>
    <row r="34" spans="11:11">
      <c r="K34" s="104"/>
    </row>
    <row r="35" spans="11:11">
      <c r="K35" s="104"/>
    </row>
    <row r="36" spans="11:11">
      <c r="K36" s="104"/>
    </row>
    <row r="37" spans="11:11">
      <c r="K37" s="104"/>
    </row>
    <row r="38" spans="11:11">
      <c r="K38" s="104"/>
    </row>
    <row r="39" spans="11:11">
      <c r="K39" s="104"/>
    </row>
    <row r="40" spans="11:11">
      <c r="K40" s="104"/>
    </row>
    <row r="41" spans="11:11">
      <c r="K41" s="104"/>
    </row>
    <row r="42" spans="11:11">
      <c r="K42" s="104"/>
    </row>
    <row r="43" spans="11:11">
      <c r="K43" s="104"/>
    </row>
    <row r="44" spans="11:11">
      <c r="K44" s="104"/>
    </row>
    <row r="45" spans="11:11">
      <c r="K45" s="104"/>
    </row>
    <row r="46" spans="11:11">
      <c r="K46" s="104"/>
    </row>
    <row r="47" spans="11:11">
      <c r="K47" s="104"/>
    </row>
    <row r="48" spans="11:11">
      <c r="K48" s="104"/>
    </row>
    <row r="49" spans="11:11">
      <c r="K49" s="104"/>
    </row>
    <row r="50" spans="11:11">
      <c r="K50" s="104"/>
    </row>
    <row r="51" spans="11:11">
      <c r="K51" s="104"/>
    </row>
    <row r="52" spans="11:11">
      <c r="K52" s="104"/>
    </row>
    <row r="53" spans="11:11">
      <c r="K53" s="104"/>
    </row>
    <row r="54" spans="11:11">
      <c r="K54" s="104"/>
    </row>
    <row r="55" spans="11:11">
      <c r="K55" s="104"/>
    </row>
    <row r="56" spans="11:11">
      <c r="K56" s="104"/>
    </row>
    <row r="57" spans="11:11">
      <c r="K57" s="104"/>
    </row>
    <row r="58" spans="11:11">
      <c r="K58" s="104"/>
    </row>
    <row r="59" spans="11:11">
      <c r="K59" s="104"/>
    </row>
    <row r="60" spans="11:11">
      <c r="K60" s="104"/>
    </row>
    <row r="61" spans="11:11">
      <c r="K61" s="104"/>
    </row>
    <row r="62" spans="11:11">
      <c r="K62" s="104"/>
    </row>
    <row r="63" spans="11:11">
      <c r="K63" s="104"/>
    </row>
    <row r="64" spans="11:11">
      <c r="K64" s="104"/>
    </row>
    <row r="65" spans="11:11">
      <c r="K65" s="104"/>
    </row>
  </sheetData>
  <phoneticPr fontId="4"/>
  <pageMargins left="0.75" right="0.75" top="1" bottom="1" header="0.51200000000000001" footer="0.51200000000000001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T66"/>
  <sheetViews>
    <sheetView workbookViewId="0">
      <pane xSplit="3" ySplit="3" topLeftCell="D4" activePane="bottomRight" state="frozen"/>
      <selection activeCell="CV33" sqref="CV33"/>
      <selection pane="topRight" activeCell="CV33" sqref="CV33"/>
      <selection pane="bottomLeft" activeCell="CV33" sqref="CV33"/>
      <selection pane="bottomRight" activeCell="BQ17" sqref="BQ17"/>
    </sheetView>
  </sheetViews>
  <sheetFormatPr defaultRowHeight="13.5"/>
  <cols>
    <col min="1" max="1" width="5.875" style="107" customWidth="1"/>
    <col min="2" max="2" width="3.25" style="107" customWidth="1"/>
    <col min="3" max="3" width="5.5" style="107" customWidth="1"/>
    <col min="4" max="4" width="8.5" style="107" customWidth="1"/>
    <col min="5" max="8" width="8.5" style="107" hidden="1" customWidth="1"/>
    <col min="9" max="9" width="8.5" style="107" customWidth="1"/>
    <col min="10" max="13" width="8.5" style="107" hidden="1" customWidth="1"/>
    <col min="14" max="14" width="8.5" style="107" customWidth="1"/>
    <col min="15" max="18" width="8.5" style="107" hidden="1" customWidth="1"/>
    <col min="19" max="19" width="8.5" style="107" customWidth="1"/>
    <col min="20" max="23" width="8.5" style="107" hidden="1" customWidth="1"/>
    <col min="24" max="24" width="8.5" style="107" customWidth="1"/>
    <col min="25" max="28" width="8.5" style="107" hidden="1" customWidth="1"/>
    <col min="29" max="29" width="8.5" style="107" customWidth="1"/>
    <col min="30" max="33" width="8.5" style="107" hidden="1" customWidth="1"/>
    <col min="34" max="34" width="8.5" style="107" customWidth="1"/>
    <col min="35" max="38" width="8.5" style="107" hidden="1" customWidth="1"/>
    <col min="39" max="39" width="8.5" style="107" customWidth="1"/>
    <col min="40" max="43" width="8.5" style="107" hidden="1" customWidth="1"/>
    <col min="44" max="44" width="8.5" style="107" customWidth="1"/>
    <col min="45" max="48" width="8.5" style="107" hidden="1" customWidth="1"/>
    <col min="49" max="49" width="8.5" style="107" customWidth="1"/>
    <col min="50" max="53" width="8.5" style="107" hidden="1" customWidth="1"/>
    <col min="54" max="54" width="8.5" style="107" customWidth="1"/>
    <col min="55" max="58" width="8.5" style="107" hidden="1" customWidth="1"/>
    <col min="59" max="59" width="8.5" style="107" customWidth="1"/>
    <col min="60" max="63" width="8.5" style="107" hidden="1" customWidth="1"/>
    <col min="64" max="64" width="8.5" style="107" customWidth="1"/>
    <col min="65" max="68" width="8.5" style="107" hidden="1" customWidth="1"/>
    <col min="69" max="69" width="8.5" style="107" customWidth="1"/>
    <col min="70" max="73" width="8.5" style="107" hidden="1" customWidth="1"/>
    <col min="74" max="74" width="8.5" style="107" customWidth="1"/>
    <col min="75" max="78" width="8.5" style="107" hidden="1" customWidth="1"/>
    <col min="79" max="79" width="8.5" style="107" customWidth="1"/>
    <col min="80" max="83" width="8.5" style="107" hidden="1" customWidth="1"/>
    <col min="84" max="84" width="8.5" style="107" customWidth="1"/>
    <col min="85" max="88" width="8.5" style="107" hidden="1" customWidth="1"/>
    <col min="89" max="89" width="8.5" style="107" customWidth="1"/>
    <col min="90" max="93" width="8.5" style="107" hidden="1" customWidth="1"/>
    <col min="94" max="94" width="8.5" style="107" customWidth="1"/>
    <col min="95" max="98" width="8.5" style="107" hidden="1" customWidth="1"/>
    <col min="99" max="16384" width="9" style="107"/>
  </cols>
  <sheetData>
    <row r="1" spans="1:98">
      <c r="A1" s="143" t="s">
        <v>123</v>
      </c>
    </row>
    <row r="2" spans="1:98">
      <c r="A2" s="134" t="s">
        <v>122</v>
      </c>
      <c r="B2" s="116"/>
      <c r="C2" s="116"/>
      <c r="D2" s="116" t="s">
        <v>121</v>
      </c>
      <c r="E2" s="116"/>
      <c r="F2" s="116"/>
      <c r="G2" s="116"/>
      <c r="H2" s="116"/>
      <c r="I2" s="142"/>
      <c r="J2" s="116"/>
      <c r="K2" s="116"/>
      <c r="L2" s="116"/>
      <c r="M2" s="116"/>
      <c r="N2" s="116"/>
      <c r="O2" s="116"/>
      <c r="P2" s="116"/>
      <c r="Q2" s="116"/>
      <c r="R2" s="116"/>
      <c r="S2" s="116"/>
      <c r="T2" s="116"/>
      <c r="U2" s="116"/>
      <c r="V2" s="116"/>
      <c r="W2" s="116"/>
      <c r="X2" s="116"/>
      <c r="Y2" s="116"/>
      <c r="Z2" s="116"/>
      <c r="AA2" s="116"/>
      <c r="AB2" s="116"/>
      <c r="AC2" s="116"/>
      <c r="AD2" s="116"/>
      <c r="AE2" s="116"/>
      <c r="AF2" s="116"/>
      <c r="AG2" s="116"/>
      <c r="AH2" s="116"/>
      <c r="AI2" s="116"/>
      <c r="AJ2" s="116"/>
      <c r="AK2" s="116"/>
      <c r="AL2" s="116"/>
      <c r="AM2" s="116"/>
      <c r="AN2" s="116"/>
      <c r="AO2" s="116"/>
      <c r="AP2" s="116"/>
      <c r="AQ2" s="116"/>
      <c r="AR2" s="116"/>
      <c r="AS2" s="116"/>
      <c r="AT2" s="116"/>
      <c r="AU2" s="116"/>
      <c r="AV2" s="116"/>
      <c r="AW2" s="116"/>
      <c r="AX2" s="116"/>
      <c r="AY2" s="116"/>
      <c r="AZ2" s="116"/>
      <c r="BA2" s="116"/>
      <c r="BB2" s="116"/>
      <c r="BC2" s="116"/>
      <c r="BD2" s="116"/>
      <c r="BE2" s="116"/>
      <c r="BF2" s="116"/>
      <c r="BG2" s="116"/>
      <c r="BH2" s="116"/>
      <c r="BI2" s="116"/>
      <c r="BJ2" s="116"/>
      <c r="BK2" s="116"/>
      <c r="BL2" s="116"/>
      <c r="BM2" s="116"/>
      <c r="BN2" s="116"/>
      <c r="BO2" s="116"/>
      <c r="BP2" s="116"/>
      <c r="BQ2" s="116"/>
      <c r="BR2" s="116"/>
      <c r="BS2" s="116"/>
      <c r="BT2" s="116"/>
      <c r="BU2" s="116"/>
      <c r="BV2" s="116"/>
      <c r="BW2" s="116"/>
      <c r="BX2" s="116"/>
      <c r="BY2" s="116"/>
      <c r="BZ2" s="116"/>
      <c r="CA2" s="116"/>
      <c r="CB2" s="116"/>
      <c r="CC2" s="116"/>
      <c r="CD2" s="116"/>
      <c r="CE2" s="116"/>
      <c r="CF2" s="116"/>
      <c r="CG2" s="116"/>
      <c r="CH2" s="116"/>
      <c r="CI2" s="116"/>
      <c r="CJ2" s="116"/>
      <c r="CK2" s="116"/>
      <c r="CL2" s="116"/>
      <c r="CM2" s="116"/>
      <c r="CN2" s="116"/>
      <c r="CO2" s="116"/>
      <c r="CP2" s="116"/>
      <c r="CQ2" s="116"/>
      <c r="CR2" s="116"/>
      <c r="CS2" s="116"/>
      <c r="CT2" s="116"/>
    </row>
    <row r="3" spans="1:98">
      <c r="A3" s="117" t="s">
        <v>120</v>
      </c>
      <c r="B3" s="116"/>
      <c r="C3" s="116"/>
      <c r="D3" s="141" t="s">
        <v>119</v>
      </c>
      <c r="E3" s="138"/>
      <c r="F3" s="138"/>
      <c r="G3" s="138"/>
      <c r="H3" s="138"/>
      <c r="I3" s="141" t="s">
        <v>118</v>
      </c>
      <c r="J3" s="138"/>
      <c r="K3" s="138"/>
      <c r="L3" s="138"/>
      <c r="M3" s="138"/>
      <c r="N3" s="141" t="s">
        <v>117</v>
      </c>
      <c r="O3" s="138"/>
      <c r="P3" s="138"/>
      <c r="Q3" s="138"/>
      <c r="R3" s="138"/>
      <c r="S3" s="141" t="s">
        <v>116</v>
      </c>
      <c r="T3" s="138"/>
      <c r="U3" s="138"/>
      <c r="V3" s="138"/>
      <c r="W3" s="138"/>
      <c r="X3" s="141" t="s">
        <v>115</v>
      </c>
      <c r="Y3" s="138"/>
      <c r="Z3" s="138"/>
      <c r="AA3" s="138"/>
      <c r="AB3" s="138"/>
      <c r="AC3" s="141" t="s">
        <v>114</v>
      </c>
      <c r="AD3" s="138"/>
      <c r="AE3" s="138"/>
      <c r="AF3" s="138"/>
      <c r="AG3" s="138"/>
      <c r="AH3" s="140" t="s">
        <v>113</v>
      </c>
      <c r="AI3" s="138"/>
      <c r="AJ3" s="138"/>
      <c r="AK3" s="138"/>
      <c r="AL3" s="138"/>
      <c r="AM3" s="140" t="s">
        <v>112</v>
      </c>
      <c r="AN3" s="138"/>
      <c r="AO3" s="138"/>
      <c r="AP3" s="138"/>
      <c r="AQ3" s="138"/>
      <c r="AR3" s="140" t="s">
        <v>111</v>
      </c>
      <c r="AS3" s="138"/>
      <c r="AT3" s="138"/>
      <c r="AU3" s="138"/>
      <c r="AV3" s="138"/>
      <c r="AW3" s="140" t="s">
        <v>110</v>
      </c>
      <c r="AX3" s="138"/>
      <c r="AY3" s="138"/>
      <c r="AZ3" s="138"/>
      <c r="BA3" s="138"/>
      <c r="BB3" s="140" t="s">
        <v>109</v>
      </c>
      <c r="BC3" s="138"/>
      <c r="BD3" s="138"/>
      <c r="BE3" s="138"/>
      <c r="BF3" s="138"/>
      <c r="BG3" s="140" t="s">
        <v>108</v>
      </c>
      <c r="BH3" s="138"/>
      <c r="BI3" s="138"/>
      <c r="BJ3" s="138"/>
      <c r="BK3" s="138"/>
      <c r="BL3" s="140" t="s">
        <v>107</v>
      </c>
      <c r="BM3" s="138"/>
      <c r="BN3" s="138"/>
      <c r="BO3" s="138"/>
      <c r="BP3" s="138"/>
      <c r="BQ3" s="140" t="s">
        <v>106</v>
      </c>
      <c r="BR3" s="138"/>
      <c r="BS3" s="138"/>
      <c r="BT3" s="138"/>
      <c r="BU3" s="138"/>
      <c r="BV3" s="140" t="s">
        <v>105</v>
      </c>
      <c r="BW3" s="138"/>
      <c r="BX3" s="138"/>
      <c r="BY3" s="138"/>
      <c r="BZ3" s="138"/>
      <c r="CA3" s="140" t="s">
        <v>104</v>
      </c>
      <c r="CB3" s="138"/>
      <c r="CC3" s="138"/>
      <c r="CD3" s="138"/>
      <c r="CE3" s="138"/>
      <c r="CF3" s="140" t="s">
        <v>103</v>
      </c>
      <c r="CG3" s="138"/>
      <c r="CH3" s="138"/>
      <c r="CI3" s="138"/>
      <c r="CJ3" s="138"/>
      <c r="CK3" s="140" t="s">
        <v>102</v>
      </c>
      <c r="CL3" s="138"/>
      <c r="CM3" s="138"/>
      <c r="CN3" s="138"/>
      <c r="CO3" s="138"/>
      <c r="CP3" s="139" t="s">
        <v>101</v>
      </c>
      <c r="CQ3" s="138"/>
      <c r="CR3" s="138"/>
      <c r="CS3" s="138"/>
      <c r="CT3" s="137"/>
    </row>
    <row r="4" spans="1:98">
      <c r="A4" s="126">
        <v>10</v>
      </c>
      <c r="B4" s="136" t="s">
        <v>48</v>
      </c>
      <c r="C4" s="135">
        <v>10.9</v>
      </c>
      <c r="D4" s="124"/>
      <c r="E4" s="124">
        <f t="shared" ref="E4:E42" si="0">D4*(+$A4+0.5)</f>
        <v>0</v>
      </c>
      <c r="F4" s="124">
        <f t="shared" ref="F4:F42" si="1">($A4+0.5)-D$44</f>
        <v>-30.125</v>
      </c>
      <c r="G4" s="124">
        <f t="shared" ref="G4:G42" si="2">F4^2</f>
        <v>907.515625</v>
      </c>
      <c r="H4" s="124">
        <f t="shared" ref="H4:H42" si="3">G4*D4</f>
        <v>0</v>
      </c>
      <c r="I4" s="124"/>
      <c r="J4" s="124">
        <f t="shared" ref="J4:J42" si="4">I4*(+$A4+0.5)</f>
        <v>0</v>
      </c>
      <c r="K4" s="124">
        <f t="shared" ref="K4:K42" si="5">($A4+0.5)-I$44</f>
        <v>-29.5</v>
      </c>
      <c r="L4" s="124">
        <f t="shared" ref="L4:L42" si="6">K4^2</f>
        <v>870.25</v>
      </c>
      <c r="M4" s="124">
        <f t="shared" ref="M4:M42" si="7">L4*I4</f>
        <v>0</v>
      </c>
      <c r="N4" s="124"/>
      <c r="O4" s="124">
        <f t="shared" ref="O4:O42" si="8">N4*(+$A4+0.5)</f>
        <v>0</v>
      </c>
      <c r="P4" s="124">
        <f t="shared" ref="P4:P42" si="9">($A4+0.5)-N$44</f>
        <v>-24.133333333333333</v>
      </c>
      <c r="Q4" s="124">
        <f t="shared" ref="Q4:Q42" si="10">P4^2</f>
        <v>582.4177777777777</v>
      </c>
      <c r="R4" s="124">
        <f t="shared" ref="R4:R42" si="11">Q4*N4</f>
        <v>0</v>
      </c>
      <c r="S4" s="124"/>
      <c r="T4" s="124">
        <f t="shared" ref="T4:T42" si="12">S4*(+$A4+0.5)</f>
        <v>0</v>
      </c>
      <c r="U4" s="124">
        <f t="shared" ref="U4:U42" si="13">($A4+0.5)-S$44</f>
        <v>-23.1</v>
      </c>
      <c r="V4" s="124">
        <f t="shared" ref="V4:V42" si="14">U4^2</f>
        <v>533.61</v>
      </c>
      <c r="W4" s="124">
        <f t="shared" ref="W4:W42" si="15">V4*S4</f>
        <v>0</v>
      </c>
      <c r="X4" s="124"/>
      <c r="Y4" s="124">
        <f t="shared" ref="Y4:Y42" si="16">X4*(+$A4+0.5)</f>
        <v>0</v>
      </c>
      <c r="Z4" s="124">
        <f t="shared" ref="Z4:Z42" si="17">($A4+0.5)-X$44</f>
        <v>-20.866666666666667</v>
      </c>
      <c r="AA4" s="124">
        <f t="shared" ref="AA4:AA42" si="18">Z4^2</f>
        <v>435.41777777777781</v>
      </c>
      <c r="AB4" s="124">
        <f t="shared" ref="AB4:AB42" si="19">AA4*X4</f>
        <v>0</v>
      </c>
      <c r="AC4" s="124"/>
      <c r="AD4" s="124">
        <f t="shared" ref="AD4:AD42" si="20">AC4*(+$A4+0.5)</f>
        <v>0</v>
      </c>
      <c r="AE4" s="124">
        <f t="shared" ref="AE4:AE42" si="21">($A4+0.5)-AC$44</f>
        <v>-19.675000000000001</v>
      </c>
      <c r="AF4" s="124">
        <f t="shared" ref="AF4:AF42" si="22">AE4^2</f>
        <v>387.10562500000003</v>
      </c>
      <c r="AG4" s="124">
        <f t="shared" ref="AG4:AG42" si="23">AF4*AC4</f>
        <v>0</v>
      </c>
      <c r="AH4" s="124"/>
      <c r="AI4" s="124">
        <f t="shared" ref="AI4:AI42" si="24">AH4*(+$A4+0.5)</f>
        <v>0</v>
      </c>
      <c r="AJ4" s="124">
        <f t="shared" ref="AJ4:AJ42" si="25">($A4+0.5)-AH$44</f>
        <v>-26</v>
      </c>
      <c r="AK4" s="124">
        <f t="shared" ref="AK4:AK42" si="26">AJ4^2</f>
        <v>676</v>
      </c>
      <c r="AL4" s="124">
        <f t="shared" ref="AL4:AL42" si="27">AK4*AH4</f>
        <v>0</v>
      </c>
      <c r="AM4" s="124"/>
      <c r="AN4" s="124">
        <f t="shared" ref="AN4:AN42" si="28">AM4*(+$A4+0.5)</f>
        <v>0</v>
      </c>
      <c r="AO4" s="124">
        <f t="shared" ref="AO4:AO42" si="29">($A4+0.5)-AM$44</f>
        <v>-20.7</v>
      </c>
      <c r="AP4" s="124">
        <f t="shared" ref="AP4:AP42" si="30">AO4^2</f>
        <v>428.48999999999995</v>
      </c>
      <c r="AQ4" s="124">
        <f t="shared" ref="AQ4:AQ42" si="31">AP4*AM4</f>
        <v>0</v>
      </c>
      <c r="AR4" s="124"/>
      <c r="AS4" s="124">
        <f t="shared" ref="AS4:AS42" si="32">AR4*(+$A4+0.5)</f>
        <v>0</v>
      </c>
      <c r="AT4" s="124">
        <f t="shared" ref="AT4:AT42" si="33">($A4+0.5)-AR$44</f>
        <v>-19.2</v>
      </c>
      <c r="AU4" s="124">
        <f t="shared" ref="AU4:AU42" si="34">AT4^2</f>
        <v>368.64</v>
      </c>
      <c r="AV4" s="124">
        <f t="shared" ref="AV4:AV42" si="35">AU4*AR4</f>
        <v>0</v>
      </c>
      <c r="AW4" s="124"/>
      <c r="AX4" s="124">
        <f t="shared" ref="AX4:AX42" si="36">AW4*(+$A4+0.5)</f>
        <v>0</v>
      </c>
      <c r="AY4" s="124">
        <f t="shared" ref="AY4:AY42" si="37">($A4+0.5)-AW$44</f>
        <v>-18.239999999999998</v>
      </c>
      <c r="AZ4" s="124">
        <f t="shared" ref="AZ4:AZ42" si="38">AY4^2</f>
        <v>332.69759999999997</v>
      </c>
      <c r="BA4" s="124">
        <f t="shared" ref="BA4:BA42" si="39">AZ4*AW4</f>
        <v>0</v>
      </c>
      <c r="BB4" s="124"/>
      <c r="BC4" s="124">
        <f t="shared" ref="BC4:BC42" si="40">BB4*(+$A4+0.5)</f>
        <v>0</v>
      </c>
      <c r="BD4" s="124">
        <f t="shared" ref="BD4:BD42" si="41">($A4+0.5)-BB$44</f>
        <v>-17.45</v>
      </c>
      <c r="BE4" s="124">
        <f t="shared" ref="BE4:BE42" si="42">BD4^2</f>
        <v>304.5025</v>
      </c>
      <c r="BF4" s="124">
        <f t="shared" ref="BF4:BF42" si="43">BE4*BB4</f>
        <v>0</v>
      </c>
      <c r="BG4" s="124"/>
      <c r="BH4" s="124">
        <f t="shared" ref="BH4:BH42" si="44">BG4*(+$A4+0.5)</f>
        <v>0</v>
      </c>
      <c r="BI4" s="124">
        <f t="shared" ref="BI4:BI42" si="45">($A4+0.5)-BG$44</f>
        <v>-16.28</v>
      </c>
      <c r="BJ4" s="124">
        <f t="shared" ref="BJ4:BJ42" si="46">BI4^2</f>
        <v>265.03840000000002</v>
      </c>
      <c r="BK4" s="124">
        <f t="shared" ref="BK4:BK42" si="47">BJ4*BG4</f>
        <v>0</v>
      </c>
      <c r="BL4" s="124"/>
      <c r="BM4" s="124">
        <f t="shared" ref="BM4:BM42" si="48">BL4*(+$A4+0.5)</f>
        <v>0</v>
      </c>
      <c r="BN4" s="124">
        <f t="shared" ref="BN4:BN42" si="49">($A4+0.5)-BL$44</f>
        <v>-15.05</v>
      </c>
      <c r="BO4" s="124">
        <f t="shared" ref="BO4:BO42" si="50">BN4^2</f>
        <v>226.50250000000003</v>
      </c>
      <c r="BP4" s="124">
        <f t="shared" ref="BP4:BP42" si="51">BO4*BL4</f>
        <v>0</v>
      </c>
      <c r="BQ4" s="124"/>
      <c r="BR4" s="124">
        <f t="shared" ref="BR4:BR42" si="52">BQ4*(+$A4+0.5)</f>
        <v>0</v>
      </c>
      <c r="BS4" s="124">
        <f t="shared" ref="BS4:BS42" si="53">($A4+0.5)-BQ$44</f>
        <v>-14.833333333333332</v>
      </c>
      <c r="BT4" s="124">
        <f t="shared" ref="BT4:BT42" si="54">BS4^2</f>
        <v>220.02777777777774</v>
      </c>
      <c r="BU4" s="124">
        <f t="shared" ref="BU4:BU42" si="55">BT4*BQ4</f>
        <v>0</v>
      </c>
      <c r="BV4" s="124"/>
      <c r="BW4" s="124">
        <f t="shared" ref="BW4:BW42" si="56">BV4*(+$A4+0.5)</f>
        <v>0</v>
      </c>
      <c r="BX4" s="124">
        <f t="shared" ref="BX4:BX42" si="57">($A4+0.5)-BV$44</f>
        <v>-14.16</v>
      </c>
      <c r="BY4" s="124">
        <f t="shared" ref="BY4:BY42" si="58">BX4^2</f>
        <v>200.50560000000002</v>
      </c>
      <c r="BZ4" s="124">
        <f t="shared" ref="BZ4:BZ42" si="59">BY4*BV4</f>
        <v>0</v>
      </c>
      <c r="CA4" s="124"/>
      <c r="CB4" s="124">
        <f t="shared" ref="CB4:CB42" si="60">CA4*(+$A4+0.5)</f>
        <v>0</v>
      </c>
      <c r="CC4" s="124">
        <f t="shared" ref="CC4:CC42" si="61">($A4+0.5)-CA$44</f>
        <v>-13.5</v>
      </c>
      <c r="CD4" s="124">
        <f t="shared" ref="CD4:CD42" si="62">CC4^2</f>
        <v>182.25</v>
      </c>
      <c r="CE4" s="124">
        <f t="shared" ref="CE4:CE42" si="63">CD4*CA4</f>
        <v>0</v>
      </c>
      <c r="CF4" s="124"/>
      <c r="CG4" s="124">
        <f t="shared" ref="CG4:CG42" si="64">CF4*(+$A4+0.5)</f>
        <v>0</v>
      </c>
      <c r="CH4" s="124">
        <f t="shared" ref="CH4:CH42" si="65">($A4+0.5)-CF$44</f>
        <v>-10.899999999999999</v>
      </c>
      <c r="CI4" s="124">
        <f t="shared" ref="CI4:CI42" si="66">CH4^2</f>
        <v>118.80999999999997</v>
      </c>
      <c r="CJ4" s="124">
        <f t="shared" ref="CJ4:CJ42" si="67">CI4*CF4</f>
        <v>0</v>
      </c>
      <c r="CK4" s="124"/>
      <c r="CL4" s="124">
        <f t="shared" ref="CL4:CL42" si="68">CK4*(+$A4+0.5)</f>
        <v>0</v>
      </c>
      <c r="CM4" s="124">
        <f t="shared" ref="CM4:CM42" si="69">($A4+0.5)-CK$44</f>
        <v>-9.7333333333333343</v>
      </c>
      <c r="CN4" s="124">
        <f t="shared" ref="CN4:CN42" si="70">CM4^2</f>
        <v>94.737777777777794</v>
      </c>
      <c r="CO4" s="124">
        <f t="shared" ref="CO4:CO42" si="71">CN4*CK4</f>
        <v>0</v>
      </c>
      <c r="CP4" s="123"/>
      <c r="CQ4" s="124">
        <f t="shared" ref="CQ4:CQ42" si="72">CP4*(+$A4+0.5)</f>
        <v>0</v>
      </c>
      <c r="CR4" s="124">
        <f t="shared" ref="CR4:CR42" si="73">($A4+0.5)-CP$44</f>
        <v>-8.5666666666666664</v>
      </c>
      <c r="CS4" s="124">
        <f t="shared" ref="CS4:CS42" si="74">CR4^2</f>
        <v>73.387777777777771</v>
      </c>
      <c r="CT4" s="123">
        <f t="shared" ref="CT4:CT42" si="75">CS4*CP4</f>
        <v>0</v>
      </c>
    </row>
    <row r="5" spans="1:98">
      <c r="A5" s="126">
        <f t="shared" ref="A5:A42" si="76">A4+1</f>
        <v>11</v>
      </c>
      <c r="B5" s="136" t="s">
        <v>48</v>
      </c>
      <c r="C5" s="135">
        <f t="shared" ref="C5:C42" si="77">C4+1</f>
        <v>11.9</v>
      </c>
      <c r="D5" s="124"/>
      <c r="E5" s="124">
        <f t="shared" si="0"/>
        <v>0</v>
      </c>
      <c r="F5" s="124">
        <f t="shared" si="1"/>
        <v>-29.125</v>
      </c>
      <c r="G5" s="124">
        <f t="shared" si="2"/>
        <v>848.265625</v>
      </c>
      <c r="H5" s="124">
        <f t="shared" si="3"/>
        <v>0</v>
      </c>
      <c r="I5" s="124"/>
      <c r="J5" s="124">
        <f t="shared" si="4"/>
        <v>0</v>
      </c>
      <c r="K5" s="124">
        <f t="shared" si="5"/>
        <v>-28.5</v>
      </c>
      <c r="L5" s="124">
        <f t="shared" si="6"/>
        <v>812.25</v>
      </c>
      <c r="M5" s="124">
        <f t="shared" si="7"/>
        <v>0</v>
      </c>
      <c r="N5" s="124"/>
      <c r="O5" s="124">
        <f t="shared" si="8"/>
        <v>0</v>
      </c>
      <c r="P5" s="124">
        <f t="shared" si="9"/>
        <v>-23.133333333333333</v>
      </c>
      <c r="Q5" s="124">
        <f t="shared" si="10"/>
        <v>535.15111111111105</v>
      </c>
      <c r="R5" s="124">
        <f t="shared" si="11"/>
        <v>0</v>
      </c>
      <c r="S5" s="124"/>
      <c r="T5" s="124">
        <f t="shared" si="12"/>
        <v>0</v>
      </c>
      <c r="U5" s="124">
        <f t="shared" si="13"/>
        <v>-22.1</v>
      </c>
      <c r="V5" s="124">
        <f t="shared" si="14"/>
        <v>488.41000000000008</v>
      </c>
      <c r="W5" s="124">
        <f t="shared" si="15"/>
        <v>0</v>
      </c>
      <c r="X5" s="124"/>
      <c r="Y5" s="124">
        <f t="shared" si="16"/>
        <v>0</v>
      </c>
      <c r="Z5" s="124">
        <f t="shared" si="17"/>
        <v>-19.866666666666667</v>
      </c>
      <c r="AA5" s="124">
        <f t="shared" si="18"/>
        <v>394.68444444444447</v>
      </c>
      <c r="AB5" s="124">
        <f t="shared" si="19"/>
        <v>0</v>
      </c>
      <c r="AC5" s="124"/>
      <c r="AD5" s="124">
        <f t="shared" si="20"/>
        <v>0</v>
      </c>
      <c r="AE5" s="124">
        <f t="shared" si="21"/>
        <v>-18.675000000000001</v>
      </c>
      <c r="AF5" s="124">
        <f t="shared" si="22"/>
        <v>348.75562500000001</v>
      </c>
      <c r="AG5" s="124">
        <f t="shared" si="23"/>
        <v>0</v>
      </c>
      <c r="AH5" s="124"/>
      <c r="AI5" s="124">
        <f t="shared" si="24"/>
        <v>0</v>
      </c>
      <c r="AJ5" s="124">
        <f t="shared" si="25"/>
        <v>-25</v>
      </c>
      <c r="AK5" s="124">
        <f t="shared" si="26"/>
        <v>625</v>
      </c>
      <c r="AL5" s="124">
        <f t="shared" si="27"/>
        <v>0</v>
      </c>
      <c r="AM5" s="124"/>
      <c r="AN5" s="124">
        <f t="shared" si="28"/>
        <v>0</v>
      </c>
      <c r="AO5" s="124">
        <f t="shared" si="29"/>
        <v>-19.7</v>
      </c>
      <c r="AP5" s="124">
        <f t="shared" si="30"/>
        <v>388.09</v>
      </c>
      <c r="AQ5" s="124">
        <f t="shared" si="31"/>
        <v>0</v>
      </c>
      <c r="AR5" s="124"/>
      <c r="AS5" s="124">
        <f t="shared" si="32"/>
        <v>0</v>
      </c>
      <c r="AT5" s="124">
        <f t="shared" si="33"/>
        <v>-18.2</v>
      </c>
      <c r="AU5" s="124">
        <f t="shared" si="34"/>
        <v>331.23999999999995</v>
      </c>
      <c r="AV5" s="124">
        <f t="shared" si="35"/>
        <v>0</v>
      </c>
      <c r="AW5" s="124"/>
      <c r="AX5" s="124">
        <f t="shared" si="36"/>
        <v>0</v>
      </c>
      <c r="AY5" s="124">
        <f t="shared" si="37"/>
        <v>-17.239999999999998</v>
      </c>
      <c r="AZ5" s="124">
        <f t="shared" si="38"/>
        <v>297.21759999999995</v>
      </c>
      <c r="BA5" s="124">
        <f t="shared" si="39"/>
        <v>0</v>
      </c>
      <c r="BB5" s="124"/>
      <c r="BC5" s="124">
        <f t="shared" si="40"/>
        <v>0</v>
      </c>
      <c r="BD5" s="124">
        <f t="shared" si="41"/>
        <v>-16.45</v>
      </c>
      <c r="BE5" s="124">
        <f t="shared" si="42"/>
        <v>270.60249999999996</v>
      </c>
      <c r="BF5" s="124">
        <f t="shared" si="43"/>
        <v>0</v>
      </c>
      <c r="BG5" s="124"/>
      <c r="BH5" s="124">
        <f t="shared" si="44"/>
        <v>0</v>
      </c>
      <c r="BI5" s="124">
        <f t="shared" si="45"/>
        <v>-15.280000000000001</v>
      </c>
      <c r="BJ5" s="124">
        <f t="shared" si="46"/>
        <v>233.47840000000002</v>
      </c>
      <c r="BK5" s="124">
        <f t="shared" si="47"/>
        <v>0</v>
      </c>
      <c r="BL5" s="124"/>
      <c r="BM5" s="124">
        <f t="shared" si="48"/>
        <v>0</v>
      </c>
      <c r="BN5" s="124">
        <f t="shared" si="49"/>
        <v>-14.05</v>
      </c>
      <c r="BO5" s="124">
        <f t="shared" si="50"/>
        <v>197.40250000000003</v>
      </c>
      <c r="BP5" s="124">
        <f t="shared" si="51"/>
        <v>0</v>
      </c>
      <c r="BQ5" s="124"/>
      <c r="BR5" s="124">
        <f t="shared" si="52"/>
        <v>0</v>
      </c>
      <c r="BS5" s="124">
        <f t="shared" si="53"/>
        <v>-13.833333333333332</v>
      </c>
      <c r="BT5" s="124">
        <f t="shared" si="54"/>
        <v>191.36111111111109</v>
      </c>
      <c r="BU5" s="124">
        <f t="shared" si="55"/>
        <v>0</v>
      </c>
      <c r="BV5" s="124"/>
      <c r="BW5" s="124">
        <f t="shared" si="56"/>
        <v>0</v>
      </c>
      <c r="BX5" s="124">
        <f t="shared" si="57"/>
        <v>-13.16</v>
      </c>
      <c r="BY5" s="124">
        <f t="shared" si="58"/>
        <v>173.18559999999999</v>
      </c>
      <c r="BZ5" s="124">
        <f t="shared" si="59"/>
        <v>0</v>
      </c>
      <c r="CA5" s="124"/>
      <c r="CB5" s="124">
        <f t="shared" si="60"/>
        <v>0</v>
      </c>
      <c r="CC5" s="124">
        <f t="shared" si="61"/>
        <v>-12.5</v>
      </c>
      <c r="CD5" s="124">
        <f t="shared" si="62"/>
        <v>156.25</v>
      </c>
      <c r="CE5" s="124">
        <f t="shared" si="63"/>
        <v>0</v>
      </c>
      <c r="CF5" s="124"/>
      <c r="CG5" s="124">
        <f t="shared" si="64"/>
        <v>0</v>
      </c>
      <c r="CH5" s="124">
        <f t="shared" si="65"/>
        <v>-9.8999999999999986</v>
      </c>
      <c r="CI5" s="124">
        <f t="shared" si="66"/>
        <v>98.009999999999977</v>
      </c>
      <c r="CJ5" s="124">
        <f t="shared" si="67"/>
        <v>0</v>
      </c>
      <c r="CK5" s="124"/>
      <c r="CL5" s="124">
        <f t="shared" si="68"/>
        <v>0</v>
      </c>
      <c r="CM5" s="124">
        <f t="shared" si="69"/>
        <v>-8.7333333333333343</v>
      </c>
      <c r="CN5" s="124">
        <f t="shared" si="70"/>
        <v>76.271111111111125</v>
      </c>
      <c r="CO5" s="124">
        <f t="shared" si="71"/>
        <v>0</v>
      </c>
      <c r="CP5" s="123"/>
      <c r="CQ5" s="124">
        <f t="shared" si="72"/>
        <v>0</v>
      </c>
      <c r="CR5" s="124">
        <f t="shared" si="73"/>
        <v>-7.5666666666666664</v>
      </c>
      <c r="CS5" s="124">
        <f t="shared" si="74"/>
        <v>57.254444444444438</v>
      </c>
      <c r="CT5" s="123">
        <f t="shared" si="75"/>
        <v>0</v>
      </c>
    </row>
    <row r="6" spans="1:98">
      <c r="A6" s="126">
        <f t="shared" si="76"/>
        <v>12</v>
      </c>
      <c r="B6" s="136" t="s">
        <v>48</v>
      </c>
      <c r="C6" s="135">
        <f t="shared" si="77"/>
        <v>12.9</v>
      </c>
      <c r="D6" s="124"/>
      <c r="E6" s="124">
        <f t="shared" si="0"/>
        <v>0</v>
      </c>
      <c r="F6" s="124">
        <f t="shared" si="1"/>
        <v>-28.125</v>
      </c>
      <c r="G6" s="124">
        <f t="shared" si="2"/>
        <v>791.015625</v>
      </c>
      <c r="H6" s="124">
        <f t="shared" si="3"/>
        <v>0</v>
      </c>
      <c r="I6" s="124"/>
      <c r="J6" s="124">
        <f t="shared" si="4"/>
        <v>0</v>
      </c>
      <c r="K6" s="124">
        <f t="shared" si="5"/>
        <v>-27.5</v>
      </c>
      <c r="L6" s="124">
        <f t="shared" si="6"/>
        <v>756.25</v>
      </c>
      <c r="M6" s="124">
        <f t="shared" si="7"/>
        <v>0</v>
      </c>
      <c r="N6" s="124"/>
      <c r="O6" s="124">
        <f t="shared" si="8"/>
        <v>0</v>
      </c>
      <c r="P6" s="124">
        <f t="shared" si="9"/>
        <v>-22.133333333333333</v>
      </c>
      <c r="Q6" s="124">
        <f t="shared" si="10"/>
        <v>489.8844444444444</v>
      </c>
      <c r="R6" s="124">
        <f t="shared" si="11"/>
        <v>0</v>
      </c>
      <c r="S6" s="124"/>
      <c r="T6" s="124">
        <f t="shared" si="12"/>
        <v>0</v>
      </c>
      <c r="U6" s="124">
        <f t="shared" si="13"/>
        <v>-21.1</v>
      </c>
      <c r="V6" s="124">
        <f t="shared" si="14"/>
        <v>445.21000000000004</v>
      </c>
      <c r="W6" s="124">
        <f t="shared" si="15"/>
        <v>0</v>
      </c>
      <c r="X6" s="124"/>
      <c r="Y6" s="124">
        <f t="shared" si="16"/>
        <v>0</v>
      </c>
      <c r="Z6" s="124">
        <f t="shared" si="17"/>
        <v>-18.866666666666667</v>
      </c>
      <c r="AA6" s="124">
        <f t="shared" si="18"/>
        <v>355.95111111111112</v>
      </c>
      <c r="AB6" s="124">
        <f t="shared" si="19"/>
        <v>0</v>
      </c>
      <c r="AC6" s="124"/>
      <c r="AD6" s="124">
        <f t="shared" si="20"/>
        <v>0</v>
      </c>
      <c r="AE6" s="124">
        <f t="shared" si="21"/>
        <v>-17.675000000000001</v>
      </c>
      <c r="AF6" s="124">
        <f t="shared" si="22"/>
        <v>312.40562500000004</v>
      </c>
      <c r="AG6" s="124">
        <f t="shared" si="23"/>
        <v>0</v>
      </c>
      <c r="AH6" s="124"/>
      <c r="AI6" s="124">
        <f t="shared" si="24"/>
        <v>0</v>
      </c>
      <c r="AJ6" s="124">
        <f t="shared" si="25"/>
        <v>-24</v>
      </c>
      <c r="AK6" s="124">
        <f t="shared" si="26"/>
        <v>576</v>
      </c>
      <c r="AL6" s="124">
        <f t="shared" si="27"/>
        <v>0</v>
      </c>
      <c r="AM6" s="124"/>
      <c r="AN6" s="124">
        <f t="shared" si="28"/>
        <v>0</v>
      </c>
      <c r="AO6" s="124">
        <f t="shared" si="29"/>
        <v>-18.7</v>
      </c>
      <c r="AP6" s="124">
        <f t="shared" si="30"/>
        <v>349.69</v>
      </c>
      <c r="AQ6" s="124">
        <f t="shared" si="31"/>
        <v>0</v>
      </c>
      <c r="AR6" s="124"/>
      <c r="AS6" s="124">
        <f t="shared" si="32"/>
        <v>0</v>
      </c>
      <c r="AT6" s="124">
        <f t="shared" si="33"/>
        <v>-17.2</v>
      </c>
      <c r="AU6" s="124">
        <f t="shared" si="34"/>
        <v>295.83999999999997</v>
      </c>
      <c r="AV6" s="124">
        <f t="shared" si="35"/>
        <v>0</v>
      </c>
      <c r="AW6" s="124"/>
      <c r="AX6" s="124">
        <f t="shared" si="36"/>
        <v>0</v>
      </c>
      <c r="AY6" s="124">
        <f t="shared" si="37"/>
        <v>-16.239999999999998</v>
      </c>
      <c r="AZ6" s="124">
        <f t="shared" si="38"/>
        <v>263.73759999999993</v>
      </c>
      <c r="BA6" s="124">
        <f t="shared" si="39"/>
        <v>0</v>
      </c>
      <c r="BB6" s="124"/>
      <c r="BC6" s="124">
        <f t="shared" si="40"/>
        <v>0</v>
      </c>
      <c r="BD6" s="124">
        <f t="shared" si="41"/>
        <v>-15.45</v>
      </c>
      <c r="BE6" s="124">
        <f t="shared" si="42"/>
        <v>238.70249999999999</v>
      </c>
      <c r="BF6" s="124">
        <f t="shared" si="43"/>
        <v>0</v>
      </c>
      <c r="BG6" s="124"/>
      <c r="BH6" s="124">
        <f t="shared" si="44"/>
        <v>0</v>
      </c>
      <c r="BI6" s="124">
        <f t="shared" si="45"/>
        <v>-14.280000000000001</v>
      </c>
      <c r="BJ6" s="124">
        <f t="shared" si="46"/>
        <v>203.91840000000002</v>
      </c>
      <c r="BK6" s="124">
        <f t="shared" si="47"/>
        <v>0</v>
      </c>
      <c r="BL6" s="124"/>
      <c r="BM6" s="124">
        <f t="shared" si="48"/>
        <v>0</v>
      </c>
      <c r="BN6" s="124">
        <f t="shared" si="49"/>
        <v>-13.05</v>
      </c>
      <c r="BO6" s="124">
        <f t="shared" si="50"/>
        <v>170.30250000000001</v>
      </c>
      <c r="BP6" s="124">
        <f t="shared" si="51"/>
        <v>0</v>
      </c>
      <c r="BQ6" s="124"/>
      <c r="BR6" s="124">
        <f t="shared" si="52"/>
        <v>0</v>
      </c>
      <c r="BS6" s="124">
        <f t="shared" si="53"/>
        <v>-12.833333333333332</v>
      </c>
      <c r="BT6" s="124">
        <f t="shared" si="54"/>
        <v>164.6944444444444</v>
      </c>
      <c r="BU6" s="124">
        <f t="shared" si="55"/>
        <v>0</v>
      </c>
      <c r="BV6" s="124"/>
      <c r="BW6" s="124">
        <f t="shared" si="56"/>
        <v>0</v>
      </c>
      <c r="BX6" s="124">
        <f t="shared" si="57"/>
        <v>-12.16</v>
      </c>
      <c r="BY6" s="124">
        <f t="shared" si="58"/>
        <v>147.8656</v>
      </c>
      <c r="BZ6" s="124">
        <f t="shared" si="59"/>
        <v>0</v>
      </c>
      <c r="CA6" s="124"/>
      <c r="CB6" s="124">
        <f t="shared" si="60"/>
        <v>0</v>
      </c>
      <c r="CC6" s="124">
        <f t="shared" si="61"/>
        <v>-11.5</v>
      </c>
      <c r="CD6" s="124">
        <f t="shared" si="62"/>
        <v>132.25</v>
      </c>
      <c r="CE6" s="124">
        <f t="shared" si="63"/>
        <v>0</v>
      </c>
      <c r="CF6" s="124"/>
      <c r="CG6" s="124">
        <f t="shared" si="64"/>
        <v>0</v>
      </c>
      <c r="CH6" s="124">
        <f t="shared" si="65"/>
        <v>-8.8999999999999986</v>
      </c>
      <c r="CI6" s="124">
        <f t="shared" si="66"/>
        <v>79.20999999999998</v>
      </c>
      <c r="CJ6" s="124">
        <f t="shared" si="67"/>
        <v>0</v>
      </c>
      <c r="CK6" s="124"/>
      <c r="CL6" s="124">
        <f t="shared" si="68"/>
        <v>0</v>
      </c>
      <c r="CM6" s="124">
        <f t="shared" si="69"/>
        <v>-7.7333333333333343</v>
      </c>
      <c r="CN6" s="124">
        <f t="shared" si="70"/>
        <v>59.804444444444457</v>
      </c>
      <c r="CO6" s="124">
        <f t="shared" si="71"/>
        <v>0</v>
      </c>
      <c r="CP6" s="123"/>
      <c r="CQ6" s="124">
        <f t="shared" si="72"/>
        <v>0</v>
      </c>
      <c r="CR6" s="124">
        <f t="shared" si="73"/>
        <v>-6.5666666666666664</v>
      </c>
      <c r="CS6" s="124">
        <f t="shared" si="74"/>
        <v>43.121111111111105</v>
      </c>
      <c r="CT6" s="123">
        <f t="shared" si="75"/>
        <v>0</v>
      </c>
    </row>
    <row r="7" spans="1:98">
      <c r="A7" s="126">
        <f t="shared" si="76"/>
        <v>13</v>
      </c>
      <c r="B7" s="136" t="s">
        <v>48</v>
      </c>
      <c r="C7" s="135">
        <f t="shared" si="77"/>
        <v>13.9</v>
      </c>
      <c r="D7" s="124"/>
      <c r="E7" s="124">
        <f t="shared" si="0"/>
        <v>0</v>
      </c>
      <c r="F7" s="124">
        <f t="shared" si="1"/>
        <v>-27.125</v>
      </c>
      <c r="G7" s="124">
        <f t="shared" si="2"/>
        <v>735.765625</v>
      </c>
      <c r="H7" s="124">
        <f t="shared" si="3"/>
        <v>0</v>
      </c>
      <c r="I7" s="124"/>
      <c r="J7" s="124">
        <f t="shared" si="4"/>
        <v>0</v>
      </c>
      <c r="K7" s="124">
        <f t="shared" si="5"/>
        <v>-26.5</v>
      </c>
      <c r="L7" s="124">
        <f t="shared" si="6"/>
        <v>702.25</v>
      </c>
      <c r="M7" s="124">
        <f t="shared" si="7"/>
        <v>0</v>
      </c>
      <c r="N7" s="124"/>
      <c r="O7" s="124">
        <f t="shared" si="8"/>
        <v>0</v>
      </c>
      <c r="P7" s="124">
        <f t="shared" si="9"/>
        <v>-21.133333333333333</v>
      </c>
      <c r="Q7" s="124">
        <f t="shared" si="10"/>
        <v>446.61777777777775</v>
      </c>
      <c r="R7" s="124">
        <f t="shared" si="11"/>
        <v>0</v>
      </c>
      <c r="S7" s="124"/>
      <c r="T7" s="124">
        <f t="shared" si="12"/>
        <v>0</v>
      </c>
      <c r="U7" s="124">
        <f t="shared" si="13"/>
        <v>-20.100000000000001</v>
      </c>
      <c r="V7" s="124">
        <f t="shared" si="14"/>
        <v>404.01000000000005</v>
      </c>
      <c r="W7" s="124">
        <f t="shared" si="15"/>
        <v>0</v>
      </c>
      <c r="X7" s="124"/>
      <c r="Y7" s="124">
        <f t="shared" si="16"/>
        <v>0</v>
      </c>
      <c r="Z7" s="124">
        <f t="shared" si="17"/>
        <v>-17.866666666666667</v>
      </c>
      <c r="AA7" s="124">
        <f t="shared" si="18"/>
        <v>319.21777777777777</v>
      </c>
      <c r="AB7" s="124">
        <f t="shared" si="19"/>
        <v>0</v>
      </c>
      <c r="AC7" s="124"/>
      <c r="AD7" s="124">
        <f t="shared" si="20"/>
        <v>0</v>
      </c>
      <c r="AE7" s="124">
        <f t="shared" si="21"/>
        <v>-16.675000000000001</v>
      </c>
      <c r="AF7" s="124">
        <f t="shared" si="22"/>
        <v>278.05562500000002</v>
      </c>
      <c r="AG7" s="124">
        <f t="shared" si="23"/>
        <v>0</v>
      </c>
      <c r="AH7" s="124"/>
      <c r="AI7" s="124">
        <f t="shared" si="24"/>
        <v>0</v>
      </c>
      <c r="AJ7" s="124">
        <f t="shared" si="25"/>
        <v>-23</v>
      </c>
      <c r="AK7" s="124">
        <f t="shared" si="26"/>
        <v>529</v>
      </c>
      <c r="AL7" s="124">
        <f t="shared" si="27"/>
        <v>0</v>
      </c>
      <c r="AM7" s="124"/>
      <c r="AN7" s="124">
        <f t="shared" si="28"/>
        <v>0</v>
      </c>
      <c r="AO7" s="124">
        <f t="shared" si="29"/>
        <v>-17.7</v>
      </c>
      <c r="AP7" s="124">
        <f t="shared" si="30"/>
        <v>313.28999999999996</v>
      </c>
      <c r="AQ7" s="124">
        <f t="shared" si="31"/>
        <v>0</v>
      </c>
      <c r="AR7" s="124"/>
      <c r="AS7" s="124">
        <f t="shared" si="32"/>
        <v>0</v>
      </c>
      <c r="AT7" s="124">
        <f t="shared" si="33"/>
        <v>-16.2</v>
      </c>
      <c r="AU7" s="124">
        <f t="shared" si="34"/>
        <v>262.44</v>
      </c>
      <c r="AV7" s="124">
        <f t="shared" si="35"/>
        <v>0</v>
      </c>
      <c r="AW7" s="124"/>
      <c r="AX7" s="124">
        <f t="shared" si="36"/>
        <v>0</v>
      </c>
      <c r="AY7" s="124">
        <f t="shared" si="37"/>
        <v>-15.239999999999998</v>
      </c>
      <c r="AZ7" s="124">
        <f t="shared" si="38"/>
        <v>232.25759999999994</v>
      </c>
      <c r="BA7" s="124">
        <f t="shared" si="39"/>
        <v>0</v>
      </c>
      <c r="BB7" s="124"/>
      <c r="BC7" s="124">
        <f t="shared" si="40"/>
        <v>0</v>
      </c>
      <c r="BD7" s="124">
        <f t="shared" si="41"/>
        <v>-14.45</v>
      </c>
      <c r="BE7" s="124">
        <f t="shared" si="42"/>
        <v>208.80249999999998</v>
      </c>
      <c r="BF7" s="124">
        <f t="shared" si="43"/>
        <v>0</v>
      </c>
      <c r="BG7" s="124"/>
      <c r="BH7" s="124">
        <f t="shared" si="44"/>
        <v>0</v>
      </c>
      <c r="BI7" s="124">
        <f t="shared" si="45"/>
        <v>-13.280000000000001</v>
      </c>
      <c r="BJ7" s="124">
        <f t="shared" si="46"/>
        <v>176.35840000000002</v>
      </c>
      <c r="BK7" s="124">
        <f t="shared" si="47"/>
        <v>0</v>
      </c>
      <c r="BL7" s="124"/>
      <c r="BM7" s="124">
        <f t="shared" si="48"/>
        <v>0</v>
      </c>
      <c r="BN7" s="124">
        <f t="shared" si="49"/>
        <v>-12.05</v>
      </c>
      <c r="BO7" s="124">
        <f t="shared" si="50"/>
        <v>145.20250000000001</v>
      </c>
      <c r="BP7" s="124">
        <f t="shared" si="51"/>
        <v>0</v>
      </c>
      <c r="BQ7" s="124"/>
      <c r="BR7" s="124">
        <f t="shared" si="52"/>
        <v>0</v>
      </c>
      <c r="BS7" s="124">
        <f t="shared" si="53"/>
        <v>-11.833333333333332</v>
      </c>
      <c r="BT7" s="124">
        <f t="shared" si="54"/>
        <v>140.02777777777774</v>
      </c>
      <c r="BU7" s="124">
        <f t="shared" si="55"/>
        <v>0</v>
      </c>
      <c r="BV7" s="124"/>
      <c r="BW7" s="124">
        <f t="shared" si="56"/>
        <v>0</v>
      </c>
      <c r="BX7" s="124">
        <f t="shared" si="57"/>
        <v>-11.16</v>
      </c>
      <c r="BY7" s="124">
        <f t="shared" si="58"/>
        <v>124.54560000000001</v>
      </c>
      <c r="BZ7" s="124">
        <f t="shared" si="59"/>
        <v>0</v>
      </c>
      <c r="CA7" s="124"/>
      <c r="CB7" s="124">
        <f t="shared" si="60"/>
        <v>0</v>
      </c>
      <c r="CC7" s="124">
        <f t="shared" si="61"/>
        <v>-10.5</v>
      </c>
      <c r="CD7" s="124">
        <f t="shared" si="62"/>
        <v>110.25</v>
      </c>
      <c r="CE7" s="124">
        <f t="shared" si="63"/>
        <v>0</v>
      </c>
      <c r="CF7" s="124"/>
      <c r="CG7" s="124">
        <f t="shared" si="64"/>
        <v>0</v>
      </c>
      <c r="CH7" s="124">
        <f t="shared" si="65"/>
        <v>-7.8999999999999986</v>
      </c>
      <c r="CI7" s="124">
        <f t="shared" si="66"/>
        <v>62.409999999999975</v>
      </c>
      <c r="CJ7" s="124">
        <f t="shared" si="67"/>
        <v>0</v>
      </c>
      <c r="CK7" s="124"/>
      <c r="CL7" s="124">
        <f t="shared" si="68"/>
        <v>0</v>
      </c>
      <c r="CM7" s="124">
        <f t="shared" si="69"/>
        <v>-6.7333333333333343</v>
      </c>
      <c r="CN7" s="124">
        <f t="shared" si="70"/>
        <v>45.337777777777788</v>
      </c>
      <c r="CO7" s="124">
        <f t="shared" si="71"/>
        <v>0</v>
      </c>
      <c r="CP7" s="123"/>
      <c r="CQ7" s="124">
        <f t="shared" si="72"/>
        <v>0</v>
      </c>
      <c r="CR7" s="124">
        <f t="shared" si="73"/>
        <v>-5.5666666666666664</v>
      </c>
      <c r="CS7" s="124">
        <f t="shared" si="74"/>
        <v>30.987777777777776</v>
      </c>
      <c r="CT7" s="123">
        <f t="shared" si="75"/>
        <v>0</v>
      </c>
    </row>
    <row r="8" spans="1:98">
      <c r="A8" s="126">
        <f t="shared" si="76"/>
        <v>14</v>
      </c>
      <c r="B8" s="136" t="s">
        <v>48</v>
      </c>
      <c r="C8" s="135">
        <f t="shared" si="77"/>
        <v>14.9</v>
      </c>
      <c r="D8" s="124"/>
      <c r="E8" s="124">
        <f t="shared" si="0"/>
        <v>0</v>
      </c>
      <c r="F8" s="124">
        <f t="shared" si="1"/>
        <v>-26.125</v>
      </c>
      <c r="G8" s="124">
        <f t="shared" si="2"/>
        <v>682.515625</v>
      </c>
      <c r="H8" s="124">
        <f t="shared" si="3"/>
        <v>0</v>
      </c>
      <c r="I8" s="124"/>
      <c r="J8" s="124">
        <f t="shared" si="4"/>
        <v>0</v>
      </c>
      <c r="K8" s="124">
        <f t="shared" si="5"/>
        <v>-25.5</v>
      </c>
      <c r="L8" s="124">
        <f t="shared" si="6"/>
        <v>650.25</v>
      </c>
      <c r="M8" s="124">
        <f t="shared" si="7"/>
        <v>0</v>
      </c>
      <c r="N8" s="124"/>
      <c r="O8" s="124">
        <f t="shared" si="8"/>
        <v>0</v>
      </c>
      <c r="P8" s="124">
        <f t="shared" si="9"/>
        <v>-20.133333333333333</v>
      </c>
      <c r="Q8" s="124">
        <f t="shared" si="10"/>
        <v>405.35111111111109</v>
      </c>
      <c r="R8" s="124">
        <f t="shared" si="11"/>
        <v>0</v>
      </c>
      <c r="S8" s="124"/>
      <c r="T8" s="124">
        <f t="shared" si="12"/>
        <v>0</v>
      </c>
      <c r="U8" s="124">
        <f t="shared" si="13"/>
        <v>-19.100000000000001</v>
      </c>
      <c r="V8" s="124">
        <f t="shared" si="14"/>
        <v>364.81000000000006</v>
      </c>
      <c r="W8" s="124">
        <f t="shared" si="15"/>
        <v>0</v>
      </c>
      <c r="X8" s="124"/>
      <c r="Y8" s="124">
        <f t="shared" si="16"/>
        <v>0</v>
      </c>
      <c r="Z8" s="124">
        <f t="shared" si="17"/>
        <v>-16.866666666666667</v>
      </c>
      <c r="AA8" s="124">
        <f t="shared" si="18"/>
        <v>284.48444444444448</v>
      </c>
      <c r="AB8" s="124">
        <f t="shared" si="19"/>
        <v>0</v>
      </c>
      <c r="AC8" s="124"/>
      <c r="AD8" s="124">
        <f t="shared" si="20"/>
        <v>0</v>
      </c>
      <c r="AE8" s="124">
        <f t="shared" si="21"/>
        <v>-15.675000000000001</v>
      </c>
      <c r="AF8" s="124">
        <f t="shared" si="22"/>
        <v>245.70562500000003</v>
      </c>
      <c r="AG8" s="124">
        <f t="shared" si="23"/>
        <v>0</v>
      </c>
      <c r="AH8" s="124"/>
      <c r="AI8" s="124">
        <f t="shared" si="24"/>
        <v>0</v>
      </c>
      <c r="AJ8" s="124">
        <f t="shared" si="25"/>
        <v>-22</v>
      </c>
      <c r="AK8" s="124">
        <f t="shared" si="26"/>
        <v>484</v>
      </c>
      <c r="AL8" s="124">
        <f t="shared" si="27"/>
        <v>0</v>
      </c>
      <c r="AM8" s="124"/>
      <c r="AN8" s="124">
        <f t="shared" si="28"/>
        <v>0</v>
      </c>
      <c r="AO8" s="124">
        <f t="shared" si="29"/>
        <v>-16.7</v>
      </c>
      <c r="AP8" s="124">
        <f t="shared" si="30"/>
        <v>278.89</v>
      </c>
      <c r="AQ8" s="124">
        <f t="shared" si="31"/>
        <v>0</v>
      </c>
      <c r="AR8" s="124"/>
      <c r="AS8" s="124">
        <f t="shared" si="32"/>
        <v>0</v>
      </c>
      <c r="AT8" s="124">
        <f t="shared" si="33"/>
        <v>-15.2</v>
      </c>
      <c r="AU8" s="124">
        <f t="shared" si="34"/>
        <v>231.04</v>
      </c>
      <c r="AV8" s="124">
        <f t="shared" si="35"/>
        <v>0</v>
      </c>
      <c r="AW8" s="124"/>
      <c r="AX8" s="124">
        <f t="shared" si="36"/>
        <v>0</v>
      </c>
      <c r="AY8" s="124">
        <f t="shared" si="37"/>
        <v>-14.239999999999998</v>
      </c>
      <c r="AZ8" s="124">
        <f t="shared" si="38"/>
        <v>202.77759999999995</v>
      </c>
      <c r="BA8" s="124">
        <f t="shared" si="39"/>
        <v>0</v>
      </c>
      <c r="BB8" s="124"/>
      <c r="BC8" s="124">
        <f t="shared" si="40"/>
        <v>0</v>
      </c>
      <c r="BD8" s="124">
        <f t="shared" si="41"/>
        <v>-13.45</v>
      </c>
      <c r="BE8" s="124">
        <f t="shared" si="42"/>
        <v>180.90249999999997</v>
      </c>
      <c r="BF8" s="124">
        <f t="shared" si="43"/>
        <v>0</v>
      </c>
      <c r="BG8" s="124"/>
      <c r="BH8" s="124">
        <f t="shared" si="44"/>
        <v>0</v>
      </c>
      <c r="BI8" s="124">
        <f t="shared" si="45"/>
        <v>-12.280000000000001</v>
      </c>
      <c r="BJ8" s="124">
        <f t="shared" si="46"/>
        <v>150.79840000000002</v>
      </c>
      <c r="BK8" s="124">
        <f t="shared" si="47"/>
        <v>0</v>
      </c>
      <c r="BL8" s="124"/>
      <c r="BM8" s="124">
        <f t="shared" si="48"/>
        <v>0</v>
      </c>
      <c r="BN8" s="124">
        <f t="shared" si="49"/>
        <v>-11.05</v>
      </c>
      <c r="BO8" s="124">
        <f t="shared" si="50"/>
        <v>122.10250000000002</v>
      </c>
      <c r="BP8" s="124">
        <f t="shared" si="51"/>
        <v>0</v>
      </c>
      <c r="BQ8" s="124"/>
      <c r="BR8" s="124">
        <f t="shared" si="52"/>
        <v>0</v>
      </c>
      <c r="BS8" s="124">
        <f t="shared" si="53"/>
        <v>-10.833333333333332</v>
      </c>
      <c r="BT8" s="124">
        <f t="shared" si="54"/>
        <v>117.36111111111109</v>
      </c>
      <c r="BU8" s="124">
        <f t="shared" si="55"/>
        <v>0</v>
      </c>
      <c r="BV8" s="124"/>
      <c r="BW8" s="124">
        <f t="shared" si="56"/>
        <v>0</v>
      </c>
      <c r="BX8" s="124">
        <f t="shared" si="57"/>
        <v>-10.16</v>
      </c>
      <c r="BY8" s="124">
        <f t="shared" si="58"/>
        <v>103.2256</v>
      </c>
      <c r="BZ8" s="124">
        <f t="shared" si="59"/>
        <v>0</v>
      </c>
      <c r="CA8" s="124"/>
      <c r="CB8" s="124">
        <f t="shared" si="60"/>
        <v>0</v>
      </c>
      <c r="CC8" s="124">
        <f t="shared" si="61"/>
        <v>-9.5</v>
      </c>
      <c r="CD8" s="124">
        <f t="shared" si="62"/>
        <v>90.25</v>
      </c>
      <c r="CE8" s="124">
        <f t="shared" si="63"/>
        <v>0</v>
      </c>
      <c r="CF8" s="124"/>
      <c r="CG8" s="124">
        <f t="shared" si="64"/>
        <v>0</v>
      </c>
      <c r="CH8" s="124">
        <f t="shared" si="65"/>
        <v>-6.8999999999999986</v>
      </c>
      <c r="CI8" s="124">
        <f t="shared" si="66"/>
        <v>47.609999999999978</v>
      </c>
      <c r="CJ8" s="124">
        <f t="shared" si="67"/>
        <v>0</v>
      </c>
      <c r="CK8" s="124"/>
      <c r="CL8" s="124">
        <f t="shared" si="68"/>
        <v>0</v>
      </c>
      <c r="CM8" s="124">
        <f t="shared" si="69"/>
        <v>-5.7333333333333343</v>
      </c>
      <c r="CN8" s="124">
        <f t="shared" si="70"/>
        <v>32.871111111111119</v>
      </c>
      <c r="CO8" s="124">
        <f t="shared" si="71"/>
        <v>0</v>
      </c>
      <c r="CP8" s="123"/>
      <c r="CQ8" s="124">
        <f t="shared" si="72"/>
        <v>0</v>
      </c>
      <c r="CR8" s="124">
        <f t="shared" si="73"/>
        <v>-4.5666666666666664</v>
      </c>
      <c r="CS8" s="124">
        <f t="shared" si="74"/>
        <v>20.854444444444443</v>
      </c>
      <c r="CT8" s="123">
        <f t="shared" si="75"/>
        <v>0</v>
      </c>
    </row>
    <row r="9" spans="1:98">
      <c r="A9" s="126">
        <f t="shared" si="76"/>
        <v>15</v>
      </c>
      <c r="B9" s="136" t="s">
        <v>48</v>
      </c>
      <c r="C9" s="135">
        <f t="shared" si="77"/>
        <v>15.9</v>
      </c>
      <c r="D9" s="124"/>
      <c r="E9" s="124">
        <f t="shared" si="0"/>
        <v>0</v>
      </c>
      <c r="F9" s="124">
        <f t="shared" si="1"/>
        <v>-25.125</v>
      </c>
      <c r="G9" s="124">
        <f t="shared" si="2"/>
        <v>631.265625</v>
      </c>
      <c r="H9" s="124">
        <f t="shared" si="3"/>
        <v>0</v>
      </c>
      <c r="I9" s="124"/>
      <c r="J9" s="124">
        <f t="shared" si="4"/>
        <v>0</v>
      </c>
      <c r="K9" s="124">
        <f t="shared" si="5"/>
        <v>-24.5</v>
      </c>
      <c r="L9" s="124">
        <f t="shared" si="6"/>
        <v>600.25</v>
      </c>
      <c r="M9" s="124">
        <f t="shared" si="7"/>
        <v>0</v>
      </c>
      <c r="N9" s="124"/>
      <c r="O9" s="124">
        <f t="shared" si="8"/>
        <v>0</v>
      </c>
      <c r="P9" s="124">
        <f t="shared" si="9"/>
        <v>-19.133333333333333</v>
      </c>
      <c r="Q9" s="124">
        <f t="shared" si="10"/>
        <v>366.08444444444444</v>
      </c>
      <c r="R9" s="124">
        <f t="shared" si="11"/>
        <v>0</v>
      </c>
      <c r="S9" s="124"/>
      <c r="T9" s="124">
        <f t="shared" si="12"/>
        <v>0</v>
      </c>
      <c r="U9" s="124">
        <f t="shared" si="13"/>
        <v>-18.100000000000001</v>
      </c>
      <c r="V9" s="124">
        <f t="shared" si="14"/>
        <v>327.61000000000007</v>
      </c>
      <c r="W9" s="124">
        <f t="shared" si="15"/>
        <v>0</v>
      </c>
      <c r="X9" s="124"/>
      <c r="Y9" s="124">
        <f t="shared" si="16"/>
        <v>0</v>
      </c>
      <c r="Z9" s="124">
        <f t="shared" si="17"/>
        <v>-15.866666666666667</v>
      </c>
      <c r="AA9" s="124">
        <f t="shared" si="18"/>
        <v>251.75111111111113</v>
      </c>
      <c r="AB9" s="124">
        <f t="shared" si="19"/>
        <v>0</v>
      </c>
      <c r="AC9" s="124"/>
      <c r="AD9" s="124">
        <f t="shared" si="20"/>
        <v>0</v>
      </c>
      <c r="AE9" s="124">
        <f t="shared" si="21"/>
        <v>-14.675000000000001</v>
      </c>
      <c r="AF9" s="124">
        <f t="shared" si="22"/>
        <v>215.35562500000003</v>
      </c>
      <c r="AG9" s="124">
        <f t="shared" si="23"/>
        <v>0</v>
      </c>
      <c r="AH9" s="124"/>
      <c r="AI9" s="124">
        <f t="shared" si="24"/>
        <v>0</v>
      </c>
      <c r="AJ9" s="124">
        <f t="shared" si="25"/>
        <v>-21</v>
      </c>
      <c r="AK9" s="124">
        <f t="shared" si="26"/>
        <v>441</v>
      </c>
      <c r="AL9" s="124">
        <f t="shared" si="27"/>
        <v>0</v>
      </c>
      <c r="AM9" s="124"/>
      <c r="AN9" s="124">
        <f t="shared" si="28"/>
        <v>0</v>
      </c>
      <c r="AO9" s="124">
        <f t="shared" si="29"/>
        <v>-15.7</v>
      </c>
      <c r="AP9" s="124">
        <f t="shared" si="30"/>
        <v>246.48999999999998</v>
      </c>
      <c r="AQ9" s="124">
        <f t="shared" si="31"/>
        <v>0</v>
      </c>
      <c r="AR9" s="124"/>
      <c r="AS9" s="124">
        <f t="shared" si="32"/>
        <v>0</v>
      </c>
      <c r="AT9" s="124">
        <f t="shared" si="33"/>
        <v>-14.2</v>
      </c>
      <c r="AU9" s="124">
        <f t="shared" si="34"/>
        <v>201.64</v>
      </c>
      <c r="AV9" s="124">
        <f t="shared" si="35"/>
        <v>0</v>
      </c>
      <c r="AW9" s="124"/>
      <c r="AX9" s="124">
        <f t="shared" si="36"/>
        <v>0</v>
      </c>
      <c r="AY9" s="124">
        <f t="shared" si="37"/>
        <v>-13.239999999999998</v>
      </c>
      <c r="AZ9" s="124">
        <f t="shared" si="38"/>
        <v>175.29759999999996</v>
      </c>
      <c r="BA9" s="124">
        <f t="shared" si="39"/>
        <v>0</v>
      </c>
      <c r="BB9" s="124"/>
      <c r="BC9" s="124">
        <f t="shared" si="40"/>
        <v>0</v>
      </c>
      <c r="BD9" s="124">
        <f t="shared" si="41"/>
        <v>-12.45</v>
      </c>
      <c r="BE9" s="124">
        <f t="shared" si="42"/>
        <v>155.00249999999997</v>
      </c>
      <c r="BF9" s="124">
        <f t="shared" si="43"/>
        <v>0</v>
      </c>
      <c r="BG9" s="124"/>
      <c r="BH9" s="124">
        <f t="shared" si="44"/>
        <v>0</v>
      </c>
      <c r="BI9" s="124">
        <f t="shared" si="45"/>
        <v>-11.280000000000001</v>
      </c>
      <c r="BJ9" s="124">
        <f t="shared" si="46"/>
        <v>127.23840000000003</v>
      </c>
      <c r="BK9" s="124">
        <f t="shared" si="47"/>
        <v>0</v>
      </c>
      <c r="BL9" s="124"/>
      <c r="BM9" s="124">
        <f t="shared" si="48"/>
        <v>0</v>
      </c>
      <c r="BN9" s="124">
        <f t="shared" si="49"/>
        <v>-10.050000000000001</v>
      </c>
      <c r="BO9" s="124">
        <f t="shared" si="50"/>
        <v>101.00250000000001</v>
      </c>
      <c r="BP9" s="124">
        <f t="shared" si="51"/>
        <v>0</v>
      </c>
      <c r="BQ9" s="124"/>
      <c r="BR9" s="124">
        <f t="shared" si="52"/>
        <v>0</v>
      </c>
      <c r="BS9" s="124">
        <f t="shared" si="53"/>
        <v>-9.8333333333333321</v>
      </c>
      <c r="BT9" s="124">
        <f t="shared" si="54"/>
        <v>96.694444444444414</v>
      </c>
      <c r="BU9" s="124">
        <f t="shared" si="55"/>
        <v>0</v>
      </c>
      <c r="BV9" s="124"/>
      <c r="BW9" s="124">
        <f t="shared" si="56"/>
        <v>0</v>
      </c>
      <c r="BX9" s="124">
        <f t="shared" si="57"/>
        <v>-9.16</v>
      </c>
      <c r="BY9" s="124">
        <f t="shared" si="58"/>
        <v>83.905600000000007</v>
      </c>
      <c r="BZ9" s="124">
        <f t="shared" si="59"/>
        <v>0</v>
      </c>
      <c r="CA9" s="124"/>
      <c r="CB9" s="124">
        <f t="shared" si="60"/>
        <v>0</v>
      </c>
      <c r="CC9" s="124">
        <f t="shared" si="61"/>
        <v>-8.5</v>
      </c>
      <c r="CD9" s="124">
        <f t="shared" si="62"/>
        <v>72.25</v>
      </c>
      <c r="CE9" s="124">
        <f t="shared" si="63"/>
        <v>0</v>
      </c>
      <c r="CF9" s="124"/>
      <c r="CG9" s="124">
        <f t="shared" si="64"/>
        <v>0</v>
      </c>
      <c r="CH9" s="124">
        <f t="shared" si="65"/>
        <v>-5.8999999999999986</v>
      </c>
      <c r="CI9" s="124">
        <f t="shared" si="66"/>
        <v>34.809999999999981</v>
      </c>
      <c r="CJ9" s="124">
        <f t="shared" si="67"/>
        <v>0</v>
      </c>
      <c r="CK9" s="124"/>
      <c r="CL9" s="124">
        <f t="shared" si="68"/>
        <v>0</v>
      </c>
      <c r="CM9" s="124">
        <f t="shared" si="69"/>
        <v>-4.7333333333333343</v>
      </c>
      <c r="CN9" s="124">
        <f t="shared" si="70"/>
        <v>22.404444444444454</v>
      </c>
      <c r="CO9" s="124">
        <f t="shared" si="71"/>
        <v>0</v>
      </c>
      <c r="CP9" s="123"/>
      <c r="CQ9" s="124">
        <f t="shared" si="72"/>
        <v>0</v>
      </c>
      <c r="CR9" s="124">
        <f t="shared" si="73"/>
        <v>-3.5666666666666664</v>
      </c>
      <c r="CS9" s="124">
        <f t="shared" si="74"/>
        <v>12.72111111111111</v>
      </c>
      <c r="CT9" s="123">
        <f t="shared" si="75"/>
        <v>0</v>
      </c>
    </row>
    <row r="10" spans="1:98">
      <c r="A10" s="126">
        <f t="shared" si="76"/>
        <v>16</v>
      </c>
      <c r="B10" s="136" t="s">
        <v>48</v>
      </c>
      <c r="C10" s="135">
        <f t="shared" si="77"/>
        <v>16.899999999999999</v>
      </c>
      <c r="D10" s="124"/>
      <c r="E10" s="124">
        <f t="shared" si="0"/>
        <v>0</v>
      </c>
      <c r="F10" s="124">
        <f t="shared" si="1"/>
        <v>-24.125</v>
      </c>
      <c r="G10" s="124">
        <f t="shared" si="2"/>
        <v>582.015625</v>
      </c>
      <c r="H10" s="124">
        <f t="shared" si="3"/>
        <v>0</v>
      </c>
      <c r="I10" s="124"/>
      <c r="J10" s="124">
        <f t="shared" si="4"/>
        <v>0</v>
      </c>
      <c r="K10" s="124">
        <f t="shared" si="5"/>
        <v>-23.5</v>
      </c>
      <c r="L10" s="124">
        <f t="shared" si="6"/>
        <v>552.25</v>
      </c>
      <c r="M10" s="124">
        <f t="shared" si="7"/>
        <v>0</v>
      </c>
      <c r="N10" s="124"/>
      <c r="O10" s="124">
        <f t="shared" si="8"/>
        <v>0</v>
      </c>
      <c r="P10" s="124">
        <f t="shared" si="9"/>
        <v>-18.133333333333333</v>
      </c>
      <c r="Q10" s="124">
        <f t="shared" si="10"/>
        <v>328.81777777777774</v>
      </c>
      <c r="R10" s="124">
        <f t="shared" si="11"/>
        <v>0</v>
      </c>
      <c r="S10" s="124"/>
      <c r="T10" s="124">
        <f t="shared" si="12"/>
        <v>0</v>
      </c>
      <c r="U10" s="124">
        <f t="shared" si="13"/>
        <v>-17.100000000000001</v>
      </c>
      <c r="V10" s="124">
        <f t="shared" si="14"/>
        <v>292.41000000000003</v>
      </c>
      <c r="W10" s="124">
        <f t="shared" si="15"/>
        <v>0</v>
      </c>
      <c r="X10" s="124"/>
      <c r="Y10" s="124">
        <f t="shared" si="16"/>
        <v>0</v>
      </c>
      <c r="Z10" s="124">
        <f t="shared" si="17"/>
        <v>-14.866666666666667</v>
      </c>
      <c r="AA10" s="124">
        <f t="shared" si="18"/>
        <v>221.01777777777778</v>
      </c>
      <c r="AB10" s="124">
        <f t="shared" si="19"/>
        <v>0</v>
      </c>
      <c r="AC10" s="124"/>
      <c r="AD10" s="124">
        <f t="shared" si="20"/>
        <v>0</v>
      </c>
      <c r="AE10" s="124">
        <f t="shared" si="21"/>
        <v>-13.675000000000001</v>
      </c>
      <c r="AF10" s="124">
        <f t="shared" si="22"/>
        <v>187.00562500000001</v>
      </c>
      <c r="AG10" s="124">
        <f t="shared" si="23"/>
        <v>0</v>
      </c>
      <c r="AH10" s="124"/>
      <c r="AI10" s="124">
        <f t="shared" si="24"/>
        <v>0</v>
      </c>
      <c r="AJ10" s="124">
        <f t="shared" si="25"/>
        <v>-20</v>
      </c>
      <c r="AK10" s="124">
        <f t="shared" si="26"/>
        <v>400</v>
      </c>
      <c r="AL10" s="124">
        <f t="shared" si="27"/>
        <v>0</v>
      </c>
      <c r="AM10" s="124"/>
      <c r="AN10" s="124">
        <f t="shared" si="28"/>
        <v>0</v>
      </c>
      <c r="AO10" s="124">
        <f t="shared" si="29"/>
        <v>-14.7</v>
      </c>
      <c r="AP10" s="124">
        <f t="shared" si="30"/>
        <v>216.08999999999997</v>
      </c>
      <c r="AQ10" s="124">
        <f t="shared" si="31"/>
        <v>0</v>
      </c>
      <c r="AR10" s="124"/>
      <c r="AS10" s="124">
        <f t="shared" si="32"/>
        <v>0</v>
      </c>
      <c r="AT10" s="124">
        <f t="shared" si="33"/>
        <v>-13.2</v>
      </c>
      <c r="AU10" s="124">
        <f t="shared" si="34"/>
        <v>174.23999999999998</v>
      </c>
      <c r="AV10" s="124">
        <f t="shared" si="35"/>
        <v>0</v>
      </c>
      <c r="AW10" s="124"/>
      <c r="AX10" s="124">
        <f t="shared" si="36"/>
        <v>0</v>
      </c>
      <c r="AY10" s="124">
        <f t="shared" si="37"/>
        <v>-12.239999999999998</v>
      </c>
      <c r="AZ10" s="124">
        <f t="shared" si="38"/>
        <v>149.81759999999997</v>
      </c>
      <c r="BA10" s="124">
        <f t="shared" si="39"/>
        <v>0</v>
      </c>
      <c r="BB10" s="124"/>
      <c r="BC10" s="124">
        <f t="shared" si="40"/>
        <v>0</v>
      </c>
      <c r="BD10" s="124">
        <f t="shared" si="41"/>
        <v>-11.45</v>
      </c>
      <c r="BE10" s="124">
        <f t="shared" si="42"/>
        <v>131.10249999999999</v>
      </c>
      <c r="BF10" s="124">
        <f t="shared" si="43"/>
        <v>0</v>
      </c>
      <c r="BG10" s="124"/>
      <c r="BH10" s="124">
        <f t="shared" si="44"/>
        <v>0</v>
      </c>
      <c r="BI10" s="124">
        <f t="shared" si="45"/>
        <v>-10.280000000000001</v>
      </c>
      <c r="BJ10" s="124">
        <f t="shared" si="46"/>
        <v>105.67840000000002</v>
      </c>
      <c r="BK10" s="124">
        <f t="shared" si="47"/>
        <v>0</v>
      </c>
      <c r="BL10" s="124"/>
      <c r="BM10" s="124">
        <f t="shared" si="48"/>
        <v>0</v>
      </c>
      <c r="BN10" s="124">
        <f t="shared" si="49"/>
        <v>-9.0500000000000007</v>
      </c>
      <c r="BO10" s="124">
        <f t="shared" si="50"/>
        <v>81.902500000000018</v>
      </c>
      <c r="BP10" s="124">
        <f t="shared" si="51"/>
        <v>0</v>
      </c>
      <c r="BQ10" s="124"/>
      <c r="BR10" s="124">
        <f t="shared" si="52"/>
        <v>0</v>
      </c>
      <c r="BS10" s="124">
        <f t="shared" si="53"/>
        <v>-8.8333333333333321</v>
      </c>
      <c r="BT10" s="124">
        <f t="shared" si="54"/>
        <v>78.027777777777757</v>
      </c>
      <c r="BU10" s="124">
        <f t="shared" si="55"/>
        <v>0</v>
      </c>
      <c r="BV10" s="124"/>
      <c r="BW10" s="124">
        <f t="shared" si="56"/>
        <v>0</v>
      </c>
      <c r="BX10" s="124">
        <f t="shared" si="57"/>
        <v>-8.16</v>
      </c>
      <c r="BY10" s="124">
        <f t="shared" si="58"/>
        <v>66.585599999999999</v>
      </c>
      <c r="BZ10" s="124">
        <f t="shared" si="59"/>
        <v>0</v>
      </c>
      <c r="CA10" s="124"/>
      <c r="CB10" s="124">
        <f t="shared" si="60"/>
        <v>0</v>
      </c>
      <c r="CC10" s="124">
        <f t="shared" si="61"/>
        <v>-7.5</v>
      </c>
      <c r="CD10" s="124">
        <f t="shared" si="62"/>
        <v>56.25</v>
      </c>
      <c r="CE10" s="124">
        <f t="shared" si="63"/>
        <v>0</v>
      </c>
      <c r="CF10" s="124"/>
      <c r="CG10" s="124">
        <f t="shared" si="64"/>
        <v>0</v>
      </c>
      <c r="CH10" s="124">
        <f t="shared" si="65"/>
        <v>-4.8999999999999986</v>
      </c>
      <c r="CI10" s="124">
        <f t="shared" si="66"/>
        <v>24.009999999999987</v>
      </c>
      <c r="CJ10" s="124">
        <f t="shared" si="67"/>
        <v>0</v>
      </c>
      <c r="CK10" s="124"/>
      <c r="CL10" s="124">
        <f t="shared" si="68"/>
        <v>0</v>
      </c>
      <c r="CM10" s="124">
        <f t="shared" si="69"/>
        <v>-3.7333333333333343</v>
      </c>
      <c r="CN10" s="124">
        <f t="shared" si="70"/>
        <v>13.937777777777784</v>
      </c>
      <c r="CO10" s="124">
        <f t="shared" si="71"/>
        <v>0</v>
      </c>
      <c r="CP10" s="123">
        <v>1</v>
      </c>
      <c r="CQ10" s="124">
        <f t="shared" si="72"/>
        <v>16.5</v>
      </c>
      <c r="CR10" s="124">
        <f t="shared" si="73"/>
        <v>-2.5666666666666664</v>
      </c>
      <c r="CS10" s="124">
        <f t="shared" si="74"/>
        <v>6.5877777777777764</v>
      </c>
      <c r="CT10" s="123">
        <f t="shared" si="75"/>
        <v>6.5877777777777764</v>
      </c>
    </row>
    <row r="11" spans="1:98">
      <c r="A11" s="126">
        <f t="shared" si="76"/>
        <v>17</v>
      </c>
      <c r="B11" s="136" t="s">
        <v>48</v>
      </c>
      <c r="C11" s="135">
        <f t="shared" si="77"/>
        <v>17.899999999999999</v>
      </c>
      <c r="D11" s="124"/>
      <c r="E11" s="124">
        <f t="shared" si="0"/>
        <v>0</v>
      </c>
      <c r="F11" s="124">
        <f t="shared" si="1"/>
        <v>-23.125</v>
      </c>
      <c r="G11" s="124">
        <f t="shared" si="2"/>
        <v>534.765625</v>
      </c>
      <c r="H11" s="124">
        <f t="shared" si="3"/>
        <v>0</v>
      </c>
      <c r="I11" s="124"/>
      <c r="J11" s="124">
        <f t="shared" si="4"/>
        <v>0</v>
      </c>
      <c r="K11" s="124">
        <f t="shared" si="5"/>
        <v>-22.5</v>
      </c>
      <c r="L11" s="124">
        <f t="shared" si="6"/>
        <v>506.25</v>
      </c>
      <c r="M11" s="124">
        <f t="shared" si="7"/>
        <v>0</v>
      </c>
      <c r="N11" s="124"/>
      <c r="O11" s="124">
        <f t="shared" si="8"/>
        <v>0</v>
      </c>
      <c r="P11" s="124">
        <f t="shared" si="9"/>
        <v>-17.133333333333333</v>
      </c>
      <c r="Q11" s="124">
        <f t="shared" si="10"/>
        <v>293.55111111111108</v>
      </c>
      <c r="R11" s="124">
        <f t="shared" si="11"/>
        <v>0</v>
      </c>
      <c r="S11" s="124"/>
      <c r="T11" s="124">
        <f t="shared" si="12"/>
        <v>0</v>
      </c>
      <c r="U11" s="124">
        <f t="shared" si="13"/>
        <v>-16.100000000000001</v>
      </c>
      <c r="V11" s="124">
        <f t="shared" si="14"/>
        <v>259.21000000000004</v>
      </c>
      <c r="W11" s="124">
        <f t="shared" si="15"/>
        <v>0</v>
      </c>
      <c r="X11" s="124"/>
      <c r="Y11" s="124">
        <f t="shared" si="16"/>
        <v>0</v>
      </c>
      <c r="Z11" s="124">
        <f t="shared" si="17"/>
        <v>-13.866666666666667</v>
      </c>
      <c r="AA11" s="124">
        <f t="shared" si="18"/>
        <v>192.28444444444446</v>
      </c>
      <c r="AB11" s="124">
        <f t="shared" si="19"/>
        <v>0</v>
      </c>
      <c r="AC11" s="124"/>
      <c r="AD11" s="124">
        <f t="shared" si="20"/>
        <v>0</v>
      </c>
      <c r="AE11" s="124">
        <f t="shared" si="21"/>
        <v>-12.675000000000001</v>
      </c>
      <c r="AF11" s="124">
        <f t="shared" si="22"/>
        <v>160.65562500000001</v>
      </c>
      <c r="AG11" s="124">
        <f t="shared" si="23"/>
        <v>0</v>
      </c>
      <c r="AH11" s="124"/>
      <c r="AI11" s="124">
        <f t="shared" si="24"/>
        <v>0</v>
      </c>
      <c r="AJ11" s="124">
        <f t="shared" si="25"/>
        <v>-19</v>
      </c>
      <c r="AK11" s="124">
        <f t="shared" si="26"/>
        <v>361</v>
      </c>
      <c r="AL11" s="124">
        <f t="shared" si="27"/>
        <v>0</v>
      </c>
      <c r="AM11" s="124"/>
      <c r="AN11" s="124">
        <f t="shared" si="28"/>
        <v>0</v>
      </c>
      <c r="AO11" s="124">
        <f t="shared" si="29"/>
        <v>-13.7</v>
      </c>
      <c r="AP11" s="124">
        <f t="shared" si="30"/>
        <v>187.68999999999997</v>
      </c>
      <c r="AQ11" s="124">
        <f t="shared" si="31"/>
        <v>0</v>
      </c>
      <c r="AR11" s="124"/>
      <c r="AS11" s="124">
        <f t="shared" si="32"/>
        <v>0</v>
      </c>
      <c r="AT11" s="124">
        <f t="shared" si="33"/>
        <v>-12.2</v>
      </c>
      <c r="AU11" s="124">
        <f t="shared" si="34"/>
        <v>148.83999999999997</v>
      </c>
      <c r="AV11" s="124">
        <f t="shared" si="35"/>
        <v>0</v>
      </c>
      <c r="AW11" s="124"/>
      <c r="AX11" s="124">
        <f t="shared" si="36"/>
        <v>0</v>
      </c>
      <c r="AY11" s="124">
        <f t="shared" si="37"/>
        <v>-11.239999999999998</v>
      </c>
      <c r="AZ11" s="124">
        <f t="shared" si="38"/>
        <v>126.33759999999997</v>
      </c>
      <c r="BA11" s="124">
        <f t="shared" si="39"/>
        <v>0</v>
      </c>
      <c r="BB11" s="124"/>
      <c r="BC11" s="124">
        <f t="shared" si="40"/>
        <v>0</v>
      </c>
      <c r="BD11" s="124">
        <f t="shared" si="41"/>
        <v>-10.45</v>
      </c>
      <c r="BE11" s="124">
        <f t="shared" si="42"/>
        <v>109.20249999999999</v>
      </c>
      <c r="BF11" s="124">
        <f t="shared" si="43"/>
        <v>0</v>
      </c>
      <c r="BG11" s="124"/>
      <c r="BH11" s="124">
        <f t="shared" si="44"/>
        <v>0</v>
      </c>
      <c r="BI11" s="124">
        <f t="shared" si="45"/>
        <v>-9.2800000000000011</v>
      </c>
      <c r="BJ11" s="124">
        <f t="shared" si="46"/>
        <v>86.118400000000022</v>
      </c>
      <c r="BK11" s="124">
        <f t="shared" si="47"/>
        <v>0</v>
      </c>
      <c r="BL11" s="124"/>
      <c r="BM11" s="124">
        <f t="shared" si="48"/>
        <v>0</v>
      </c>
      <c r="BN11" s="124">
        <f t="shared" si="49"/>
        <v>-8.0500000000000007</v>
      </c>
      <c r="BO11" s="124">
        <f t="shared" si="50"/>
        <v>64.802500000000009</v>
      </c>
      <c r="BP11" s="124">
        <f t="shared" si="51"/>
        <v>0</v>
      </c>
      <c r="BQ11" s="124"/>
      <c r="BR11" s="124">
        <f t="shared" si="52"/>
        <v>0</v>
      </c>
      <c r="BS11" s="124">
        <f t="shared" si="53"/>
        <v>-7.8333333333333321</v>
      </c>
      <c r="BT11" s="124">
        <f t="shared" si="54"/>
        <v>61.361111111111093</v>
      </c>
      <c r="BU11" s="124">
        <f t="shared" si="55"/>
        <v>0</v>
      </c>
      <c r="BV11" s="124"/>
      <c r="BW11" s="124">
        <f t="shared" si="56"/>
        <v>0</v>
      </c>
      <c r="BX11" s="124">
        <f t="shared" si="57"/>
        <v>-7.16</v>
      </c>
      <c r="BY11" s="124">
        <f t="shared" si="58"/>
        <v>51.265599999999999</v>
      </c>
      <c r="BZ11" s="124">
        <f t="shared" si="59"/>
        <v>0</v>
      </c>
      <c r="CA11" s="124"/>
      <c r="CB11" s="124">
        <f t="shared" si="60"/>
        <v>0</v>
      </c>
      <c r="CC11" s="124">
        <f t="shared" si="61"/>
        <v>-6.5</v>
      </c>
      <c r="CD11" s="124">
        <f t="shared" si="62"/>
        <v>42.25</v>
      </c>
      <c r="CE11" s="124">
        <f t="shared" si="63"/>
        <v>0</v>
      </c>
      <c r="CF11" s="124"/>
      <c r="CG11" s="124">
        <f t="shared" si="64"/>
        <v>0</v>
      </c>
      <c r="CH11" s="124">
        <f t="shared" si="65"/>
        <v>-3.8999999999999986</v>
      </c>
      <c r="CI11" s="124">
        <f t="shared" si="66"/>
        <v>15.209999999999988</v>
      </c>
      <c r="CJ11" s="124">
        <f t="shared" si="67"/>
        <v>0</v>
      </c>
      <c r="CK11" s="124"/>
      <c r="CL11" s="124">
        <f t="shared" si="68"/>
        <v>0</v>
      </c>
      <c r="CM11" s="124">
        <f t="shared" si="69"/>
        <v>-2.7333333333333343</v>
      </c>
      <c r="CN11" s="124">
        <f t="shared" si="70"/>
        <v>7.4711111111111164</v>
      </c>
      <c r="CO11" s="124">
        <f t="shared" si="71"/>
        <v>0</v>
      </c>
      <c r="CP11" s="123">
        <v>3</v>
      </c>
      <c r="CQ11" s="124">
        <f t="shared" si="72"/>
        <v>52.5</v>
      </c>
      <c r="CR11" s="124">
        <f t="shared" si="73"/>
        <v>-1.5666666666666664</v>
      </c>
      <c r="CS11" s="124">
        <f t="shared" si="74"/>
        <v>2.4544444444444435</v>
      </c>
      <c r="CT11" s="123">
        <f t="shared" si="75"/>
        <v>7.3633333333333306</v>
      </c>
    </row>
    <row r="12" spans="1:98">
      <c r="A12" s="126">
        <f t="shared" si="76"/>
        <v>18</v>
      </c>
      <c r="B12" s="136" t="s">
        <v>48</v>
      </c>
      <c r="C12" s="135">
        <f t="shared" si="77"/>
        <v>18.899999999999999</v>
      </c>
      <c r="D12" s="124"/>
      <c r="E12" s="124">
        <f t="shared" si="0"/>
        <v>0</v>
      </c>
      <c r="F12" s="124">
        <f t="shared" si="1"/>
        <v>-22.125</v>
      </c>
      <c r="G12" s="124">
        <f t="shared" si="2"/>
        <v>489.515625</v>
      </c>
      <c r="H12" s="124">
        <f t="shared" si="3"/>
        <v>0</v>
      </c>
      <c r="I12" s="124"/>
      <c r="J12" s="124">
        <f t="shared" si="4"/>
        <v>0</v>
      </c>
      <c r="K12" s="124">
        <f t="shared" si="5"/>
        <v>-21.5</v>
      </c>
      <c r="L12" s="124">
        <f t="shared" si="6"/>
        <v>462.25</v>
      </c>
      <c r="M12" s="124">
        <f t="shared" si="7"/>
        <v>0</v>
      </c>
      <c r="N12" s="124"/>
      <c r="O12" s="124">
        <f t="shared" si="8"/>
        <v>0</v>
      </c>
      <c r="P12" s="124">
        <f t="shared" si="9"/>
        <v>-16.133333333333333</v>
      </c>
      <c r="Q12" s="124">
        <f t="shared" si="10"/>
        <v>260.28444444444443</v>
      </c>
      <c r="R12" s="124">
        <f t="shared" si="11"/>
        <v>0</v>
      </c>
      <c r="S12" s="124"/>
      <c r="T12" s="124">
        <f t="shared" si="12"/>
        <v>0</v>
      </c>
      <c r="U12" s="124">
        <f t="shared" si="13"/>
        <v>-15.100000000000001</v>
      </c>
      <c r="V12" s="124">
        <f t="shared" si="14"/>
        <v>228.01000000000005</v>
      </c>
      <c r="W12" s="124">
        <f t="shared" si="15"/>
        <v>0</v>
      </c>
      <c r="X12" s="124"/>
      <c r="Y12" s="124">
        <f t="shared" si="16"/>
        <v>0</v>
      </c>
      <c r="Z12" s="124">
        <f t="shared" si="17"/>
        <v>-12.866666666666667</v>
      </c>
      <c r="AA12" s="124">
        <f t="shared" si="18"/>
        <v>165.55111111111111</v>
      </c>
      <c r="AB12" s="124">
        <f t="shared" si="19"/>
        <v>0</v>
      </c>
      <c r="AC12" s="124"/>
      <c r="AD12" s="124">
        <f t="shared" si="20"/>
        <v>0</v>
      </c>
      <c r="AE12" s="124">
        <f t="shared" si="21"/>
        <v>-11.675000000000001</v>
      </c>
      <c r="AF12" s="124">
        <f t="shared" si="22"/>
        <v>136.30562500000002</v>
      </c>
      <c r="AG12" s="124">
        <f t="shared" si="23"/>
        <v>0</v>
      </c>
      <c r="AH12" s="124"/>
      <c r="AI12" s="124">
        <f t="shared" si="24"/>
        <v>0</v>
      </c>
      <c r="AJ12" s="124">
        <f t="shared" si="25"/>
        <v>-18</v>
      </c>
      <c r="AK12" s="124">
        <f t="shared" si="26"/>
        <v>324</v>
      </c>
      <c r="AL12" s="124">
        <f t="shared" si="27"/>
        <v>0</v>
      </c>
      <c r="AM12" s="124"/>
      <c r="AN12" s="124">
        <f t="shared" si="28"/>
        <v>0</v>
      </c>
      <c r="AO12" s="124">
        <f t="shared" si="29"/>
        <v>-12.7</v>
      </c>
      <c r="AP12" s="124">
        <f t="shared" si="30"/>
        <v>161.29</v>
      </c>
      <c r="AQ12" s="124">
        <f t="shared" si="31"/>
        <v>0</v>
      </c>
      <c r="AR12" s="124"/>
      <c r="AS12" s="124">
        <f t="shared" si="32"/>
        <v>0</v>
      </c>
      <c r="AT12" s="124">
        <f t="shared" si="33"/>
        <v>-11.2</v>
      </c>
      <c r="AU12" s="124">
        <f t="shared" si="34"/>
        <v>125.43999999999998</v>
      </c>
      <c r="AV12" s="124">
        <f t="shared" si="35"/>
        <v>0</v>
      </c>
      <c r="AW12" s="124"/>
      <c r="AX12" s="124">
        <f t="shared" si="36"/>
        <v>0</v>
      </c>
      <c r="AY12" s="124">
        <f t="shared" si="37"/>
        <v>-10.239999999999998</v>
      </c>
      <c r="AZ12" s="124">
        <f t="shared" si="38"/>
        <v>104.85759999999996</v>
      </c>
      <c r="BA12" s="124">
        <f t="shared" si="39"/>
        <v>0</v>
      </c>
      <c r="BB12" s="124"/>
      <c r="BC12" s="124">
        <f t="shared" si="40"/>
        <v>0</v>
      </c>
      <c r="BD12" s="124">
        <f t="shared" si="41"/>
        <v>-9.4499999999999993</v>
      </c>
      <c r="BE12" s="124">
        <f t="shared" si="42"/>
        <v>89.302499999999981</v>
      </c>
      <c r="BF12" s="124">
        <f t="shared" si="43"/>
        <v>0</v>
      </c>
      <c r="BG12" s="124"/>
      <c r="BH12" s="124">
        <f t="shared" si="44"/>
        <v>0</v>
      </c>
      <c r="BI12" s="124">
        <f t="shared" si="45"/>
        <v>-8.2800000000000011</v>
      </c>
      <c r="BJ12" s="124">
        <f t="shared" si="46"/>
        <v>68.55840000000002</v>
      </c>
      <c r="BK12" s="124">
        <f t="shared" si="47"/>
        <v>0</v>
      </c>
      <c r="BL12" s="124"/>
      <c r="BM12" s="124">
        <f t="shared" si="48"/>
        <v>0</v>
      </c>
      <c r="BN12" s="124">
        <f t="shared" si="49"/>
        <v>-7.0500000000000007</v>
      </c>
      <c r="BO12" s="124">
        <f t="shared" si="50"/>
        <v>49.702500000000008</v>
      </c>
      <c r="BP12" s="124">
        <f t="shared" si="51"/>
        <v>0</v>
      </c>
      <c r="BQ12" s="124"/>
      <c r="BR12" s="124">
        <f t="shared" si="52"/>
        <v>0</v>
      </c>
      <c r="BS12" s="124">
        <f t="shared" si="53"/>
        <v>-6.8333333333333321</v>
      </c>
      <c r="BT12" s="124">
        <f t="shared" si="54"/>
        <v>46.694444444444429</v>
      </c>
      <c r="BU12" s="124">
        <f t="shared" si="55"/>
        <v>0</v>
      </c>
      <c r="BV12" s="124"/>
      <c r="BW12" s="124">
        <f t="shared" si="56"/>
        <v>0</v>
      </c>
      <c r="BX12" s="124">
        <f t="shared" si="57"/>
        <v>-6.16</v>
      </c>
      <c r="BY12" s="124">
        <f t="shared" si="58"/>
        <v>37.945599999999999</v>
      </c>
      <c r="BZ12" s="124">
        <f t="shared" si="59"/>
        <v>0</v>
      </c>
      <c r="CA12" s="124"/>
      <c r="CB12" s="124">
        <f t="shared" si="60"/>
        <v>0</v>
      </c>
      <c r="CC12" s="124">
        <f t="shared" si="61"/>
        <v>-5.5</v>
      </c>
      <c r="CD12" s="124">
        <f t="shared" si="62"/>
        <v>30.25</v>
      </c>
      <c r="CE12" s="124">
        <f t="shared" si="63"/>
        <v>0</v>
      </c>
      <c r="CF12" s="124"/>
      <c r="CG12" s="124">
        <f t="shared" si="64"/>
        <v>0</v>
      </c>
      <c r="CH12" s="124">
        <f t="shared" si="65"/>
        <v>-2.8999999999999986</v>
      </c>
      <c r="CI12" s="124">
        <f t="shared" si="66"/>
        <v>8.4099999999999913</v>
      </c>
      <c r="CJ12" s="124">
        <f t="shared" si="67"/>
        <v>0</v>
      </c>
      <c r="CK12" s="124">
        <v>1</v>
      </c>
      <c r="CL12" s="124">
        <f t="shared" si="68"/>
        <v>18.5</v>
      </c>
      <c r="CM12" s="124">
        <f t="shared" si="69"/>
        <v>-1.7333333333333343</v>
      </c>
      <c r="CN12" s="124">
        <f t="shared" si="70"/>
        <v>3.0044444444444478</v>
      </c>
      <c r="CO12" s="124">
        <f t="shared" si="71"/>
        <v>3.0044444444444478</v>
      </c>
      <c r="CP12" s="123">
        <v>10</v>
      </c>
      <c r="CQ12" s="124">
        <f t="shared" si="72"/>
        <v>185</v>
      </c>
      <c r="CR12" s="124">
        <f t="shared" si="73"/>
        <v>-0.56666666666666643</v>
      </c>
      <c r="CS12" s="124">
        <f t="shared" si="74"/>
        <v>0.32111111111111085</v>
      </c>
      <c r="CT12" s="123">
        <f t="shared" si="75"/>
        <v>3.2111111111111086</v>
      </c>
    </row>
    <row r="13" spans="1:98">
      <c r="A13" s="126">
        <f t="shared" si="76"/>
        <v>19</v>
      </c>
      <c r="B13" s="136" t="s">
        <v>48</v>
      </c>
      <c r="C13" s="135">
        <f t="shared" si="77"/>
        <v>19.899999999999999</v>
      </c>
      <c r="D13" s="124"/>
      <c r="E13" s="124">
        <f t="shared" si="0"/>
        <v>0</v>
      </c>
      <c r="F13" s="124">
        <f t="shared" si="1"/>
        <v>-21.125</v>
      </c>
      <c r="G13" s="124">
        <f t="shared" si="2"/>
        <v>446.265625</v>
      </c>
      <c r="H13" s="124">
        <f t="shared" si="3"/>
        <v>0</v>
      </c>
      <c r="I13" s="124"/>
      <c r="J13" s="124">
        <f t="shared" si="4"/>
        <v>0</v>
      </c>
      <c r="K13" s="124">
        <f t="shared" si="5"/>
        <v>-20.5</v>
      </c>
      <c r="L13" s="124">
        <f t="shared" si="6"/>
        <v>420.25</v>
      </c>
      <c r="M13" s="124">
        <f t="shared" si="7"/>
        <v>0</v>
      </c>
      <c r="N13" s="124"/>
      <c r="O13" s="124">
        <f t="shared" si="8"/>
        <v>0</v>
      </c>
      <c r="P13" s="124">
        <f t="shared" si="9"/>
        <v>-15.133333333333333</v>
      </c>
      <c r="Q13" s="124">
        <f t="shared" si="10"/>
        <v>229.01777777777775</v>
      </c>
      <c r="R13" s="124">
        <f t="shared" si="11"/>
        <v>0</v>
      </c>
      <c r="S13" s="124"/>
      <c r="T13" s="124">
        <f t="shared" si="12"/>
        <v>0</v>
      </c>
      <c r="U13" s="124">
        <f t="shared" si="13"/>
        <v>-14.100000000000001</v>
      </c>
      <c r="V13" s="124">
        <f t="shared" si="14"/>
        <v>198.81000000000003</v>
      </c>
      <c r="W13" s="124">
        <f t="shared" si="15"/>
        <v>0</v>
      </c>
      <c r="X13" s="124"/>
      <c r="Y13" s="124">
        <f t="shared" si="16"/>
        <v>0</v>
      </c>
      <c r="Z13" s="124">
        <f t="shared" si="17"/>
        <v>-11.866666666666667</v>
      </c>
      <c r="AA13" s="124">
        <f t="shared" si="18"/>
        <v>140.81777777777779</v>
      </c>
      <c r="AB13" s="124">
        <f t="shared" si="19"/>
        <v>0</v>
      </c>
      <c r="AC13" s="124"/>
      <c r="AD13" s="124">
        <f t="shared" si="20"/>
        <v>0</v>
      </c>
      <c r="AE13" s="124">
        <f t="shared" si="21"/>
        <v>-10.675000000000001</v>
      </c>
      <c r="AF13" s="124">
        <f t="shared" si="22"/>
        <v>113.95562500000001</v>
      </c>
      <c r="AG13" s="124">
        <f t="shared" si="23"/>
        <v>0</v>
      </c>
      <c r="AH13" s="124"/>
      <c r="AI13" s="124">
        <f t="shared" si="24"/>
        <v>0</v>
      </c>
      <c r="AJ13" s="124">
        <f t="shared" si="25"/>
        <v>-17</v>
      </c>
      <c r="AK13" s="124">
        <f t="shared" si="26"/>
        <v>289</v>
      </c>
      <c r="AL13" s="124">
        <f t="shared" si="27"/>
        <v>0</v>
      </c>
      <c r="AM13" s="124"/>
      <c r="AN13" s="124">
        <f t="shared" si="28"/>
        <v>0</v>
      </c>
      <c r="AO13" s="124">
        <f t="shared" si="29"/>
        <v>-11.7</v>
      </c>
      <c r="AP13" s="124">
        <f t="shared" si="30"/>
        <v>136.88999999999999</v>
      </c>
      <c r="AQ13" s="124">
        <f t="shared" si="31"/>
        <v>0</v>
      </c>
      <c r="AR13" s="124"/>
      <c r="AS13" s="124">
        <f t="shared" si="32"/>
        <v>0</v>
      </c>
      <c r="AT13" s="124">
        <f t="shared" si="33"/>
        <v>-10.199999999999999</v>
      </c>
      <c r="AU13" s="124">
        <f t="shared" si="34"/>
        <v>104.03999999999999</v>
      </c>
      <c r="AV13" s="124">
        <f t="shared" si="35"/>
        <v>0</v>
      </c>
      <c r="AW13" s="124"/>
      <c r="AX13" s="124">
        <f t="shared" si="36"/>
        <v>0</v>
      </c>
      <c r="AY13" s="124">
        <f t="shared" si="37"/>
        <v>-9.2399999999999984</v>
      </c>
      <c r="AZ13" s="124">
        <f t="shared" si="38"/>
        <v>85.377599999999973</v>
      </c>
      <c r="BA13" s="124">
        <f t="shared" si="39"/>
        <v>0</v>
      </c>
      <c r="BB13" s="124"/>
      <c r="BC13" s="124">
        <f t="shared" si="40"/>
        <v>0</v>
      </c>
      <c r="BD13" s="124">
        <f t="shared" si="41"/>
        <v>-8.4499999999999993</v>
      </c>
      <c r="BE13" s="124">
        <f t="shared" si="42"/>
        <v>71.402499999999989</v>
      </c>
      <c r="BF13" s="124">
        <f t="shared" si="43"/>
        <v>0</v>
      </c>
      <c r="BG13" s="124"/>
      <c r="BH13" s="124">
        <f t="shared" si="44"/>
        <v>0</v>
      </c>
      <c r="BI13" s="124">
        <f t="shared" si="45"/>
        <v>-7.2800000000000011</v>
      </c>
      <c r="BJ13" s="124">
        <f t="shared" si="46"/>
        <v>52.998400000000018</v>
      </c>
      <c r="BK13" s="124">
        <f t="shared" si="47"/>
        <v>0</v>
      </c>
      <c r="BL13" s="124"/>
      <c r="BM13" s="124">
        <f t="shared" si="48"/>
        <v>0</v>
      </c>
      <c r="BN13" s="124">
        <f t="shared" si="49"/>
        <v>-6.0500000000000007</v>
      </c>
      <c r="BO13" s="124">
        <f t="shared" si="50"/>
        <v>36.602500000000006</v>
      </c>
      <c r="BP13" s="124">
        <f t="shared" si="51"/>
        <v>0</v>
      </c>
      <c r="BQ13" s="124"/>
      <c r="BR13" s="124">
        <f t="shared" si="52"/>
        <v>0</v>
      </c>
      <c r="BS13" s="124">
        <f t="shared" si="53"/>
        <v>-5.8333333333333321</v>
      </c>
      <c r="BT13" s="124">
        <f t="shared" si="54"/>
        <v>34.027777777777764</v>
      </c>
      <c r="BU13" s="124">
        <f t="shared" si="55"/>
        <v>0</v>
      </c>
      <c r="BV13" s="124"/>
      <c r="BW13" s="124">
        <f t="shared" si="56"/>
        <v>0</v>
      </c>
      <c r="BX13" s="124">
        <f t="shared" si="57"/>
        <v>-5.16</v>
      </c>
      <c r="BY13" s="124">
        <f t="shared" si="58"/>
        <v>26.625600000000002</v>
      </c>
      <c r="BZ13" s="124">
        <f t="shared" si="59"/>
        <v>0</v>
      </c>
      <c r="CA13" s="124"/>
      <c r="CB13" s="124">
        <f t="shared" si="60"/>
        <v>0</v>
      </c>
      <c r="CC13" s="124">
        <f t="shared" si="61"/>
        <v>-4.5</v>
      </c>
      <c r="CD13" s="124">
        <f t="shared" si="62"/>
        <v>20.25</v>
      </c>
      <c r="CE13" s="124">
        <f t="shared" si="63"/>
        <v>0</v>
      </c>
      <c r="CF13" s="124"/>
      <c r="CG13" s="124">
        <f t="shared" si="64"/>
        <v>0</v>
      </c>
      <c r="CH13" s="124">
        <f t="shared" si="65"/>
        <v>-1.8999999999999986</v>
      </c>
      <c r="CI13" s="124">
        <f t="shared" si="66"/>
        <v>3.6099999999999945</v>
      </c>
      <c r="CJ13" s="124">
        <f t="shared" si="67"/>
        <v>0</v>
      </c>
      <c r="CK13" s="124">
        <v>12</v>
      </c>
      <c r="CL13" s="124">
        <f t="shared" si="68"/>
        <v>234</v>
      </c>
      <c r="CM13" s="124">
        <f t="shared" si="69"/>
        <v>-0.73333333333333428</v>
      </c>
      <c r="CN13" s="124">
        <f t="shared" si="70"/>
        <v>0.53777777777777913</v>
      </c>
      <c r="CO13" s="124">
        <f t="shared" si="71"/>
        <v>6.4533333333333491</v>
      </c>
      <c r="CP13" s="123">
        <v>10</v>
      </c>
      <c r="CQ13" s="124">
        <f t="shared" si="72"/>
        <v>195</v>
      </c>
      <c r="CR13" s="124">
        <f t="shared" si="73"/>
        <v>0.43333333333333357</v>
      </c>
      <c r="CS13" s="124">
        <f t="shared" si="74"/>
        <v>0.18777777777777799</v>
      </c>
      <c r="CT13" s="123">
        <f t="shared" si="75"/>
        <v>1.87777777777778</v>
      </c>
    </row>
    <row r="14" spans="1:98">
      <c r="A14" s="126">
        <f t="shared" si="76"/>
        <v>20</v>
      </c>
      <c r="B14" s="136" t="s">
        <v>48</v>
      </c>
      <c r="C14" s="135">
        <f t="shared" si="77"/>
        <v>20.9</v>
      </c>
      <c r="D14" s="124"/>
      <c r="E14" s="124">
        <f t="shared" si="0"/>
        <v>0</v>
      </c>
      <c r="F14" s="124">
        <f t="shared" si="1"/>
        <v>-20.125</v>
      </c>
      <c r="G14" s="124">
        <f t="shared" si="2"/>
        <v>405.015625</v>
      </c>
      <c r="H14" s="124">
        <f t="shared" si="3"/>
        <v>0</v>
      </c>
      <c r="I14" s="124"/>
      <c r="J14" s="124">
        <f t="shared" si="4"/>
        <v>0</v>
      </c>
      <c r="K14" s="124">
        <f t="shared" si="5"/>
        <v>-19.5</v>
      </c>
      <c r="L14" s="124">
        <f t="shared" si="6"/>
        <v>380.25</v>
      </c>
      <c r="M14" s="124">
        <f t="shared" si="7"/>
        <v>0</v>
      </c>
      <c r="N14" s="124"/>
      <c r="O14" s="124">
        <f t="shared" si="8"/>
        <v>0</v>
      </c>
      <c r="P14" s="124">
        <f t="shared" si="9"/>
        <v>-14.133333333333333</v>
      </c>
      <c r="Q14" s="124">
        <f t="shared" si="10"/>
        <v>199.7511111111111</v>
      </c>
      <c r="R14" s="124">
        <f t="shared" si="11"/>
        <v>0</v>
      </c>
      <c r="S14" s="124"/>
      <c r="T14" s="124">
        <f t="shared" si="12"/>
        <v>0</v>
      </c>
      <c r="U14" s="124">
        <f t="shared" si="13"/>
        <v>-13.100000000000001</v>
      </c>
      <c r="V14" s="124">
        <f t="shared" si="14"/>
        <v>171.61000000000004</v>
      </c>
      <c r="W14" s="124">
        <f t="shared" si="15"/>
        <v>0</v>
      </c>
      <c r="X14" s="124"/>
      <c r="Y14" s="124">
        <f t="shared" si="16"/>
        <v>0</v>
      </c>
      <c r="Z14" s="124">
        <f t="shared" si="17"/>
        <v>-10.866666666666667</v>
      </c>
      <c r="AA14" s="124">
        <f t="shared" si="18"/>
        <v>118.08444444444446</v>
      </c>
      <c r="AB14" s="124">
        <f t="shared" si="19"/>
        <v>0</v>
      </c>
      <c r="AC14" s="124"/>
      <c r="AD14" s="124">
        <f t="shared" si="20"/>
        <v>0</v>
      </c>
      <c r="AE14" s="124">
        <f t="shared" si="21"/>
        <v>-9.6750000000000007</v>
      </c>
      <c r="AF14" s="124">
        <f t="shared" si="22"/>
        <v>93.605625000000018</v>
      </c>
      <c r="AG14" s="124">
        <f t="shared" si="23"/>
        <v>0</v>
      </c>
      <c r="AH14" s="124"/>
      <c r="AI14" s="124">
        <f t="shared" si="24"/>
        <v>0</v>
      </c>
      <c r="AJ14" s="124">
        <f t="shared" si="25"/>
        <v>-16</v>
      </c>
      <c r="AK14" s="124">
        <f t="shared" si="26"/>
        <v>256</v>
      </c>
      <c r="AL14" s="124">
        <f t="shared" si="27"/>
        <v>0</v>
      </c>
      <c r="AM14" s="124"/>
      <c r="AN14" s="124">
        <f t="shared" si="28"/>
        <v>0</v>
      </c>
      <c r="AO14" s="124">
        <f t="shared" si="29"/>
        <v>-10.7</v>
      </c>
      <c r="AP14" s="124">
        <f t="shared" si="30"/>
        <v>114.48999999999998</v>
      </c>
      <c r="AQ14" s="124">
        <f t="shared" si="31"/>
        <v>0</v>
      </c>
      <c r="AR14" s="124"/>
      <c r="AS14" s="124">
        <f t="shared" si="32"/>
        <v>0</v>
      </c>
      <c r="AT14" s="124">
        <f t="shared" si="33"/>
        <v>-9.1999999999999993</v>
      </c>
      <c r="AU14" s="124">
        <f t="shared" si="34"/>
        <v>84.639999999999986</v>
      </c>
      <c r="AV14" s="124">
        <f t="shared" si="35"/>
        <v>0</v>
      </c>
      <c r="AW14" s="124"/>
      <c r="AX14" s="124">
        <f t="shared" si="36"/>
        <v>0</v>
      </c>
      <c r="AY14" s="124">
        <f t="shared" si="37"/>
        <v>-8.2399999999999984</v>
      </c>
      <c r="AZ14" s="124">
        <f t="shared" si="38"/>
        <v>67.897599999999969</v>
      </c>
      <c r="BA14" s="124">
        <f t="shared" si="39"/>
        <v>0</v>
      </c>
      <c r="BB14" s="124"/>
      <c r="BC14" s="124">
        <f t="shared" si="40"/>
        <v>0</v>
      </c>
      <c r="BD14" s="124">
        <f t="shared" si="41"/>
        <v>-7.4499999999999993</v>
      </c>
      <c r="BE14" s="124">
        <f t="shared" si="42"/>
        <v>55.502499999999991</v>
      </c>
      <c r="BF14" s="124">
        <f t="shared" si="43"/>
        <v>0</v>
      </c>
      <c r="BG14" s="124"/>
      <c r="BH14" s="124">
        <f t="shared" si="44"/>
        <v>0</v>
      </c>
      <c r="BI14" s="124">
        <f t="shared" si="45"/>
        <v>-6.2800000000000011</v>
      </c>
      <c r="BJ14" s="124">
        <f t="shared" si="46"/>
        <v>39.438400000000016</v>
      </c>
      <c r="BK14" s="124">
        <f t="shared" si="47"/>
        <v>0</v>
      </c>
      <c r="BL14" s="124"/>
      <c r="BM14" s="124">
        <f t="shared" si="48"/>
        <v>0</v>
      </c>
      <c r="BN14" s="124">
        <f t="shared" si="49"/>
        <v>-5.0500000000000007</v>
      </c>
      <c r="BO14" s="124">
        <f t="shared" si="50"/>
        <v>25.502500000000008</v>
      </c>
      <c r="BP14" s="124">
        <f t="shared" si="51"/>
        <v>0</v>
      </c>
      <c r="BQ14" s="124"/>
      <c r="BR14" s="124">
        <f t="shared" si="52"/>
        <v>0</v>
      </c>
      <c r="BS14" s="124">
        <f t="shared" si="53"/>
        <v>-4.8333333333333321</v>
      </c>
      <c r="BT14" s="124">
        <f t="shared" si="54"/>
        <v>23.3611111111111</v>
      </c>
      <c r="BU14" s="124">
        <f t="shared" si="55"/>
        <v>0</v>
      </c>
      <c r="BV14" s="124"/>
      <c r="BW14" s="124">
        <f t="shared" si="56"/>
        <v>0</v>
      </c>
      <c r="BX14" s="124">
        <f t="shared" si="57"/>
        <v>-4.16</v>
      </c>
      <c r="BY14" s="124">
        <f t="shared" si="58"/>
        <v>17.305600000000002</v>
      </c>
      <c r="BZ14" s="124">
        <f t="shared" si="59"/>
        <v>0</v>
      </c>
      <c r="CA14" s="124"/>
      <c r="CB14" s="124">
        <f t="shared" si="60"/>
        <v>0</v>
      </c>
      <c r="CC14" s="124">
        <f t="shared" si="61"/>
        <v>-3.5</v>
      </c>
      <c r="CD14" s="124">
        <f t="shared" si="62"/>
        <v>12.25</v>
      </c>
      <c r="CE14" s="124">
        <f t="shared" si="63"/>
        <v>0</v>
      </c>
      <c r="CF14" s="124">
        <v>7</v>
      </c>
      <c r="CG14" s="124">
        <f t="shared" si="64"/>
        <v>143.5</v>
      </c>
      <c r="CH14" s="124">
        <f t="shared" si="65"/>
        <v>-0.89999999999999858</v>
      </c>
      <c r="CI14" s="124">
        <f t="shared" si="66"/>
        <v>0.80999999999999739</v>
      </c>
      <c r="CJ14" s="124">
        <f t="shared" si="67"/>
        <v>5.6699999999999822</v>
      </c>
      <c r="CK14" s="124">
        <v>12</v>
      </c>
      <c r="CL14" s="124">
        <f t="shared" si="68"/>
        <v>246</v>
      </c>
      <c r="CM14" s="124">
        <f t="shared" si="69"/>
        <v>0.26666666666666572</v>
      </c>
      <c r="CN14" s="124">
        <f t="shared" si="70"/>
        <v>7.1111111111110611E-2</v>
      </c>
      <c r="CO14" s="124">
        <f t="shared" si="71"/>
        <v>0.85333333333332728</v>
      </c>
      <c r="CP14" s="123">
        <v>6</v>
      </c>
      <c r="CQ14" s="124">
        <f t="shared" si="72"/>
        <v>123</v>
      </c>
      <c r="CR14" s="124">
        <f t="shared" si="73"/>
        <v>1.4333333333333336</v>
      </c>
      <c r="CS14" s="124">
        <f t="shared" si="74"/>
        <v>2.054444444444445</v>
      </c>
      <c r="CT14" s="123">
        <f t="shared" si="75"/>
        <v>12.32666666666667</v>
      </c>
    </row>
    <row r="15" spans="1:98">
      <c r="A15" s="126">
        <f t="shared" si="76"/>
        <v>21</v>
      </c>
      <c r="B15" s="136" t="s">
        <v>48</v>
      </c>
      <c r="C15" s="135">
        <f t="shared" si="77"/>
        <v>21.9</v>
      </c>
      <c r="D15" s="124"/>
      <c r="E15" s="124">
        <f t="shared" si="0"/>
        <v>0</v>
      </c>
      <c r="F15" s="124">
        <f t="shared" si="1"/>
        <v>-19.125</v>
      </c>
      <c r="G15" s="124">
        <f t="shared" si="2"/>
        <v>365.765625</v>
      </c>
      <c r="H15" s="124">
        <f t="shared" si="3"/>
        <v>0</v>
      </c>
      <c r="I15" s="124"/>
      <c r="J15" s="124">
        <f t="shared" si="4"/>
        <v>0</v>
      </c>
      <c r="K15" s="124">
        <f t="shared" si="5"/>
        <v>-18.5</v>
      </c>
      <c r="L15" s="124">
        <f t="shared" si="6"/>
        <v>342.25</v>
      </c>
      <c r="M15" s="124">
        <f t="shared" si="7"/>
        <v>0</v>
      </c>
      <c r="N15" s="124"/>
      <c r="O15" s="124">
        <f t="shared" si="8"/>
        <v>0</v>
      </c>
      <c r="P15" s="124">
        <f t="shared" si="9"/>
        <v>-13.133333333333333</v>
      </c>
      <c r="Q15" s="124">
        <f t="shared" si="10"/>
        <v>172.48444444444442</v>
      </c>
      <c r="R15" s="124">
        <f t="shared" si="11"/>
        <v>0</v>
      </c>
      <c r="S15" s="124"/>
      <c r="T15" s="124">
        <f t="shared" si="12"/>
        <v>0</v>
      </c>
      <c r="U15" s="124">
        <f t="shared" si="13"/>
        <v>-12.100000000000001</v>
      </c>
      <c r="V15" s="124">
        <f t="shared" si="14"/>
        <v>146.41000000000003</v>
      </c>
      <c r="W15" s="124">
        <f t="shared" si="15"/>
        <v>0</v>
      </c>
      <c r="X15" s="124"/>
      <c r="Y15" s="124">
        <f t="shared" si="16"/>
        <v>0</v>
      </c>
      <c r="Z15" s="124">
        <f t="shared" si="17"/>
        <v>-9.8666666666666671</v>
      </c>
      <c r="AA15" s="124">
        <f t="shared" si="18"/>
        <v>97.351111111111123</v>
      </c>
      <c r="AB15" s="124">
        <f t="shared" si="19"/>
        <v>0</v>
      </c>
      <c r="AC15" s="124"/>
      <c r="AD15" s="124">
        <f t="shared" si="20"/>
        <v>0</v>
      </c>
      <c r="AE15" s="124">
        <f t="shared" si="21"/>
        <v>-8.6750000000000007</v>
      </c>
      <c r="AF15" s="124">
        <f t="shared" si="22"/>
        <v>75.255625000000009</v>
      </c>
      <c r="AG15" s="124">
        <f t="shared" si="23"/>
        <v>0</v>
      </c>
      <c r="AH15" s="124"/>
      <c r="AI15" s="124">
        <f t="shared" si="24"/>
        <v>0</v>
      </c>
      <c r="AJ15" s="124">
        <f t="shared" si="25"/>
        <v>-15</v>
      </c>
      <c r="AK15" s="124">
        <f t="shared" si="26"/>
        <v>225</v>
      </c>
      <c r="AL15" s="124">
        <f t="shared" si="27"/>
        <v>0</v>
      </c>
      <c r="AM15" s="124"/>
      <c r="AN15" s="124">
        <f t="shared" si="28"/>
        <v>0</v>
      </c>
      <c r="AO15" s="124">
        <f t="shared" si="29"/>
        <v>-9.6999999999999993</v>
      </c>
      <c r="AP15" s="124">
        <f t="shared" si="30"/>
        <v>94.089999999999989</v>
      </c>
      <c r="AQ15" s="124">
        <f t="shared" si="31"/>
        <v>0</v>
      </c>
      <c r="AR15" s="124"/>
      <c r="AS15" s="124">
        <f t="shared" si="32"/>
        <v>0</v>
      </c>
      <c r="AT15" s="124">
        <f t="shared" si="33"/>
        <v>-8.1999999999999993</v>
      </c>
      <c r="AU15" s="124">
        <f t="shared" si="34"/>
        <v>67.239999999999995</v>
      </c>
      <c r="AV15" s="124">
        <f t="shared" si="35"/>
        <v>0</v>
      </c>
      <c r="AW15" s="124"/>
      <c r="AX15" s="124">
        <f t="shared" si="36"/>
        <v>0</v>
      </c>
      <c r="AY15" s="124">
        <f t="shared" si="37"/>
        <v>-7.2399999999999984</v>
      </c>
      <c r="AZ15" s="124">
        <f t="shared" si="38"/>
        <v>52.417599999999979</v>
      </c>
      <c r="BA15" s="124">
        <f t="shared" si="39"/>
        <v>0</v>
      </c>
      <c r="BB15" s="124"/>
      <c r="BC15" s="124">
        <f t="shared" si="40"/>
        <v>0</v>
      </c>
      <c r="BD15" s="124">
        <f t="shared" si="41"/>
        <v>-6.4499999999999993</v>
      </c>
      <c r="BE15" s="124">
        <f t="shared" si="42"/>
        <v>41.602499999999992</v>
      </c>
      <c r="BF15" s="124">
        <f t="shared" si="43"/>
        <v>0</v>
      </c>
      <c r="BG15" s="124"/>
      <c r="BH15" s="124">
        <f t="shared" si="44"/>
        <v>0</v>
      </c>
      <c r="BI15" s="124">
        <f t="shared" si="45"/>
        <v>-5.2800000000000011</v>
      </c>
      <c r="BJ15" s="124">
        <f t="shared" si="46"/>
        <v>27.878400000000013</v>
      </c>
      <c r="BK15" s="124">
        <f t="shared" si="47"/>
        <v>0</v>
      </c>
      <c r="BL15" s="124"/>
      <c r="BM15" s="124">
        <f t="shared" si="48"/>
        <v>0</v>
      </c>
      <c r="BN15" s="124">
        <f t="shared" si="49"/>
        <v>-4.0500000000000007</v>
      </c>
      <c r="BO15" s="124">
        <f t="shared" si="50"/>
        <v>16.402500000000007</v>
      </c>
      <c r="BP15" s="124">
        <f t="shared" si="51"/>
        <v>0</v>
      </c>
      <c r="BQ15" s="124"/>
      <c r="BR15" s="124">
        <f t="shared" si="52"/>
        <v>0</v>
      </c>
      <c r="BS15" s="124">
        <f t="shared" si="53"/>
        <v>-3.8333333333333321</v>
      </c>
      <c r="BT15" s="124">
        <f t="shared" si="54"/>
        <v>14.694444444444436</v>
      </c>
      <c r="BU15" s="124">
        <f t="shared" si="55"/>
        <v>0</v>
      </c>
      <c r="BV15" s="124"/>
      <c r="BW15" s="124">
        <f t="shared" si="56"/>
        <v>0</v>
      </c>
      <c r="BX15" s="124">
        <f t="shared" si="57"/>
        <v>-3.16</v>
      </c>
      <c r="BY15" s="124">
        <f t="shared" si="58"/>
        <v>9.9856000000000016</v>
      </c>
      <c r="BZ15" s="124">
        <f t="shared" si="59"/>
        <v>0</v>
      </c>
      <c r="CA15" s="124"/>
      <c r="CB15" s="124">
        <f t="shared" si="60"/>
        <v>0</v>
      </c>
      <c r="CC15" s="124">
        <f t="shared" si="61"/>
        <v>-2.5</v>
      </c>
      <c r="CD15" s="124">
        <f t="shared" si="62"/>
        <v>6.25</v>
      </c>
      <c r="CE15" s="124">
        <f t="shared" si="63"/>
        <v>0</v>
      </c>
      <c r="CF15" s="124">
        <v>19</v>
      </c>
      <c r="CG15" s="124">
        <f t="shared" si="64"/>
        <v>408.5</v>
      </c>
      <c r="CH15" s="124">
        <f t="shared" si="65"/>
        <v>0.10000000000000142</v>
      </c>
      <c r="CI15" s="124">
        <f t="shared" si="66"/>
        <v>1.0000000000000285E-2</v>
      </c>
      <c r="CJ15" s="124">
        <f t="shared" si="67"/>
        <v>0.19000000000000541</v>
      </c>
      <c r="CK15" s="124">
        <v>4</v>
      </c>
      <c r="CL15" s="124">
        <f t="shared" si="68"/>
        <v>86</v>
      </c>
      <c r="CM15" s="124">
        <f t="shared" si="69"/>
        <v>1.2666666666666657</v>
      </c>
      <c r="CN15" s="124">
        <f t="shared" si="70"/>
        <v>1.6044444444444421</v>
      </c>
      <c r="CO15" s="124">
        <f t="shared" si="71"/>
        <v>6.4177777777777685</v>
      </c>
      <c r="CP15" s="123"/>
      <c r="CQ15" s="124">
        <f t="shared" si="72"/>
        <v>0</v>
      </c>
      <c r="CR15" s="124">
        <f t="shared" si="73"/>
        <v>2.4333333333333336</v>
      </c>
      <c r="CS15" s="124">
        <f t="shared" si="74"/>
        <v>5.9211111111111121</v>
      </c>
      <c r="CT15" s="123">
        <f t="shared" si="75"/>
        <v>0</v>
      </c>
    </row>
    <row r="16" spans="1:98">
      <c r="A16" s="126">
        <f t="shared" si="76"/>
        <v>22</v>
      </c>
      <c r="B16" s="136" t="s">
        <v>48</v>
      </c>
      <c r="C16" s="135">
        <f t="shared" si="77"/>
        <v>22.9</v>
      </c>
      <c r="D16" s="124"/>
      <c r="E16" s="124">
        <f t="shared" si="0"/>
        <v>0</v>
      </c>
      <c r="F16" s="124">
        <f t="shared" si="1"/>
        <v>-18.125</v>
      </c>
      <c r="G16" s="124">
        <f t="shared" si="2"/>
        <v>328.515625</v>
      </c>
      <c r="H16" s="124">
        <f t="shared" si="3"/>
        <v>0</v>
      </c>
      <c r="I16" s="124"/>
      <c r="J16" s="124">
        <f t="shared" si="4"/>
        <v>0</v>
      </c>
      <c r="K16" s="124">
        <f t="shared" si="5"/>
        <v>-17.5</v>
      </c>
      <c r="L16" s="124">
        <f t="shared" si="6"/>
        <v>306.25</v>
      </c>
      <c r="M16" s="124">
        <f t="shared" si="7"/>
        <v>0</v>
      </c>
      <c r="N16" s="124"/>
      <c r="O16" s="124">
        <f t="shared" si="8"/>
        <v>0</v>
      </c>
      <c r="P16" s="124">
        <f t="shared" si="9"/>
        <v>-12.133333333333333</v>
      </c>
      <c r="Q16" s="124">
        <f t="shared" si="10"/>
        <v>147.21777777777777</v>
      </c>
      <c r="R16" s="124">
        <f t="shared" si="11"/>
        <v>0</v>
      </c>
      <c r="S16" s="124"/>
      <c r="T16" s="124">
        <f t="shared" si="12"/>
        <v>0</v>
      </c>
      <c r="U16" s="124">
        <f t="shared" si="13"/>
        <v>-11.100000000000001</v>
      </c>
      <c r="V16" s="124">
        <f t="shared" si="14"/>
        <v>123.21000000000004</v>
      </c>
      <c r="W16" s="124">
        <f t="shared" si="15"/>
        <v>0</v>
      </c>
      <c r="X16" s="124"/>
      <c r="Y16" s="124">
        <f t="shared" si="16"/>
        <v>0</v>
      </c>
      <c r="Z16" s="124">
        <f t="shared" si="17"/>
        <v>-8.8666666666666671</v>
      </c>
      <c r="AA16" s="124">
        <f t="shared" si="18"/>
        <v>78.617777777777789</v>
      </c>
      <c r="AB16" s="124">
        <f t="shared" si="19"/>
        <v>0</v>
      </c>
      <c r="AC16" s="124"/>
      <c r="AD16" s="124">
        <f t="shared" si="20"/>
        <v>0</v>
      </c>
      <c r="AE16" s="124">
        <f t="shared" si="21"/>
        <v>-7.6750000000000007</v>
      </c>
      <c r="AF16" s="124">
        <f t="shared" si="22"/>
        <v>58.905625000000008</v>
      </c>
      <c r="AG16" s="124">
        <f t="shared" si="23"/>
        <v>0</v>
      </c>
      <c r="AH16" s="124"/>
      <c r="AI16" s="124">
        <f t="shared" si="24"/>
        <v>0</v>
      </c>
      <c r="AJ16" s="124">
        <f t="shared" si="25"/>
        <v>-14</v>
      </c>
      <c r="AK16" s="124">
        <f t="shared" si="26"/>
        <v>196</v>
      </c>
      <c r="AL16" s="124">
        <f t="shared" si="27"/>
        <v>0</v>
      </c>
      <c r="AM16" s="124"/>
      <c r="AN16" s="124">
        <f t="shared" si="28"/>
        <v>0</v>
      </c>
      <c r="AO16" s="124">
        <f t="shared" si="29"/>
        <v>-8.6999999999999993</v>
      </c>
      <c r="AP16" s="124">
        <f t="shared" si="30"/>
        <v>75.689999999999984</v>
      </c>
      <c r="AQ16" s="124">
        <f t="shared" si="31"/>
        <v>0</v>
      </c>
      <c r="AR16" s="124"/>
      <c r="AS16" s="124">
        <f t="shared" si="32"/>
        <v>0</v>
      </c>
      <c r="AT16" s="124">
        <f t="shared" si="33"/>
        <v>-7.1999999999999993</v>
      </c>
      <c r="AU16" s="124">
        <f t="shared" si="34"/>
        <v>51.839999999999989</v>
      </c>
      <c r="AV16" s="124">
        <f t="shared" si="35"/>
        <v>0</v>
      </c>
      <c r="AW16" s="124"/>
      <c r="AX16" s="124">
        <f t="shared" si="36"/>
        <v>0</v>
      </c>
      <c r="AY16" s="124">
        <f t="shared" si="37"/>
        <v>-6.2399999999999984</v>
      </c>
      <c r="AZ16" s="124">
        <f t="shared" si="38"/>
        <v>38.937599999999982</v>
      </c>
      <c r="BA16" s="124">
        <f t="shared" si="39"/>
        <v>0</v>
      </c>
      <c r="BB16" s="124"/>
      <c r="BC16" s="124">
        <f t="shared" si="40"/>
        <v>0</v>
      </c>
      <c r="BD16" s="124">
        <f t="shared" si="41"/>
        <v>-5.4499999999999993</v>
      </c>
      <c r="BE16" s="124">
        <f t="shared" si="42"/>
        <v>29.702499999999993</v>
      </c>
      <c r="BF16" s="124">
        <f t="shared" si="43"/>
        <v>0</v>
      </c>
      <c r="BG16" s="124"/>
      <c r="BH16" s="124">
        <f t="shared" si="44"/>
        <v>0</v>
      </c>
      <c r="BI16" s="124">
        <f t="shared" si="45"/>
        <v>-4.2800000000000011</v>
      </c>
      <c r="BJ16" s="124">
        <f t="shared" si="46"/>
        <v>18.318400000000011</v>
      </c>
      <c r="BK16" s="124">
        <f t="shared" si="47"/>
        <v>0</v>
      </c>
      <c r="BL16" s="124"/>
      <c r="BM16" s="124">
        <f t="shared" si="48"/>
        <v>0</v>
      </c>
      <c r="BN16" s="124">
        <f t="shared" si="49"/>
        <v>-3.0500000000000007</v>
      </c>
      <c r="BO16" s="124">
        <f t="shared" si="50"/>
        <v>9.3025000000000038</v>
      </c>
      <c r="BP16" s="124">
        <f t="shared" si="51"/>
        <v>0</v>
      </c>
      <c r="BQ16" s="124"/>
      <c r="BR16" s="124">
        <f t="shared" si="52"/>
        <v>0</v>
      </c>
      <c r="BS16" s="124">
        <f t="shared" si="53"/>
        <v>-2.8333333333333321</v>
      </c>
      <c r="BT16" s="124">
        <f t="shared" si="54"/>
        <v>8.0277777777777715</v>
      </c>
      <c r="BU16" s="124">
        <f t="shared" si="55"/>
        <v>0</v>
      </c>
      <c r="BV16" s="124"/>
      <c r="BW16" s="124">
        <f t="shared" si="56"/>
        <v>0</v>
      </c>
      <c r="BX16" s="124">
        <f t="shared" si="57"/>
        <v>-2.16</v>
      </c>
      <c r="BY16" s="124">
        <f t="shared" si="58"/>
        <v>4.6656000000000004</v>
      </c>
      <c r="BZ16" s="124">
        <f t="shared" si="59"/>
        <v>0</v>
      </c>
      <c r="CA16" s="124"/>
      <c r="CB16" s="124">
        <f t="shared" si="60"/>
        <v>0</v>
      </c>
      <c r="CC16" s="124">
        <f t="shared" si="61"/>
        <v>-1.5</v>
      </c>
      <c r="CD16" s="124">
        <f t="shared" si="62"/>
        <v>2.25</v>
      </c>
      <c r="CE16" s="124">
        <f t="shared" si="63"/>
        <v>0</v>
      </c>
      <c r="CF16" s="124">
        <v>4</v>
      </c>
      <c r="CG16" s="124">
        <f t="shared" si="64"/>
        <v>90</v>
      </c>
      <c r="CH16" s="124">
        <f t="shared" si="65"/>
        <v>1.1000000000000014</v>
      </c>
      <c r="CI16" s="124">
        <f t="shared" si="66"/>
        <v>1.2100000000000031</v>
      </c>
      <c r="CJ16" s="124">
        <f t="shared" si="67"/>
        <v>4.8400000000000123</v>
      </c>
      <c r="CK16" s="124">
        <v>1</v>
      </c>
      <c r="CL16" s="124">
        <f t="shared" si="68"/>
        <v>22.5</v>
      </c>
      <c r="CM16" s="124">
        <f t="shared" si="69"/>
        <v>2.2666666666666657</v>
      </c>
      <c r="CN16" s="124">
        <f t="shared" si="70"/>
        <v>5.1377777777777736</v>
      </c>
      <c r="CO16" s="124">
        <f t="shared" si="71"/>
        <v>5.1377777777777736</v>
      </c>
      <c r="CP16" s="123"/>
      <c r="CQ16" s="124">
        <f t="shared" si="72"/>
        <v>0</v>
      </c>
      <c r="CR16" s="124">
        <f t="shared" si="73"/>
        <v>3.4333333333333336</v>
      </c>
      <c r="CS16" s="124">
        <f t="shared" si="74"/>
        <v>11.78777777777778</v>
      </c>
      <c r="CT16" s="123">
        <f t="shared" si="75"/>
        <v>0</v>
      </c>
    </row>
    <row r="17" spans="1:98">
      <c r="A17" s="126">
        <f t="shared" si="76"/>
        <v>23</v>
      </c>
      <c r="B17" s="136" t="s">
        <v>48</v>
      </c>
      <c r="C17" s="135">
        <f t="shared" si="77"/>
        <v>23.9</v>
      </c>
      <c r="D17" s="124"/>
      <c r="E17" s="124">
        <f t="shared" si="0"/>
        <v>0</v>
      </c>
      <c r="F17" s="124">
        <f t="shared" si="1"/>
        <v>-17.125</v>
      </c>
      <c r="G17" s="124">
        <f t="shared" si="2"/>
        <v>293.265625</v>
      </c>
      <c r="H17" s="124">
        <f t="shared" si="3"/>
        <v>0</v>
      </c>
      <c r="I17" s="124"/>
      <c r="J17" s="124">
        <f t="shared" si="4"/>
        <v>0</v>
      </c>
      <c r="K17" s="124">
        <f t="shared" si="5"/>
        <v>-16.5</v>
      </c>
      <c r="L17" s="124">
        <f t="shared" si="6"/>
        <v>272.25</v>
      </c>
      <c r="M17" s="124">
        <f t="shared" si="7"/>
        <v>0</v>
      </c>
      <c r="N17" s="124"/>
      <c r="O17" s="124">
        <f t="shared" si="8"/>
        <v>0</v>
      </c>
      <c r="P17" s="124">
        <f t="shared" si="9"/>
        <v>-11.133333333333333</v>
      </c>
      <c r="Q17" s="124">
        <f t="shared" si="10"/>
        <v>123.9511111111111</v>
      </c>
      <c r="R17" s="124">
        <f t="shared" si="11"/>
        <v>0</v>
      </c>
      <c r="S17" s="124"/>
      <c r="T17" s="124">
        <f t="shared" si="12"/>
        <v>0</v>
      </c>
      <c r="U17" s="124">
        <f t="shared" si="13"/>
        <v>-10.100000000000001</v>
      </c>
      <c r="V17" s="124">
        <f t="shared" si="14"/>
        <v>102.01000000000003</v>
      </c>
      <c r="W17" s="124">
        <f t="shared" si="15"/>
        <v>0</v>
      </c>
      <c r="X17" s="124"/>
      <c r="Y17" s="124">
        <f t="shared" si="16"/>
        <v>0</v>
      </c>
      <c r="Z17" s="124">
        <f t="shared" si="17"/>
        <v>-7.8666666666666671</v>
      </c>
      <c r="AA17" s="124">
        <f t="shared" si="18"/>
        <v>61.884444444444455</v>
      </c>
      <c r="AB17" s="124">
        <f t="shared" si="19"/>
        <v>0</v>
      </c>
      <c r="AC17" s="124"/>
      <c r="AD17" s="124">
        <f t="shared" si="20"/>
        <v>0</v>
      </c>
      <c r="AE17" s="124">
        <f t="shared" si="21"/>
        <v>-6.6750000000000007</v>
      </c>
      <c r="AF17" s="124">
        <f t="shared" si="22"/>
        <v>44.555625000000006</v>
      </c>
      <c r="AG17" s="124">
        <f t="shared" si="23"/>
        <v>0</v>
      </c>
      <c r="AH17" s="124"/>
      <c r="AI17" s="124">
        <f t="shared" si="24"/>
        <v>0</v>
      </c>
      <c r="AJ17" s="124">
        <f t="shared" si="25"/>
        <v>-13</v>
      </c>
      <c r="AK17" s="124">
        <f t="shared" si="26"/>
        <v>169</v>
      </c>
      <c r="AL17" s="124">
        <f t="shared" si="27"/>
        <v>0</v>
      </c>
      <c r="AM17" s="124"/>
      <c r="AN17" s="124">
        <f t="shared" si="28"/>
        <v>0</v>
      </c>
      <c r="AO17" s="124">
        <f t="shared" si="29"/>
        <v>-7.6999999999999993</v>
      </c>
      <c r="AP17" s="124">
        <f t="shared" si="30"/>
        <v>59.289999999999992</v>
      </c>
      <c r="AQ17" s="124">
        <f t="shared" si="31"/>
        <v>0</v>
      </c>
      <c r="AR17" s="124"/>
      <c r="AS17" s="124">
        <f t="shared" si="32"/>
        <v>0</v>
      </c>
      <c r="AT17" s="124">
        <f t="shared" si="33"/>
        <v>-6.1999999999999993</v>
      </c>
      <c r="AU17" s="124">
        <f t="shared" si="34"/>
        <v>38.439999999999991</v>
      </c>
      <c r="AV17" s="124">
        <f t="shared" si="35"/>
        <v>0</v>
      </c>
      <c r="AW17" s="124"/>
      <c r="AX17" s="124">
        <f t="shared" si="36"/>
        <v>0</v>
      </c>
      <c r="AY17" s="124">
        <f t="shared" si="37"/>
        <v>-5.2399999999999984</v>
      </c>
      <c r="AZ17" s="124">
        <f t="shared" si="38"/>
        <v>27.457599999999985</v>
      </c>
      <c r="BA17" s="124">
        <f t="shared" si="39"/>
        <v>0</v>
      </c>
      <c r="BB17" s="124"/>
      <c r="BC17" s="124">
        <f t="shared" si="40"/>
        <v>0</v>
      </c>
      <c r="BD17" s="124">
        <f t="shared" si="41"/>
        <v>-4.4499999999999993</v>
      </c>
      <c r="BE17" s="124">
        <f t="shared" si="42"/>
        <v>19.802499999999995</v>
      </c>
      <c r="BF17" s="124">
        <f t="shared" si="43"/>
        <v>0</v>
      </c>
      <c r="BG17" s="124"/>
      <c r="BH17" s="124">
        <f t="shared" si="44"/>
        <v>0</v>
      </c>
      <c r="BI17" s="124">
        <f t="shared" si="45"/>
        <v>-3.2800000000000011</v>
      </c>
      <c r="BJ17" s="124">
        <f t="shared" si="46"/>
        <v>10.758400000000007</v>
      </c>
      <c r="BK17" s="124">
        <f t="shared" si="47"/>
        <v>0</v>
      </c>
      <c r="BL17" s="124"/>
      <c r="BM17" s="124">
        <f t="shared" si="48"/>
        <v>0</v>
      </c>
      <c r="BN17" s="124">
        <f t="shared" si="49"/>
        <v>-2.0500000000000007</v>
      </c>
      <c r="BO17" s="124">
        <f t="shared" si="50"/>
        <v>4.2025000000000032</v>
      </c>
      <c r="BP17" s="124">
        <f t="shared" si="51"/>
        <v>0</v>
      </c>
      <c r="BQ17" s="124"/>
      <c r="BR17" s="124">
        <f t="shared" si="52"/>
        <v>0</v>
      </c>
      <c r="BS17" s="124">
        <f t="shared" si="53"/>
        <v>-1.8333333333333321</v>
      </c>
      <c r="BT17" s="124">
        <f t="shared" si="54"/>
        <v>3.3611111111111067</v>
      </c>
      <c r="BU17" s="124">
        <f t="shared" si="55"/>
        <v>0</v>
      </c>
      <c r="BV17" s="124">
        <v>1</v>
      </c>
      <c r="BW17" s="124">
        <f t="shared" si="56"/>
        <v>23.5</v>
      </c>
      <c r="BX17" s="124">
        <f t="shared" si="57"/>
        <v>-1.1600000000000001</v>
      </c>
      <c r="BY17" s="124">
        <f t="shared" si="58"/>
        <v>1.3456000000000004</v>
      </c>
      <c r="BZ17" s="124">
        <f t="shared" si="59"/>
        <v>1.3456000000000004</v>
      </c>
      <c r="CA17" s="124">
        <v>11</v>
      </c>
      <c r="CB17" s="124">
        <f t="shared" si="60"/>
        <v>258.5</v>
      </c>
      <c r="CC17" s="124">
        <f t="shared" si="61"/>
        <v>-0.5</v>
      </c>
      <c r="CD17" s="124">
        <f t="shared" si="62"/>
        <v>0.25</v>
      </c>
      <c r="CE17" s="124">
        <f t="shared" si="63"/>
        <v>2.75</v>
      </c>
      <c r="CF17" s="124"/>
      <c r="CG17" s="124">
        <f t="shared" si="64"/>
        <v>0</v>
      </c>
      <c r="CH17" s="124">
        <f t="shared" si="65"/>
        <v>2.1000000000000014</v>
      </c>
      <c r="CI17" s="124">
        <f t="shared" si="66"/>
        <v>4.4100000000000064</v>
      </c>
      <c r="CJ17" s="124">
        <f t="shared" si="67"/>
        <v>0</v>
      </c>
      <c r="CK17" s="124"/>
      <c r="CL17" s="124">
        <f t="shared" si="68"/>
        <v>0</v>
      </c>
      <c r="CM17" s="124">
        <f t="shared" si="69"/>
        <v>3.2666666666666657</v>
      </c>
      <c r="CN17" s="124">
        <f t="shared" si="70"/>
        <v>10.671111111111104</v>
      </c>
      <c r="CO17" s="124">
        <f t="shared" si="71"/>
        <v>0</v>
      </c>
      <c r="CP17" s="123"/>
      <c r="CQ17" s="124">
        <f t="shared" si="72"/>
        <v>0</v>
      </c>
      <c r="CR17" s="124">
        <f t="shared" si="73"/>
        <v>4.4333333333333336</v>
      </c>
      <c r="CS17" s="124">
        <f t="shared" si="74"/>
        <v>19.654444444444447</v>
      </c>
      <c r="CT17" s="123">
        <f t="shared" si="75"/>
        <v>0</v>
      </c>
    </row>
    <row r="18" spans="1:98">
      <c r="A18" s="126">
        <f t="shared" si="76"/>
        <v>24</v>
      </c>
      <c r="B18" s="136" t="s">
        <v>48</v>
      </c>
      <c r="C18" s="135">
        <f t="shared" si="77"/>
        <v>24.9</v>
      </c>
      <c r="D18" s="124"/>
      <c r="E18" s="124">
        <f t="shared" si="0"/>
        <v>0</v>
      </c>
      <c r="F18" s="124">
        <f t="shared" si="1"/>
        <v>-16.125</v>
      </c>
      <c r="G18" s="124">
        <f t="shared" si="2"/>
        <v>260.015625</v>
      </c>
      <c r="H18" s="124">
        <f t="shared" si="3"/>
        <v>0</v>
      </c>
      <c r="I18" s="124"/>
      <c r="J18" s="124">
        <f t="shared" si="4"/>
        <v>0</v>
      </c>
      <c r="K18" s="124">
        <f t="shared" si="5"/>
        <v>-15.5</v>
      </c>
      <c r="L18" s="124">
        <f t="shared" si="6"/>
        <v>240.25</v>
      </c>
      <c r="M18" s="124">
        <f t="shared" si="7"/>
        <v>0</v>
      </c>
      <c r="N18" s="124"/>
      <c r="O18" s="124">
        <f t="shared" si="8"/>
        <v>0</v>
      </c>
      <c r="P18" s="124">
        <f t="shared" si="9"/>
        <v>-10.133333333333333</v>
      </c>
      <c r="Q18" s="124">
        <f t="shared" si="10"/>
        <v>102.68444444444444</v>
      </c>
      <c r="R18" s="124">
        <f t="shared" si="11"/>
        <v>0</v>
      </c>
      <c r="S18" s="124"/>
      <c r="T18" s="124">
        <f t="shared" si="12"/>
        <v>0</v>
      </c>
      <c r="U18" s="124">
        <f t="shared" si="13"/>
        <v>-9.1000000000000014</v>
      </c>
      <c r="V18" s="124">
        <f t="shared" si="14"/>
        <v>82.810000000000031</v>
      </c>
      <c r="W18" s="124">
        <f t="shared" si="15"/>
        <v>0</v>
      </c>
      <c r="X18" s="124"/>
      <c r="Y18" s="124">
        <f t="shared" si="16"/>
        <v>0</v>
      </c>
      <c r="Z18" s="124">
        <f t="shared" si="17"/>
        <v>-6.8666666666666671</v>
      </c>
      <c r="AA18" s="124">
        <f t="shared" si="18"/>
        <v>47.151111111111121</v>
      </c>
      <c r="AB18" s="124">
        <f t="shared" si="19"/>
        <v>0</v>
      </c>
      <c r="AC18" s="124"/>
      <c r="AD18" s="124">
        <f t="shared" si="20"/>
        <v>0</v>
      </c>
      <c r="AE18" s="124">
        <f t="shared" si="21"/>
        <v>-5.6750000000000007</v>
      </c>
      <c r="AF18" s="124">
        <f t="shared" si="22"/>
        <v>32.205625000000005</v>
      </c>
      <c r="AG18" s="124">
        <f t="shared" si="23"/>
        <v>0</v>
      </c>
      <c r="AH18" s="124"/>
      <c r="AI18" s="124">
        <f t="shared" si="24"/>
        <v>0</v>
      </c>
      <c r="AJ18" s="124">
        <f t="shared" si="25"/>
        <v>-12</v>
      </c>
      <c r="AK18" s="124">
        <f t="shared" si="26"/>
        <v>144</v>
      </c>
      <c r="AL18" s="124">
        <f t="shared" si="27"/>
        <v>0</v>
      </c>
      <c r="AM18" s="124"/>
      <c r="AN18" s="124">
        <f t="shared" si="28"/>
        <v>0</v>
      </c>
      <c r="AO18" s="124">
        <f t="shared" si="29"/>
        <v>-6.6999999999999993</v>
      </c>
      <c r="AP18" s="124">
        <f t="shared" si="30"/>
        <v>44.889999999999993</v>
      </c>
      <c r="AQ18" s="124">
        <f t="shared" si="31"/>
        <v>0</v>
      </c>
      <c r="AR18" s="124"/>
      <c r="AS18" s="124">
        <f t="shared" si="32"/>
        <v>0</v>
      </c>
      <c r="AT18" s="124">
        <f t="shared" si="33"/>
        <v>-5.1999999999999993</v>
      </c>
      <c r="AU18" s="124">
        <f t="shared" si="34"/>
        <v>27.039999999999992</v>
      </c>
      <c r="AV18" s="124">
        <f t="shared" si="35"/>
        <v>0</v>
      </c>
      <c r="AW18" s="124"/>
      <c r="AX18" s="124">
        <f t="shared" si="36"/>
        <v>0</v>
      </c>
      <c r="AY18" s="124">
        <f t="shared" si="37"/>
        <v>-4.2399999999999984</v>
      </c>
      <c r="AZ18" s="124">
        <f t="shared" si="38"/>
        <v>17.977599999999988</v>
      </c>
      <c r="BA18" s="124">
        <f t="shared" si="39"/>
        <v>0</v>
      </c>
      <c r="BB18" s="124"/>
      <c r="BC18" s="124">
        <f t="shared" si="40"/>
        <v>0</v>
      </c>
      <c r="BD18" s="124">
        <f t="shared" si="41"/>
        <v>-3.4499999999999993</v>
      </c>
      <c r="BE18" s="124">
        <f t="shared" si="42"/>
        <v>11.902499999999995</v>
      </c>
      <c r="BF18" s="124">
        <f t="shared" si="43"/>
        <v>0</v>
      </c>
      <c r="BG18" s="124"/>
      <c r="BH18" s="124">
        <f t="shared" si="44"/>
        <v>0</v>
      </c>
      <c r="BI18" s="124">
        <f t="shared" si="45"/>
        <v>-2.2800000000000011</v>
      </c>
      <c r="BJ18" s="124">
        <f t="shared" si="46"/>
        <v>5.1984000000000048</v>
      </c>
      <c r="BK18" s="124">
        <f t="shared" si="47"/>
        <v>0</v>
      </c>
      <c r="BL18" s="124"/>
      <c r="BM18" s="124">
        <f t="shared" si="48"/>
        <v>0</v>
      </c>
      <c r="BN18" s="124">
        <f t="shared" si="49"/>
        <v>-1.0500000000000007</v>
      </c>
      <c r="BO18" s="124">
        <f t="shared" si="50"/>
        <v>1.1025000000000016</v>
      </c>
      <c r="BP18" s="124">
        <f t="shared" si="51"/>
        <v>0</v>
      </c>
      <c r="BQ18" s="124">
        <v>5</v>
      </c>
      <c r="BR18" s="124">
        <f t="shared" si="52"/>
        <v>122.5</v>
      </c>
      <c r="BS18" s="124">
        <f t="shared" si="53"/>
        <v>-0.83333333333333215</v>
      </c>
      <c r="BT18" s="124">
        <f t="shared" si="54"/>
        <v>0.69444444444444242</v>
      </c>
      <c r="BU18" s="124">
        <f t="shared" si="55"/>
        <v>3.4722222222222121</v>
      </c>
      <c r="BV18" s="124">
        <v>19</v>
      </c>
      <c r="BW18" s="124">
        <f t="shared" si="56"/>
        <v>465.5</v>
      </c>
      <c r="BX18" s="124">
        <f t="shared" si="57"/>
        <v>-0.16000000000000014</v>
      </c>
      <c r="BY18" s="124">
        <f t="shared" si="58"/>
        <v>2.5600000000000046E-2</v>
      </c>
      <c r="BZ18" s="124">
        <f t="shared" si="59"/>
        <v>0.48640000000000089</v>
      </c>
      <c r="CA18" s="124">
        <v>8</v>
      </c>
      <c r="CB18" s="124">
        <f t="shared" si="60"/>
        <v>196</v>
      </c>
      <c r="CC18" s="124">
        <f t="shared" si="61"/>
        <v>0.5</v>
      </c>
      <c r="CD18" s="124">
        <f t="shared" si="62"/>
        <v>0.25</v>
      </c>
      <c r="CE18" s="124">
        <f t="shared" si="63"/>
        <v>2</v>
      </c>
      <c r="CF18" s="124"/>
      <c r="CG18" s="124">
        <f t="shared" si="64"/>
        <v>0</v>
      </c>
      <c r="CH18" s="124">
        <f t="shared" si="65"/>
        <v>3.1000000000000014</v>
      </c>
      <c r="CI18" s="124">
        <f t="shared" si="66"/>
        <v>9.6100000000000083</v>
      </c>
      <c r="CJ18" s="124">
        <f t="shared" si="67"/>
        <v>0</v>
      </c>
      <c r="CK18" s="124"/>
      <c r="CL18" s="124">
        <f t="shared" si="68"/>
        <v>0</v>
      </c>
      <c r="CM18" s="124">
        <f t="shared" si="69"/>
        <v>4.2666666666666657</v>
      </c>
      <c r="CN18" s="124">
        <f t="shared" si="70"/>
        <v>18.204444444444437</v>
      </c>
      <c r="CO18" s="124">
        <f t="shared" si="71"/>
        <v>0</v>
      </c>
      <c r="CP18" s="123"/>
      <c r="CQ18" s="124">
        <f t="shared" si="72"/>
        <v>0</v>
      </c>
      <c r="CR18" s="124">
        <f t="shared" si="73"/>
        <v>5.4333333333333336</v>
      </c>
      <c r="CS18" s="124">
        <f t="shared" si="74"/>
        <v>29.521111111111114</v>
      </c>
      <c r="CT18" s="123">
        <f t="shared" si="75"/>
        <v>0</v>
      </c>
    </row>
    <row r="19" spans="1:98">
      <c r="A19" s="126">
        <f t="shared" si="76"/>
        <v>25</v>
      </c>
      <c r="B19" s="136" t="s">
        <v>48</v>
      </c>
      <c r="C19" s="135">
        <f t="shared" si="77"/>
        <v>25.9</v>
      </c>
      <c r="D19" s="124"/>
      <c r="E19" s="124">
        <f t="shared" si="0"/>
        <v>0</v>
      </c>
      <c r="F19" s="124">
        <f t="shared" si="1"/>
        <v>-15.125</v>
      </c>
      <c r="G19" s="124">
        <f t="shared" si="2"/>
        <v>228.765625</v>
      </c>
      <c r="H19" s="124">
        <f t="shared" si="3"/>
        <v>0</v>
      </c>
      <c r="I19" s="124"/>
      <c r="J19" s="124">
        <f t="shared" si="4"/>
        <v>0</v>
      </c>
      <c r="K19" s="124">
        <f t="shared" si="5"/>
        <v>-14.5</v>
      </c>
      <c r="L19" s="124">
        <f t="shared" si="6"/>
        <v>210.25</v>
      </c>
      <c r="M19" s="124">
        <f t="shared" si="7"/>
        <v>0</v>
      </c>
      <c r="N19" s="124"/>
      <c r="O19" s="124">
        <f t="shared" si="8"/>
        <v>0</v>
      </c>
      <c r="P19" s="124">
        <f t="shared" si="9"/>
        <v>-9.1333333333333329</v>
      </c>
      <c r="Q19" s="124">
        <f t="shared" si="10"/>
        <v>83.417777777777772</v>
      </c>
      <c r="R19" s="124">
        <f t="shared" si="11"/>
        <v>0</v>
      </c>
      <c r="S19" s="124"/>
      <c r="T19" s="124">
        <f t="shared" si="12"/>
        <v>0</v>
      </c>
      <c r="U19" s="124">
        <f t="shared" si="13"/>
        <v>-8.1000000000000014</v>
      </c>
      <c r="V19" s="124">
        <f t="shared" si="14"/>
        <v>65.610000000000028</v>
      </c>
      <c r="W19" s="124">
        <f t="shared" si="15"/>
        <v>0</v>
      </c>
      <c r="X19" s="124"/>
      <c r="Y19" s="124">
        <f t="shared" si="16"/>
        <v>0</v>
      </c>
      <c r="Z19" s="124">
        <f t="shared" si="17"/>
        <v>-5.8666666666666671</v>
      </c>
      <c r="AA19" s="124">
        <f t="shared" si="18"/>
        <v>34.417777777777786</v>
      </c>
      <c r="AB19" s="124">
        <f t="shared" si="19"/>
        <v>0</v>
      </c>
      <c r="AC19" s="124"/>
      <c r="AD19" s="124">
        <f t="shared" si="20"/>
        <v>0</v>
      </c>
      <c r="AE19" s="124">
        <f t="shared" si="21"/>
        <v>-4.6750000000000007</v>
      </c>
      <c r="AF19" s="124">
        <f t="shared" si="22"/>
        <v>21.855625000000007</v>
      </c>
      <c r="AG19" s="124">
        <f t="shared" si="23"/>
        <v>0</v>
      </c>
      <c r="AH19" s="124"/>
      <c r="AI19" s="124">
        <f t="shared" si="24"/>
        <v>0</v>
      </c>
      <c r="AJ19" s="124">
        <f t="shared" si="25"/>
        <v>-11</v>
      </c>
      <c r="AK19" s="124">
        <f t="shared" si="26"/>
        <v>121</v>
      </c>
      <c r="AL19" s="124">
        <f t="shared" si="27"/>
        <v>0</v>
      </c>
      <c r="AM19" s="124"/>
      <c r="AN19" s="124">
        <f t="shared" si="28"/>
        <v>0</v>
      </c>
      <c r="AO19" s="124">
        <f t="shared" si="29"/>
        <v>-5.6999999999999993</v>
      </c>
      <c r="AP19" s="124">
        <f t="shared" si="30"/>
        <v>32.489999999999995</v>
      </c>
      <c r="AQ19" s="124">
        <f t="shared" si="31"/>
        <v>0</v>
      </c>
      <c r="AR19" s="124"/>
      <c r="AS19" s="124">
        <f t="shared" si="32"/>
        <v>0</v>
      </c>
      <c r="AT19" s="124">
        <f t="shared" si="33"/>
        <v>-4.1999999999999993</v>
      </c>
      <c r="AU19" s="124">
        <f t="shared" si="34"/>
        <v>17.639999999999993</v>
      </c>
      <c r="AV19" s="124">
        <f t="shared" si="35"/>
        <v>0</v>
      </c>
      <c r="AW19" s="124"/>
      <c r="AX19" s="124">
        <f t="shared" si="36"/>
        <v>0</v>
      </c>
      <c r="AY19" s="124">
        <f t="shared" si="37"/>
        <v>-3.2399999999999984</v>
      </c>
      <c r="AZ19" s="124">
        <f t="shared" si="38"/>
        <v>10.49759999999999</v>
      </c>
      <c r="BA19" s="124">
        <f t="shared" si="39"/>
        <v>0</v>
      </c>
      <c r="BB19" s="124"/>
      <c r="BC19" s="124">
        <f t="shared" si="40"/>
        <v>0</v>
      </c>
      <c r="BD19" s="124">
        <f t="shared" si="41"/>
        <v>-2.4499999999999993</v>
      </c>
      <c r="BE19" s="124">
        <f t="shared" si="42"/>
        <v>6.0024999999999968</v>
      </c>
      <c r="BF19" s="124">
        <f t="shared" si="43"/>
        <v>0</v>
      </c>
      <c r="BG19" s="124">
        <v>3</v>
      </c>
      <c r="BH19" s="124">
        <f t="shared" si="44"/>
        <v>76.5</v>
      </c>
      <c r="BI19" s="124">
        <f t="shared" si="45"/>
        <v>-1.2800000000000011</v>
      </c>
      <c r="BJ19" s="124">
        <f t="shared" si="46"/>
        <v>1.638400000000003</v>
      </c>
      <c r="BK19" s="124">
        <f t="shared" si="47"/>
        <v>4.9152000000000093</v>
      </c>
      <c r="BL19" s="124">
        <v>19</v>
      </c>
      <c r="BM19" s="124">
        <f t="shared" si="48"/>
        <v>484.5</v>
      </c>
      <c r="BN19" s="124">
        <f t="shared" si="49"/>
        <v>-5.0000000000000711E-2</v>
      </c>
      <c r="BO19" s="124">
        <f t="shared" si="50"/>
        <v>2.5000000000000712E-3</v>
      </c>
      <c r="BP19" s="124">
        <f t="shared" si="51"/>
        <v>4.7500000000001354E-2</v>
      </c>
      <c r="BQ19" s="124">
        <v>25</v>
      </c>
      <c r="BR19" s="124">
        <f t="shared" si="52"/>
        <v>637.5</v>
      </c>
      <c r="BS19" s="124">
        <f t="shared" si="53"/>
        <v>0.16666666666666785</v>
      </c>
      <c r="BT19" s="124">
        <f t="shared" si="54"/>
        <v>2.7777777777778172E-2</v>
      </c>
      <c r="BU19" s="124">
        <f t="shared" si="55"/>
        <v>0.6944444444444543</v>
      </c>
      <c r="BV19" s="124">
        <v>5</v>
      </c>
      <c r="BW19" s="124">
        <f t="shared" si="56"/>
        <v>127.5</v>
      </c>
      <c r="BX19" s="124">
        <f t="shared" si="57"/>
        <v>0.83999999999999986</v>
      </c>
      <c r="BY19" s="124">
        <f t="shared" si="58"/>
        <v>0.70559999999999978</v>
      </c>
      <c r="BZ19" s="124">
        <f t="shared" si="59"/>
        <v>3.5279999999999987</v>
      </c>
      <c r="CA19" s="124">
        <v>1</v>
      </c>
      <c r="CB19" s="124">
        <f t="shared" si="60"/>
        <v>25.5</v>
      </c>
      <c r="CC19" s="124">
        <f t="shared" si="61"/>
        <v>1.5</v>
      </c>
      <c r="CD19" s="124">
        <f t="shared" si="62"/>
        <v>2.25</v>
      </c>
      <c r="CE19" s="124">
        <f t="shared" si="63"/>
        <v>2.25</v>
      </c>
      <c r="CF19" s="124"/>
      <c r="CG19" s="124">
        <f t="shared" si="64"/>
        <v>0</v>
      </c>
      <c r="CH19" s="124">
        <f t="shared" si="65"/>
        <v>4.1000000000000014</v>
      </c>
      <c r="CI19" s="124">
        <f t="shared" si="66"/>
        <v>16.810000000000013</v>
      </c>
      <c r="CJ19" s="124">
        <f t="shared" si="67"/>
        <v>0</v>
      </c>
      <c r="CK19" s="124"/>
      <c r="CL19" s="124">
        <f t="shared" si="68"/>
        <v>0</v>
      </c>
      <c r="CM19" s="124">
        <f t="shared" si="69"/>
        <v>5.2666666666666657</v>
      </c>
      <c r="CN19" s="124">
        <f t="shared" si="70"/>
        <v>27.737777777777769</v>
      </c>
      <c r="CO19" s="124">
        <f t="shared" si="71"/>
        <v>0</v>
      </c>
      <c r="CP19" s="123"/>
      <c r="CQ19" s="124">
        <f t="shared" si="72"/>
        <v>0</v>
      </c>
      <c r="CR19" s="124">
        <f t="shared" si="73"/>
        <v>6.4333333333333336</v>
      </c>
      <c r="CS19" s="124">
        <f t="shared" si="74"/>
        <v>41.387777777777778</v>
      </c>
      <c r="CT19" s="123">
        <f t="shared" si="75"/>
        <v>0</v>
      </c>
    </row>
    <row r="20" spans="1:98">
      <c r="A20" s="126">
        <f t="shared" si="76"/>
        <v>26</v>
      </c>
      <c r="B20" s="136" t="s">
        <v>48</v>
      </c>
      <c r="C20" s="135">
        <f t="shared" si="77"/>
        <v>26.9</v>
      </c>
      <c r="D20" s="124"/>
      <c r="E20" s="124">
        <f t="shared" si="0"/>
        <v>0</v>
      </c>
      <c r="F20" s="124">
        <f t="shared" si="1"/>
        <v>-14.125</v>
      </c>
      <c r="G20" s="124">
        <f t="shared" si="2"/>
        <v>199.515625</v>
      </c>
      <c r="H20" s="124">
        <f t="shared" si="3"/>
        <v>0</v>
      </c>
      <c r="I20" s="124"/>
      <c r="J20" s="124">
        <f t="shared" si="4"/>
        <v>0</v>
      </c>
      <c r="K20" s="124">
        <f t="shared" si="5"/>
        <v>-13.5</v>
      </c>
      <c r="L20" s="124">
        <f t="shared" si="6"/>
        <v>182.25</v>
      </c>
      <c r="M20" s="124">
        <f t="shared" si="7"/>
        <v>0</v>
      </c>
      <c r="N20" s="124"/>
      <c r="O20" s="124">
        <f t="shared" si="8"/>
        <v>0</v>
      </c>
      <c r="P20" s="124">
        <f t="shared" si="9"/>
        <v>-8.1333333333333329</v>
      </c>
      <c r="Q20" s="124">
        <f t="shared" si="10"/>
        <v>66.151111111111106</v>
      </c>
      <c r="R20" s="124">
        <f t="shared" si="11"/>
        <v>0</v>
      </c>
      <c r="S20" s="124"/>
      <c r="T20" s="124">
        <f t="shared" si="12"/>
        <v>0</v>
      </c>
      <c r="U20" s="124">
        <f t="shared" si="13"/>
        <v>-7.1000000000000014</v>
      </c>
      <c r="V20" s="124">
        <f t="shared" si="14"/>
        <v>50.410000000000018</v>
      </c>
      <c r="W20" s="124">
        <f t="shared" si="15"/>
        <v>0</v>
      </c>
      <c r="X20" s="124"/>
      <c r="Y20" s="124">
        <f t="shared" si="16"/>
        <v>0</v>
      </c>
      <c r="Z20" s="124">
        <f t="shared" si="17"/>
        <v>-4.8666666666666671</v>
      </c>
      <c r="AA20" s="124">
        <f t="shared" si="18"/>
        <v>23.684444444444448</v>
      </c>
      <c r="AB20" s="124">
        <f t="shared" si="19"/>
        <v>0</v>
      </c>
      <c r="AC20" s="124"/>
      <c r="AD20" s="124">
        <f t="shared" si="20"/>
        <v>0</v>
      </c>
      <c r="AE20" s="124">
        <f t="shared" si="21"/>
        <v>-3.6750000000000007</v>
      </c>
      <c r="AF20" s="124">
        <f t="shared" si="22"/>
        <v>13.505625000000006</v>
      </c>
      <c r="AG20" s="124">
        <f t="shared" si="23"/>
        <v>0</v>
      </c>
      <c r="AH20" s="124"/>
      <c r="AI20" s="124">
        <f t="shared" si="24"/>
        <v>0</v>
      </c>
      <c r="AJ20" s="124">
        <f t="shared" si="25"/>
        <v>-10</v>
      </c>
      <c r="AK20" s="124">
        <f t="shared" si="26"/>
        <v>100</v>
      </c>
      <c r="AL20" s="124">
        <f t="shared" si="27"/>
        <v>0</v>
      </c>
      <c r="AM20" s="124"/>
      <c r="AN20" s="124">
        <f t="shared" si="28"/>
        <v>0</v>
      </c>
      <c r="AO20" s="124">
        <f t="shared" si="29"/>
        <v>-4.6999999999999993</v>
      </c>
      <c r="AP20" s="124">
        <f t="shared" si="30"/>
        <v>22.089999999999993</v>
      </c>
      <c r="AQ20" s="124">
        <f t="shared" si="31"/>
        <v>0</v>
      </c>
      <c r="AR20" s="124"/>
      <c r="AS20" s="124">
        <f t="shared" si="32"/>
        <v>0</v>
      </c>
      <c r="AT20" s="124">
        <f t="shared" si="33"/>
        <v>-3.1999999999999993</v>
      </c>
      <c r="AU20" s="124">
        <f t="shared" si="34"/>
        <v>10.239999999999995</v>
      </c>
      <c r="AV20" s="124">
        <f t="shared" si="35"/>
        <v>0</v>
      </c>
      <c r="AW20" s="124"/>
      <c r="AX20" s="124">
        <f t="shared" si="36"/>
        <v>0</v>
      </c>
      <c r="AY20" s="124">
        <f t="shared" si="37"/>
        <v>-2.2399999999999984</v>
      </c>
      <c r="AZ20" s="124">
        <f t="shared" si="38"/>
        <v>5.0175999999999927</v>
      </c>
      <c r="BA20" s="124">
        <f t="shared" si="39"/>
        <v>0</v>
      </c>
      <c r="BB20" s="124"/>
      <c r="BC20" s="124">
        <f t="shared" si="40"/>
        <v>0</v>
      </c>
      <c r="BD20" s="124">
        <f t="shared" si="41"/>
        <v>-1.4499999999999993</v>
      </c>
      <c r="BE20" s="124">
        <f t="shared" si="42"/>
        <v>2.1024999999999978</v>
      </c>
      <c r="BF20" s="124">
        <f t="shared" si="43"/>
        <v>0</v>
      </c>
      <c r="BG20" s="124">
        <v>13</v>
      </c>
      <c r="BH20" s="124">
        <f t="shared" si="44"/>
        <v>344.5</v>
      </c>
      <c r="BI20" s="124">
        <f t="shared" si="45"/>
        <v>-0.28000000000000114</v>
      </c>
      <c r="BJ20" s="124">
        <f t="shared" si="46"/>
        <v>7.8400000000000636E-2</v>
      </c>
      <c r="BK20" s="124">
        <f t="shared" si="47"/>
        <v>1.0192000000000083</v>
      </c>
      <c r="BL20" s="124">
        <v>1</v>
      </c>
      <c r="BM20" s="124">
        <f t="shared" si="48"/>
        <v>26.5</v>
      </c>
      <c r="BN20" s="124">
        <f t="shared" si="49"/>
        <v>0.94999999999999929</v>
      </c>
      <c r="BO20" s="124">
        <f t="shared" si="50"/>
        <v>0.90249999999999864</v>
      </c>
      <c r="BP20" s="124">
        <f t="shared" si="51"/>
        <v>0.90249999999999864</v>
      </c>
      <c r="BQ20" s="124"/>
      <c r="BR20" s="124">
        <f t="shared" si="52"/>
        <v>0</v>
      </c>
      <c r="BS20" s="124">
        <f t="shared" si="53"/>
        <v>1.1666666666666679</v>
      </c>
      <c r="BT20" s="124">
        <f t="shared" si="54"/>
        <v>1.3611111111111138</v>
      </c>
      <c r="BU20" s="124">
        <f t="shared" si="55"/>
        <v>0</v>
      </c>
      <c r="BV20" s="124"/>
      <c r="BW20" s="124">
        <f t="shared" si="56"/>
        <v>0</v>
      </c>
      <c r="BX20" s="124">
        <f t="shared" si="57"/>
        <v>1.8399999999999999</v>
      </c>
      <c r="BY20" s="124">
        <f t="shared" si="58"/>
        <v>3.3855999999999993</v>
      </c>
      <c r="BZ20" s="124">
        <f t="shared" si="59"/>
        <v>0</v>
      </c>
      <c r="CA20" s="124"/>
      <c r="CB20" s="124">
        <f t="shared" si="60"/>
        <v>0</v>
      </c>
      <c r="CC20" s="124">
        <f t="shared" si="61"/>
        <v>2.5</v>
      </c>
      <c r="CD20" s="124">
        <f t="shared" si="62"/>
        <v>6.25</v>
      </c>
      <c r="CE20" s="124">
        <f t="shared" si="63"/>
        <v>0</v>
      </c>
      <c r="CF20" s="124"/>
      <c r="CG20" s="124">
        <f t="shared" si="64"/>
        <v>0</v>
      </c>
      <c r="CH20" s="124">
        <f t="shared" si="65"/>
        <v>5.1000000000000014</v>
      </c>
      <c r="CI20" s="124">
        <f t="shared" si="66"/>
        <v>26.010000000000016</v>
      </c>
      <c r="CJ20" s="124">
        <f t="shared" si="67"/>
        <v>0</v>
      </c>
      <c r="CK20" s="124"/>
      <c r="CL20" s="124">
        <f t="shared" si="68"/>
        <v>0</v>
      </c>
      <c r="CM20" s="124">
        <f t="shared" si="69"/>
        <v>6.2666666666666657</v>
      </c>
      <c r="CN20" s="124">
        <f t="shared" si="70"/>
        <v>39.271111111111097</v>
      </c>
      <c r="CO20" s="124">
        <f t="shared" si="71"/>
        <v>0</v>
      </c>
      <c r="CP20" s="123"/>
      <c r="CQ20" s="124">
        <f t="shared" si="72"/>
        <v>0</v>
      </c>
      <c r="CR20" s="124">
        <f t="shared" si="73"/>
        <v>7.4333333333333336</v>
      </c>
      <c r="CS20" s="124">
        <f t="shared" si="74"/>
        <v>55.254444444444445</v>
      </c>
      <c r="CT20" s="123">
        <f t="shared" si="75"/>
        <v>0</v>
      </c>
    </row>
    <row r="21" spans="1:98">
      <c r="A21" s="126">
        <f t="shared" si="76"/>
        <v>27</v>
      </c>
      <c r="B21" s="136" t="s">
        <v>48</v>
      </c>
      <c r="C21" s="135">
        <f t="shared" si="77"/>
        <v>27.9</v>
      </c>
      <c r="D21" s="124"/>
      <c r="E21" s="124">
        <f t="shared" si="0"/>
        <v>0</v>
      </c>
      <c r="F21" s="124">
        <f t="shared" si="1"/>
        <v>-13.125</v>
      </c>
      <c r="G21" s="124">
        <f t="shared" si="2"/>
        <v>172.265625</v>
      </c>
      <c r="H21" s="124">
        <f t="shared" si="3"/>
        <v>0</v>
      </c>
      <c r="I21" s="124"/>
      <c r="J21" s="124">
        <f t="shared" si="4"/>
        <v>0</v>
      </c>
      <c r="K21" s="124">
        <f t="shared" si="5"/>
        <v>-12.5</v>
      </c>
      <c r="L21" s="124">
        <f t="shared" si="6"/>
        <v>156.25</v>
      </c>
      <c r="M21" s="124">
        <f t="shared" si="7"/>
        <v>0</v>
      </c>
      <c r="N21" s="124"/>
      <c r="O21" s="124">
        <f t="shared" si="8"/>
        <v>0</v>
      </c>
      <c r="P21" s="124">
        <f t="shared" si="9"/>
        <v>-7.1333333333333329</v>
      </c>
      <c r="Q21" s="124">
        <f t="shared" si="10"/>
        <v>50.884444444444441</v>
      </c>
      <c r="R21" s="124">
        <f t="shared" si="11"/>
        <v>0</v>
      </c>
      <c r="S21" s="124"/>
      <c r="T21" s="124">
        <f t="shared" si="12"/>
        <v>0</v>
      </c>
      <c r="U21" s="124">
        <f t="shared" si="13"/>
        <v>-6.1000000000000014</v>
      </c>
      <c r="V21" s="124">
        <f t="shared" si="14"/>
        <v>37.210000000000015</v>
      </c>
      <c r="W21" s="124">
        <f t="shared" si="15"/>
        <v>0</v>
      </c>
      <c r="X21" s="124"/>
      <c r="Y21" s="124">
        <f t="shared" si="16"/>
        <v>0</v>
      </c>
      <c r="Z21" s="124">
        <f t="shared" si="17"/>
        <v>-3.8666666666666671</v>
      </c>
      <c r="AA21" s="124">
        <f t="shared" si="18"/>
        <v>14.951111111111114</v>
      </c>
      <c r="AB21" s="124">
        <f t="shared" si="19"/>
        <v>0</v>
      </c>
      <c r="AC21" s="124"/>
      <c r="AD21" s="124">
        <f t="shared" si="20"/>
        <v>0</v>
      </c>
      <c r="AE21" s="124">
        <f t="shared" si="21"/>
        <v>-2.6750000000000007</v>
      </c>
      <c r="AF21" s="124">
        <f t="shared" si="22"/>
        <v>7.1556250000000041</v>
      </c>
      <c r="AG21" s="124">
        <f t="shared" si="23"/>
        <v>0</v>
      </c>
      <c r="AH21" s="124"/>
      <c r="AI21" s="124">
        <f t="shared" si="24"/>
        <v>0</v>
      </c>
      <c r="AJ21" s="124">
        <f t="shared" si="25"/>
        <v>-9</v>
      </c>
      <c r="AK21" s="124">
        <f t="shared" si="26"/>
        <v>81</v>
      </c>
      <c r="AL21" s="124">
        <f t="shared" si="27"/>
        <v>0</v>
      </c>
      <c r="AM21" s="124"/>
      <c r="AN21" s="124">
        <f t="shared" si="28"/>
        <v>0</v>
      </c>
      <c r="AO21" s="124">
        <f t="shared" si="29"/>
        <v>-3.6999999999999993</v>
      </c>
      <c r="AP21" s="124">
        <f t="shared" si="30"/>
        <v>13.689999999999994</v>
      </c>
      <c r="AQ21" s="124">
        <f t="shared" si="31"/>
        <v>0</v>
      </c>
      <c r="AR21" s="124"/>
      <c r="AS21" s="124">
        <f t="shared" si="32"/>
        <v>0</v>
      </c>
      <c r="AT21" s="124">
        <f t="shared" si="33"/>
        <v>-2.1999999999999993</v>
      </c>
      <c r="AU21" s="124">
        <f t="shared" si="34"/>
        <v>4.8399999999999972</v>
      </c>
      <c r="AV21" s="124">
        <f t="shared" si="35"/>
        <v>0</v>
      </c>
      <c r="AW21" s="124">
        <v>2</v>
      </c>
      <c r="AX21" s="124">
        <f t="shared" si="36"/>
        <v>55</v>
      </c>
      <c r="AY21" s="124">
        <f t="shared" si="37"/>
        <v>-1.2399999999999984</v>
      </c>
      <c r="AZ21" s="124">
        <f t="shared" si="38"/>
        <v>1.5375999999999961</v>
      </c>
      <c r="BA21" s="124">
        <f t="shared" si="39"/>
        <v>3.0751999999999922</v>
      </c>
      <c r="BB21" s="124">
        <v>11</v>
      </c>
      <c r="BC21" s="124">
        <f t="shared" si="40"/>
        <v>302.5</v>
      </c>
      <c r="BD21" s="124">
        <f t="shared" si="41"/>
        <v>-0.44999999999999929</v>
      </c>
      <c r="BE21" s="124">
        <f t="shared" si="42"/>
        <v>0.20249999999999935</v>
      </c>
      <c r="BF21" s="124">
        <f t="shared" si="43"/>
        <v>2.2274999999999929</v>
      </c>
      <c r="BG21" s="124">
        <v>8</v>
      </c>
      <c r="BH21" s="124">
        <f t="shared" si="44"/>
        <v>220</v>
      </c>
      <c r="BI21" s="124">
        <f t="shared" si="45"/>
        <v>0.71999999999999886</v>
      </c>
      <c r="BJ21" s="124">
        <f t="shared" si="46"/>
        <v>0.51839999999999842</v>
      </c>
      <c r="BK21" s="124">
        <f t="shared" si="47"/>
        <v>4.1471999999999873</v>
      </c>
      <c r="BL21" s="124"/>
      <c r="BM21" s="124">
        <f t="shared" si="48"/>
        <v>0</v>
      </c>
      <c r="BN21" s="124">
        <f t="shared" si="49"/>
        <v>1.9499999999999993</v>
      </c>
      <c r="BO21" s="124">
        <f t="shared" si="50"/>
        <v>3.8024999999999971</v>
      </c>
      <c r="BP21" s="124">
        <f t="shared" si="51"/>
        <v>0</v>
      </c>
      <c r="BQ21" s="124"/>
      <c r="BR21" s="124">
        <f t="shared" si="52"/>
        <v>0</v>
      </c>
      <c r="BS21" s="124">
        <f t="shared" si="53"/>
        <v>2.1666666666666679</v>
      </c>
      <c r="BT21" s="124">
        <f t="shared" si="54"/>
        <v>4.69444444444445</v>
      </c>
      <c r="BU21" s="124">
        <f t="shared" si="55"/>
        <v>0</v>
      </c>
      <c r="BV21" s="124"/>
      <c r="BW21" s="124">
        <f t="shared" si="56"/>
        <v>0</v>
      </c>
      <c r="BX21" s="124">
        <f t="shared" si="57"/>
        <v>2.84</v>
      </c>
      <c r="BY21" s="124">
        <f t="shared" si="58"/>
        <v>8.0655999999999999</v>
      </c>
      <c r="BZ21" s="124">
        <f t="shared" si="59"/>
        <v>0</v>
      </c>
      <c r="CA21" s="124"/>
      <c r="CB21" s="124">
        <f t="shared" si="60"/>
        <v>0</v>
      </c>
      <c r="CC21" s="124">
        <f t="shared" si="61"/>
        <v>3.5</v>
      </c>
      <c r="CD21" s="124">
        <f t="shared" si="62"/>
        <v>12.25</v>
      </c>
      <c r="CE21" s="124">
        <f t="shared" si="63"/>
        <v>0</v>
      </c>
      <c r="CF21" s="124"/>
      <c r="CG21" s="124">
        <f t="shared" si="64"/>
        <v>0</v>
      </c>
      <c r="CH21" s="124">
        <f t="shared" si="65"/>
        <v>6.1000000000000014</v>
      </c>
      <c r="CI21" s="124">
        <f t="shared" si="66"/>
        <v>37.210000000000015</v>
      </c>
      <c r="CJ21" s="124">
        <f t="shared" si="67"/>
        <v>0</v>
      </c>
      <c r="CK21" s="124"/>
      <c r="CL21" s="124">
        <f t="shared" si="68"/>
        <v>0</v>
      </c>
      <c r="CM21" s="124">
        <f t="shared" si="69"/>
        <v>7.2666666666666657</v>
      </c>
      <c r="CN21" s="124">
        <f t="shared" si="70"/>
        <v>52.804444444444428</v>
      </c>
      <c r="CO21" s="124">
        <f t="shared" si="71"/>
        <v>0</v>
      </c>
      <c r="CP21" s="123"/>
      <c r="CQ21" s="124">
        <f t="shared" si="72"/>
        <v>0</v>
      </c>
      <c r="CR21" s="124">
        <f t="shared" si="73"/>
        <v>8.4333333333333336</v>
      </c>
      <c r="CS21" s="124">
        <f t="shared" si="74"/>
        <v>71.121111111111119</v>
      </c>
      <c r="CT21" s="123">
        <f t="shared" si="75"/>
        <v>0</v>
      </c>
    </row>
    <row r="22" spans="1:98">
      <c r="A22" s="126">
        <f t="shared" si="76"/>
        <v>28</v>
      </c>
      <c r="B22" s="136" t="s">
        <v>48</v>
      </c>
      <c r="C22" s="135">
        <f t="shared" si="77"/>
        <v>28.9</v>
      </c>
      <c r="D22" s="124"/>
      <c r="E22" s="124">
        <f t="shared" si="0"/>
        <v>0</v>
      </c>
      <c r="F22" s="124">
        <f t="shared" si="1"/>
        <v>-12.125</v>
      </c>
      <c r="G22" s="124">
        <f t="shared" si="2"/>
        <v>147.015625</v>
      </c>
      <c r="H22" s="124">
        <f t="shared" si="3"/>
        <v>0</v>
      </c>
      <c r="I22" s="124"/>
      <c r="J22" s="124">
        <f t="shared" si="4"/>
        <v>0</v>
      </c>
      <c r="K22" s="124">
        <f t="shared" si="5"/>
        <v>-11.5</v>
      </c>
      <c r="L22" s="124">
        <f t="shared" si="6"/>
        <v>132.25</v>
      </c>
      <c r="M22" s="124">
        <f t="shared" si="7"/>
        <v>0</v>
      </c>
      <c r="N22" s="124"/>
      <c r="O22" s="124">
        <f t="shared" si="8"/>
        <v>0</v>
      </c>
      <c r="P22" s="124">
        <f t="shared" si="9"/>
        <v>-6.1333333333333329</v>
      </c>
      <c r="Q22" s="124">
        <f t="shared" si="10"/>
        <v>37.617777777777775</v>
      </c>
      <c r="R22" s="124">
        <f t="shared" si="11"/>
        <v>0</v>
      </c>
      <c r="S22" s="124"/>
      <c r="T22" s="124">
        <f t="shared" si="12"/>
        <v>0</v>
      </c>
      <c r="U22" s="124">
        <f t="shared" si="13"/>
        <v>-5.1000000000000014</v>
      </c>
      <c r="V22" s="124">
        <f t="shared" si="14"/>
        <v>26.010000000000016</v>
      </c>
      <c r="W22" s="124">
        <f t="shared" si="15"/>
        <v>0</v>
      </c>
      <c r="X22" s="124"/>
      <c r="Y22" s="124">
        <f t="shared" si="16"/>
        <v>0</v>
      </c>
      <c r="Z22" s="124">
        <f t="shared" si="17"/>
        <v>-2.8666666666666671</v>
      </c>
      <c r="AA22" s="124">
        <f t="shared" si="18"/>
        <v>8.2177777777777798</v>
      </c>
      <c r="AB22" s="124">
        <f t="shared" si="19"/>
        <v>0</v>
      </c>
      <c r="AC22" s="124">
        <v>1</v>
      </c>
      <c r="AD22" s="124">
        <f t="shared" si="20"/>
        <v>28.5</v>
      </c>
      <c r="AE22" s="124">
        <f t="shared" si="21"/>
        <v>-1.6750000000000007</v>
      </c>
      <c r="AF22" s="124">
        <f t="shared" si="22"/>
        <v>2.8056250000000023</v>
      </c>
      <c r="AG22" s="124">
        <f t="shared" si="23"/>
        <v>2.8056250000000023</v>
      </c>
      <c r="AH22" s="124"/>
      <c r="AI22" s="124">
        <f t="shared" si="24"/>
        <v>0</v>
      </c>
      <c r="AJ22" s="124">
        <f t="shared" si="25"/>
        <v>-8</v>
      </c>
      <c r="AK22" s="124">
        <f t="shared" si="26"/>
        <v>64</v>
      </c>
      <c r="AL22" s="124">
        <f t="shared" si="27"/>
        <v>0</v>
      </c>
      <c r="AM22" s="124"/>
      <c r="AN22" s="124">
        <f t="shared" si="28"/>
        <v>0</v>
      </c>
      <c r="AO22" s="124">
        <f t="shared" si="29"/>
        <v>-2.6999999999999993</v>
      </c>
      <c r="AP22" s="124">
        <f t="shared" si="30"/>
        <v>7.2899999999999965</v>
      </c>
      <c r="AQ22" s="124">
        <f t="shared" si="31"/>
        <v>0</v>
      </c>
      <c r="AR22" s="124"/>
      <c r="AS22" s="124">
        <f t="shared" si="32"/>
        <v>0</v>
      </c>
      <c r="AT22" s="124">
        <f t="shared" si="33"/>
        <v>-1.1999999999999993</v>
      </c>
      <c r="AU22" s="124">
        <f t="shared" si="34"/>
        <v>1.4399999999999984</v>
      </c>
      <c r="AV22" s="124">
        <f t="shared" si="35"/>
        <v>0</v>
      </c>
      <c r="AW22" s="124">
        <v>17</v>
      </c>
      <c r="AX22" s="124">
        <f t="shared" si="36"/>
        <v>484.5</v>
      </c>
      <c r="AY22" s="124">
        <f t="shared" si="37"/>
        <v>-0.23999999999999844</v>
      </c>
      <c r="AZ22" s="124">
        <f t="shared" si="38"/>
        <v>5.7599999999999249E-2</v>
      </c>
      <c r="BA22" s="124">
        <f t="shared" si="39"/>
        <v>0.97919999999998719</v>
      </c>
      <c r="BB22" s="124">
        <v>9</v>
      </c>
      <c r="BC22" s="124">
        <f t="shared" si="40"/>
        <v>256.5</v>
      </c>
      <c r="BD22" s="124">
        <f t="shared" si="41"/>
        <v>0.55000000000000071</v>
      </c>
      <c r="BE22" s="124">
        <f t="shared" si="42"/>
        <v>0.30250000000000077</v>
      </c>
      <c r="BF22" s="124">
        <f t="shared" si="43"/>
        <v>2.7225000000000068</v>
      </c>
      <c r="BG22" s="124">
        <v>1</v>
      </c>
      <c r="BH22" s="124">
        <f t="shared" si="44"/>
        <v>28.5</v>
      </c>
      <c r="BI22" s="124">
        <f t="shared" si="45"/>
        <v>1.7199999999999989</v>
      </c>
      <c r="BJ22" s="124">
        <f t="shared" si="46"/>
        <v>2.9583999999999961</v>
      </c>
      <c r="BK22" s="124">
        <f t="shared" si="47"/>
        <v>2.9583999999999961</v>
      </c>
      <c r="BL22" s="124"/>
      <c r="BM22" s="124">
        <f t="shared" si="48"/>
        <v>0</v>
      </c>
      <c r="BN22" s="124">
        <f t="shared" si="49"/>
        <v>2.9499999999999993</v>
      </c>
      <c r="BO22" s="124">
        <f t="shared" si="50"/>
        <v>8.7024999999999952</v>
      </c>
      <c r="BP22" s="124">
        <f t="shared" si="51"/>
        <v>0</v>
      </c>
      <c r="BQ22" s="124"/>
      <c r="BR22" s="124">
        <f t="shared" si="52"/>
        <v>0</v>
      </c>
      <c r="BS22" s="124">
        <f t="shared" si="53"/>
        <v>3.1666666666666679</v>
      </c>
      <c r="BT22" s="124">
        <f t="shared" si="54"/>
        <v>10.027777777777786</v>
      </c>
      <c r="BU22" s="124">
        <f t="shared" si="55"/>
        <v>0</v>
      </c>
      <c r="BV22" s="124"/>
      <c r="BW22" s="124">
        <f t="shared" si="56"/>
        <v>0</v>
      </c>
      <c r="BX22" s="124">
        <f t="shared" si="57"/>
        <v>3.84</v>
      </c>
      <c r="BY22" s="124">
        <f t="shared" si="58"/>
        <v>14.7456</v>
      </c>
      <c r="BZ22" s="124">
        <f t="shared" si="59"/>
        <v>0</v>
      </c>
      <c r="CA22" s="124"/>
      <c r="CB22" s="124">
        <f t="shared" si="60"/>
        <v>0</v>
      </c>
      <c r="CC22" s="124">
        <f t="shared" si="61"/>
        <v>4.5</v>
      </c>
      <c r="CD22" s="124">
        <f t="shared" si="62"/>
        <v>20.25</v>
      </c>
      <c r="CE22" s="124">
        <f t="shared" si="63"/>
        <v>0</v>
      </c>
      <c r="CF22" s="124"/>
      <c r="CG22" s="124">
        <f t="shared" si="64"/>
        <v>0</v>
      </c>
      <c r="CH22" s="124">
        <f t="shared" si="65"/>
        <v>7.1000000000000014</v>
      </c>
      <c r="CI22" s="124">
        <f t="shared" si="66"/>
        <v>50.410000000000018</v>
      </c>
      <c r="CJ22" s="124">
        <f t="shared" si="67"/>
        <v>0</v>
      </c>
      <c r="CK22" s="124"/>
      <c r="CL22" s="124">
        <f t="shared" si="68"/>
        <v>0</v>
      </c>
      <c r="CM22" s="124">
        <f t="shared" si="69"/>
        <v>8.2666666666666657</v>
      </c>
      <c r="CN22" s="124">
        <f t="shared" si="70"/>
        <v>68.33777777777776</v>
      </c>
      <c r="CO22" s="124">
        <f t="shared" si="71"/>
        <v>0</v>
      </c>
      <c r="CP22" s="123"/>
      <c r="CQ22" s="124">
        <f t="shared" si="72"/>
        <v>0</v>
      </c>
      <c r="CR22" s="124">
        <f t="shared" si="73"/>
        <v>9.4333333333333336</v>
      </c>
      <c r="CS22" s="124">
        <f t="shared" si="74"/>
        <v>88.987777777777779</v>
      </c>
      <c r="CT22" s="123">
        <f t="shared" si="75"/>
        <v>0</v>
      </c>
    </row>
    <row r="23" spans="1:98">
      <c r="A23" s="126">
        <f t="shared" si="76"/>
        <v>29</v>
      </c>
      <c r="B23" s="136" t="s">
        <v>48</v>
      </c>
      <c r="C23" s="135">
        <f t="shared" si="77"/>
        <v>29.9</v>
      </c>
      <c r="D23" s="124"/>
      <c r="E23" s="124">
        <f t="shared" si="0"/>
        <v>0</v>
      </c>
      <c r="F23" s="124">
        <f t="shared" si="1"/>
        <v>-11.125</v>
      </c>
      <c r="G23" s="124">
        <f t="shared" si="2"/>
        <v>123.765625</v>
      </c>
      <c r="H23" s="124">
        <f t="shared" si="3"/>
        <v>0</v>
      </c>
      <c r="I23" s="124"/>
      <c r="J23" s="124">
        <f t="shared" si="4"/>
        <v>0</v>
      </c>
      <c r="K23" s="124">
        <f t="shared" si="5"/>
        <v>-10.5</v>
      </c>
      <c r="L23" s="124">
        <f t="shared" si="6"/>
        <v>110.25</v>
      </c>
      <c r="M23" s="124">
        <f t="shared" si="7"/>
        <v>0</v>
      </c>
      <c r="N23" s="124"/>
      <c r="O23" s="124">
        <f t="shared" si="8"/>
        <v>0</v>
      </c>
      <c r="P23" s="124">
        <f t="shared" si="9"/>
        <v>-5.1333333333333329</v>
      </c>
      <c r="Q23" s="124">
        <f t="shared" si="10"/>
        <v>26.351111111111106</v>
      </c>
      <c r="R23" s="124">
        <f t="shared" si="11"/>
        <v>0</v>
      </c>
      <c r="S23" s="124"/>
      <c r="T23" s="124">
        <f t="shared" si="12"/>
        <v>0</v>
      </c>
      <c r="U23" s="124">
        <f t="shared" si="13"/>
        <v>-4.1000000000000014</v>
      </c>
      <c r="V23" s="124">
        <f t="shared" si="14"/>
        <v>16.810000000000013</v>
      </c>
      <c r="W23" s="124">
        <f t="shared" si="15"/>
        <v>0</v>
      </c>
      <c r="X23" s="124">
        <v>1</v>
      </c>
      <c r="Y23" s="124">
        <f t="shared" si="16"/>
        <v>29.5</v>
      </c>
      <c r="Z23" s="124">
        <f t="shared" si="17"/>
        <v>-1.8666666666666671</v>
      </c>
      <c r="AA23" s="124">
        <f t="shared" si="18"/>
        <v>3.484444444444446</v>
      </c>
      <c r="AB23" s="124">
        <f t="shared" si="19"/>
        <v>3.484444444444446</v>
      </c>
      <c r="AC23" s="124">
        <v>15</v>
      </c>
      <c r="AD23" s="124">
        <f t="shared" si="20"/>
        <v>442.5</v>
      </c>
      <c r="AE23" s="124">
        <f t="shared" si="21"/>
        <v>-0.67500000000000071</v>
      </c>
      <c r="AF23" s="124">
        <f t="shared" si="22"/>
        <v>0.45562500000000095</v>
      </c>
      <c r="AG23" s="124">
        <f t="shared" si="23"/>
        <v>6.8343750000000139</v>
      </c>
      <c r="AH23" s="124"/>
      <c r="AI23" s="124">
        <f t="shared" si="24"/>
        <v>0</v>
      </c>
      <c r="AJ23" s="124">
        <f t="shared" si="25"/>
        <v>-7</v>
      </c>
      <c r="AK23" s="124">
        <f t="shared" si="26"/>
        <v>49</v>
      </c>
      <c r="AL23" s="124">
        <f t="shared" si="27"/>
        <v>0</v>
      </c>
      <c r="AM23" s="124">
        <v>1</v>
      </c>
      <c r="AN23" s="124">
        <f t="shared" si="28"/>
        <v>29.5</v>
      </c>
      <c r="AO23" s="124">
        <f t="shared" si="29"/>
        <v>-1.6999999999999993</v>
      </c>
      <c r="AP23" s="124">
        <f t="shared" si="30"/>
        <v>2.8899999999999975</v>
      </c>
      <c r="AQ23" s="124">
        <f t="shared" si="31"/>
        <v>2.8899999999999975</v>
      </c>
      <c r="AR23" s="124">
        <v>16</v>
      </c>
      <c r="AS23" s="124">
        <f t="shared" si="32"/>
        <v>472</v>
      </c>
      <c r="AT23" s="124">
        <f t="shared" si="33"/>
        <v>-0.19999999999999929</v>
      </c>
      <c r="AU23" s="124">
        <f t="shared" si="34"/>
        <v>3.9999999999999716E-2</v>
      </c>
      <c r="AV23" s="124">
        <f t="shared" si="35"/>
        <v>0.63999999999999546</v>
      </c>
      <c r="AW23" s="124">
        <v>4</v>
      </c>
      <c r="AX23" s="124">
        <f t="shared" si="36"/>
        <v>118</v>
      </c>
      <c r="AY23" s="124">
        <f t="shared" si="37"/>
        <v>0.76000000000000156</v>
      </c>
      <c r="AZ23" s="124">
        <f t="shared" si="38"/>
        <v>0.57760000000000233</v>
      </c>
      <c r="BA23" s="124">
        <f t="shared" si="39"/>
        <v>2.3104000000000093</v>
      </c>
      <c r="BB23" s="124"/>
      <c r="BC23" s="124">
        <f t="shared" si="40"/>
        <v>0</v>
      </c>
      <c r="BD23" s="124">
        <f t="shared" si="41"/>
        <v>1.5500000000000007</v>
      </c>
      <c r="BE23" s="124">
        <f t="shared" si="42"/>
        <v>2.4025000000000021</v>
      </c>
      <c r="BF23" s="124">
        <f t="shared" si="43"/>
        <v>0</v>
      </c>
      <c r="BG23" s="124"/>
      <c r="BH23" s="124">
        <f t="shared" si="44"/>
        <v>0</v>
      </c>
      <c r="BI23" s="124">
        <f t="shared" si="45"/>
        <v>2.7199999999999989</v>
      </c>
      <c r="BJ23" s="124">
        <f t="shared" si="46"/>
        <v>7.3983999999999934</v>
      </c>
      <c r="BK23" s="124">
        <f t="shared" si="47"/>
        <v>0</v>
      </c>
      <c r="BL23" s="124"/>
      <c r="BM23" s="124">
        <f t="shared" si="48"/>
        <v>0</v>
      </c>
      <c r="BN23" s="124">
        <f t="shared" si="49"/>
        <v>3.9499999999999993</v>
      </c>
      <c r="BO23" s="124">
        <f t="shared" si="50"/>
        <v>15.602499999999994</v>
      </c>
      <c r="BP23" s="124">
        <f t="shared" si="51"/>
        <v>0</v>
      </c>
      <c r="BQ23" s="124"/>
      <c r="BR23" s="124">
        <f t="shared" si="52"/>
        <v>0</v>
      </c>
      <c r="BS23" s="124">
        <f t="shared" si="53"/>
        <v>4.1666666666666679</v>
      </c>
      <c r="BT23" s="124">
        <f t="shared" si="54"/>
        <v>17.361111111111121</v>
      </c>
      <c r="BU23" s="124">
        <f t="shared" si="55"/>
        <v>0</v>
      </c>
      <c r="BV23" s="124"/>
      <c r="BW23" s="124">
        <f t="shared" si="56"/>
        <v>0</v>
      </c>
      <c r="BX23" s="124">
        <f t="shared" si="57"/>
        <v>4.84</v>
      </c>
      <c r="BY23" s="124">
        <f t="shared" si="58"/>
        <v>23.425599999999999</v>
      </c>
      <c r="BZ23" s="124">
        <f t="shared" si="59"/>
        <v>0</v>
      </c>
      <c r="CA23" s="124"/>
      <c r="CB23" s="124">
        <f t="shared" si="60"/>
        <v>0</v>
      </c>
      <c r="CC23" s="124">
        <f t="shared" si="61"/>
        <v>5.5</v>
      </c>
      <c r="CD23" s="124">
        <f t="shared" si="62"/>
        <v>30.25</v>
      </c>
      <c r="CE23" s="124">
        <f t="shared" si="63"/>
        <v>0</v>
      </c>
      <c r="CF23" s="124"/>
      <c r="CG23" s="124">
        <f t="shared" si="64"/>
        <v>0</v>
      </c>
      <c r="CH23" s="124">
        <f t="shared" si="65"/>
        <v>8.1000000000000014</v>
      </c>
      <c r="CI23" s="124">
        <f t="shared" si="66"/>
        <v>65.610000000000028</v>
      </c>
      <c r="CJ23" s="124">
        <f t="shared" si="67"/>
        <v>0</v>
      </c>
      <c r="CK23" s="124"/>
      <c r="CL23" s="124">
        <f t="shared" si="68"/>
        <v>0</v>
      </c>
      <c r="CM23" s="124">
        <f t="shared" si="69"/>
        <v>9.2666666666666657</v>
      </c>
      <c r="CN23" s="124">
        <f t="shared" si="70"/>
        <v>85.871111111111091</v>
      </c>
      <c r="CO23" s="124">
        <f t="shared" si="71"/>
        <v>0</v>
      </c>
      <c r="CP23" s="123"/>
      <c r="CQ23" s="124">
        <f t="shared" si="72"/>
        <v>0</v>
      </c>
      <c r="CR23" s="124">
        <f t="shared" si="73"/>
        <v>10.433333333333334</v>
      </c>
      <c r="CS23" s="124">
        <f t="shared" si="74"/>
        <v>108.85444444444445</v>
      </c>
      <c r="CT23" s="123">
        <f t="shared" si="75"/>
        <v>0</v>
      </c>
    </row>
    <row r="24" spans="1:98">
      <c r="A24" s="126">
        <f t="shared" si="76"/>
        <v>30</v>
      </c>
      <c r="B24" s="136" t="s">
        <v>48</v>
      </c>
      <c r="C24" s="135">
        <f t="shared" si="77"/>
        <v>30.9</v>
      </c>
      <c r="D24" s="124"/>
      <c r="E24" s="124">
        <f t="shared" si="0"/>
        <v>0</v>
      </c>
      <c r="F24" s="124">
        <f t="shared" si="1"/>
        <v>-10.125</v>
      </c>
      <c r="G24" s="124">
        <f t="shared" si="2"/>
        <v>102.515625</v>
      </c>
      <c r="H24" s="124">
        <f t="shared" si="3"/>
        <v>0</v>
      </c>
      <c r="I24" s="124"/>
      <c r="J24" s="124">
        <f t="shared" si="4"/>
        <v>0</v>
      </c>
      <c r="K24" s="124">
        <f t="shared" si="5"/>
        <v>-9.5</v>
      </c>
      <c r="L24" s="124">
        <f t="shared" si="6"/>
        <v>90.25</v>
      </c>
      <c r="M24" s="124">
        <f t="shared" si="7"/>
        <v>0</v>
      </c>
      <c r="N24" s="124"/>
      <c r="O24" s="124">
        <f t="shared" si="8"/>
        <v>0</v>
      </c>
      <c r="P24" s="124">
        <f t="shared" si="9"/>
        <v>-4.1333333333333329</v>
      </c>
      <c r="Q24" s="124">
        <f t="shared" si="10"/>
        <v>17.08444444444444</v>
      </c>
      <c r="R24" s="124">
        <f t="shared" si="11"/>
        <v>0</v>
      </c>
      <c r="S24" s="124"/>
      <c r="T24" s="124">
        <f t="shared" si="12"/>
        <v>0</v>
      </c>
      <c r="U24" s="124">
        <f t="shared" si="13"/>
        <v>-3.1000000000000014</v>
      </c>
      <c r="V24" s="124">
        <f t="shared" si="14"/>
        <v>9.6100000000000083</v>
      </c>
      <c r="W24" s="124">
        <f t="shared" si="15"/>
        <v>0</v>
      </c>
      <c r="X24" s="124">
        <v>8</v>
      </c>
      <c r="Y24" s="124">
        <f t="shared" si="16"/>
        <v>244</v>
      </c>
      <c r="Z24" s="124">
        <f t="shared" si="17"/>
        <v>-0.86666666666666714</v>
      </c>
      <c r="AA24" s="124">
        <f t="shared" si="18"/>
        <v>0.75111111111111195</v>
      </c>
      <c r="AB24" s="124">
        <f t="shared" si="19"/>
        <v>6.0088888888888956</v>
      </c>
      <c r="AC24" s="124">
        <v>20</v>
      </c>
      <c r="AD24" s="124">
        <f t="shared" si="20"/>
        <v>610</v>
      </c>
      <c r="AE24" s="124">
        <f t="shared" si="21"/>
        <v>0.32499999999999929</v>
      </c>
      <c r="AF24" s="124">
        <f t="shared" si="22"/>
        <v>0.10562499999999954</v>
      </c>
      <c r="AG24" s="124">
        <f t="shared" si="23"/>
        <v>2.1124999999999909</v>
      </c>
      <c r="AH24" s="124"/>
      <c r="AI24" s="124">
        <f t="shared" si="24"/>
        <v>0</v>
      </c>
      <c r="AJ24" s="124">
        <f t="shared" si="25"/>
        <v>-6</v>
      </c>
      <c r="AK24" s="124">
        <f t="shared" si="26"/>
        <v>36</v>
      </c>
      <c r="AL24" s="124">
        <f t="shared" si="27"/>
        <v>0</v>
      </c>
      <c r="AM24" s="124">
        <v>6</v>
      </c>
      <c r="AN24" s="124">
        <f t="shared" si="28"/>
        <v>183</v>
      </c>
      <c r="AO24" s="124">
        <f t="shared" si="29"/>
        <v>-0.69999999999999929</v>
      </c>
      <c r="AP24" s="124">
        <f t="shared" si="30"/>
        <v>0.48999999999999899</v>
      </c>
      <c r="AQ24" s="124">
        <f t="shared" si="31"/>
        <v>2.9399999999999942</v>
      </c>
      <c r="AR24" s="124">
        <v>4</v>
      </c>
      <c r="AS24" s="124">
        <f t="shared" si="32"/>
        <v>122</v>
      </c>
      <c r="AT24" s="124">
        <f t="shared" si="33"/>
        <v>0.80000000000000071</v>
      </c>
      <c r="AU24" s="124">
        <f t="shared" si="34"/>
        <v>0.64000000000000112</v>
      </c>
      <c r="AV24" s="124">
        <f t="shared" si="35"/>
        <v>2.5600000000000045</v>
      </c>
      <c r="AW24" s="124">
        <v>2</v>
      </c>
      <c r="AX24" s="124">
        <f t="shared" si="36"/>
        <v>61</v>
      </c>
      <c r="AY24" s="124">
        <f t="shared" si="37"/>
        <v>1.7600000000000016</v>
      </c>
      <c r="AZ24" s="124">
        <f t="shared" si="38"/>
        <v>3.0976000000000057</v>
      </c>
      <c r="BA24" s="124">
        <f t="shared" si="39"/>
        <v>6.1952000000000114</v>
      </c>
      <c r="BB24" s="124"/>
      <c r="BC24" s="124">
        <f t="shared" si="40"/>
        <v>0</v>
      </c>
      <c r="BD24" s="124">
        <f t="shared" si="41"/>
        <v>2.5500000000000007</v>
      </c>
      <c r="BE24" s="124">
        <f t="shared" si="42"/>
        <v>6.5025000000000039</v>
      </c>
      <c r="BF24" s="124">
        <f t="shared" si="43"/>
        <v>0</v>
      </c>
      <c r="BG24" s="124"/>
      <c r="BH24" s="124">
        <f t="shared" si="44"/>
        <v>0</v>
      </c>
      <c r="BI24" s="124">
        <f t="shared" si="45"/>
        <v>3.7199999999999989</v>
      </c>
      <c r="BJ24" s="124">
        <f t="shared" si="46"/>
        <v>13.838399999999991</v>
      </c>
      <c r="BK24" s="124">
        <f t="shared" si="47"/>
        <v>0</v>
      </c>
      <c r="BL24" s="124"/>
      <c r="BM24" s="124">
        <f t="shared" si="48"/>
        <v>0</v>
      </c>
      <c r="BN24" s="124">
        <f t="shared" si="49"/>
        <v>4.9499999999999993</v>
      </c>
      <c r="BO24" s="124">
        <f t="shared" si="50"/>
        <v>24.502499999999994</v>
      </c>
      <c r="BP24" s="124">
        <f t="shared" si="51"/>
        <v>0</v>
      </c>
      <c r="BQ24" s="124"/>
      <c r="BR24" s="124">
        <f t="shared" si="52"/>
        <v>0</v>
      </c>
      <c r="BS24" s="124">
        <f t="shared" si="53"/>
        <v>5.1666666666666679</v>
      </c>
      <c r="BT24" s="124">
        <f t="shared" si="54"/>
        <v>26.694444444444457</v>
      </c>
      <c r="BU24" s="124">
        <f t="shared" si="55"/>
        <v>0</v>
      </c>
      <c r="BV24" s="124"/>
      <c r="BW24" s="124">
        <f t="shared" si="56"/>
        <v>0</v>
      </c>
      <c r="BX24" s="124">
        <f t="shared" si="57"/>
        <v>5.84</v>
      </c>
      <c r="BY24" s="124">
        <f t="shared" si="58"/>
        <v>34.105599999999995</v>
      </c>
      <c r="BZ24" s="124">
        <f t="shared" si="59"/>
        <v>0</v>
      </c>
      <c r="CA24" s="124"/>
      <c r="CB24" s="124">
        <f t="shared" si="60"/>
        <v>0</v>
      </c>
      <c r="CC24" s="124">
        <f t="shared" si="61"/>
        <v>6.5</v>
      </c>
      <c r="CD24" s="124">
        <f t="shared" si="62"/>
        <v>42.25</v>
      </c>
      <c r="CE24" s="124">
        <f t="shared" si="63"/>
        <v>0</v>
      </c>
      <c r="CF24" s="124"/>
      <c r="CG24" s="124">
        <f t="shared" si="64"/>
        <v>0</v>
      </c>
      <c r="CH24" s="124">
        <f t="shared" si="65"/>
        <v>9.1000000000000014</v>
      </c>
      <c r="CI24" s="124">
        <f t="shared" si="66"/>
        <v>82.810000000000031</v>
      </c>
      <c r="CJ24" s="124">
        <f t="shared" si="67"/>
        <v>0</v>
      </c>
      <c r="CK24" s="124"/>
      <c r="CL24" s="124">
        <f t="shared" si="68"/>
        <v>0</v>
      </c>
      <c r="CM24" s="124">
        <f t="shared" si="69"/>
        <v>10.266666666666666</v>
      </c>
      <c r="CN24" s="124">
        <f t="shared" si="70"/>
        <v>105.40444444444442</v>
      </c>
      <c r="CO24" s="124">
        <f t="shared" si="71"/>
        <v>0</v>
      </c>
      <c r="CP24" s="123"/>
      <c r="CQ24" s="124">
        <f t="shared" si="72"/>
        <v>0</v>
      </c>
      <c r="CR24" s="124">
        <f t="shared" si="73"/>
        <v>11.433333333333334</v>
      </c>
      <c r="CS24" s="124">
        <f t="shared" si="74"/>
        <v>130.72111111111113</v>
      </c>
      <c r="CT24" s="123">
        <f t="shared" si="75"/>
        <v>0</v>
      </c>
    </row>
    <row r="25" spans="1:98">
      <c r="A25" s="126">
        <f t="shared" si="76"/>
        <v>31</v>
      </c>
      <c r="B25" s="136" t="s">
        <v>48</v>
      </c>
      <c r="C25" s="135">
        <f t="shared" si="77"/>
        <v>31.9</v>
      </c>
      <c r="D25" s="124"/>
      <c r="E25" s="124">
        <f t="shared" si="0"/>
        <v>0</v>
      </c>
      <c r="F25" s="124">
        <f t="shared" si="1"/>
        <v>-9.125</v>
      </c>
      <c r="G25" s="124">
        <f t="shared" si="2"/>
        <v>83.265625</v>
      </c>
      <c r="H25" s="124">
        <f t="shared" si="3"/>
        <v>0</v>
      </c>
      <c r="I25" s="124"/>
      <c r="J25" s="124">
        <f t="shared" si="4"/>
        <v>0</v>
      </c>
      <c r="K25" s="124">
        <f t="shared" si="5"/>
        <v>-8.5</v>
      </c>
      <c r="L25" s="124">
        <f t="shared" si="6"/>
        <v>72.25</v>
      </c>
      <c r="M25" s="124">
        <f t="shared" si="7"/>
        <v>0</v>
      </c>
      <c r="N25" s="124"/>
      <c r="O25" s="124">
        <f t="shared" si="8"/>
        <v>0</v>
      </c>
      <c r="P25" s="124">
        <f t="shared" si="9"/>
        <v>-3.1333333333333329</v>
      </c>
      <c r="Q25" s="124">
        <f t="shared" si="10"/>
        <v>9.8177777777777742</v>
      </c>
      <c r="R25" s="124">
        <f t="shared" si="11"/>
        <v>0</v>
      </c>
      <c r="S25" s="124">
        <v>3</v>
      </c>
      <c r="T25" s="124">
        <f t="shared" si="12"/>
        <v>94.5</v>
      </c>
      <c r="U25" s="124">
        <f t="shared" si="13"/>
        <v>-2.1000000000000014</v>
      </c>
      <c r="V25" s="124">
        <f t="shared" si="14"/>
        <v>4.4100000000000064</v>
      </c>
      <c r="W25" s="124">
        <f t="shared" si="15"/>
        <v>13.230000000000018</v>
      </c>
      <c r="X25" s="124">
        <v>15</v>
      </c>
      <c r="Y25" s="124">
        <f t="shared" si="16"/>
        <v>472.5</v>
      </c>
      <c r="Z25" s="124">
        <f t="shared" si="17"/>
        <v>0.13333333333333286</v>
      </c>
      <c r="AA25" s="124">
        <f t="shared" si="18"/>
        <v>1.7777777777777653E-2</v>
      </c>
      <c r="AB25" s="124">
        <f t="shared" si="19"/>
        <v>0.26666666666666478</v>
      </c>
      <c r="AC25" s="124">
        <v>4</v>
      </c>
      <c r="AD25" s="124">
        <f t="shared" si="20"/>
        <v>126</v>
      </c>
      <c r="AE25" s="124">
        <f t="shared" si="21"/>
        <v>1.3249999999999993</v>
      </c>
      <c r="AF25" s="124">
        <f t="shared" si="22"/>
        <v>1.7556249999999982</v>
      </c>
      <c r="AG25" s="124">
        <f t="shared" si="23"/>
        <v>7.0224999999999929</v>
      </c>
      <c r="AH25" s="124"/>
      <c r="AI25" s="124">
        <f t="shared" si="24"/>
        <v>0</v>
      </c>
      <c r="AJ25" s="124">
        <f t="shared" si="25"/>
        <v>-5</v>
      </c>
      <c r="AK25" s="124">
        <f t="shared" si="26"/>
        <v>25</v>
      </c>
      <c r="AL25" s="124">
        <f t="shared" si="27"/>
        <v>0</v>
      </c>
      <c r="AM25" s="124">
        <v>11</v>
      </c>
      <c r="AN25" s="124">
        <f t="shared" si="28"/>
        <v>346.5</v>
      </c>
      <c r="AO25" s="124">
        <f t="shared" si="29"/>
        <v>0.30000000000000071</v>
      </c>
      <c r="AP25" s="124">
        <f t="shared" si="30"/>
        <v>9.0000000000000427E-2</v>
      </c>
      <c r="AQ25" s="124">
        <f t="shared" si="31"/>
        <v>0.99000000000000465</v>
      </c>
      <c r="AR25" s="124"/>
      <c r="AS25" s="124">
        <f t="shared" si="32"/>
        <v>0</v>
      </c>
      <c r="AT25" s="124">
        <f t="shared" si="33"/>
        <v>1.8000000000000007</v>
      </c>
      <c r="AU25" s="124">
        <f t="shared" si="34"/>
        <v>3.2400000000000024</v>
      </c>
      <c r="AV25" s="124">
        <f t="shared" si="35"/>
        <v>0</v>
      </c>
      <c r="AW25" s="124"/>
      <c r="AX25" s="124">
        <f t="shared" si="36"/>
        <v>0</v>
      </c>
      <c r="AY25" s="124">
        <f t="shared" si="37"/>
        <v>2.7600000000000016</v>
      </c>
      <c r="AZ25" s="124">
        <f t="shared" si="38"/>
        <v>7.6176000000000084</v>
      </c>
      <c r="BA25" s="124">
        <f t="shared" si="39"/>
        <v>0</v>
      </c>
      <c r="BB25" s="124"/>
      <c r="BC25" s="124">
        <f t="shared" si="40"/>
        <v>0</v>
      </c>
      <c r="BD25" s="124">
        <f t="shared" si="41"/>
        <v>3.5500000000000007</v>
      </c>
      <c r="BE25" s="124">
        <f t="shared" si="42"/>
        <v>12.602500000000004</v>
      </c>
      <c r="BF25" s="124">
        <f t="shared" si="43"/>
        <v>0</v>
      </c>
      <c r="BG25" s="124"/>
      <c r="BH25" s="124">
        <f t="shared" si="44"/>
        <v>0</v>
      </c>
      <c r="BI25" s="124">
        <f t="shared" si="45"/>
        <v>4.7199999999999989</v>
      </c>
      <c r="BJ25" s="124">
        <f t="shared" si="46"/>
        <v>22.278399999999991</v>
      </c>
      <c r="BK25" s="124">
        <f t="shared" si="47"/>
        <v>0</v>
      </c>
      <c r="BL25" s="124"/>
      <c r="BM25" s="124">
        <f t="shared" si="48"/>
        <v>0</v>
      </c>
      <c r="BN25" s="124">
        <f t="shared" si="49"/>
        <v>5.9499999999999993</v>
      </c>
      <c r="BO25" s="124">
        <f t="shared" si="50"/>
        <v>35.402499999999989</v>
      </c>
      <c r="BP25" s="124">
        <f t="shared" si="51"/>
        <v>0</v>
      </c>
      <c r="BQ25" s="124"/>
      <c r="BR25" s="124">
        <f t="shared" si="52"/>
        <v>0</v>
      </c>
      <c r="BS25" s="124">
        <f t="shared" si="53"/>
        <v>6.1666666666666679</v>
      </c>
      <c r="BT25" s="124">
        <f t="shared" si="54"/>
        <v>38.027777777777793</v>
      </c>
      <c r="BU25" s="124">
        <f t="shared" si="55"/>
        <v>0</v>
      </c>
      <c r="BV25" s="124"/>
      <c r="BW25" s="124">
        <f t="shared" si="56"/>
        <v>0</v>
      </c>
      <c r="BX25" s="124">
        <f t="shared" si="57"/>
        <v>6.84</v>
      </c>
      <c r="BY25" s="124">
        <f t="shared" si="58"/>
        <v>46.785599999999995</v>
      </c>
      <c r="BZ25" s="124">
        <f t="shared" si="59"/>
        <v>0</v>
      </c>
      <c r="CA25" s="124"/>
      <c r="CB25" s="124">
        <f t="shared" si="60"/>
        <v>0</v>
      </c>
      <c r="CC25" s="124">
        <f t="shared" si="61"/>
        <v>7.5</v>
      </c>
      <c r="CD25" s="124">
        <f t="shared" si="62"/>
        <v>56.25</v>
      </c>
      <c r="CE25" s="124">
        <f t="shared" si="63"/>
        <v>0</v>
      </c>
      <c r="CF25" s="124"/>
      <c r="CG25" s="124">
        <f t="shared" si="64"/>
        <v>0</v>
      </c>
      <c r="CH25" s="124">
        <f t="shared" si="65"/>
        <v>10.100000000000001</v>
      </c>
      <c r="CI25" s="124">
        <f t="shared" si="66"/>
        <v>102.01000000000003</v>
      </c>
      <c r="CJ25" s="124">
        <f t="shared" si="67"/>
        <v>0</v>
      </c>
      <c r="CK25" s="124"/>
      <c r="CL25" s="124">
        <f t="shared" si="68"/>
        <v>0</v>
      </c>
      <c r="CM25" s="124">
        <f t="shared" si="69"/>
        <v>11.266666666666666</v>
      </c>
      <c r="CN25" s="124">
        <f t="shared" si="70"/>
        <v>126.93777777777775</v>
      </c>
      <c r="CO25" s="124">
        <f t="shared" si="71"/>
        <v>0</v>
      </c>
      <c r="CP25" s="123"/>
      <c r="CQ25" s="124">
        <f t="shared" si="72"/>
        <v>0</v>
      </c>
      <c r="CR25" s="124">
        <f t="shared" si="73"/>
        <v>12.433333333333334</v>
      </c>
      <c r="CS25" s="124">
        <f t="shared" si="74"/>
        <v>154.58777777777777</v>
      </c>
      <c r="CT25" s="123">
        <f t="shared" si="75"/>
        <v>0</v>
      </c>
    </row>
    <row r="26" spans="1:98">
      <c r="A26" s="126">
        <f t="shared" si="76"/>
        <v>32</v>
      </c>
      <c r="B26" s="136" t="s">
        <v>48</v>
      </c>
      <c r="C26" s="135">
        <f t="shared" si="77"/>
        <v>32.9</v>
      </c>
      <c r="D26" s="124"/>
      <c r="E26" s="124">
        <f t="shared" si="0"/>
        <v>0</v>
      </c>
      <c r="F26" s="124">
        <f t="shared" si="1"/>
        <v>-8.125</v>
      </c>
      <c r="G26" s="124">
        <f t="shared" si="2"/>
        <v>66.015625</v>
      </c>
      <c r="H26" s="124">
        <f t="shared" si="3"/>
        <v>0</v>
      </c>
      <c r="I26" s="124"/>
      <c r="J26" s="124">
        <f t="shared" si="4"/>
        <v>0</v>
      </c>
      <c r="K26" s="124">
        <f t="shared" si="5"/>
        <v>-7.5</v>
      </c>
      <c r="L26" s="124">
        <f t="shared" si="6"/>
        <v>56.25</v>
      </c>
      <c r="M26" s="124">
        <f t="shared" si="7"/>
        <v>0</v>
      </c>
      <c r="N26" s="124">
        <v>1</v>
      </c>
      <c r="O26" s="124">
        <f t="shared" si="8"/>
        <v>32.5</v>
      </c>
      <c r="P26" s="124">
        <f t="shared" si="9"/>
        <v>-2.1333333333333329</v>
      </c>
      <c r="Q26" s="124">
        <f t="shared" si="10"/>
        <v>4.5511111111111093</v>
      </c>
      <c r="R26" s="124">
        <f t="shared" si="11"/>
        <v>4.5511111111111093</v>
      </c>
      <c r="S26" s="124">
        <v>7</v>
      </c>
      <c r="T26" s="124">
        <f t="shared" si="12"/>
        <v>227.5</v>
      </c>
      <c r="U26" s="124">
        <f t="shared" si="13"/>
        <v>-1.1000000000000014</v>
      </c>
      <c r="V26" s="124">
        <f t="shared" si="14"/>
        <v>1.2100000000000031</v>
      </c>
      <c r="W26" s="124">
        <f t="shared" si="15"/>
        <v>8.470000000000022</v>
      </c>
      <c r="X26" s="124">
        <v>6</v>
      </c>
      <c r="Y26" s="124">
        <f t="shared" si="16"/>
        <v>195</v>
      </c>
      <c r="Z26" s="124">
        <f t="shared" si="17"/>
        <v>1.1333333333333329</v>
      </c>
      <c r="AA26" s="124">
        <f t="shared" si="18"/>
        <v>1.2844444444444434</v>
      </c>
      <c r="AB26" s="124">
        <f t="shared" si="19"/>
        <v>7.7066666666666599</v>
      </c>
      <c r="AC26" s="124"/>
      <c r="AD26" s="124">
        <f t="shared" si="20"/>
        <v>0</v>
      </c>
      <c r="AE26" s="124">
        <f t="shared" si="21"/>
        <v>2.3249999999999993</v>
      </c>
      <c r="AF26" s="124">
        <f t="shared" si="22"/>
        <v>5.405624999999997</v>
      </c>
      <c r="AG26" s="124">
        <f t="shared" si="23"/>
        <v>0</v>
      </c>
      <c r="AH26" s="124"/>
      <c r="AI26" s="124">
        <f t="shared" si="24"/>
        <v>0</v>
      </c>
      <c r="AJ26" s="124">
        <f t="shared" si="25"/>
        <v>-4</v>
      </c>
      <c r="AK26" s="124">
        <f t="shared" si="26"/>
        <v>16</v>
      </c>
      <c r="AL26" s="124">
        <f t="shared" si="27"/>
        <v>0</v>
      </c>
      <c r="AM26" s="124">
        <v>2</v>
      </c>
      <c r="AN26" s="124">
        <f t="shared" si="28"/>
        <v>65</v>
      </c>
      <c r="AO26" s="124">
        <f t="shared" si="29"/>
        <v>1.3000000000000007</v>
      </c>
      <c r="AP26" s="124">
        <f t="shared" si="30"/>
        <v>1.6900000000000019</v>
      </c>
      <c r="AQ26" s="124">
        <f t="shared" si="31"/>
        <v>3.3800000000000039</v>
      </c>
      <c r="AR26" s="124"/>
      <c r="AS26" s="124">
        <f t="shared" si="32"/>
        <v>0</v>
      </c>
      <c r="AT26" s="124">
        <f t="shared" si="33"/>
        <v>2.8000000000000007</v>
      </c>
      <c r="AU26" s="124">
        <f t="shared" si="34"/>
        <v>7.8400000000000043</v>
      </c>
      <c r="AV26" s="124">
        <f t="shared" si="35"/>
        <v>0</v>
      </c>
      <c r="AW26" s="124"/>
      <c r="AX26" s="124">
        <f t="shared" si="36"/>
        <v>0</v>
      </c>
      <c r="AY26" s="124">
        <f t="shared" si="37"/>
        <v>3.7600000000000016</v>
      </c>
      <c r="AZ26" s="124">
        <f t="shared" si="38"/>
        <v>14.137600000000011</v>
      </c>
      <c r="BA26" s="124">
        <f t="shared" si="39"/>
        <v>0</v>
      </c>
      <c r="BB26" s="124"/>
      <c r="BC26" s="124">
        <f t="shared" si="40"/>
        <v>0</v>
      </c>
      <c r="BD26" s="124">
        <f t="shared" si="41"/>
        <v>4.5500000000000007</v>
      </c>
      <c r="BE26" s="124">
        <f t="shared" si="42"/>
        <v>20.702500000000008</v>
      </c>
      <c r="BF26" s="124">
        <f t="shared" si="43"/>
        <v>0</v>
      </c>
      <c r="BG26" s="124"/>
      <c r="BH26" s="124">
        <f t="shared" si="44"/>
        <v>0</v>
      </c>
      <c r="BI26" s="124">
        <f t="shared" si="45"/>
        <v>5.7199999999999989</v>
      </c>
      <c r="BJ26" s="124">
        <f t="shared" si="46"/>
        <v>32.718399999999988</v>
      </c>
      <c r="BK26" s="124">
        <f t="shared" si="47"/>
        <v>0</v>
      </c>
      <c r="BL26" s="124"/>
      <c r="BM26" s="124">
        <f t="shared" si="48"/>
        <v>0</v>
      </c>
      <c r="BN26" s="124">
        <f t="shared" si="49"/>
        <v>6.9499999999999993</v>
      </c>
      <c r="BO26" s="124">
        <f t="shared" si="50"/>
        <v>48.302499999999988</v>
      </c>
      <c r="BP26" s="124">
        <f t="shared" si="51"/>
        <v>0</v>
      </c>
      <c r="BQ26" s="124"/>
      <c r="BR26" s="124">
        <f t="shared" si="52"/>
        <v>0</v>
      </c>
      <c r="BS26" s="124">
        <f t="shared" si="53"/>
        <v>7.1666666666666679</v>
      </c>
      <c r="BT26" s="124">
        <f t="shared" si="54"/>
        <v>51.361111111111128</v>
      </c>
      <c r="BU26" s="124">
        <f t="shared" si="55"/>
        <v>0</v>
      </c>
      <c r="BV26" s="124"/>
      <c r="BW26" s="124">
        <f t="shared" si="56"/>
        <v>0</v>
      </c>
      <c r="BX26" s="124">
        <f t="shared" si="57"/>
        <v>7.84</v>
      </c>
      <c r="BY26" s="124">
        <f t="shared" si="58"/>
        <v>61.465599999999995</v>
      </c>
      <c r="BZ26" s="124">
        <f t="shared" si="59"/>
        <v>0</v>
      </c>
      <c r="CA26" s="124"/>
      <c r="CB26" s="124">
        <f t="shared" si="60"/>
        <v>0</v>
      </c>
      <c r="CC26" s="124">
        <f t="shared" si="61"/>
        <v>8.5</v>
      </c>
      <c r="CD26" s="124">
        <f t="shared" si="62"/>
        <v>72.25</v>
      </c>
      <c r="CE26" s="124">
        <f t="shared" si="63"/>
        <v>0</v>
      </c>
      <c r="CF26" s="124"/>
      <c r="CG26" s="124">
        <f t="shared" si="64"/>
        <v>0</v>
      </c>
      <c r="CH26" s="124">
        <f t="shared" si="65"/>
        <v>11.100000000000001</v>
      </c>
      <c r="CI26" s="124">
        <f t="shared" si="66"/>
        <v>123.21000000000004</v>
      </c>
      <c r="CJ26" s="124">
        <f t="shared" si="67"/>
        <v>0</v>
      </c>
      <c r="CK26" s="124"/>
      <c r="CL26" s="124">
        <f t="shared" si="68"/>
        <v>0</v>
      </c>
      <c r="CM26" s="124">
        <f t="shared" si="69"/>
        <v>12.266666666666666</v>
      </c>
      <c r="CN26" s="124">
        <f t="shared" si="70"/>
        <v>150.4711111111111</v>
      </c>
      <c r="CO26" s="124">
        <f t="shared" si="71"/>
        <v>0</v>
      </c>
      <c r="CP26" s="123"/>
      <c r="CQ26" s="124">
        <f t="shared" si="72"/>
        <v>0</v>
      </c>
      <c r="CR26" s="124">
        <f t="shared" si="73"/>
        <v>13.433333333333334</v>
      </c>
      <c r="CS26" s="124">
        <f t="shared" si="74"/>
        <v>180.45444444444445</v>
      </c>
      <c r="CT26" s="123">
        <f t="shared" si="75"/>
        <v>0</v>
      </c>
    </row>
    <row r="27" spans="1:98">
      <c r="A27" s="126">
        <f t="shared" si="76"/>
        <v>33</v>
      </c>
      <c r="B27" s="136" t="s">
        <v>48</v>
      </c>
      <c r="C27" s="135">
        <f t="shared" si="77"/>
        <v>33.9</v>
      </c>
      <c r="D27" s="124"/>
      <c r="E27" s="124">
        <f t="shared" si="0"/>
        <v>0</v>
      </c>
      <c r="F27" s="124">
        <f t="shared" si="1"/>
        <v>-7.125</v>
      </c>
      <c r="G27" s="124">
        <f t="shared" si="2"/>
        <v>50.765625</v>
      </c>
      <c r="H27" s="124">
        <f t="shared" si="3"/>
        <v>0</v>
      </c>
      <c r="I27" s="124"/>
      <c r="J27" s="124">
        <f t="shared" si="4"/>
        <v>0</v>
      </c>
      <c r="K27" s="124">
        <f t="shared" si="5"/>
        <v>-6.5</v>
      </c>
      <c r="L27" s="124">
        <f t="shared" si="6"/>
        <v>42.25</v>
      </c>
      <c r="M27" s="124">
        <f t="shared" si="7"/>
        <v>0</v>
      </c>
      <c r="N27" s="124">
        <v>3</v>
      </c>
      <c r="O27" s="124">
        <f t="shared" si="8"/>
        <v>100.5</v>
      </c>
      <c r="P27" s="124">
        <f t="shared" si="9"/>
        <v>-1.1333333333333329</v>
      </c>
      <c r="Q27" s="124">
        <f t="shared" si="10"/>
        <v>1.2844444444444434</v>
      </c>
      <c r="R27" s="124">
        <f t="shared" si="11"/>
        <v>3.8533333333333299</v>
      </c>
      <c r="S27" s="124">
        <v>6</v>
      </c>
      <c r="T27" s="124">
        <f t="shared" si="12"/>
        <v>201</v>
      </c>
      <c r="U27" s="124">
        <f t="shared" si="13"/>
        <v>-0.10000000000000142</v>
      </c>
      <c r="V27" s="124">
        <f t="shared" si="14"/>
        <v>1.0000000000000285E-2</v>
      </c>
      <c r="W27" s="124">
        <f t="shared" si="15"/>
        <v>6.0000000000001705E-2</v>
      </c>
      <c r="X27" s="124"/>
      <c r="Y27" s="124">
        <f t="shared" si="16"/>
        <v>0</v>
      </c>
      <c r="Z27" s="124">
        <f t="shared" si="17"/>
        <v>2.1333333333333329</v>
      </c>
      <c r="AA27" s="124">
        <f t="shared" si="18"/>
        <v>4.5511111111111093</v>
      </c>
      <c r="AB27" s="124">
        <f t="shared" si="19"/>
        <v>0</v>
      </c>
      <c r="AC27" s="124"/>
      <c r="AD27" s="124">
        <f t="shared" si="20"/>
        <v>0</v>
      </c>
      <c r="AE27" s="124">
        <f t="shared" si="21"/>
        <v>3.3249999999999993</v>
      </c>
      <c r="AF27" s="124">
        <f t="shared" si="22"/>
        <v>11.055624999999996</v>
      </c>
      <c r="AG27" s="124">
        <f t="shared" si="23"/>
        <v>0</v>
      </c>
      <c r="AH27" s="124">
        <v>2</v>
      </c>
      <c r="AI27" s="124">
        <f t="shared" si="24"/>
        <v>67</v>
      </c>
      <c r="AJ27" s="124">
        <f t="shared" si="25"/>
        <v>-3</v>
      </c>
      <c r="AK27" s="124">
        <f t="shared" si="26"/>
        <v>9</v>
      </c>
      <c r="AL27" s="124">
        <f t="shared" si="27"/>
        <v>18</v>
      </c>
      <c r="AM27" s="124"/>
      <c r="AN27" s="124">
        <f t="shared" si="28"/>
        <v>0</v>
      </c>
      <c r="AO27" s="124">
        <f t="shared" si="29"/>
        <v>2.3000000000000007</v>
      </c>
      <c r="AP27" s="124">
        <f t="shared" si="30"/>
        <v>5.2900000000000036</v>
      </c>
      <c r="AQ27" s="124">
        <f t="shared" si="31"/>
        <v>0</v>
      </c>
      <c r="AR27" s="124"/>
      <c r="AS27" s="124">
        <f t="shared" si="32"/>
        <v>0</v>
      </c>
      <c r="AT27" s="124">
        <f t="shared" si="33"/>
        <v>3.8000000000000007</v>
      </c>
      <c r="AU27" s="124">
        <f t="shared" si="34"/>
        <v>14.440000000000005</v>
      </c>
      <c r="AV27" s="124">
        <f t="shared" si="35"/>
        <v>0</v>
      </c>
      <c r="AW27" s="124"/>
      <c r="AX27" s="124">
        <f t="shared" si="36"/>
        <v>0</v>
      </c>
      <c r="AY27" s="124">
        <f t="shared" si="37"/>
        <v>4.7600000000000016</v>
      </c>
      <c r="AZ27" s="124">
        <f t="shared" si="38"/>
        <v>22.657600000000016</v>
      </c>
      <c r="BA27" s="124">
        <f t="shared" si="39"/>
        <v>0</v>
      </c>
      <c r="BB27" s="124"/>
      <c r="BC27" s="124">
        <f t="shared" si="40"/>
        <v>0</v>
      </c>
      <c r="BD27" s="124">
        <f t="shared" si="41"/>
        <v>5.5500000000000007</v>
      </c>
      <c r="BE27" s="124">
        <f t="shared" si="42"/>
        <v>30.802500000000009</v>
      </c>
      <c r="BF27" s="124">
        <f t="shared" si="43"/>
        <v>0</v>
      </c>
      <c r="BG27" s="124"/>
      <c r="BH27" s="124">
        <f t="shared" si="44"/>
        <v>0</v>
      </c>
      <c r="BI27" s="124">
        <f t="shared" si="45"/>
        <v>6.7199999999999989</v>
      </c>
      <c r="BJ27" s="124">
        <f t="shared" si="46"/>
        <v>45.158399999999986</v>
      </c>
      <c r="BK27" s="124">
        <f t="shared" si="47"/>
        <v>0</v>
      </c>
      <c r="BL27" s="124"/>
      <c r="BM27" s="124">
        <f t="shared" si="48"/>
        <v>0</v>
      </c>
      <c r="BN27" s="124">
        <f t="shared" si="49"/>
        <v>7.9499999999999993</v>
      </c>
      <c r="BO27" s="124">
        <f t="shared" si="50"/>
        <v>63.202499999999986</v>
      </c>
      <c r="BP27" s="124">
        <f t="shared" si="51"/>
        <v>0</v>
      </c>
      <c r="BQ27" s="124"/>
      <c r="BR27" s="124">
        <f t="shared" si="52"/>
        <v>0</v>
      </c>
      <c r="BS27" s="124">
        <f t="shared" si="53"/>
        <v>8.1666666666666679</v>
      </c>
      <c r="BT27" s="124">
        <f t="shared" si="54"/>
        <v>66.694444444444457</v>
      </c>
      <c r="BU27" s="124">
        <f t="shared" si="55"/>
        <v>0</v>
      </c>
      <c r="BV27" s="124"/>
      <c r="BW27" s="124">
        <f t="shared" si="56"/>
        <v>0</v>
      </c>
      <c r="BX27" s="124">
        <f t="shared" si="57"/>
        <v>8.84</v>
      </c>
      <c r="BY27" s="124">
        <f t="shared" si="58"/>
        <v>78.145600000000002</v>
      </c>
      <c r="BZ27" s="124">
        <f t="shared" si="59"/>
        <v>0</v>
      </c>
      <c r="CA27" s="124"/>
      <c r="CB27" s="124">
        <f t="shared" si="60"/>
        <v>0</v>
      </c>
      <c r="CC27" s="124">
        <f t="shared" si="61"/>
        <v>9.5</v>
      </c>
      <c r="CD27" s="124">
        <f t="shared" si="62"/>
        <v>90.25</v>
      </c>
      <c r="CE27" s="124">
        <f t="shared" si="63"/>
        <v>0</v>
      </c>
      <c r="CF27" s="124"/>
      <c r="CG27" s="124">
        <f t="shared" si="64"/>
        <v>0</v>
      </c>
      <c r="CH27" s="124">
        <f t="shared" si="65"/>
        <v>12.100000000000001</v>
      </c>
      <c r="CI27" s="124">
        <f t="shared" si="66"/>
        <v>146.41000000000003</v>
      </c>
      <c r="CJ27" s="124">
        <f t="shared" si="67"/>
        <v>0</v>
      </c>
      <c r="CK27" s="124"/>
      <c r="CL27" s="124">
        <f t="shared" si="68"/>
        <v>0</v>
      </c>
      <c r="CM27" s="124">
        <f t="shared" si="69"/>
        <v>13.266666666666666</v>
      </c>
      <c r="CN27" s="124">
        <f t="shared" si="70"/>
        <v>176.00444444444443</v>
      </c>
      <c r="CO27" s="124">
        <f t="shared" si="71"/>
        <v>0</v>
      </c>
      <c r="CP27" s="123"/>
      <c r="CQ27" s="124">
        <f t="shared" si="72"/>
        <v>0</v>
      </c>
      <c r="CR27" s="124">
        <f t="shared" si="73"/>
        <v>14.433333333333334</v>
      </c>
      <c r="CS27" s="124">
        <f t="shared" si="74"/>
        <v>208.32111111111112</v>
      </c>
      <c r="CT27" s="123">
        <f t="shared" si="75"/>
        <v>0</v>
      </c>
    </row>
    <row r="28" spans="1:98">
      <c r="A28" s="126">
        <f t="shared" si="76"/>
        <v>34</v>
      </c>
      <c r="B28" s="136" t="s">
        <v>48</v>
      </c>
      <c r="C28" s="135">
        <f t="shared" si="77"/>
        <v>34.9</v>
      </c>
      <c r="D28" s="124"/>
      <c r="E28" s="124">
        <f t="shared" si="0"/>
        <v>0</v>
      </c>
      <c r="F28" s="124">
        <f t="shared" si="1"/>
        <v>-6.125</v>
      </c>
      <c r="G28" s="124">
        <f t="shared" si="2"/>
        <v>37.515625</v>
      </c>
      <c r="H28" s="124">
        <f t="shared" si="3"/>
        <v>0</v>
      </c>
      <c r="I28" s="124"/>
      <c r="J28" s="124">
        <f t="shared" si="4"/>
        <v>0</v>
      </c>
      <c r="K28" s="124">
        <f t="shared" si="5"/>
        <v>-5.5</v>
      </c>
      <c r="L28" s="124">
        <f t="shared" si="6"/>
        <v>30.25</v>
      </c>
      <c r="M28" s="124">
        <f t="shared" si="7"/>
        <v>0</v>
      </c>
      <c r="N28" s="124">
        <v>6</v>
      </c>
      <c r="O28" s="124">
        <f t="shared" si="8"/>
        <v>207</v>
      </c>
      <c r="P28" s="124">
        <f t="shared" si="9"/>
        <v>-0.13333333333333286</v>
      </c>
      <c r="Q28" s="124">
        <f t="shared" si="10"/>
        <v>1.7777777777777653E-2</v>
      </c>
      <c r="R28" s="124">
        <f t="shared" si="11"/>
        <v>0.10666666666666591</v>
      </c>
      <c r="S28" s="124"/>
      <c r="T28" s="124">
        <f t="shared" si="12"/>
        <v>0</v>
      </c>
      <c r="U28" s="124">
        <f t="shared" si="13"/>
        <v>0.89999999999999858</v>
      </c>
      <c r="V28" s="124">
        <f t="shared" si="14"/>
        <v>0.80999999999999739</v>
      </c>
      <c r="W28" s="124">
        <f t="shared" si="15"/>
        <v>0</v>
      </c>
      <c r="X28" s="124"/>
      <c r="Y28" s="124">
        <f t="shared" si="16"/>
        <v>0</v>
      </c>
      <c r="Z28" s="124">
        <f t="shared" si="17"/>
        <v>3.1333333333333329</v>
      </c>
      <c r="AA28" s="124">
        <f t="shared" si="18"/>
        <v>9.8177777777777742</v>
      </c>
      <c r="AB28" s="124">
        <f t="shared" si="19"/>
        <v>0</v>
      </c>
      <c r="AC28" s="124"/>
      <c r="AD28" s="124">
        <f t="shared" si="20"/>
        <v>0</v>
      </c>
      <c r="AE28" s="124">
        <f t="shared" si="21"/>
        <v>4.3249999999999993</v>
      </c>
      <c r="AF28" s="124">
        <f t="shared" si="22"/>
        <v>18.705624999999994</v>
      </c>
      <c r="AG28" s="124">
        <f t="shared" si="23"/>
        <v>0</v>
      </c>
      <c r="AH28" s="124">
        <v>2</v>
      </c>
      <c r="AI28" s="124">
        <f t="shared" si="24"/>
        <v>69</v>
      </c>
      <c r="AJ28" s="124">
        <f t="shared" si="25"/>
        <v>-2</v>
      </c>
      <c r="AK28" s="124">
        <f t="shared" si="26"/>
        <v>4</v>
      </c>
      <c r="AL28" s="124">
        <f t="shared" si="27"/>
        <v>8</v>
      </c>
      <c r="AM28" s="124"/>
      <c r="AN28" s="124">
        <f t="shared" si="28"/>
        <v>0</v>
      </c>
      <c r="AO28" s="124">
        <f t="shared" si="29"/>
        <v>3.3000000000000007</v>
      </c>
      <c r="AP28" s="124">
        <f t="shared" si="30"/>
        <v>10.890000000000004</v>
      </c>
      <c r="AQ28" s="124">
        <f t="shared" si="31"/>
        <v>0</v>
      </c>
      <c r="AR28" s="124"/>
      <c r="AS28" s="124">
        <f t="shared" si="32"/>
        <v>0</v>
      </c>
      <c r="AT28" s="124">
        <f t="shared" si="33"/>
        <v>4.8000000000000007</v>
      </c>
      <c r="AU28" s="124">
        <f t="shared" si="34"/>
        <v>23.040000000000006</v>
      </c>
      <c r="AV28" s="124">
        <f t="shared" si="35"/>
        <v>0</v>
      </c>
      <c r="AW28" s="124"/>
      <c r="AX28" s="124">
        <f t="shared" si="36"/>
        <v>0</v>
      </c>
      <c r="AY28" s="124">
        <f t="shared" si="37"/>
        <v>5.7600000000000016</v>
      </c>
      <c r="AZ28" s="124">
        <f t="shared" si="38"/>
        <v>33.17760000000002</v>
      </c>
      <c r="BA28" s="124">
        <f t="shared" si="39"/>
        <v>0</v>
      </c>
      <c r="BB28" s="124"/>
      <c r="BC28" s="124">
        <f t="shared" si="40"/>
        <v>0</v>
      </c>
      <c r="BD28" s="124">
        <f t="shared" si="41"/>
        <v>6.5500000000000007</v>
      </c>
      <c r="BE28" s="124">
        <f t="shared" si="42"/>
        <v>42.902500000000011</v>
      </c>
      <c r="BF28" s="124">
        <f t="shared" si="43"/>
        <v>0</v>
      </c>
      <c r="BG28" s="124"/>
      <c r="BH28" s="124">
        <f t="shared" si="44"/>
        <v>0</v>
      </c>
      <c r="BI28" s="124">
        <f t="shared" si="45"/>
        <v>7.7199999999999989</v>
      </c>
      <c r="BJ28" s="124">
        <f t="shared" si="46"/>
        <v>59.598399999999984</v>
      </c>
      <c r="BK28" s="124">
        <f t="shared" si="47"/>
        <v>0</v>
      </c>
      <c r="BL28" s="124"/>
      <c r="BM28" s="124">
        <f t="shared" si="48"/>
        <v>0</v>
      </c>
      <c r="BN28" s="124">
        <f t="shared" si="49"/>
        <v>8.9499999999999993</v>
      </c>
      <c r="BO28" s="124">
        <f t="shared" si="50"/>
        <v>80.102499999999992</v>
      </c>
      <c r="BP28" s="124">
        <f t="shared" si="51"/>
        <v>0</v>
      </c>
      <c r="BQ28" s="124"/>
      <c r="BR28" s="124">
        <f t="shared" si="52"/>
        <v>0</v>
      </c>
      <c r="BS28" s="124">
        <f t="shared" si="53"/>
        <v>9.1666666666666679</v>
      </c>
      <c r="BT28" s="124">
        <f t="shared" si="54"/>
        <v>84.0277777777778</v>
      </c>
      <c r="BU28" s="124">
        <f t="shared" si="55"/>
        <v>0</v>
      </c>
      <c r="BV28" s="124"/>
      <c r="BW28" s="124">
        <f t="shared" si="56"/>
        <v>0</v>
      </c>
      <c r="BX28" s="124">
        <f t="shared" si="57"/>
        <v>9.84</v>
      </c>
      <c r="BY28" s="124">
        <f t="shared" si="58"/>
        <v>96.825599999999994</v>
      </c>
      <c r="BZ28" s="124">
        <f t="shared" si="59"/>
        <v>0</v>
      </c>
      <c r="CA28" s="124"/>
      <c r="CB28" s="124">
        <f t="shared" si="60"/>
        <v>0</v>
      </c>
      <c r="CC28" s="124">
        <f t="shared" si="61"/>
        <v>10.5</v>
      </c>
      <c r="CD28" s="124">
        <f t="shared" si="62"/>
        <v>110.25</v>
      </c>
      <c r="CE28" s="124">
        <f t="shared" si="63"/>
        <v>0</v>
      </c>
      <c r="CF28" s="124"/>
      <c r="CG28" s="124">
        <f t="shared" si="64"/>
        <v>0</v>
      </c>
      <c r="CH28" s="124">
        <f t="shared" si="65"/>
        <v>13.100000000000001</v>
      </c>
      <c r="CI28" s="124">
        <f t="shared" si="66"/>
        <v>171.61000000000004</v>
      </c>
      <c r="CJ28" s="124">
        <f t="shared" si="67"/>
        <v>0</v>
      </c>
      <c r="CK28" s="124"/>
      <c r="CL28" s="124">
        <f t="shared" si="68"/>
        <v>0</v>
      </c>
      <c r="CM28" s="124">
        <f t="shared" si="69"/>
        <v>14.266666666666666</v>
      </c>
      <c r="CN28" s="124">
        <f t="shared" si="70"/>
        <v>203.53777777777776</v>
      </c>
      <c r="CO28" s="124">
        <f t="shared" si="71"/>
        <v>0</v>
      </c>
      <c r="CP28" s="123"/>
      <c r="CQ28" s="124">
        <f t="shared" si="72"/>
        <v>0</v>
      </c>
      <c r="CR28" s="124">
        <f t="shared" si="73"/>
        <v>15.433333333333334</v>
      </c>
      <c r="CS28" s="124">
        <f t="shared" si="74"/>
        <v>238.1877777777778</v>
      </c>
      <c r="CT28" s="123">
        <f t="shared" si="75"/>
        <v>0</v>
      </c>
    </row>
    <row r="29" spans="1:98">
      <c r="A29" s="126">
        <f t="shared" si="76"/>
        <v>35</v>
      </c>
      <c r="B29" s="136" t="s">
        <v>48</v>
      </c>
      <c r="C29" s="135">
        <f t="shared" si="77"/>
        <v>35.9</v>
      </c>
      <c r="D29" s="124"/>
      <c r="E29" s="124">
        <f t="shared" si="0"/>
        <v>0</v>
      </c>
      <c r="F29" s="124">
        <f t="shared" si="1"/>
        <v>-5.125</v>
      </c>
      <c r="G29" s="124">
        <f t="shared" si="2"/>
        <v>26.265625</v>
      </c>
      <c r="H29" s="124">
        <f t="shared" si="3"/>
        <v>0</v>
      </c>
      <c r="I29" s="124"/>
      <c r="J29" s="124">
        <f t="shared" si="4"/>
        <v>0</v>
      </c>
      <c r="K29" s="124">
        <f t="shared" si="5"/>
        <v>-4.5</v>
      </c>
      <c r="L29" s="124">
        <f t="shared" si="6"/>
        <v>20.25</v>
      </c>
      <c r="M29" s="124">
        <f t="shared" si="7"/>
        <v>0</v>
      </c>
      <c r="N29" s="124">
        <v>4</v>
      </c>
      <c r="O29" s="124">
        <f t="shared" si="8"/>
        <v>142</v>
      </c>
      <c r="P29" s="124">
        <f t="shared" si="9"/>
        <v>0.86666666666666714</v>
      </c>
      <c r="Q29" s="124">
        <f t="shared" si="10"/>
        <v>0.75111111111111195</v>
      </c>
      <c r="R29" s="124">
        <f t="shared" si="11"/>
        <v>3.0044444444444478</v>
      </c>
      <c r="S29" s="124">
        <v>1</v>
      </c>
      <c r="T29" s="124">
        <f t="shared" si="12"/>
        <v>35.5</v>
      </c>
      <c r="U29" s="124">
        <f t="shared" si="13"/>
        <v>1.8999999999999986</v>
      </c>
      <c r="V29" s="124">
        <f t="shared" si="14"/>
        <v>3.6099999999999945</v>
      </c>
      <c r="W29" s="124">
        <f t="shared" si="15"/>
        <v>3.6099999999999945</v>
      </c>
      <c r="X29" s="124"/>
      <c r="Y29" s="124">
        <f t="shared" si="16"/>
        <v>0</v>
      </c>
      <c r="Z29" s="124">
        <f t="shared" si="17"/>
        <v>4.1333333333333329</v>
      </c>
      <c r="AA29" s="124">
        <f t="shared" si="18"/>
        <v>17.08444444444444</v>
      </c>
      <c r="AB29" s="124">
        <f t="shared" si="19"/>
        <v>0</v>
      </c>
      <c r="AC29" s="124"/>
      <c r="AD29" s="124">
        <f t="shared" si="20"/>
        <v>0</v>
      </c>
      <c r="AE29" s="124">
        <f t="shared" si="21"/>
        <v>5.3249999999999993</v>
      </c>
      <c r="AF29" s="124">
        <f t="shared" si="22"/>
        <v>28.355624999999993</v>
      </c>
      <c r="AG29" s="124">
        <f t="shared" si="23"/>
        <v>0</v>
      </c>
      <c r="AH29" s="124">
        <v>2</v>
      </c>
      <c r="AI29" s="124">
        <f t="shared" si="24"/>
        <v>71</v>
      </c>
      <c r="AJ29" s="124">
        <f t="shared" si="25"/>
        <v>-1</v>
      </c>
      <c r="AK29" s="124">
        <f t="shared" si="26"/>
        <v>1</v>
      </c>
      <c r="AL29" s="124">
        <f t="shared" si="27"/>
        <v>2</v>
      </c>
      <c r="AM29" s="124"/>
      <c r="AN29" s="124">
        <f t="shared" si="28"/>
        <v>0</v>
      </c>
      <c r="AO29" s="124">
        <f t="shared" si="29"/>
        <v>4.3000000000000007</v>
      </c>
      <c r="AP29" s="124">
        <f t="shared" si="30"/>
        <v>18.490000000000006</v>
      </c>
      <c r="AQ29" s="124">
        <f t="shared" si="31"/>
        <v>0</v>
      </c>
      <c r="AR29" s="124"/>
      <c r="AS29" s="124">
        <f t="shared" si="32"/>
        <v>0</v>
      </c>
      <c r="AT29" s="124">
        <f t="shared" si="33"/>
        <v>5.8000000000000007</v>
      </c>
      <c r="AU29" s="124">
        <f t="shared" si="34"/>
        <v>33.640000000000008</v>
      </c>
      <c r="AV29" s="124">
        <f t="shared" si="35"/>
        <v>0</v>
      </c>
      <c r="AW29" s="124"/>
      <c r="AX29" s="124">
        <f t="shared" si="36"/>
        <v>0</v>
      </c>
      <c r="AY29" s="124">
        <f t="shared" si="37"/>
        <v>6.7600000000000016</v>
      </c>
      <c r="AZ29" s="124">
        <f t="shared" si="38"/>
        <v>45.697600000000023</v>
      </c>
      <c r="BA29" s="124">
        <f t="shared" si="39"/>
        <v>0</v>
      </c>
      <c r="BB29" s="124"/>
      <c r="BC29" s="124">
        <f t="shared" si="40"/>
        <v>0</v>
      </c>
      <c r="BD29" s="124">
        <f t="shared" si="41"/>
        <v>7.5500000000000007</v>
      </c>
      <c r="BE29" s="124">
        <f t="shared" si="42"/>
        <v>57.002500000000012</v>
      </c>
      <c r="BF29" s="124">
        <f t="shared" si="43"/>
        <v>0</v>
      </c>
      <c r="BG29" s="124"/>
      <c r="BH29" s="124">
        <f t="shared" si="44"/>
        <v>0</v>
      </c>
      <c r="BI29" s="124">
        <f t="shared" si="45"/>
        <v>8.7199999999999989</v>
      </c>
      <c r="BJ29" s="124">
        <f t="shared" si="46"/>
        <v>76.038399999999982</v>
      </c>
      <c r="BK29" s="124">
        <f t="shared" si="47"/>
        <v>0</v>
      </c>
      <c r="BL29" s="124"/>
      <c r="BM29" s="124">
        <f t="shared" si="48"/>
        <v>0</v>
      </c>
      <c r="BN29" s="124">
        <f t="shared" si="49"/>
        <v>9.9499999999999993</v>
      </c>
      <c r="BO29" s="124">
        <f t="shared" si="50"/>
        <v>99.002499999999984</v>
      </c>
      <c r="BP29" s="124">
        <f t="shared" si="51"/>
        <v>0</v>
      </c>
      <c r="BQ29" s="124"/>
      <c r="BR29" s="124">
        <f t="shared" si="52"/>
        <v>0</v>
      </c>
      <c r="BS29" s="124">
        <f t="shared" si="53"/>
        <v>10.166666666666668</v>
      </c>
      <c r="BT29" s="124">
        <f t="shared" si="54"/>
        <v>103.36111111111113</v>
      </c>
      <c r="BU29" s="124">
        <f t="shared" si="55"/>
        <v>0</v>
      </c>
      <c r="BV29" s="124"/>
      <c r="BW29" s="124">
        <f t="shared" si="56"/>
        <v>0</v>
      </c>
      <c r="BX29" s="124">
        <f t="shared" si="57"/>
        <v>10.84</v>
      </c>
      <c r="BY29" s="124">
        <f t="shared" si="58"/>
        <v>117.5056</v>
      </c>
      <c r="BZ29" s="124">
        <f t="shared" si="59"/>
        <v>0</v>
      </c>
      <c r="CA29" s="124"/>
      <c r="CB29" s="124">
        <f t="shared" si="60"/>
        <v>0</v>
      </c>
      <c r="CC29" s="124">
        <f t="shared" si="61"/>
        <v>11.5</v>
      </c>
      <c r="CD29" s="124">
        <f t="shared" si="62"/>
        <v>132.25</v>
      </c>
      <c r="CE29" s="124">
        <f t="shared" si="63"/>
        <v>0</v>
      </c>
      <c r="CF29" s="124"/>
      <c r="CG29" s="124">
        <f t="shared" si="64"/>
        <v>0</v>
      </c>
      <c r="CH29" s="124">
        <f t="shared" si="65"/>
        <v>14.100000000000001</v>
      </c>
      <c r="CI29" s="124">
        <f t="shared" si="66"/>
        <v>198.81000000000003</v>
      </c>
      <c r="CJ29" s="124">
        <f t="shared" si="67"/>
        <v>0</v>
      </c>
      <c r="CK29" s="124"/>
      <c r="CL29" s="124">
        <f t="shared" si="68"/>
        <v>0</v>
      </c>
      <c r="CM29" s="124">
        <f t="shared" si="69"/>
        <v>15.266666666666666</v>
      </c>
      <c r="CN29" s="124">
        <f t="shared" si="70"/>
        <v>233.07111111111109</v>
      </c>
      <c r="CO29" s="124">
        <f t="shared" si="71"/>
        <v>0</v>
      </c>
      <c r="CP29" s="123"/>
      <c r="CQ29" s="124">
        <f t="shared" si="72"/>
        <v>0</v>
      </c>
      <c r="CR29" s="124">
        <f t="shared" si="73"/>
        <v>16.433333333333334</v>
      </c>
      <c r="CS29" s="124">
        <f t="shared" si="74"/>
        <v>270.05444444444447</v>
      </c>
      <c r="CT29" s="123">
        <f t="shared" si="75"/>
        <v>0</v>
      </c>
    </row>
    <row r="30" spans="1:98">
      <c r="A30" s="126">
        <f t="shared" si="76"/>
        <v>36</v>
      </c>
      <c r="B30" s="136" t="s">
        <v>48</v>
      </c>
      <c r="C30" s="135">
        <f t="shared" si="77"/>
        <v>36.9</v>
      </c>
      <c r="D30" s="124">
        <v>1</v>
      </c>
      <c r="E30" s="124">
        <f t="shared" si="0"/>
        <v>36.5</v>
      </c>
      <c r="F30" s="124">
        <f t="shared" si="1"/>
        <v>-4.125</v>
      </c>
      <c r="G30" s="124">
        <f t="shared" si="2"/>
        <v>17.015625</v>
      </c>
      <c r="H30" s="124">
        <f t="shared" si="3"/>
        <v>17.015625</v>
      </c>
      <c r="I30" s="124">
        <v>1</v>
      </c>
      <c r="J30" s="124">
        <f t="shared" si="4"/>
        <v>36.5</v>
      </c>
      <c r="K30" s="124">
        <f t="shared" si="5"/>
        <v>-3.5</v>
      </c>
      <c r="L30" s="124">
        <f t="shared" si="6"/>
        <v>12.25</v>
      </c>
      <c r="M30" s="124">
        <f t="shared" si="7"/>
        <v>12.25</v>
      </c>
      <c r="N30" s="124"/>
      <c r="O30" s="124">
        <f t="shared" si="8"/>
        <v>0</v>
      </c>
      <c r="P30" s="124">
        <f t="shared" si="9"/>
        <v>1.8666666666666671</v>
      </c>
      <c r="Q30" s="124">
        <f t="shared" si="10"/>
        <v>3.484444444444446</v>
      </c>
      <c r="R30" s="124">
        <f t="shared" si="11"/>
        <v>0</v>
      </c>
      <c r="S30" s="124"/>
      <c r="T30" s="124">
        <f t="shared" si="12"/>
        <v>0</v>
      </c>
      <c r="U30" s="124">
        <f t="shared" si="13"/>
        <v>2.8999999999999986</v>
      </c>
      <c r="V30" s="124">
        <f t="shared" si="14"/>
        <v>8.4099999999999913</v>
      </c>
      <c r="W30" s="124">
        <f t="shared" si="15"/>
        <v>0</v>
      </c>
      <c r="X30" s="124"/>
      <c r="Y30" s="124">
        <f t="shared" si="16"/>
        <v>0</v>
      </c>
      <c r="Z30" s="124">
        <f t="shared" si="17"/>
        <v>5.1333333333333329</v>
      </c>
      <c r="AA30" s="124">
        <f t="shared" si="18"/>
        <v>26.351111111111106</v>
      </c>
      <c r="AB30" s="124">
        <f t="shared" si="19"/>
        <v>0</v>
      </c>
      <c r="AC30" s="124"/>
      <c r="AD30" s="124">
        <f t="shared" si="20"/>
        <v>0</v>
      </c>
      <c r="AE30" s="124">
        <f t="shared" si="21"/>
        <v>6.3249999999999993</v>
      </c>
      <c r="AF30" s="124">
        <f t="shared" si="22"/>
        <v>40.005624999999988</v>
      </c>
      <c r="AG30" s="124">
        <f t="shared" si="23"/>
        <v>0</v>
      </c>
      <c r="AH30" s="124"/>
      <c r="AI30" s="124">
        <f t="shared" si="24"/>
        <v>0</v>
      </c>
      <c r="AJ30" s="124">
        <f t="shared" si="25"/>
        <v>0</v>
      </c>
      <c r="AK30" s="124">
        <f t="shared" si="26"/>
        <v>0</v>
      </c>
      <c r="AL30" s="124">
        <f t="shared" si="27"/>
        <v>0</v>
      </c>
      <c r="AM30" s="124"/>
      <c r="AN30" s="124">
        <f t="shared" si="28"/>
        <v>0</v>
      </c>
      <c r="AO30" s="124">
        <f t="shared" si="29"/>
        <v>5.3000000000000007</v>
      </c>
      <c r="AP30" s="124">
        <f t="shared" si="30"/>
        <v>28.090000000000007</v>
      </c>
      <c r="AQ30" s="124">
        <f t="shared" si="31"/>
        <v>0</v>
      </c>
      <c r="AR30" s="124"/>
      <c r="AS30" s="124">
        <f t="shared" si="32"/>
        <v>0</v>
      </c>
      <c r="AT30" s="124">
        <f t="shared" si="33"/>
        <v>6.8000000000000007</v>
      </c>
      <c r="AU30" s="124">
        <f t="shared" si="34"/>
        <v>46.240000000000009</v>
      </c>
      <c r="AV30" s="124">
        <f t="shared" si="35"/>
        <v>0</v>
      </c>
      <c r="AW30" s="124"/>
      <c r="AX30" s="124">
        <f t="shared" si="36"/>
        <v>0</v>
      </c>
      <c r="AY30" s="124">
        <f t="shared" si="37"/>
        <v>7.7600000000000016</v>
      </c>
      <c r="AZ30" s="124">
        <f t="shared" si="38"/>
        <v>60.217600000000026</v>
      </c>
      <c r="BA30" s="124">
        <f t="shared" si="39"/>
        <v>0</v>
      </c>
      <c r="BB30" s="124"/>
      <c r="BC30" s="124">
        <f t="shared" si="40"/>
        <v>0</v>
      </c>
      <c r="BD30" s="124">
        <f t="shared" si="41"/>
        <v>8.5500000000000007</v>
      </c>
      <c r="BE30" s="124">
        <f t="shared" si="42"/>
        <v>73.102500000000006</v>
      </c>
      <c r="BF30" s="124">
        <f t="shared" si="43"/>
        <v>0</v>
      </c>
      <c r="BG30" s="124"/>
      <c r="BH30" s="124">
        <f t="shared" si="44"/>
        <v>0</v>
      </c>
      <c r="BI30" s="124">
        <f t="shared" si="45"/>
        <v>9.7199999999999989</v>
      </c>
      <c r="BJ30" s="124">
        <f t="shared" si="46"/>
        <v>94.478399999999979</v>
      </c>
      <c r="BK30" s="124">
        <f t="shared" si="47"/>
        <v>0</v>
      </c>
      <c r="BL30" s="124"/>
      <c r="BM30" s="124">
        <f t="shared" si="48"/>
        <v>0</v>
      </c>
      <c r="BN30" s="124">
        <f t="shared" si="49"/>
        <v>10.95</v>
      </c>
      <c r="BO30" s="124">
        <f t="shared" si="50"/>
        <v>119.90249999999999</v>
      </c>
      <c r="BP30" s="124">
        <f t="shared" si="51"/>
        <v>0</v>
      </c>
      <c r="BQ30" s="124"/>
      <c r="BR30" s="124">
        <f t="shared" si="52"/>
        <v>0</v>
      </c>
      <c r="BS30" s="124">
        <f t="shared" si="53"/>
        <v>11.166666666666668</v>
      </c>
      <c r="BT30" s="124">
        <f t="shared" si="54"/>
        <v>124.69444444444447</v>
      </c>
      <c r="BU30" s="124">
        <f t="shared" si="55"/>
        <v>0</v>
      </c>
      <c r="BV30" s="124"/>
      <c r="BW30" s="124">
        <f t="shared" si="56"/>
        <v>0</v>
      </c>
      <c r="BX30" s="124">
        <f t="shared" si="57"/>
        <v>11.84</v>
      </c>
      <c r="BY30" s="124">
        <f t="shared" si="58"/>
        <v>140.18559999999999</v>
      </c>
      <c r="BZ30" s="124">
        <f t="shared" si="59"/>
        <v>0</v>
      </c>
      <c r="CA30" s="124"/>
      <c r="CB30" s="124">
        <f t="shared" si="60"/>
        <v>0</v>
      </c>
      <c r="CC30" s="124">
        <f t="shared" si="61"/>
        <v>12.5</v>
      </c>
      <c r="CD30" s="124">
        <f t="shared" si="62"/>
        <v>156.25</v>
      </c>
      <c r="CE30" s="124">
        <f t="shared" si="63"/>
        <v>0</v>
      </c>
      <c r="CF30" s="124"/>
      <c r="CG30" s="124">
        <f t="shared" si="64"/>
        <v>0</v>
      </c>
      <c r="CH30" s="124">
        <f t="shared" si="65"/>
        <v>15.100000000000001</v>
      </c>
      <c r="CI30" s="124">
        <f t="shared" si="66"/>
        <v>228.01000000000005</v>
      </c>
      <c r="CJ30" s="124">
        <f t="shared" si="67"/>
        <v>0</v>
      </c>
      <c r="CK30" s="124"/>
      <c r="CL30" s="124">
        <f t="shared" si="68"/>
        <v>0</v>
      </c>
      <c r="CM30" s="124">
        <f t="shared" si="69"/>
        <v>16.266666666666666</v>
      </c>
      <c r="CN30" s="124">
        <f t="shared" si="70"/>
        <v>264.60444444444443</v>
      </c>
      <c r="CO30" s="124">
        <f t="shared" si="71"/>
        <v>0</v>
      </c>
      <c r="CP30" s="123"/>
      <c r="CQ30" s="124">
        <f t="shared" si="72"/>
        <v>0</v>
      </c>
      <c r="CR30" s="124">
        <f t="shared" si="73"/>
        <v>17.433333333333334</v>
      </c>
      <c r="CS30" s="124">
        <f t="shared" si="74"/>
        <v>303.92111111111114</v>
      </c>
      <c r="CT30" s="123">
        <f t="shared" si="75"/>
        <v>0</v>
      </c>
    </row>
    <row r="31" spans="1:98">
      <c r="A31" s="126">
        <f t="shared" si="76"/>
        <v>37</v>
      </c>
      <c r="B31" s="136" t="s">
        <v>48</v>
      </c>
      <c r="C31" s="135">
        <f t="shared" si="77"/>
        <v>37.9</v>
      </c>
      <c r="D31" s="124"/>
      <c r="E31" s="124">
        <f t="shared" si="0"/>
        <v>0</v>
      </c>
      <c r="F31" s="124">
        <f t="shared" si="1"/>
        <v>-3.125</v>
      </c>
      <c r="G31" s="124">
        <f t="shared" si="2"/>
        <v>9.765625</v>
      </c>
      <c r="H31" s="124">
        <f t="shared" si="3"/>
        <v>0</v>
      </c>
      <c r="I31" s="124">
        <v>1</v>
      </c>
      <c r="J31" s="124">
        <f t="shared" si="4"/>
        <v>37.5</v>
      </c>
      <c r="K31" s="124">
        <f t="shared" si="5"/>
        <v>-2.5</v>
      </c>
      <c r="L31" s="124">
        <f t="shared" si="6"/>
        <v>6.25</v>
      </c>
      <c r="M31" s="124">
        <f t="shared" si="7"/>
        <v>6.25</v>
      </c>
      <c r="N31" s="124">
        <v>1</v>
      </c>
      <c r="O31" s="124">
        <f t="shared" si="8"/>
        <v>37.5</v>
      </c>
      <c r="P31" s="124">
        <f t="shared" si="9"/>
        <v>2.8666666666666671</v>
      </c>
      <c r="Q31" s="124">
        <f t="shared" si="10"/>
        <v>8.2177777777777798</v>
      </c>
      <c r="R31" s="124">
        <f t="shared" si="11"/>
        <v>8.2177777777777798</v>
      </c>
      <c r="S31" s="124">
        <v>2</v>
      </c>
      <c r="T31" s="124">
        <f t="shared" si="12"/>
        <v>75</v>
      </c>
      <c r="U31" s="124">
        <f t="shared" si="13"/>
        <v>3.8999999999999986</v>
      </c>
      <c r="V31" s="124">
        <f t="shared" si="14"/>
        <v>15.209999999999988</v>
      </c>
      <c r="W31" s="124">
        <f t="shared" si="15"/>
        <v>30.419999999999977</v>
      </c>
      <c r="X31" s="124"/>
      <c r="Y31" s="124">
        <f t="shared" si="16"/>
        <v>0</v>
      </c>
      <c r="Z31" s="124">
        <f t="shared" si="17"/>
        <v>6.1333333333333329</v>
      </c>
      <c r="AA31" s="124">
        <f t="shared" si="18"/>
        <v>37.617777777777775</v>
      </c>
      <c r="AB31" s="124">
        <f t="shared" si="19"/>
        <v>0</v>
      </c>
      <c r="AC31" s="124"/>
      <c r="AD31" s="124">
        <f t="shared" si="20"/>
        <v>0</v>
      </c>
      <c r="AE31" s="124">
        <f t="shared" si="21"/>
        <v>7.3249999999999993</v>
      </c>
      <c r="AF31" s="124">
        <f t="shared" si="22"/>
        <v>53.655624999999986</v>
      </c>
      <c r="AG31" s="124">
        <f t="shared" si="23"/>
        <v>0</v>
      </c>
      <c r="AH31" s="124">
        <v>2</v>
      </c>
      <c r="AI31" s="124">
        <f t="shared" si="24"/>
        <v>75</v>
      </c>
      <c r="AJ31" s="124">
        <f t="shared" si="25"/>
        <v>1</v>
      </c>
      <c r="AK31" s="124">
        <f t="shared" si="26"/>
        <v>1</v>
      </c>
      <c r="AL31" s="124">
        <f t="shared" si="27"/>
        <v>2</v>
      </c>
      <c r="AM31" s="124"/>
      <c r="AN31" s="124">
        <f t="shared" si="28"/>
        <v>0</v>
      </c>
      <c r="AO31" s="124">
        <f t="shared" si="29"/>
        <v>6.3000000000000007</v>
      </c>
      <c r="AP31" s="124">
        <f t="shared" si="30"/>
        <v>39.690000000000012</v>
      </c>
      <c r="AQ31" s="124">
        <f t="shared" si="31"/>
        <v>0</v>
      </c>
      <c r="AR31" s="124"/>
      <c r="AS31" s="124">
        <f t="shared" si="32"/>
        <v>0</v>
      </c>
      <c r="AT31" s="124">
        <f t="shared" si="33"/>
        <v>7.8000000000000007</v>
      </c>
      <c r="AU31" s="124">
        <f t="shared" si="34"/>
        <v>60.840000000000011</v>
      </c>
      <c r="AV31" s="124">
        <f t="shared" si="35"/>
        <v>0</v>
      </c>
      <c r="AW31" s="124"/>
      <c r="AX31" s="124">
        <f t="shared" si="36"/>
        <v>0</v>
      </c>
      <c r="AY31" s="124">
        <f t="shared" si="37"/>
        <v>8.7600000000000016</v>
      </c>
      <c r="AZ31" s="124">
        <f t="shared" si="38"/>
        <v>76.737600000000029</v>
      </c>
      <c r="BA31" s="124">
        <f t="shared" si="39"/>
        <v>0</v>
      </c>
      <c r="BB31" s="124"/>
      <c r="BC31" s="124">
        <f t="shared" si="40"/>
        <v>0</v>
      </c>
      <c r="BD31" s="124">
        <f t="shared" si="41"/>
        <v>9.5500000000000007</v>
      </c>
      <c r="BE31" s="124">
        <f t="shared" si="42"/>
        <v>91.202500000000015</v>
      </c>
      <c r="BF31" s="124">
        <f t="shared" si="43"/>
        <v>0</v>
      </c>
      <c r="BG31" s="124"/>
      <c r="BH31" s="124">
        <f t="shared" si="44"/>
        <v>0</v>
      </c>
      <c r="BI31" s="124">
        <f t="shared" si="45"/>
        <v>10.719999999999999</v>
      </c>
      <c r="BJ31" s="124">
        <f t="shared" si="46"/>
        <v>114.91839999999998</v>
      </c>
      <c r="BK31" s="124">
        <f t="shared" si="47"/>
        <v>0</v>
      </c>
      <c r="BL31" s="124"/>
      <c r="BM31" s="124">
        <f t="shared" si="48"/>
        <v>0</v>
      </c>
      <c r="BN31" s="124">
        <f t="shared" si="49"/>
        <v>11.95</v>
      </c>
      <c r="BO31" s="124">
        <f t="shared" si="50"/>
        <v>142.80249999999998</v>
      </c>
      <c r="BP31" s="124">
        <f t="shared" si="51"/>
        <v>0</v>
      </c>
      <c r="BQ31" s="124"/>
      <c r="BR31" s="124">
        <f t="shared" si="52"/>
        <v>0</v>
      </c>
      <c r="BS31" s="124">
        <f t="shared" si="53"/>
        <v>12.166666666666668</v>
      </c>
      <c r="BT31" s="124">
        <f t="shared" si="54"/>
        <v>148.0277777777778</v>
      </c>
      <c r="BU31" s="124">
        <f t="shared" si="55"/>
        <v>0</v>
      </c>
      <c r="BV31" s="124"/>
      <c r="BW31" s="124">
        <f t="shared" si="56"/>
        <v>0</v>
      </c>
      <c r="BX31" s="124">
        <f t="shared" si="57"/>
        <v>12.84</v>
      </c>
      <c r="BY31" s="124">
        <f t="shared" si="58"/>
        <v>164.8656</v>
      </c>
      <c r="BZ31" s="124">
        <f t="shared" si="59"/>
        <v>0</v>
      </c>
      <c r="CA31" s="124"/>
      <c r="CB31" s="124">
        <f t="shared" si="60"/>
        <v>0</v>
      </c>
      <c r="CC31" s="124">
        <f t="shared" si="61"/>
        <v>13.5</v>
      </c>
      <c r="CD31" s="124">
        <f t="shared" si="62"/>
        <v>182.25</v>
      </c>
      <c r="CE31" s="124">
        <f t="shared" si="63"/>
        <v>0</v>
      </c>
      <c r="CF31" s="124"/>
      <c r="CG31" s="124">
        <f t="shared" si="64"/>
        <v>0</v>
      </c>
      <c r="CH31" s="124">
        <f t="shared" si="65"/>
        <v>16.100000000000001</v>
      </c>
      <c r="CI31" s="124">
        <f t="shared" si="66"/>
        <v>259.21000000000004</v>
      </c>
      <c r="CJ31" s="124">
        <f t="shared" si="67"/>
        <v>0</v>
      </c>
      <c r="CK31" s="124"/>
      <c r="CL31" s="124">
        <f t="shared" si="68"/>
        <v>0</v>
      </c>
      <c r="CM31" s="124">
        <f t="shared" si="69"/>
        <v>17.266666666666666</v>
      </c>
      <c r="CN31" s="124">
        <f t="shared" si="70"/>
        <v>298.13777777777773</v>
      </c>
      <c r="CO31" s="124">
        <f t="shared" si="71"/>
        <v>0</v>
      </c>
      <c r="CP31" s="123"/>
      <c r="CQ31" s="124">
        <f t="shared" si="72"/>
        <v>0</v>
      </c>
      <c r="CR31" s="124">
        <f t="shared" si="73"/>
        <v>18.433333333333334</v>
      </c>
      <c r="CS31" s="124">
        <f t="shared" si="74"/>
        <v>339.78777777777776</v>
      </c>
      <c r="CT31" s="123">
        <f t="shared" si="75"/>
        <v>0</v>
      </c>
    </row>
    <row r="32" spans="1:98">
      <c r="A32" s="126">
        <f t="shared" si="76"/>
        <v>38</v>
      </c>
      <c r="B32" s="136" t="s">
        <v>48</v>
      </c>
      <c r="C32" s="135">
        <f t="shared" si="77"/>
        <v>38.9</v>
      </c>
      <c r="D32" s="124"/>
      <c r="E32" s="124">
        <f t="shared" si="0"/>
        <v>0</v>
      </c>
      <c r="F32" s="124">
        <f t="shared" si="1"/>
        <v>-2.125</v>
      </c>
      <c r="G32" s="124">
        <f t="shared" si="2"/>
        <v>4.515625</v>
      </c>
      <c r="H32" s="124">
        <f t="shared" si="3"/>
        <v>0</v>
      </c>
      <c r="I32" s="124">
        <v>2</v>
      </c>
      <c r="J32" s="124">
        <f t="shared" si="4"/>
        <v>77</v>
      </c>
      <c r="K32" s="124">
        <f t="shared" si="5"/>
        <v>-1.5</v>
      </c>
      <c r="L32" s="124">
        <f t="shared" si="6"/>
        <v>2.25</v>
      </c>
      <c r="M32" s="124">
        <f t="shared" si="7"/>
        <v>4.5</v>
      </c>
      <c r="N32" s="124"/>
      <c r="O32" s="124">
        <f t="shared" si="8"/>
        <v>0</v>
      </c>
      <c r="P32" s="124">
        <f t="shared" si="9"/>
        <v>3.8666666666666671</v>
      </c>
      <c r="Q32" s="124">
        <f t="shared" si="10"/>
        <v>14.951111111111114</v>
      </c>
      <c r="R32" s="124">
        <f t="shared" si="11"/>
        <v>0</v>
      </c>
      <c r="S32" s="124">
        <v>1</v>
      </c>
      <c r="T32" s="124">
        <f t="shared" si="12"/>
        <v>38.5</v>
      </c>
      <c r="U32" s="124">
        <f t="shared" si="13"/>
        <v>4.8999999999999986</v>
      </c>
      <c r="V32" s="124">
        <f t="shared" si="14"/>
        <v>24.009999999999987</v>
      </c>
      <c r="W32" s="124">
        <f t="shared" si="15"/>
        <v>24.009999999999987</v>
      </c>
      <c r="X32" s="124"/>
      <c r="Y32" s="124">
        <f t="shared" si="16"/>
        <v>0</v>
      </c>
      <c r="Z32" s="124">
        <f t="shared" si="17"/>
        <v>7.1333333333333329</v>
      </c>
      <c r="AA32" s="124">
        <f t="shared" si="18"/>
        <v>50.884444444444441</v>
      </c>
      <c r="AB32" s="124">
        <f t="shared" si="19"/>
        <v>0</v>
      </c>
      <c r="AC32" s="124"/>
      <c r="AD32" s="124">
        <f t="shared" si="20"/>
        <v>0</v>
      </c>
      <c r="AE32" s="124">
        <f t="shared" si="21"/>
        <v>8.3249999999999993</v>
      </c>
      <c r="AF32" s="124">
        <f t="shared" si="22"/>
        <v>69.305624999999992</v>
      </c>
      <c r="AG32" s="124">
        <f t="shared" si="23"/>
        <v>0</v>
      </c>
      <c r="AH32" s="124"/>
      <c r="AI32" s="124">
        <f t="shared" si="24"/>
        <v>0</v>
      </c>
      <c r="AJ32" s="124">
        <f t="shared" si="25"/>
        <v>2</v>
      </c>
      <c r="AK32" s="124">
        <f t="shared" si="26"/>
        <v>4</v>
      </c>
      <c r="AL32" s="124">
        <f t="shared" si="27"/>
        <v>0</v>
      </c>
      <c r="AM32" s="124"/>
      <c r="AN32" s="124">
        <f t="shared" si="28"/>
        <v>0</v>
      </c>
      <c r="AO32" s="124">
        <f t="shared" si="29"/>
        <v>7.3000000000000007</v>
      </c>
      <c r="AP32" s="124">
        <f t="shared" si="30"/>
        <v>53.290000000000013</v>
      </c>
      <c r="AQ32" s="124">
        <f t="shared" si="31"/>
        <v>0</v>
      </c>
      <c r="AR32" s="124"/>
      <c r="AS32" s="124">
        <f t="shared" si="32"/>
        <v>0</v>
      </c>
      <c r="AT32" s="124">
        <f t="shared" si="33"/>
        <v>8.8000000000000007</v>
      </c>
      <c r="AU32" s="124">
        <f t="shared" si="34"/>
        <v>77.440000000000012</v>
      </c>
      <c r="AV32" s="124">
        <f t="shared" si="35"/>
        <v>0</v>
      </c>
      <c r="AW32" s="124"/>
      <c r="AX32" s="124">
        <f t="shared" si="36"/>
        <v>0</v>
      </c>
      <c r="AY32" s="124">
        <f t="shared" si="37"/>
        <v>9.7600000000000016</v>
      </c>
      <c r="AZ32" s="124">
        <f t="shared" si="38"/>
        <v>95.257600000000025</v>
      </c>
      <c r="BA32" s="124">
        <f t="shared" si="39"/>
        <v>0</v>
      </c>
      <c r="BB32" s="124"/>
      <c r="BC32" s="124">
        <f t="shared" si="40"/>
        <v>0</v>
      </c>
      <c r="BD32" s="124">
        <f t="shared" si="41"/>
        <v>10.55</v>
      </c>
      <c r="BE32" s="124">
        <f t="shared" si="42"/>
        <v>111.30250000000001</v>
      </c>
      <c r="BF32" s="124">
        <f t="shared" si="43"/>
        <v>0</v>
      </c>
      <c r="BG32" s="124"/>
      <c r="BH32" s="124">
        <f t="shared" si="44"/>
        <v>0</v>
      </c>
      <c r="BI32" s="124">
        <f t="shared" si="45"/>
        <v>11.719999999999999</v>
      </c>
      <c r="BJ32" s="124">
        <f t="shared" si="46"/>
        <v>137.35839999999996</v>
      </c>
      <c r="BK32" s="124">
        <f t="shared" si="47"/>
        <v>0</v>
      </c>
      <c r="BL32" s="124"/>
      <c r="BM32" s="124">
        <f t="shared" si="48"/>
        <v>0</v>
      </c>
      <c r="BN32" s="124">
        <f t="shared" si="49"/>
        <v>12.95</v>
      </c>
      <c r="BO32" s="124">
        <f t="shared" si="50"/>
        <v>167.70249999999999</v>
      </c>
      <c r="BP32" s="124">
        <f t="shared" si="51"/>
        <v>0</v>
      </c>
      <c r="BQ32" s="124"/>
      <c r="BR32" s="124">
        <f t="shared" si="52"/>
        <v>0</v>
      </c>
      <c r="BS32" s="124">
        <f t="shared" si="53"/>
        <v>13.166666666666668</v>
      </c>
      <c r="BT32" s="124">
        <f t="shared" si="54"/>
        <v>173.36111111111114</v>
      </c>
      <c r="BU32" s="124">
        <f t="shared" si="55"/>
        <v>0</v>
      </c>
      <c r="BV32" s="124"/>
      <c r="BW32" s="124">
        <f t="shared" si="56"/>
        <v>0</v>
      </c>
      <c r="BX32" s="124">
        <f t="shared" si="57"/>
        <v>13.84</v>
      </c>
      <c r="BY32" s="124">
        <f t="shared" si="58"/>
        <v>191.54560000000001</v>
      </c>
      <c r="BZ32" s="124">
        <f t="shared" si="59"/>
        <v>0</v>
      </c>
      <c r="CA32" s="124"/>
      <c r="CB32" s="124">
        <f t="shared" si="60"/>
        <v>0</v>
      </c>
      <c r="CC32" s="124">
        <f t="shared" si="61"/>
        <v>14.5</v>
      </c>
      <c r="CD32" s="124">
        <f t="shared" si="62"/>
        <v>210.25</v>
      </c>
      <c r="CE32" s="124">
        <f t="shared" si="63"/>
        <v>0</v>
      </c>
      <c r="CF32" s="124"/>
      <c r="CG32" s="124">
        <f t="shared" si="64"/>
        <v>0</v>
      </c>
      <c r="CH32" s="124">
        <f t="shared" si="65"/>
        <v>17.100000000000001</v>
      </c>
      <c r="CI32" s="124">
        <f t="shared" si="66"/>
        <v>292.41000000000003</v>
      </c>
      <c r="CJ32" s="124">
        <f t="shared" si="67"/>
        <v>0</v>
      </c>
      <c r="CK32" s="124"/>
      <c r="CL32" s="124">
        <f t="shared" si="68"/>
        <v>0</v>
      </c>
      <c r="CM32" s="124">
        <f t="shared" si="69"/>
        <v>18.266666666666666</v>
      </c>
      <c r="CN32" s="124">
        <f t="shared" si="70"/>
        <v>333.67111111111109</v>
      </c>
      <c r="CO32" s="124">
        <f t="shared" si="71"/>
        <v>0</v>
      </c>
      <c r="CP32" s="123"/>
      <c r="CQ32" s="124">
        <f t="shared" si="72"/>
        <v>0</v>
      </c>
      <c r="CR32" s="124">
        <f t="shared" si="73"/>
        <v>19.433333333333334</v>
      </c>
      <c r="CS32" s="124">
        <f t="shared" si="74"/>
        <v>377.65444444444444</v>
      </c>
      <c r="CT32" s="123">
        <f t="shared" si="75"/>
        <v>0</v>
      </c>
    </row>
    <row r="33" spans="1:98">
      <c r="A33" s="126">
        <f t="shared" si="76"/>
        <v>39</v>
      </c>
      <c r="B33" s="136" t="s">
        <v>48</v>
      </c>
      <c r="C33" s="135">
        <f t="shared" si="77"/>
        <v>39.9</v>
      </c>
      <c r="D33" s="124">
        <v>3</v>
      </c>
      <c r="E33" s="124">
        <f t="shared" si="0"/>
        <v>118.5</v>
      </c>
      <c r="F33" s="124">
        <f t="shared" si="1"/>
        <v>-1.125</v>
      </c>
      <c r="G33" s="124">
        <f t="shared" si="2"/>
        <v>1.265625</v>
      </c>
      <c r="H33" s="124">
        <f t="shared" si="3"/>
        <v>3.796875</v>
      </c>
      <c r="I33" s="124">
        <v>2</v>
      </c>
      <c r="J33" s="124">
        <f t="shared" si="4"/>
        <v>79</v>
      </c>
      <c r="K33" s="124">
        <f t="shared" si="5"/>
        <v>-0.5</v>
      </c>
      <c r="L33" s="124">
        <f t="shared" si="6"/>
        <v>0.25</v>
      </c>
      <c r="M33" s="124">
        <f t="shared" si="7"/>
        <v>0.5</v>
      </c>
      <c r="N33" s="124"/>
      <c r="O33" s="124">
        <f t="shared" si="8"/>
        <v>0</v>
      </c>
      <c r="P33" s="124">
        <f t="shared" si="9"/>
        <v>4.8666666666666671</v>
      </c>
      <c r="Q33" s="124">
        <f t="shared" si="10"/>
        <v>23.684444444444448</v>
      </c>
      <c r="R33" s="124">
        <f t="shared" si="11"/>
        <v>0</v>
      </c>
      <c r="S33" s="124"/>
      <c r="T33" s="124">
        <f t="shared" si="12"/>
        <v>0</v>
      </c>
      <c r="U33" s="124">
        <f t="shared" si="13"/>
        <v>5.8999999999999986</v>
      </c>
      <c r="V33" s="124">
        <f t="shared" si="14"/>
        <v>34.809999999999981</v>
      </c>
      <c r="W33" s="124">
        <f t="shared" si="15"/>
        <v>0</v>
      </c>
      <c r="X33" s="124"/>
      <c r="Y33" s="124">
        <f t="shared" si="16"/>
        <v>0</v>
      </c>
      <c r="Z33" s="124">
        <f t="shared" si="17"/>
        <v>8.1333333333333329</v>
      </c>
      <c r="AA33" s="124">
        <f t="shared" si="18"/>
        <v>66.151111111111106</v>
      </c>
      <c r="AB33" s="124">
        <f t="shared" si="19"/>
        <v>0</v>
      </c>
      <c r="AC33" s="124"/>
      <c r="AD33" s="124">
        <f t="shared" si="20"/>
        <v>0</v>
      </c>
      <c r="AE33" s="124">
        <f t="shared" si="21"/>
        <v>9.3249999999999993</v>
      </c>
      <c r="AF33" s="124">
        <f t="shared" si="22"/>
        <v>86.955624999999984</v>
      </c>
      <c r="AG33" s="124">
        <f t="shared" si="23"/>
        <v>0</v>
      </c>
      <c r="AH33" s="124"/>
      <c r="AI33" s="124">
        <f t="shared" si="24"/>
        <v>0</v>
      </c>
      <c r="AJ33" s="124">
        <f t="shared" si="25"/>
        <v>3</v>
      </c>
      <c r="AK33" s="124">
        <f t="shared" si="26"/>
        <v>9</v>
      </c>
      <c r="AL33" s="124">
        <f t="shared" si="27"/>
        <v>0</v>
      </c>
      <c r="AM33" s="124"/>
      <c r="AN33" s="124">
        <f t="shared" si="28"/>
        <v>0</v>
      </c>
      <c r="AO33" s="124">
        <f t="shared" si="29"/>
        <v>8.3000000000000007</v>
      </c>
      <c r="AP33" s="124">
        <f t="shared" si="30"/>
        <v>68.890000000000015</v>
      </c>
      <c r="AQ33" s="124">
        <f t="shared" si="31"/>
        <v>0</v>
      </c>
      <c r="AR33" s="124"/>
      <c r="AS33" s="124">
        <f t="shared" si="32"/>
        <v>0</v>
      </c>
      <c r="AT33" s="124">
        <f t="shared" si="33"/>
        <v>9.8000000000000007</v>
      </c>
      <c r="AU33" s="124">
        <f t="shared" si="34"/>
        <v>96.04000000000002</v>
      </c>
      <c r="AV33" s="124">
        <f t="shared" si="35"/>
        <v>0</v>
      </c>
      <c r="AW33" s="124"/>
      <c r="AX33" s="124">
        <f t="shared" si="36"/>
        <v>0</v>
      </c>
      <c r="AY33" s="124">
        <f t="shared" si="37"/>
        <v>10.760000000000002</v>
      </c>
      <c r="AZ33" s="124">
        <f t="shared" si="38"/>
        <v>115.77760000000004</v>
      </c>
      <c r="BA33" s="124">
        <f t="shared" si="39"/>
        <v>0</v>
      </c>
      <c r="BB33" s="124"/>
      <c r="BC33" s="124">
        <f t="shared" si="40"/>
        <v>0</v>
      </c>
      <c r="BD33" s="124">
        <f t="shared" si="41"/>
        <v>11.55</v>
      </c>
      <c r="BE33" s="124">
        <f t="shared" si="42"/>
        <v>133.4025</v>
      </c>
      <c r="BF33" s="124">
        <f t="shared" si="43"/>
        <v>0</v>
      </c>
      <c r="BG33" s="124"/>
      <c r="BH33" s="124">
        <f t="shared" si="44"/>
        <v>0</v>
      </c>
      <c r="BI33" s="124">
        <f t="shared" si="45"/>
        <v>12.719999999999999</v>
      </c>
      <c r="BJ33" s="124">
        <f t="shared" si="46"/>
        <v>161.79839999999996</v>
      </c>
      <c r="BK33" s="124">
        <f t="shared" si="47"/>
        <v>0</v>
      </c>
      <c r="BL33" s="124"/>
      <c r="BM33" s="124">
        <f t="shared" si="48"/>
        <v>0</v>
      </c>
      <c r="BN33" s="124">
        <f t="shared" si="49"/>
        <v>13.95</v>
      </c>
      <c r="BO33" s="124">
        <f t="shared" si="50"/>
        <v>194.60249999999999</v>
      </c>
      <c r="BP33" s="124">
        <f t="shared" si="51"/>
        <v>0</v>
      </c>
      <c r="BQ33" s="124"/>
      <c r="BR33" s="124">
        <f t="shared" si="52"/>
        <v>0</v>
      </c>
      <c r="BS33" s="124">
        <f t="shared" si="53"/>
        <v>14.166666666666668</v>
      </c>
      <c r="BT33" s="124">
        <f t="shared" si="54"/>
        <v>200.69444444444449</v>
      </c>
      <c r="BU33" s="124">
        <f t="shared" si="55"/>
        <v>0</v>
      </c>
      <c r="BV33" s="124"/>
      <c r="BW33" s="124">
        <f t="shared" si="56"/>
        <v>0</v>
      </c>
      <c r="BX33" s="124">
        <f t="shared" si="57"/>
        <v>14.84</v>
      </c>
      <c r="BY33" s="124">
        <f t="shared" si="58"/>
        <v>220.22559999999999</v>
      </c>
      <c r="BZ33" s="124">
        <f t="shared" si="59"/>
        <v>0</v>
      </c>
      <c r="CA33" s="124"/>
      <c r="CB33" s="124">
        <f t="shared" si="60"/>
        <v>0</v>
      </c>
      <c r="CC33" s="124">
        <f t="shared" si="61"/>
        <v>15.5</v>
      </c>
      <c r="CD33" s="124">
        <f t="shared" si="62"/>
        <v>240.25</v>
      </c>
      <c r="CE33" s="124">
        <f t="shared" si="63"/>
        <v>0</v>
      </c>
      <c r="CF33" s="124"/>
      <c r="CG33" s="124">
        <f t="shared" si="64"/>
        <v>0</v>
      </c>
      <c r="CH33" s="124">
        <f t="shared" si="65"/>
        <v>18.100000000000001</v>
      </c>
      <c r="CI33" s="124">
        <f t="shared" si="66"/>
        <v>327.61000000000007</v>
      </c>
      <c r="CJ33" s="124">
        <f t="shared" si="67"/>
        <v>0</v>
      </c>
      <c r="CK33" s="124"/>
      <c r="CL33" s="124">
        <f t="shared" si="68"/>
        <v>0</v>
      </c>
      <c r="CM33" s="124">
        <f t="shared" si="69"/>
        <v>19.266666666666666</v>
      </c>
      <c r="CN33" s="124">
        <f t="shared" si="70"/>
        <v>371.20444444444439</v>
      </c>
      <c r="CO33" s="124">
        <f t="shared" si="71"/>
        <v>0</v>
      </c>
      <c r="CP33" s="123"/>
      <c r="CQ33" s="124">
        <f t="shared" si="72"/>
        <v>0</v>
      </c>
      <c r="CR33" s="124">
        <f t="shared" si="73"/>
        <v>20.433333333333334</v>
      </c>
      <c r="CS33" s="124">
        <f t="shared" si="74"/>
        <v>417.52111111111111</v>
      </c>
      <c r="CT33" s="123">
        <f t="shared" si="75"/>
        <v>0</v>
      </c>
    </row>
    <row r="34" spans="1:98">
      <c r="A34" s="126">
        <f t="shared" si="76"/>
        <v>40</v>
      </c>
      <c r="B34" s="136" t="s">
        <v>48</v>
      </c>
      <c r="C34" s="135">
        <f t="shared" si="77"/>
        <v>40.9</v>
      </c>
      <c r="D34" s="124">
        <v>1</v>
      </c>
      <c r="E34" s="124">
        <f t="shared" si="0"/>
        <v>40.5</v>
      </c>
      <c r="F34" s="124">
        <f t="shared" si="1"/>
        <v>-0.125</v>
      </c>
      <c r="G34" s="124">
        <f t="shared" si="2"/>
        <v>1.5625E-2</v>
      </c>
      <c r="H34" s="124">
        <f t="shared" si="3"/>
        <v>1.5625E-2</v>
      </c>
      <c r="I34" s="124">
        <v>1</v>
      </c>
      <c r="J34" s="124">
        <f t="shared" si="4"/>
        <v>40.5</v>
      </c>
      <c r="K34" s="124">
        <f t="shared" si="5"/>
        <v>0.5</v>
      </c>
      <c r="L34" s="124">
        <f t="shared" si="6"/>
        <v>0.25</v>
      </c>
      <c r="M34" s="124">
        <f t="shared" si="7"/>
        <v>0.25</v>
      </c>
      <c r="N34" s="124"/>
      <c r="O34" s="124">
        <f t="shared" si="8"/>
        <v>0</v>
      </c>
      <c r="P34" s="124">
        <f t="shared" si="9"/>
        <v>5.8666666666666671</v>
      </c>
      <c r="Q34" s="124">
        <f t="shared" si="10"/>
        <v>34.417777777777786</v>
      </c>
      <c r="R34" s="124">
        <f t="shared" si="11"/>
        <v>0</v>
      </c>
      <c r="S34" s="124"/>
      <c r="T34" s="124">
        <f t="shared" si="12"/>
        <v>0</v>
      </c>
      <c r="U34" s="124">
        <f t="shared" si="13"/>
        <v>6.8999999999999986</v>
      </c>
      <c r="V34" s="124">
        <f t="shared" si="14"/>
        <v>47.609999999999978</v>
      </c>
      <c r="W34" s="124">
        <f t="shared" si="15"/>
        <v>0</v>
      </c>
      <c r="X34" s="124"/>
      <c r="Y34" s="124">
        <f t="shared" si="16"/>
        <v>0</v>
      </c>
      <c r="Z34" s="124">
        <f t="shared" si="17"/>
        <v>9.1333333333333329</v>
      </c>
      <c r="AA34" s="124">
        <f t="shared" si="18"/>
        <v>83.417777777777772</v>
      </c>
      <c r="AB34" s="124">
        <f t="shared" si="19"/>
        <v>0</v>
      </c>
      <c r="AC34" s="124"/>
      <c r="AD34" s="124">
        <f t="shared" si="20"/>
        <v>0</v>
      </c>
      <c r="AE34" s="124">
        <f t="shared" si="21"/>
        <v>10.324999999999999</v>
      </c>
      <c r="AF34" s="124">
        <f t="shared" si="22"/>
        <v>106.60562499999999</v>
      </c>
      <c r="AG34" s="124">
        <f t="shared" si="23"/>
        <v>0</v>
      </c>
      <c r="AH34" s="124"/>
      <c r="AI34" s="124">
        <f t="shared" si="24"/>
        <v>0</v>
      </c>
      <c r="AJ34" s="124">
        <f t="shared" si="25"/>
        <v>4</v>
      </c>
      <c r="AK34" s="124">
        <f t="shared" si="26"/>
        <v>16</v>
      </c>
      <c r="AL34" s="124">
        <f t="shared" si="27"/>
        <v>0</v>
      </c>
      <c r="AM34" s="124"/>
      <c r="AN34" s="124">
        <f t="shared" si="28"/>
        <v>0</v>
      </c>
      <c r="AO34" s="124">
        <f t="shared" si="29"/>
        <v>9.3000000000000007</v>
      </c>
      <c r="AP34" s="124">
        <f t="shared" si="30"/>
        <v>86.490000000000009</v>
      </c>
      <c r="AQ34" s="124">
        <f t="shared" si="31"/>
        <v>0</v>
      </c>
      <c r="AR34" s="124"/>
      <c r="AS34" s="124">
        <f t="shared" si="32"/>
        <v>0</v>
      </c>
      <c r="AT34" s="124">
        <f t="shared" si="33"/>
        <v>10.8</v>
      </c>
      <c r="AU34" s="124">
        <f t="shared" si="34"/>
        <v>116.64000000000001</v>
      </c>
      <c r="AV34" s="124">
        <f t="shared" si="35"/>
        <v>0</v>
      </c>
      <c r="AW34" s="124"/>
      <c r="AX34" s="124">
        <f t="shared" si="36"/>
        <v>0</v>
      </c>
      <c r="AY34" s="124">
        <f t="shared" si="37"/>
        <v>11.760000000000002</v>
      </c>
      <c r="AZ34" s="124">
        <f t="shared" si="38"/>
        <v>138.29760000000005</v>
      </c>
      <c r="BA34" s="124">
        <f t="shared" si="39"/>
        <v>0</v>
      </c>
      <c r="BB34" s="124"/>
      <c r="BC34" s="124">
        <f t="shared" si="40"/>
        <v>0</v>
      </c>
      <c r="BD34" s="124">
        <f t="shared" si="41"/>
        <v>12.55</v>
      </c>
      <c r="BE34" s="124">
        <f t="shared" si="42"/>
        <v>157.50250000000003</v>
      </c>
      <c r="BF34" s="124">
        <f t="shared" si="43"/>
        <v>0</v>
      </c>
      <c r="BG34" s="124"/>
      <c r="BH34" s="124">
        <f t="shared" si="44"/>
        <v>0</v>
      </c>
      <c r="BI34" s="124">
        <f t="shared" si="45"/>
        <v>13.719999999999999</v>
      </c>
      <c r="BJ34" s="124">
        <f t="shared" si="46"/>
        <v>188.23839999999996</v>
      </c>
      <c r="BK34" s="124">
        <f t="shared" si="47"/>
        <v>0</v>
      </c>
      <c r="BL34" s="124"/>
      <c r="BM34" s="124">
        <f t="shared" si="48"/>
        <v>0</v>
      </c>
      <c r="BN34" s="124">
        <f t="shared" si="49"/>
        <v>14.95</v>
      </c>
      <c r="BO34" s="124">
        <f t="shared" si="50"/>
        <v>223.50249999999997</v>
      </c>
      <c r="BP34" s="124">
        <f t="shared" si="51"/>
        <v>0</v>
      </c>
      <c r="BQ34" s="124"/>
      <c r="BR34" s="124">
        <f t="shared" si="52"/>
        <v>0</v>
      </c>
      <c r="BS34" s="124">
        <f t="shared" si="53"/>
        <v>15.166666666666668</v>
      </c>
      <c r="BT34" s="124">
        <f t="shared" si="54"/>
        <v>230.0277777777778</v>
      </c>
      <c r="BU34" s="124">
        <f t="shared" si="55"/>
        <v>0</v>
      </c>
      <c r="BV34" s="124"/>
      <c r="BW34" s="124">
        <f t="shared" si="56"/>
        <v>0</v>
      </c>
      <c r="BX34" s="124">
        <f t="shared" si="57"/>
        <v>15.84</v>
      </c>
      <c r="BY34" s="124">
        <f t="shared" si="58"/>
        <v>250.90559999999999</v>
      </c>
      <c r="BZ34" s="124">
        <f t="shared" si="59"/>
        <v>0</v>
      </c>
      <c r="CA34" s="124"/>
      <c r="CB34" s="124">
        <f t="shared" si="60"/>
        <v>0</v>
      </c>
      <c r="CC34" s="124">
        <f t="shared" si="61"/>
        <v>16.5</v>
      </c>
      <c r="CD34" s="124">
        <f t="shared" si="62"/>
        <v>272.25</v>
      </c>
      <c r="CE34" s="124">
        <f t="shared" si="63"/>
        <v>0</v>
      </c>
      <c r="CF34" s="124"/>
      <c r="CG34" s="124">
        <f t="shared" si="64"/>
        <v>0</v>
      </c>
      <c r="CH34" s="124">
        <f t="shared" si="65"/>
        <v>19.100000000000001</v>
      </c>
      <c r="CI34" s="124">
        <f t="shared" si="66"/>
        <v>364.81000000000006</v>
      </c>
      <c r="CJ34" s="124">
        <f t="shared" si="67"/>
        <v>0</v>
      </c>
      <c r="CK34" s="124"/>
      <c r="CL34" s="124">
        <f t="shared" si="68"/>
        <v>0</v>
      </c>
      <c r="CM34" s="124">
        <f t="shared" si="69"/>
        <v>20.266666666666666</v>
      </c>
      <c r="CN34" s="124">
        <f t="shared" si="70"/>
        <v>410.73777777777775</v>
      </c>
      <c r="CO34" s="124">
        <f t="shared" si="71"/>
        <v>0</v>
      </c>
      <c r="CP34" s="123"/>
      <c r="CQ34" s="124">
        <f t="shared" si="72"/>
        <v>0</v>
      </c>
      <c r="CR34" s="124">
        <f t="shared" si="73"/>
        <v>21.433333333333334</v>
      </c>
      <c r="CS34" s="124">
        <f t="shared" si="74"/>
        <v>459.38777777777779</v>
      </c>
      <c r="CT34" s="123">
        <f t="shared" si="75"/>
        <v>0</v>
      </c>
    </row>
    <row r="35" spans="1:98">
      <c r="A35" s="126">
        <f t="shared" si="76"/>
        <v>41</v>
      </c>
      <c r="B35" s="136" t="s">
        <v>48</v>
      </c>
      <c r="C35" s="135">
        <f t="shared" si="77"/>
        <v>41.9</v>
      </c>
      <c r="D35" s="124">
        <v>2</v>
      </c>
      <c r="E35" s="124">
        <f t="shared" si="0"/>
        <v>83</v>
      </c>
      <c r="F35" s="124">
        <f t="shared" si="1"/>
        <v>0.875</v>
      </c>
      <c r="G35" s="124">
        <f t="shared" si="2"/>
        <v>0.765625</v>
      </c>
      <c r="H35" s="124">
        <f t="shared" si="3"/>
        <v>1.53125</v>
      </c>
      <c r="I35" s="124">
        <v>2</v>
      </c>
      <c r="J35" s="124">
        <f t="shared" si="4"/>
        <v>83</v>
      </c>
      <c r="K35" s="124">
        <f t="shared" si="5"/>
        <v>1.5</v>
      </c>
      <c r="L35" s="124">
        <f t="shared" si="6"/>
        <v>2.25</v>
      </c>
      <c r="M35" s="124">
        <f t="shared" si="7"/>
        <v>4.5</v>
      </c>
      <c r="N35" s="124"/>
      <c r="O35" s="124">
        <f t="shared" si="8"/>
        <v>0</v>
      </c>
      <c r="P35" s="124">
        <f t="shared" si="9"/>
        <v>6.8666666666666671</v>
      </c>
      <c r="Q35" s="124">
        <f t="shared" si="10"/>
        <v>47.151111111111121</v>
      </c>
      <c r="R35" s="124">
        <f t="shared" si="11"/>
        <v>0</v>
      </c>
      <c r="S35" s="124"/>
      <c r="T35" s="124">
        <f t="shared" si="12"/>
        <v>0</v>
      </c>
      <c r="U35" s="124">
        <f t="shared" si="13"/>
        <v>7.8999999999999986</v>
      </c>
      <c r="V35" s="124">
        <f t="shared" si="14"/>
        <v>62.409999999999975</v>
      </c>
      <c r="W35" s="124">
        <f t="shared" si="15"/>
        <v>0</v>
      </c>
      <c r="X35" s="124"/>
      <c r="Y35" s="124">
        <f t="shared" si="16"/>
        <v>0</v>
      </c>
      <c r="Z35" s="124">
        <f t="shared" si="17"/>
        <v>10.133333333333333</v>
      </c>
      <c r="AA35" s="124">
        <f t="shared" si="18"/>
        <v>102.68444444444444</v>
      </c>
      <c r="AB35" s="124">
        <f t="shared" si="19"/>
        <v>0</v>
      </c>
      <c r="AC35" s="124"/>
      <c r="AD35" s="124">
        <f t="shared" si="20"/>
        <v>0</v>
      </c>
      <c r="AE35" s="124">
        <f t="shared" si="21"/>
        <v>11.324999999999999</v>
      </c>
      <c r="AF35" s="124">
        <f t="shared" si="22"/>
        <v>128.25562499999998</v>
      </c>
      <c r="AG35" s="124">
        <f t="shared" si="23"/>
        <v>0</v>
      </c>
      <c r="AH35" s="124">
        <v>2</v>
      </c>
      <c r="AI35" s="124">
        <f t="shared" si="24"/>
        <v>83</v>
      </c>
      <c r="AJ35" s="124">
        <f t="shared" si="25"/>
        <v>5</v>
      </c>
      <c r="AK35" s="124">
        <f t="shared" si="26"/>
        <v>25</v>
      </c>
      <c r="AL35" s="124">
        <f t="shared" si="27"/>
        <v>50</v>
      </c>
      <c r="AM35" s="124"/>
      <c r="AN35" s="124">
        <f t="shared" si="28"/>
        <v>0</v>
      </c>
      <c r="AO35" s="124">
        <f t="shared" si="29"/>
        <v>10.3</v>
      </c>
      <c r="AP35" s="124">
        <f t="shared" si="30"/>
        <v>106.09000000000002</v>
      </c>
      <c r="AQ35" s="124">
        <f t="shared" si="31"/>
        <v>0</v>
      </c>
      <c r="AR35" s="124"/>
      <c r="AS35" s="124">
        <f t="shared" si="32"/>
        <v>0</v>
      </c>
      <c r="AT35" s="124">
        <f t="shared" si="33"/>
        <v>11.8</v>
      </c>
      <c r="AU35" s="124">
        <f t="shared" si="34"/>
        <v>139.24</v>
      </c>
      <c r="AV35" s="124">
        <f t="shared" si="35"/>
        <v>0</v>
      </c>
      <c r="AW35" s="124"/>
      <c r="AX35" s="124">
        <f t="shared" si="36"/>
        <v>0</v>
      </c>
      <c r="AY35" s="124">
        <f t="shared" si="37"/>
        <v>12.760000000000002</v>
      </c>
      <c r="AZ35" s="124">
        <f t="shared" si="38"/>
        <v>162.81760000000003</v>
      </c>
      <c r="BA35" s="124">
        <f t="shared" si="39"/>
        <v>0</v>
      </c>
      <c r="BB35" s="124"/>
      <c r="BC35" s="124">
        <f t="shared" si="40"/>
        <v>0</v>
      </c>
      <c r="BD35" s="124">
        <f t="shared" si="41"/>
        <v>13.55</v>
      </c>
      <c r="BE35" s="124">
        <f t="shared" si="42"/>
        <v>183.60250000000002</v>
      </c>
      <c r="BF35" s="124">
        <f t="shared" si="43"/>
        <v>0</v>
      </c>
      <c r="BG35" s="124"/>
      <c r="BH35" s="124">
        <f t="shared" si="44"/>
        <v>0</v>
      </c>
      <c r="BI35" s="124">
        <f t="shared" si="45"/>
        <v>14.719999999999999</v>
      </c>
      <c r="BJ35" s="124">
        <f t="shared" si="46"/>
        <v>216.67839999999995</v>
      </c>
      <c r="BK35" s="124">
        <f t="shared" si="47"/>
        <v>0</v>
      </c>
      <c r="BL35" s="124"/>
      <c r="BM35" s="124">
        <f t="shared" si="48"/>
        <v>0</v>
      </c>
      <c r="BN35" s="124">
        <f t="shared" si="49"/>
        <v>15.95</v>
      </c>
      <c r="BO35" s="124">
        <f t="shared" si="50"/>
        <v>254.40249999999997</v>
      </c>
      <c r="BP35" s="124">
        <f t="shared" si="51"/>
        <v>0</v>
      </c>
      <c r="BQ35" s="124"/>
      <c r="BR35" s="124">
        <f t="shared" si="52"/>
        <v>0</v>
      </c>
      <c r="BS35" s="124">
        <f t="shared" si="53"/>
        <v>16.166666666666668</v>
      </c>
      <c r="BT35" s="124">
        <f t="shared" si="54"/>
        <v>261.36111111111114</v>
      </c>
      <c r="BU35" s="124">
        <f t="shared" si="55"/>
        <v>0</v>
      </c>
      <c r="BV35" s="124"/>
      <c r="BW35" s="124">
        <f t="shared" si="56"/>
        <v>0</v>
      </c>
      <c r="BX35" s="124">
        <f t="shared" si="57"/>
        <v>16.84</v>
      </c>
      <c r="BY35" s="124">
        <f t="shared" si="58"/>
        <v>283.5856</v>
      </c>
      <c r="BZ35" s="124">
        <f t="shared" si="59"/>
        <v>0</v>
      </c>
      <c r="CA35" s="124"/>
      <c r="CB35" s="124">
        <f t="shared" si="60"/>
        <v>0</v>
      </c>
      <c r="CC35" s="124">
        <f t="shared" si="61"/>
        <v>17.5</v>
      </c>
      <c r="CD35" s="124">
        <f t="shared" si="62"/>
        <v>306.25</v>
      </c>
      <c r="CE35" s="124">
        <f t="shared" si="63"/>
        <v>0</v>
      </c>
      <c r="CF35" s="124"/>
      <c r="CG35" s="124">
        <f t="shared" si="64"/>
        <v>0</v>
      </c>
      <c r="CH35" s="124">
        <f t="shared" si="65"/>
        <v>20.100000000000001</v>
      </c>
      <c r="CI35" s="124">
        <f t="shared" si="66"/>
        <v>404.01000000000005</v>
      </c>
      <c r="CJ35" s="124">
        <f t="shared" si="67"/>
        <v>0</v>
      </c>
      <c r="CK35" s="124"/>
      <c r="CL35" s="124">
        <f t="shared" si="68"/>
        <v>0</v>
      </c>
      <c r="CM35" s="124">
        <f t="shared" si="69"/>
        <v>21.266666666666666</v>
      </c>
      <c r="CN35" s="124">
        <f t="shared" si="70"/>
        <v>452.27111111111105</v>
      </c>
      <c r="CO35" s="124">
        <f t="shared" si="71"/>
        <v>0</v>
      </c>
      <c r="CP35" s="123"/>
      <c r="CQ35" s="124">
        <f t="shared" si="72"/>
        <v>0</v>
      </c>
      <c r="CR35" s="124">
        <f t="shared" si="73"/>
        <v>22.433333333333334</v>
      </c>
      <c r="CS35" s="124">
        <f t="shared" si="74"/>
        <v>503.25444444444446</v>
      </c>
      <c r="CT35" s="123">
        <f t="shared" si="75"/>
        <v>0</v>
      </c>
    </row>
    <row r="36" spans="1:98">
      <c r="A36" s="126">
        <f t="shared" si="76"/>
        <v>42</v>
      </c>
      <c r="B36" s="136" t="s">
        <v>48</v>
      </c>
      <c r="C36" s="135">
        <f t="shared" si="77"/>
        <v>42.9</v>
      </c>
      <c r="D36" s="124"/>
      <c r="E36" s="124">
        <f t="shared" si="0"/>
        <v>0</v>
      </c>
      <c r="F36" s="124">
        <f t="shared" si="1"/>
        <v>1.875</v>
      </c>
      <c r="G36" s="124">
        <f t="shared" si="2"/>
        <v>3.515625</v>
      </c>
      <c r="H36" s="124">
        <f t="shared" si="3"/>
        <v>0</v>
      </c>
      <c r="I36" s="124"/>
      <c r="J36" s="124">
        <f t="shared" si="4"/>
        <v>0</v>
      </c>
      <c r="K36" s="124">
        <f t="shared" si="5"/>
        <v>2.5</v>
      </c>
      <c r="L36" s="124">
        <f t="shared" si="6"/>
        <v>6.25</v>
      </c>
      <c r="M36" s="124">
        <f t="shared" si="7"/>
        <v>0</v>
      </c>
      <c r="N36" s="124"/>
      <c r="O36" s="124">
        <f t="shared" si="8"/>
        <v>0</v>
      </c>
      <c r="P36" s="124">
        <f t="shared" si="9"/>
        <v>7.8666666666666671</v>
      </c>
      <c r="Q36" s="124">
        <f t="shared" si="10"/>
        <v>61.884444444444455</v>
      </c>
      <c r="R36" s="124">
        <f t="shared" si="11"/>
        <v>0</v>
      </c>
      <c r="S36" s="124"/>
      <c r="T36" s="124">
        <f t="shared" si="12"/>
        <v>0</v>
      </c>
      <c r="U36" s="124">
        <f t="shared" si="13"/>
        <v>8.8999999999999986</v>
      </c>
      <c r="V36" s="124">
        <f t="shared" si="14"/>
        <v>79.20999999999998</v>
      </c>
      <c r="W36" s="124">
        <f t="shared" si="15"/>
        <v>0</v>
      </c>
      <c r="X36" s="124"/>
      <c r="Y36" s="124">
        <f t="shared" si="16"/>
        <v>0</v>
      </c>
      <c r="Z36" s="124">
        <f t="shared" si="17"/>
        <v>11.133333333333333</v>
      </c>
      <c r="AA36" s="124">
        <f t="shared" si="18"/>
        <v>123.9511111111111</v>
      </c>
      <c r="AB36" s="124">
        <f t="shared" si="19"/>
        <v>0</v>
      </c>
      <c r="AC36" s="124"/>
      <c r="AD36" s="124">
        <f t="shared" si="20"/>
        <v>0</v>
      </c>
      <c r="AE36" s="124">
        <f t="shared" si="21"/>
        <v>12.324999999999999</v>
      </c>
      <c r="AF36" s="124">
        <f t="shared" si="22"/>
        <v>151.90562499999999</v>
      </c>
      <c r="AG36" s="124">
        <f t="shared" si="23"/>
        <v>0</v>
      </c>
      <c r="AH36" s="124"/>
      <c r="AI36" s="124">
        <f t="shared" si="24"/>
        <v>0</v>
      </c>
      <c r="AJ36" s="124">
        <f t="shared" si="25"/>
        <v>6</v>
      </c>
      <c r="AK36" s="124">
        <f t="shared" si="26"/>
        <v>36</v>
      </c>
      <c r="AL36" s="124">
        <f t="shared" si="27"/>
        <v>0</v>
      </c>
      <c r="AM36" s="124"/>
      <c r="AN36" s="124">
        <f t="shared" si="28"/>
        <v>0</v>
      </c>
      <c r="AO36" s="124">
        <f t="shared" si="29"/>
        <v>11.3</v>
      </c>
      <c r="AP36" s="124">
        <f t="shared" si="30"/>
        <v>127.69000000000001</v>
      </c>
      <c r="AQ36" s="124">
        <f t="shared" si="31"/>
        <v>0</v>
      </c>
      <c r="AR36" s="124"/>
      <c r="AS36" s="124">
        <f t="shared" si="32"/>
        <v>0</v>
      </c>
      <c r="AT36" s="124">
        <f t="shared" si="33"/>
        <v>12.8</v>
      </c>
      <c r="AU36" s="124">
        <f t="shared" si="34"/>
        <v>163.84000000000003</v>
      </c>
      <c r="AV36" s="124">
        <f t="shared" si="35"/>
        <v>0</v>
      </c>
      <c r="AW36" s="124"/>
      <c r="AX36" s="124">
        <f t="shared" si="36"/>
        <v>0</v>
      </c>
      <c r="AY36" s="124">
        <f t="shared" si="37"/>
        <v>13.760000000000002</v>
      </c>
      <c r="AZ36" s="124">
        <f t="shared" si="38"/>
        <v>189.33760000000004</v>
      </c>
      <c r="BA36" s="124">
        <f t="shared" si="39"/>
        <v>0</v>
      </c>
      <c r="BB36" s="124"/>
      <c r="BC36" s="124">
        <f t="shared" si="40"/>
        <v>0</v>
      </c>
      <c r="BD36" s="124">
        <f t="shared" si="41"/>
        <v>14.55</v>
      </c>
      <c r="BE36" s="124">
        <f t="shared" si="42"/>
        <v>211.70250000000001</v>
      </c>
      <c r="BF36" s="124">
        <f t="shared" si="43"/>
        <v>0</v>
      </c>
      <c r="BG36" s="124"/>
      <c r="BH36" s="124">
        <f t="shared" si="44"/>
        <v>0</v>
      </c>
      <c r="BI36" s="124">
        <f t="shared" si="45"/>
        <v>15.719999999999999</v>
      </c>
      <c r="BJ36" s="124">
        <f t="shared" si="46"/>
        <v>247.11839999999995</v>
      </c>
      <c r="BK36" s="124">
        <f t="shared" si="47"/>
        <v>0</v>
      </c>
      <c r="BL36" s="124"/>
      <c r="BM36" s="124">
        <f t="shared" si="48"/>
        <v>0</v>
      </c>
      <c r="BN36" s="124">
        <f t="shared" si="49"/>
        <v>16.95</v>
      </c>
      <c r="BO36" s="124">
        <f t="shared" si="50"/>
        <v>287.30249999999995</v>
      </c>
      <c r="BP36" s="124">
        <f t="shared" si="51"/>
        <v>0</v>
      </c>
      <c r="BQ36" s="124"/>
      <c r="BR36" s="124">
        <f t="shared" si="52"/>
        <v>0</v>
      </c>
      <c r="BS36" s="124">
        <f t="shared" si="53"/>
        <v>17.166666666666668</v>
      </c>
      <c r="BT36" s="124">
        <f t="shared" si="54"/>
        <v>294.69444444444446</v>
      </c>
      <c r="BU36" s="124">
        <f t="shared" si="55"/>
        <v>0</v>
      </c>
      <c r="BV36" s="124"/>
      <c r="BW36" s="124">
        <f t="shared" si="56"/>
        <v>0</v>
      </c>
      <c r="BX36" s="124">
        <f t="shared" si="57"/>
        <v>17.84</v>
      </c>
      <c r="BY36" s="124">
        <f t="shared" si="58"/>
        <v>318.26560000000001</v>
      </c>
      <c r="BZ36" s="124">
        <f t="shared" si="59"/>
        <v>0</v>
      </c>
      <c r="CA36" s="124"/>
      <c r="CB36" s="124">
        <f t="shared" si="60"/>
        <v>0</v>
      </c>
      <c r="CC36" s="124">
        <f t="shared" si="61"/>
        <v>18.5</v>
      </c>
      <c r="CD36" s="124">
        <f t="shared" si="62"/>
        <v>342.25</v>
      </c>
      <c r="CE36" s="124">
        <f t="shared" si="63"/>
        <v>0</v>
      </c>
      <c r="CF36" s="124"/>
      <c r="CG36" s="124">
        <f t="shared" si="64"/>
        <v>0</v>
      </c>
      <c r="CH36" s="124">
        <f t="shared" si="65"/>
        <v>21.1</v>
      </c>
      <c r="CI36" s="124">
        <f t="shared" si="66"/>
        <v>445.21000000000004</v>
      </c>
      <c r="CJ36" s="124">
        <f t="shared" si="67"/>
        <v>0</v>
      </c>
      <c r="CK36" s="124"/>
      <c r="CL36" s="124">
        <f t="shared" si="68"/>
        <v>0</v>
      </c>
      <c r="CM36" s="124">
        <f t="shared" si="69"/>
        <v>22.266666666666666</v>
      </c>
      <c r="CN36" s="124">
        <f t="shared" si="70"/>
        <v>495.80444444444441</v>
      </c>
      <c r="CO36" s="124">
        <f t="shared" si="71"/>
        <v>0</v>
      </c>
      <c r="CP36" s="123"/>
      <c r="CQ36" s="124">
        <f t="shared" si="72"/>
        <v>0</v>
      </c>
      <c r="CR36" s="124">
        <f t="shared" si="73"/>
        <v>23.433333333333334</v>
      </c>
      <c r="CS36" s="124">
        <f t="shared" si="74"/>
        <v>549.12111111111108</v>
      </c>
      <c r="CT36" s="123">
        <f t="shared" si="75"/>
        <v>0</v>
      </c>
    </row>
    <row r="37" spans="1:98">
      <c r="A37" s="126">
        <f t="shared" si="76"/>
        <v>43</v>
      </c>
      <c r="B37" s="136" t="s">
        <v>48</v>
      </c>
      <c r="C37" s="135">
        <f t="shared" si="77"/>
        <v>43.9</v>
      </c>
      <c r="D37" s="124"/>
      <c r="E37" s="124">
        <f t="shared" si="0"/>
        <v>0</v>
      </c>
      <c r="F37" s="124">
        <f t="shared" si="1"/>
        <v>2.875</v>
      </c>
      <c r="G37" s="124">
        <f t="shared" si="2"/>
        <v>8.265625</v>
      </c>
      <c r="H37" s="124">
        <f t="shared" si="3"/>
        <v>0</v>
      </c>
      <c r="I37" s="124"/>
      <c r="J37" s="124">
        <f t="shared" si="4"/>
        <v>0</v>
      </c>
      <c r="K37" s="124">
        <f t="shared" si="5"/>
        <v>3.5</v>
      </c>
      <c r="L37" s="124">
        <f t="shared" si="6"/>
        <v>12.25</v>
      </c>
      <c r="M37" s="124">
        <f t="shared" si="7"/>
        <v>0</v>
      </c>
      <c r="N37" s="124"/>
      <c r="O37" s="124">
        <f t="shared" si="8"/>
        <v>0</v>
      </c>
      <c r="P37" s="124">
        <f t="shared" si="9"/>
        <v>8.8666666666666671</v>
      </c>
      <c r="Q37" s="124">
        <f t="shared" si="10"/>
        <v>78.617777777777789</v>
      </c>
      <c r="R37" s="124">
        <f t="shared" si="11"/>
        <v>0</v>
      </c>
      <c r="S37" s="124"/>
      <c r="T37" s="124">
        <f t="shared" si="12"/>
        <v>0</v>
      </c>
      <c r="U37" s="124">
        <f t="shared" si="13"/>
        <v>9.8999999999999986</v>
      </c>
      <c r="V37" s="124">
        <f t="shared" si="14"/>
        <v>98.009999999999977</v>
      </c>
      <c r="W37" s="124">
        <f t="shared" si="15"/>
        <v>0</v>
      </c>
      <c r="X37" s="124"/>
      <c r="Y37" s="124">
        <f t="shared" si="16"/>
        <v>0</v>
      </c>
      <c r="Z37" s="124">
        <f t="shared" si="17"/>
        <v>12.133333333333333</v>
      </c>
      <c r="AA37" s="124">
        <f t="shared" si="18"/>
        <v>147.21777777777777</v>
      </c>
      <c r="AB37" s="124">
        <f t="shared" si="19"/>
        <v>0</v>
      </c>
      <c r="AC37" s="124"/>
      <c r="AD37" s="124">
        <f t="shared" si="20"/>
        <v>0</v>
      </c>
      <c r="AE37" s="124">
        <f t="shared" si="21"/>
        <v>13.324999999999999</v>
      </c>
      <c r="AF37" s="124">
        <f t="shared" si="22"/>
        <v>177.55562499999999</v>
      </c>
      <c r="AG37" s="124">
        <f t="shared" si="23"/>
        <v>0</v>
      </c>
      <c r="AH37" s="124"/>
      <c r="AI37" s="124">
        <f t="shared" si="24"/>
        <v>0</v>
      </c>
      <c r="AJ37" s="124">
        <f t="shared" si="25"/>
        <v>7</v>
      </c>
      <c r="AK37" s="124">
        <f t="shared" si="26"/>
        <v>49</v>
      </c>
      <c r="AL37" s="124">
        <f t="shared" si="27"/>
        <v>0</v>
      </c>
      <c r="AM37" s="124"/>
      <c r="AN37" s="124">
        <f t="shared" si="28"/>
        <v>0</v>
      </c>
      <c r="AO37" s="124">
        <f t="shared" si="29"/>
        <v>12.3</v>
      </c>
      <c r="AP37" s="124">
        <f t="shared" si="30"/>
        <v>151.29000000000002</v>
      </c>
      <c r="AQ37" s="124">
        <f t="shared" si="31"/>
        <v>0</v>
      </c>
      <c r="AR37" s="124"/>
      <c r="AS37" s="124">
        <f t="shared" si="32"/>
        <v>0</v>
      </c>
      <c r="AT37" s="124">
        <f t="shared" si="33"/>
        <v>13.8</v>
      </c>
      <c r="AU37" s="124">
        <f t="shared" si="34"/>
        <v>190.44000000000003</v>
      </c>
      <c r="AV37" s="124">
        <f t="shared" si="35"/>
        <v>0</v>
      </c>
      <c r="AW37" s="124"/>
      <c r="AX37" s="124">
        <f t="shared" si="36"/>
        <v>0</v>
      </c>
      <c r="AY37" s="124">
        <f t="shared" si="37"/>
        <v>14.760000000000002</v>
      </c>
      <c r="AZ37" s="124">
        <f t="shared" si="38"/>
        <v>217.85760000000005</v>
      </c>
      <c r="BA37" s="124">
        <f t="shared" si="39"/>
        <v>0</v>
      </c>
      <c r="BB37" s="124"/>
      <c r="BC37" s="124">
        <f t="shared" si="40"/>
        <v>0</v>
      </c>
      <c r="BD37" s="124">
        <f t="shared" si="41"/>
        <v>15.55</v>
      </c>
      <c r="BE37" s="124">
        <f t="shared" si="42"/>
        <v>241.80250000000001</v>
      </c>
      <c r="BF37" s="124">
        <f t="shared" si="43"/>
        <v>0</v>
      </c>
      <c r="BG37" s="124"/>
      <c r="BH37" s="124">
        <f t="shared" si="44"/>
        <v>0</v>
      </c>
      <c r="BI37" s="124">
        <f t="shared" si="45"/>
        <v>16.72</v>
      </c>
      <c r="BJ37" s="124">
        <f t="shared" si="46"/>
        <v>279.55839999999995</v>
      </c>
      <c r="BK37" s="124">
        <f t="shared" si="47"/>
        <v>0</v>
      </c>
      <c r="BL37" s="124"/>
      <c r="BM37" s="124">
        <f t="shared" si="48"/>
        <v>0</v>
      </c>
      <c r="BN37" s="124">
        <f t="shared" si="49"/>
        <v>17.95</v>
      </c>
      <c r="BO37" s="124">
        <f t="shared" si="50"/>
        <v>322.20249999999999</v>
      </c>
      <c r="BP37" s="124">
        <f t="shared" si="51"/>
        <v>0</v>
      </c>
      <c r="BQ37" s="124"/>
      <c r="BR37" s="124">
        <f t="shared" si="52"/>
        <v>0</v>
      </c>
      <c r="BS37" s="124">
        <f t="shared" si="53"/>
        <v>18.166666666666668</v>
      </c>
      <c r="BT37" s="124">
        <f t="shared" si="54"/>
        <v>330.02777777777783</v>
      </c>
      <c r="BU37" s="124">
        <f t="shared" si="55"/>
        <v>0</v>
      </c>
      <c r="BV37" s="124"/>
      <c r="BW37" s="124">
        <f t="shared" si="56"/>
        <v>0</v>
      </c>
      <c r="BX37" s="124">
        <f t="shared" si="57"/>
        <v>18.84</v>
      </c>
      <c r="BY37" s="124">
        <f t="shared" si="58"/>
        <v>354.94560000000001</v>
      </c>
      <c r="BZ37" s="124">
        <f t="shared" si="59"/>
        <v>0</v>
      </c>
      <c r="CA37" s="124"/>
      <c r="CB37" s="124">
        <f t="shared" si="60"/>
        <v>0</v>
      </c>
      <c r="CC37" s="124">
        <f t="shared" si="61"/>
        <v>19.5</v>
      </c>
      <c r="CD37" s="124">
        <f t="shared" si="62"/>
        <v>380.25</v>
      </c>
      <c r="CE37" s="124">
        <f t="shared" si="63"/>
        <v>0</v>
      </c>
      <c r="CF37" s="124"/>
      <c r="CG37" s="124">
        <f t="shared" si="64"/>
        <v>0</v>
      </c>
      <c r="CH37" s="124">
        <f t="shared" si="65"/>
        <v>22.1</v>
      </c>
      <c r="CI37" s="124">
        <f t="shared" si="66"/>
        <v>488.41000000000008</v>
      </c>
      <c r="CJ37" s="124">
        <f t="shared" si="67"/>
        <v>0</v>
      </c>
      <c r="CK37" s="124"/>
      <c r="CL37" s="124">
        <f t="shared" si="68"/>
        <v>0</v>
      </c>
      <c r="CM37" s="124">
        <f t="shared" si="69"/>
        <v>23.266666666666666</v>
      </c>
      <c r="CN37" s="124">
        <f t="shared" si="70"/>
        <v>541.33777777777777</v>
      </c>
      <c r="CO37" s="124">
        <f t="shared" si="71"/>
        <v>0</v>
      </c>
      <c r="CP37" s="123"/>
      <c r="CQ37" s="124">
        <f t="shared" si="72"/>
        <v>0</v>
      </c>
      <c r="CR37" s="124">
        <f t="shared" si="73"/>
        <v>24.433333333333334</v>
      </c>
      <c r="CS37" s="124">
        <f t="shared" si="74"/>
        <v>596.98777777777775</v>
      </c>
      <c r="CT37" s="123">
        <f t="shared" si="75"/>
        <v>0</v>
      </c>
    </row>
    <row r="38" spans="1:98">
      <c r="A38" s="126">
        <f t="shared" si="76"/>
        <v>44</v>
      </c>
      <c r="B38" s="136" t="s">
        <v>48</v>
      </c>
      <c r="C38" s="135">
        <f t="shared" si="77"/>
        <v>44.9</v>
      </c>
      <c r="D38" s="124"/>
      <c r="E38" s="124">
        <f t="shared" si="0"/>
        <v>0</v>
      </c>
      <c r="F38" s="124">
        <f t="shared" si="1"/>
        <v>3.875</v>
      </c>
      <c r="G38" s="124">
        <f t="shared" si="2"/>
        <v>15.015625</v>
      </c>
      <c r="H38" s="124">
        <f t="shared" si="3"/>
        <v>0</v>
      </c>
      <c r="I38" s="124"/>
      <c r="J38" s="124">
        <f t="shared" si="4"/>
        <v>0</v>
      </c>
      <c r="K38" s="124">
        <f t="shared" si="5"/>
        <v>4.5</v>
      </c>
      <c r="L38" s="124">
        <f t="shared" si="6"/>
        <v>20.25</v>
      </c>
      <c r="M38" s="124">
        <f t="shared" si="7"/>
        <v>0</v>
      </c>
      <c r="N38" s="124"/>
      <c r="O38" s="124">
        <f t="shared" si="8"/>
        <v>0</v>
      </c>
      <c r="P38" s="124">
        <f t="shared" si="9"/>
        <v>9.8666666666666671</v>
      </c>
      <c r="Q38" s="124">
        <f t="shared" si="10"/>
        <v>97.351111111111123</v>
      </c>
      <c r="R38" s="124">
        <f t="shared" si="11"/>
        <v>0</v>
      </c>
      <c r="S38" s="124"/>
      <c r="T38" s="124">
        <f t="shared" si="12"/>
        <v>0</v>
      </c>
      <c r="U38" s="124">
        <f t="shared" si="13"/>
        <v>10.899999999999999</v>
      </c>
      <c r="V38" s="124">
        <f t="shared" si="14"/>
        <v>118.80999999999997</v>
      </c>
      <c r="W38" s="124">
        <f t="shared" si="15"/>
        <v>0</v>
      </c>
      <c r="X38" s="124"/>
      <c r="Y38" s="124">
        <f t="shared" si="16"/>
        <v>0</v>
      </c>
      <c r="Z38" s="124">
        <f t="shared" si="17"/>
        <v>13.133333333333333</v>
      </c>
      <c r="AA38" s="124">
        <f t="shared" si="18"/>
        <v>172.48444444444442</v>
      </c>
      <c r="AB38" s="124">
        <f t="shared" si="19"/>
        <v>0</v>
      </c>
      <c r="AC38" s="124"/>
      <c r="AD38" s="124">
        <f t="shared" si="20"/>
        <v>0</v>
      </c>
      <c r="AE38" s="124">
        <f t="shared" si="21"/>
        <v>14.324999999999999</v>
      </c>
      <c r="AF38" s="124">
        <f t="shared" si="22"/>
        <v>205.20562499999997</v>
      </c>
      <c r="AG38" s="124">
        <f t="shared" si="23"/>
        <v>0</v>
      </c>
      <c r="AH38" s="124"/>
      <c r="AI38" s="124">
        <f t="shared" si="24"/>
        <v>0</v>
      </c>
      <c r="AJ38" s="124">
        <f t="shared" si="25"/>
        <v>8</v>
      </c>
      <c r="AK38" s="124">
        <f t="shared" si="26"/>
        <v>64</v>
      </c>
      <c r="AL38" s="124">
        <f t="shared" si="27"/>
        <v>0</v>
      </c>
      <c r="AM38" s="124"/>
      <c r="AN38" s="124">
        <f t="shared" si="28"/>
        <v>0</v>
      </c>
      <c r="AO38" s="124">
        <f t="shared" si="29"/>
        <v>13.3</v>
      </c>
      <c r="AP38" s="124">
        <f t="shared" si="30"/>
        <v>176.89000000000001</v>
      </c>
      <c r="AQ38" s="124">
        <f t="shared" si="31"/>
        <v>0</v>
      </c>
      <c r="AR38" s="124"/>
      <c r="AS38" s="124">
        <f t="shared" si="32"/>
        <v>0</v>
      </c>
      <c r="AT38" s="124">
        <f t="shared" si="33"/>
        <v>14.8</v>
      </c>
      <c r="AU38" s="124">
        <f t="shared" si="34"/>
        <v>219.04000000000002</v>
      </c>
      <c r="AV38" s="124">
        <f t="shared" si="35"/>
        <v>0</v>
      </c>
      <c r="AW38" s="124"/>
      <c r="AX38" s="124">
        <f t="shared" si="36"/>
        <v>0</v>
      </c>
      <c r="AY38" s="124">
        <f t="shared" si="37"/>
        <v>15.760000000000002</v>
      </c>
      <c r="AZ38" s="124">
        <f t="shared" si="38"/>
        <v>248.37760000000006</v>
      </c>
      <c r="BA38" s="124">
        <f t="shared" si="39"/>
        <v>0</v>
      </c>
      <c r="BB38" s="124"/>
      <c r="BC38" s="124">
        <f t="shared" si="40"/>
        <v>0</v>
      </c>
      <c r="BD38" s="124">
        <f t="shared" si="41"/>
        <v>16.55</v>
      </c>
      <c r="BE38" s="124">
        <f t="shared" si="42"/>
        <v>273.90250000000003</v>
      </c>
      <c r="BF38" s="124">
        <f t="shared" si="43"/>
        <v>0</v>
      </c>
      <c r="BG38" s="124"/>
      <c r="BH38" s="124">
        <f t="shared" si="44"/>
        <v>0</v>
      </c>
      <c r="BI38" s="124">
        <f t="shared" si="45"/>
        <v>17.72</v>
      </c>
      <c r="BJ38" s="124">
        <f t="shared" si="46"/>
        <v>313.99839999999995</v>
      </c>
      <c r="BK38" s="124">
        <f t="shared" si="47"/>
        <v>0</v>
      </c>
      <c r="BL38" s="124"/>
      <c r="BM38" s="124">
        <f t="shared" si="48"/>
        <v>0</v>
      </c>
      <c r="BN38" s="124">
        <f t="shared" si="49"/>
        <v>18.95</v>
      </c>
      <c r="BO38" s="124">
        <f t="shared" si="50"/>
        <v>359.10249999999996</v>
      </c>
      <c r="BP38" s="124">
        <f t="shared" si="51"/>
        <v>0</v>
      </c>
      <c r="BQ38" s="124"/>
      <c r="BR38" s="124">
        <f t="shared" si="52"/>
        <v>0</v>
      </c>
      <c r="BS38" s="124">
        <f t="shared" si="53"/>
        <v>19.166666666666668</v>
      </c>
      <c r="BT38" s="124">
        <f t="shared" si="54"/>
        <v>367.36111111111114</v>
      </c>
      <c r="BU38" s="124">
        <f t="shared" si="55"/>
        <v>0</v>
      </c>
      <c r="BV38" s="124"/>
      <c r="BW38" s="124">
        <f t="shared" si="56"/>
        <v>0</v>
      </c>
      <c r="BX38" s="124">
        <f t="shared" si="57"/>
        <v>19.84</v>
      </c>
      <c r="BY38" s="124">
        <f t="shared" si="58"/>
        <v>393.62560000000002</v>
      </c>
      <c r="BZ38" s="124">
        <f t="shared" si="59"/>
        <v>0</v>
      </c>
      <c r="CA38" s="124"/>
      <c r="CB38" s="124">
        <f t="shared" si="60"/>
        <v>0</v>
      </c>
      <c r="CC38" s="124">
        <f t="shared" si="61"/>
        <v>20.5</v>
      </c>
      <c r="CD38" s="124">
        <f t="shared" si="62"/>
        <v>420.25</v>
      </c>
      <c r="CE38" s="124">
        <f t="shared" si="63"/>
        <v>0</v>
      </c>
      <c r="CF38" s="124"/>
      <c r="CG38" s="124">
        <f t="shared" si="64"/>
        <v>0</v>
      </c>
      <c r="CH38" s="124">
        <f t="shared" si="65"/>
        <v>23.1</v>
      </c>
      <c r="CI38" s="124">
        <f t="shared" si="66"/>
        <v>533.61</v>
      </c>
      <c r="CJ38" s="124">
        <f t="shared" si="67"/>
        <v>0</v>
      </c>
      <c r="CK38" s="124"/>
      <c r="CL38" s="124">
        <f t="shared" si="68"/>
        <v>0</v>
      </c>
      <c r="CM38" s="124">
        <f t="shared" si="69"/>
        <v>24.266666666666666</v>
      </c>
      <c r="CN38" s="124">
        <f t="shared" si="70"/>
        <v>588.87111111111108</v>
      </c>
      <c r="CO38" s="124">
        <f t="shared" si="71"/>
        <v>0</v>
      </c>
      <c r="CP38" s="123"/>
      <c r="CQ38" s="124">
        <f t="shared" si="72"/>
        <v>0</v>
      </c>
      <c r="CR38" s="124">
        <f t="shared" si="73"/>
        <v>25.433333333333334</v>
      </c>
      <c r="CS38" s="124">
        <f t="shared" si="74"/>
        <v>646.85444444444443</v>
      </c>
      <c r="CT38" s="123">
        <f t="shared" si="75"/>
        <v>0</v>
      </c>
    </row>
    <row r="39" spans="1:98">
      <c r="A39" s="126">
        <f t="shared" si="76"/>
        <v>45</v>
      </c>
      <c r="B39" s="136" t="s">
        <v>48</v>
      </c>
      <c r="C39" s="135">
        <f t="shared" si="77"/>
        <v>45.9</v>
      </c>
      <c r="D39" s="124"/>
      <c r="E39" s="124">
        <f t="shared" si="0"/>
        <v>0</v>
      </c>
      <c r="F39" s="124">
        <f t="shared" si="1"/>
        <v>4.875</v>
      </c>
      <c r="G39" s="124">
        <f t="shared" si="2"/>
        <v>23.765625</v>
      </c>
      <c r="H39" s="124">
        <f t="shared" si="3"/>
        <v>0</v>
      </c>
      <c r="I39" s="124"/>
      <c r="J39" s="124">
        <f t="shared" si="4"/>
        <v>0</v>
      </c>
      <c r="K39" s="124">
        <f t="shared" si="5"/>
        <v>5.5</v>
      </c>
      <c r="L39" s="124">
        <f t="shared" si="6"/>
        <v>30.25</v>
      </c>
      <c r="M39" s="124">
        <f t="shared" si="7"/>
        <v>0</v>
      </c>
      <c r="N39" s="124"/>
      <c r="O39" s="124">
        <f t="shared" si="8"/>
        <v>0</v>
      </c>
      <c r="P39" s="124">
        <f t="shared" si="9"/>
        <v>10.866666666666667</v>
      </c>
      <c r="Q39" s="124">
        <f t="shared" si="10"/>
        <v>118.08444444444446</v>
      </c>
      <c r="R39" s="124">
        <f t="shared" si="11"/>
        <v>0</v>
      </c>
      <c r="S39" s="124"/>
      <c r="T39" s="124">
        <f t="shared" si="12"/>
        <v>0</v>
      </c>
      <c r="U39" s="124">
        <f t="shared" si="13"/>
        <v>11.899999999999999</v>
      </c>
      <c r="V39" s="124">
        <f t="shared" si="14"/>
        <v>141.60999999999996</v>
      </c>
      <c r="W39" s="124">
        <f t="shared" si="15"/>
        <v>0</v>
      </c>
      <c r="X39" s="124"/>
      <c r="Y39" s="124">
        <f t="shared" si="16"/>
        <v>0</v>
      </c>
      <c r="Z39" s="124">
        <f t="shared" si="17"/>
        <v>14.133333333333333</v>
      </c>
      <c r="AA39" s="124">
        <f t="shared" si="18"/>
        <v>199.7511111111111</v>
      </c>
      <c r="AB39" s="124">
        <f t="shared" si="19"/>
        <v>0</v>
      </c>
      <c r="AC39" s="124"/>
      <c r="AD39" s="124">
        <f t="shared" si="20"/>
        <v>0</v>
      </c>
      <c r="AE39" s="124">
        <f t="shared" si="21"/>
        <v>15.324999999999999</v>
      </c>
      <c r="AF39" s="124">
        <f t="shared" si="22"/>
        <v>234.85562499999997</v>
      </c>
      <c r="AG39" s="124">
        <f t="shared" si="23"/>
        <v>0</v>
      </c>
      <c r="AH39" s="124"/>
      <c r="AI39" s="124">
        <f t="shared" si="24"/>
        <v>0</v>
      </c>
      <c r="AJ39" s="124">
        <f t="shared" si="25"/>
        <v>9</v>
      </c>
      <c r="AK39" s="124">
        <f t="shared" si="26"/>
        <v>81</v>
      </c>
      <c r="AL39" s="124">
        <f t="shared" si="27"/>
        <v>0</v>
      </c>
      <c r="AM39" s="124"/>
      <c r="AN39" s="124">
        <f t="shared" si="28"/>
        <v>0</v>
      </c>
      <c r="AO39" s="124">
        <f t="shared" si="29"/>
        <v>14.3</v>
      </c>
      <c r="AP39" s="124">
        <f t="shared" si="30"/>
        <v>204.49</v>
      </c>
      <c r="AQ39" s="124">
        <f t="shared" si="31"/>
        <v>0</v>
      </c>
      <c r="AR39" s="124"/>
      <c r="AS39" s="124">
        <f t="shared" si="32"/>
        <v>0</v>
      </c>
      <c r="AT39" s="124">
        <f t="shared" si="33"/>
        <v>15.8</v>
      </c>
      <c r="AU39" s="124">
        <f t="shared" si="34"/>
        <v>249.64000000000001</v>
      </c>
      <c r="AV39" s="124">
        <f t="shared" si="35"/>
        <v>0</v>
      </c>
      <c r="AW39" s="124"/>
      <c r="AX39" s="124">
        <f t="shared" si="36"/>
        <v>0</v>
      </c>
      <c r="AY39" s="124">
        <f t="shared" si="37"/>
        <v>16.760000000000002</v>
      </c>
      <c r="AZ39" s="124">
        <f t="shared" si="38"/>
        <v>280.89760000000007</v>
      </c>
      <c r="BA39" s="124">
        <f t="shared" si="39"/>
        <v>0</v>
      </c>
      <c r="BB39" s="124"/>
      <c r="BC39" s="124">
        <f t="shared" si="40"/>
        <v>0</v>
      </c>
      <c r="BD39" s="124">
        <f t="shared" si="41"/>
        <v>17.55</v>
      </c>
      <c r="BE39" s="124">
        <f t="shared" si="42"/>
        <v>308.0025</v>
      </c>
      <c r="BF39" s="124">
        <f t="shared" si="43"/>
        <v>0</v>
      </c>
      <c r="BG39" s="124"/>
      <c r="BH39" s="124">
        <f t="shared" si="44"/>
        <v>0</v>
      </c>
      <c r="BI39" s="124">
        <f t="shared" si="45"/>
        <v>18.72</v>
      </c>
      <c r="BJ39" s="124">
        <f t="shared" si="46"/>
        <v>350.43839999999994</v>
      </c>
      <c r="BK39" s="124">
        <f t="shared" si="47"/>
        <v>0</v>
      </c>
      <c r="BL39" s="124"/>
      <c r="BM39" s="124">
        <f t="shared" si="48"/>
        <v>0</v>
      </c>
      <c r="BN39" s="124">
        <f t="shared" si="49"/>
        <v>19.95</v>
      </c>
      <c r="BO39" s="124">
        <f t="shared" si="50"/>
        <v>398.0025</v>
      </c>
      <c r="BP39" s="124">
        <f t="shared" si="51"/>
        <v>0</v>
      </c>
      <c r="BQ39" s="124"/>
      <c r="BR39" s="124">
        <f t="shared" si="52"/>
        <v>0</v>
      </c>
      <c r="BS39" s="124">
        <f t="shared" si="53"/>
        <v>20.166666666666668</v>
      </c>
      <c r="BT39" s="124">
        <f t="shared" si="54"/>
        <v>406.69444444444451</v>
      </c>
      <c r="BU39" s="124">
        <f t="shared" si="55"/>
        <v>0</v>
      </c>
      <c r="BV39" s="124"/>
      <c r="BW39" s="124">
        <f t="shared" si="56"/>
        <v>0</v>
      </c>
      <c r="BX39" s="124">
        <f t="shared" si="57"/>
        <v>20.84</v>
      </c>
      <c r="BY39" s="124">
        <f t="shared" si="58"/>
        <v>434.30559999999997</v>
      </c>
      <c r="BZ39" s="124">
        <f t="shared" si="59"/>
        <v>0</v>
      </c>
      <c r="CA39" s="124"/>
      <c r="CB39" s="124">
        <f t="shared" si="60"/>
        <v>0</v>
      </c>
      <c r="CC39" s="124">
        <f t="shared" si="61"/>
        <v>21.5</v>
      </c>
      <c r="CD39" s="124">
        <f t="shared" si="62"/>
        <v>462.25</v>
      </c>
      <c r="CE39" s="124">
        <f t="shared" si="63"/>
        <v>0</v>
      </c>
      <c r="CF39" s="124"/>
      <c r="CG39" s="124">
        <f t="shared" si="64"/>
        <v>0</v>
      </c>
      <c r="CH39" s="124">
        <f t="shared" si="65"/>
        <v>24.1</v>
      </c>
      <c r="CI39" s="124">
        <f t="shared" si="66"/>
        <v>580.81000000000006</v>
      </c>
      <c r="CJ39" s="124">
        <f t="shared" si="67"/>
        <v>0</v>
      </c>
      <c r="CK39" s="124"/>
      <c r="CL39" s="124">
        <f t="shared" si="68"/>
        <v>0</v>
      </c>
      <c r="CM39" s="124">
        <f t="shared" si="69"/>
        <v>25.266666666666666</v>
      </c>
      <c r="CN39" s="124">
        <f t="shared" si="70"/>
        <v>638.40444444444438</v>
      </c>
      <c r="CO39" s="124">
        <f t="shared" si="71"/>
        <v>0</v>
      </c>
      <c r="CP39" s="123"/>
      <c r="CQ39" s="124">
        <f t="shared" si="72"/>
        <v>0</v>
      </c>
      <c r="CR39" s="124">
        <f t="shared" si="73"/>
        <v>26.433333333333334</v>
      </c>
      <c r="CS39" s="124">
        <f t="shared" si="74"/>
        <v>698.7211111111111</v>
      </c>
      <c r="CT39" s="123">
        <f t="shared" si="75"/>
        <v>0</v>
      </c>
    </row>
    <row r="40" spans="1:98">
      <c r="A40" s="126">
        <f t="shared" si="76"/>
        <v>46</v>
      </c>
      <c r="B40" s="136" t="s">
        <v>48</v>
      </c>
      <c r="C40" s="135">
        <f t="shared" si="77"/>
        <v>46.9</v>
      </c>
      <c r="D40" s="124">
        <v>1</v>
      </c>
      <c r="E40" s="124">
        <f t="shared" si="0"/>
        <v>46.5</v>
      </c>
      <c r="F40" s="124">
        <f t="shared" si="1"/>
        <v>5.875</v>
      </c>
      <c r="G40" s="124">
        <f t="shared" si="2"/>
        <v>34.515625</v>
      </c>
      <c r="H40" s="124">
        <f t="shared" si="3"/>
        <v>34.515625</v>
      </c>
      <c r="I40" s="124">
        <v>1</v>
      </c>
      <c r="J40" s="124">
        <f t="shared" si="4"/>
        <v>46.5</v>
      </c>
      <c r="K40" s="124">
        <f t="shared" si="5"/>
        <v>6.5</v>
      </c>
      <c r="L40" s="124">
        <f t="shared" si="6"/>
        <v>42.25</v>
      </c>
      <c r="M40" s="124">
        <f t="shared" si="7"/>
        <v>42.25</v>
      </c>
      <c r="N40" s="124"/>
      <c r="O40" s="124">
        <f t="shared" si="8"/>
        <v>0</v>
      </c>
      <c r="P40" s="124">
        <f t="shared" si="9"/>
        <v>11.866666666666667</v>
      </c>
      <c r="Q40" s="124">
        <f t="shared" si="10"/>
        <v>140.81777777777779</v>
      </c>
      <c r="R40" s="124">
        <f t="shared" si="11"/>
        <v>0</v>
      </c>
      <c r="S40" s="124"/>
      <c r="T40" s="124">
        <f t="shared" si="12"/>
        <v>0</v>
      </c>
      <c r="U40" s="124">
        <f t="shared" si="13"/>
        <v>12.899999999999999</v>
      </c>
      <c r="V40" s="124">
        <f t="shared" si="14"/>
        <v>166.40999999999997</v>
      </c>
      <c r="W40" s="124">
        <f t="shared" si="15"/>
        <v>0</v>
      </c>
      <c r="X40" s="124"/>
      <c r="Y40" s="124">
        <f t="shared" si="16"/>
        <v>0</v>
      </c>
      <c r="Z40" s="124">
        <f t="shared" si="17"/>
        <v>15.133333333333333</v>
      </c>
      <c r="AA40" s="124">
        <f t="shared" si="18"/>
        <v>229.01777777777775</v>
      </c>
      <c r="AB40" s="124">
        <f t="shared" si="19"/>
        <v>0</v>
      </c>
      <c r="AC40" s="124"/>
      <c r="AD40" s="124">
        <f t="shared" si="20"/>
        <v>0</v>
      </c>
      <c r="AE40" s="124">
        <f t="shared" si="21"/>
        <v>16.324999999999999</v>
      </c>
      <c r="AF40" s="124">
        <f t="shared" si="22"/>
        <v>266.50562499999995</v>
      </c>
      <c r="AG40" s="124">
        <f t="shared" si="23"/>
        <v>0</v>
      </c>
      <c r="AH40" s="124"/>
      <c r="AI40" s="124">
        <f t="shared" si="24"/>
        <v>0</v>
      </c>
      <c r="AJ40" s="124">
        <f t="shared" si="25"/>
        <v>10</v>
      </c>
      <c r="AK40" s="124">
        <f t="shared" si="26"/>
        <v>100</v>
      </c>
      <c r="AL40" s="124">
        <f t="shared" si="27"/>
        <v>0</v>
      </c>
      <c r="AM40" s="124"/>
      <c r="AN40" s="124">
        <f t="shared" si="28"/>
        <v>0</v>
      </c>
      <c r="AO40" s="124">
        <f t="shared" si="29"/>
        <v>15.3</v>
      </c>
      <c r="AP40" s="124">
        <f t="shared" si="30"/>
        <v>234.09000000000003</v>
      </c>
      <c r="AQ40" s="124">
        <f t="shared" si="31"/>
        <v>0</v>
      </c>
      <c r="AR40" s="124"/>
      <c r="AS40" s="124">
        <f t="shared" si="32"/>
        <v>0</v>
      </c>
      <c r="AT40" s="124">
        <f t="shared" si="33"/>
        <v>16.8</v>
      </c>
      <c r="AU40" s="124">
        <f t="shared" si="34"/>
        <v>282.24</v>
      </c>
      <c r="AV40" s="124">
        <f t="shared" si="35"/>
        <v>0</v>
      </c>
      <c r="AW40" s="124"/>
      <c r="AX40" s="124">
        <f t="shared" si="36"/>
        <v>0</v>
      </c>
      <c r="AY40" s="124">
        <f t="shared" si="37"/>
        <v>17.760000000000002</v>
      </c>
      <c r="AZ40" s="124">
        <f t="shared" si="38"/>
        <v>315.41760000000005</v>
      </c>
      <c r="BA40" s="124">
        <f t="shared" si="39"/>
        <v>0</v>
      </c>
      <c r="BB40" s="124"/>
      <c r="BC40" s="124">
        <f t="shared" si="40"/>
        <v>0</v>
      </c>
      <c r="BD40" s="124">
        <f t="shared" si="41"/>
        <v>18.55</v>
      </c>
      <c r="BE40" s="124">
        <f t="shared" si="42"/>
        <v>344.10250000000002</v>
      </c>
      <c r="BF40" s="124">
        <f t="shared" si="43"/>
        <v>0</v>
      </c>
      <c r="BG40" s="124"/>
      <c r="BH40" s="124">
        <f t="shared" si="44"/>
        <v>0</v>
      </c>
      <c r="BI40" s="124">
        <f t="shared" si="45"/>
        <v>19.72</v>
      </c>
      <c r="BJ40" s="124">
        <f t="shared" si="46"/>
        <v>388.87839999999994</v>
      </c>
      <c r="BK40" s="124">
        <f t="shared" si="47"/>
        <v>0</v>
      </c>
      <c r="BL40" s="124"/>
      <c r="BM40" s="124">
        <f t="shared" si="48"/>
        <v>0</v>
      </c>
      <c r="BN40" s="124">
        <f t="shared" si="49"/>
        <v>20.95</v>
      </c>
      <c r="BO40" s="124">
        <f t="shared" si="50"/>
        <v>438.90249999999997</v>
      </c>
      <c r="BP40" s="124">
        <f t="shared" si="51"/>
        <v>0</v>
      </c>
      <c r="BQ40" s="124"/>
      <c r="BR40" s="124">
        <f t="shared" si="52"/>
        <v>0</v>
      </c>
      <c r="BS40" s="124">
        <f t="shared" si="53"/>
        <v>21.166666666666668</v>
      </c>
      <c r="BT40" s="124">
        <f t="shared" si="54"/>
        <v>448.02777777777783</v>
      </c>
      <c r="BU40" s="124">
        <f t="shared" si="55"/>
        <v>0</v>
      </c>
      <c r="BV40" s="124"/>
      <c r="BW40" s="124">
        <f t="shared" si="56"/>
        <v>0</v>
      </c>
      <c r="BX40" s="124">
        <f t="shared" si="57"/>
        <v>21.84</v>
      </c>
      <c r="BY40" s="124">
        <f t="shared" si="58"/>
        <v>476.98559999999998</v>
      </c>
      <c r="BZ40" s="124">
        <f t="shared" si="59"/>
        <v>0</v>
      </c>
      <c r="CA40" s="124"/>
      <c r="CB40" s="124">
        <f t="shared" si="60"/>
        <v>0</v>
      </c>
      <c r="CC40" s="124">
        <f t="shared" si="61"/>
        <v>22.5</v>
      </c>
      <c r="CD40" s="124">
        <f t="shared" si="62"/>
        <v>506.25</v>
      </c>
      <c r="CE40" s="124">
        <f t="shared" si="63"/>
        <v>0</v>
      </c>
      <c r="CF40" s="124"/>
      <c r="CG40" s="124">
        <f t="shared" si="64"/>
        <v>0</v>
      </c>
      <c r="CH40" s="124">
        <f t="shared" si="65"/>
        <v>25.1</v>
      </c>
      <c r="CI40" s="124">
        <f t="shared" si="66"/>
        <v>630.0100000000001</v>
      </c>
      <c r="CJ40" s="124">
        <f t="shared" si="67"/>
        <v>0</v>
      </c>
      <c r="CK40" s="124"/>
      <c r="CL40" s="124">
        <f t="shared" si="68"/>
        <v>0</v>
      </c>
      <c r="CM40" s="124">
        <f t="shared" si="69"/>
        <v>26.266666666666666</v>
      </c>
      <c r="CN40" s="124">
        <f t="shared" si="70"/>
        <v>689.93777777777768</v>
      </c>
      <c r="CO40" s="124">
        <f t="shared" si="71"/>
        <v>0</v>
      </c>
      <c r="CP40" s="123"/>
      <c r="CQ40" s="124">
        <f t="shared" si="72"/>
        <v>0</v>
      </c>
      <c r="CR40" s="124">
        <f t="shared" si="73"/>
        <v>27.433333333333334</v>
      </c>
      <c r="CS40" s="124">
        <f t="shared" si="74"/>
        <v>752.58777777777777</v>
      </c>
      <c r="CT40" s="123">
        <f t="shared" si="75"/>
        <v>0</v>
      </c>
    </row>
    <row r="41" spans="1:98">
      <c r="A41" s="126">
        <f t="shared" si="76"/>
        <v>47</v>
      </c>
      <c r="B41" s="136" t="s">
        <v>48</v>
      </c>
      <c r="C41" s="135">
        <f t="shared" si="77"/>
        <v>47.9</v>
      </c>
      <c r="D41" s="124"/>
      <c r="E41" s="124">
        <f t="shared" si="0"/>
        <v>0</v>
      </c>
      <c r="F41" s="124">
        <f t="shared" si="1"/>
        <v>6.875</v>
      </c>
      <c r="G41" s="124">
        <f t="shared" si="2"/>
        <v>47.265625</v>
      </c>
      <c r="H41" s="124">
        <f t="shared" si="3"/>
        <v>0</v>
      </c>
      <c r="I41" s="124"/>
      <c r="J41" s="124">
        <f t="shared" si="4"/>
        <v>0</v>
      </c>
      <c r="K41" s="124">
        <f t="shared" si="5"/>
        <v>7.5</v>
      </c>
      <c r="L41" s="124">
        <f t="shared" si="6"/>
        <v>56.25</v>
      </c>
      <c r="M41" s="124">
        <f t="shared" si="7"/>
        <v>0</v>
      </c>
      <c r="N41" s="124"/>
      <c r="O41" s="124">
        <f t="shared" si="8"/>
        <v>0</v>
      </c>
      <c r="P41" s="124">
        <f t="shared" si="9"/>
        <v>12.866666666666667</v>
      </c>
      <c r="Q41" s="124">
        <f t="shared" si="10"/>
        <v>165.55111111111111</v>
      </c>
      <c r="R41" s="124">
        <f t="shared" si="11"/>
        <v>0</v>
      </c>
      <c r="S41" s="124"/>
      <c r="T41" s="124">
        <f t="shared" si="12"/>
        <v>0</v>
      </c>
      <c r="U41" s="124">
        <f t="shared" si="13"/>
        <v>13.899999999999999</v>
      </c>
      <c r="V41" s="124">
        <f t="shared" si="14"/>
        <v>193.20999999999995</v>
      </c>
      <c r="W41" s="124">
        <f t="shared" si="15"/>
        <v>0</v>
      </c>
      <c r="X41" s="124"/>
      <c r="Y41" s="124">
        <f t="shared" si="16"/>
        <v>0</v>
      </c>
      <c r="Z41" s="124">
        <f t="shared" si="17"/>
        <v>16.133333333333333</v>
      </c>
      <c r="AA41" s="124">
        <f t="shared" si="18"/>
        <v>260.28444444444443</v>
      </c>
      <c r="AB41" s="124">
        <f t="shared" si="19"/>
        <v>0</v>
      </c>
      <c r="AC41" s="124"/>
      <c r="AD41" s="124">
        <f t="shared" si="20"/>
        <v>0</v>
      </c>
      <c r="AE41" s="124">
        <f t="shared" si="21"/>
        <v>17.324999999999999</v>
      </c>
      <c r="AF41" s="124">
        <f t="shared" si="22"/>
        <v>300.15562499999999</v>
      </c>
      <c r="AG41" s="124">
        <f t="shared" si="23"/>
        <v>0</v>
      </c>
      <c r="AH41" s="124"/>
      <c r="AI41" s="124">
        <f t="shared" si="24"/>
        <v>0</v>
      </c>
      <c r="AJ41" s="124">
        <f t="shared" si="25"/>
        <v>11</v>
      </c>
      <c r="AK41" s="124">
        <f t="shared" si="26"/>
        <v>121</v>
      </c>
      <c r="AL41" s="124">
        <f t="shared" si="27"/>
        <v>0</v>
      </c>
      <c r="AM41" s="124"/>
      <c r="AN41" s="124">
        <f t="shared" si="28"/>
        <v>0</v>
      </c>
      <c r="AO41" s="124">
        <f t="shared" si="29"/>
        <v>16.3</v>
      </c>
      <c r="AP41" s="124">
        <f t="shared" si="30"/>
        <v>265.69</v>
      </c>
      <c r="AQ41" s="124">
        <f t="shared" si="31"/>
        <v>0</v>
      </c>
      <c r="AR41" s="124"/>
      <c r="AS41" s="124">
        <f t="shared" si="32"/>
        <v>0</v>
      </c>
      <c r="AT41" s="124">
        <f t="shared" si="33"/>
        <v>17.8</v>
      </c>
      <c r="AU41" s="124">
        <f t="shared" si="34"/>
        <v>316.84000000000003</v>
      </c>
      <c r="AV41" s="124">
        <f t="shared" si="35"/>
        <v>0</v>
      </c>
      <c r="AW41" s="124"/>
      <c r="AX41" s="124">
        <f t="shared" si="36"/>
        <v>0</v>
      </c>
      <c r="AY41" s="124">
        <f t="shared" si="37"/>
        <v>18.760000000000002</v>
      </c>
      <c r="AZ41" s="124">
        <f t="shared" si="38"/>
        <v>351.93760000000003</v>
      </c>
      <c r="BA41" s="124">
        <f t="shared" si="39"/>
        <v>0</v>
      </c>
      <c r="BB41" s="124"/>
      <c r="BC41" s="124">
        <f t="shared" si="40"/>
        <v>0</v>
      </c>
      <c r="BD41" s="124">
        <f t="shared" si="41"/>
        <v>19.55</v>
      </c>
      <c r="BE41" s="124">
        <f t="shared" si="42"/>
        <v>382.20250000000004</v>
      </c>
      <c r="BF41" s="124">
        <f t="shared" si="43"/>
        <v>0</v>
      </c>
      <c r="BG41" s="124"/>
      <c r="BH41" s="124">
        <f t="shared" si="44"/>
        <v>0</v>
      </c>
      <c r="BI41" s="124">
        <f t="shared" si="45"/>
        <v>20.72</v>
      </c>
      <c r="BJ41" s="124">
        <f t="shared" si="46"/>
        <v>429.31839999999994</v>
      </c>
      <c r="BK41" s="124">
        <f t="shared" si="47"/>
        <v>0</v>
      </c>
      <c r="BL41" s="124"/>
      <c r="BM41" s="124">
        <f t="shared" si="48"/>
        <v>0</v>
      </c>
      <c r="BN41" s="124">
        <f t="shared" si="49"/>
        <v>21.95</v>
      </c>
      <c r="BO41" s="124">
        <f t="shared" si="50"/>
        <v>481.80249999999995</v>
      </c>
      <c r="BP41" s="124">
        <f t="shared" si="51"/>
        <v>0</v>
      </c>
      <c r="BQ41" s="124"/>
      <c r="BR41" s="124">
        <f t="shared" si="52"/>
        <v>0</v>
      </c>
      <c r="BS41" s="124">
        <f t="shared" si="53"/>
        <v>22.166666666666668</v>
      </c>
      <c r="BT41" s="124">
        <f t="shared" si="54"/>
        <v>491.36111111111114</v>
      </c>
      <c r="BU41" s="124">
        <f t="shared" si="55"/>
        <v>0</v>
      </c>
      <c r="BV41" s="124"/>
      <c r="BW41" s="124">
        <f t="shared" si="56"/>
        <v>0</v>
      </c>
      <c r="BX41" s="124">
        <f t="shared" si="57"/>
        <v>22.84</v>
      </c>
      <c r="BY41" s="124">
        <f t="shared" si="58"/>
        <v>521.66560000000004</v>
      </c>
      <c r="BZ41" s="124">
        <f t="shared" si="59"/>
        <v>0</v>
      </c>
      <c r="CA41" s="124"/>
      <c r="CB41" s="124">
        <f t="shared" si="60"/>
        <v>0</v>
      </c>
      <c r="CC41" s="124">
        <f t="shared" si="61"/>
        <v>23.5</v>
      </c>
      <c r="CD41" s="124">
        <f t="shared" si="62"/>
        <v>552.25</v>
      </c>
      <c r="CE41" s="124">
        <f t="shared" si="63"/>
        <v>0</v>
      </c>
      <c r="CF41" s="124"/>
      <c r="CG41" s="124">
        <f t="shared" si="64"/>
        <v>0</v>
      </c>
      <c r="CH41" s="124">
        <f t="shared" si="65"/>
        <v>26.1</v>
      </c>
      <c r="CI41" s="124">
        <f t="shared" si="66"/>
        <v>681.21</v>
      </c>
      <c r="CJ41" s="124">
        <f t="shared" si="67"/>
        <v>0</v>
      </c>
      <c r="CK41" s="124"/>
      <c r="CL41" s="124">
        <f t="shared" si="68"/>
        <v>0</v>
      </c>
      <c r="CM41" s="124">
        <f t="shared" si="69"/>
        <v>27.266666666666666</v>
      </c>
      <c r="CN41" s="124">
        <f t="shared" si="70"/>
        <v>743.4711111111111</v>
      </c>
      <c r="CO41" s="124">
        <f t="shared" si="71"/>
        <v>0</v>
      </c>
      <c r="CP41" s="123"/>
      <c r="CQ41" s="124">
        <f t="shared" si="72"/>
        <v>0</v>
      </c>
      <c r="CR41" s="124">
        <f t="shared" si="73"/>
        <v>28.433333333333334</v>
      </c>
      <c r="CS41" s="124">
        <f t="shared" si="74"/>
        <v>808.45444444444445</v>
      </c>
      <c r="CT41" s="123">
        <f t="shared" si="75"/>
        <v>0</v>
      </c>
    </row>
    <row r="42" spans="1:98">
      <c r="A42" s="119">
        <f t="shared" si="76"/>
        <v>48</v>
      </c>
      <c r="B42" s="134" t="s">
        <v>48</v>
      </c>
      <c r="C42" s="133">
        <f t="shared" si="77"/>
        <v>48.9</v>
      </c>
      <c r="D42" s="113"/>
      <c r="E42" s="113">
        <f t="shared" si="0"/>
        <v>0</v>
      </c>
      <c r="F42" s="113">
        <f t="shared" si="1"/>
        <v>7.875</v>
      </c>
      <c r="G42" s="113">
        <f t="shared" si="2"/>
        <v>62.015625</v>
      </c>
      <c r="H42" s="113">
        <f t="shared" si="3"/>
        <v>0</v>
      </c>
      <c r="I42" s="113"/>
      <c r="J42" s="113">
        <f t="shared" si="4"/>
        <v>0</v>
      </c>
      <c r="K42" s="113">
        <f t="shared" si="5"/>
        <v>8.5</v>
      </c>
      <c r="L42" s="113">
        <f t="shared" si="6"/>
        <v>72.25</v>
      </c>
      <c r="M42" s="113">
        <f t="shared" si="7"/>
        <v>0</v>
      </c>
      <c r="N42" s="113"/>
      <c r="O42" s="113">
        <f t="shared" si="8"/>
        <v>0</v>
      </c>
      <c r="P42" s="113">
        <f t="shared" si="9"/>
        <v>13.866666666666667</v>
      </c>
      <c r="Q42" s="113">
        <f t="shared" si="10"/>
        <v>192.28444444444446</v>
      </c>
      <c r="R42" s="113">
        <f t="shared" si="11"/>
        <v>0</v>
      </c>
      <c r="S42" s="113"/>
      <c r="T42" s="113">
        <f t="shared" si="12"/>
        <v>0</v>
      </c>
      <c r="U42" s="113">
        <f t="shared" si="13"/>
        <v>14.899999999999999</v>
      </c>
      <c r="V42" s="113">
        <f t="shared" si="14"/>
        <v>222.00999999999996</v>
      </c>
      <c r="W42" s="113">
        <f t="shared" si="15"/>
        <v>0</v>
      </c>
      <c r="X42" s="113"/>
      <c r="Y42" s="113">
        <f t="shared" si="16"/>
        <v>0</v>
      </c>
      <c r="Z42" s="113">
        <f t="shared" si="17"/>
        <v>17.133333333333333</v>
      </c>
      <c r="AA42" s="113">
        <f t="shared" si="18"/>
        <v>293.55111111111108</v>
      </c>
      <c r="AB42" s="113">
        <f t="shared" si="19"/>
        <v>0</v>
      </c>
      <c r="AC42" s="113"/>
      <c r="AD42" s="113">
        <f t="shared" si="20"/>
        <v>0</v>
      </c>
      <c r="AE42" s="113">
        <f t="shared" si="21"/>
        <v>18.324999999999999</v>
      </c>
      <c r="AF42" s="113">
        <f t="shared" si="22"/>
        <v>335.80562499999996</v>
      </c>
      <c r="AG42" s="113">
        <f t="shared" si="23"/>
        <v>0</v>
      </c>
      <c r="AH42" s="113"/>
      <c r="AI42" s="113">
        <f t="shared" si="24"/>
        <v>0</v>
      </c>
      <c r="AJ42" s="113">
        <f t="shared" si="25"/>
        <v>12</v>
      </c>
      <c r="AK42" s="113">
        <f t="shared" si="26"/>
        <v>144</v>
      </c>
      <c r="AL42" s="113">
        <f t="shared" si="27"/>
        <v>0</v>
      </c>
      <c r="AM42" s="113"/>
      <c r="AN42" s="113">
        <f t="shared" si="28"/>
        <v>0</v>
      </c>
      <c r="AO42" s="113">
        <f t="shared" si="29"/>
        <v>17.3</v>
      </c>
      <c r="AP42" s="113">
        <f t="shared" si="30"/>
        <v>299.29000000000002</v>
      </c>
      <c r="AQ42" s="113">
        <f t="shared" si="31"/>
        <v>0</v>
      </c>
      <c r="AR42" s="113"/>
      <c r="AS42" s="113">
        <f t="shared" si="32"/>
        <v>0</v>
      </c>
      <c r="AT42" s="113">
        <f t="shared" si="33"/>
        <v>18.8</v>
      </c>
      <c r="AU42" s="113">
        <f t="shared" si="34"/>
        <v>353.44000000000005</v>
      </c>
      <c r="AV42" s="113">
        <f t="shared" si="35"/>
        <v>0</v>
      </c>
      <c r="AW42" s="113"/>
      <c r="AX42" s="113">
        <f t="shared" si="36"/>
        <v>0</v>
      </c>
      <c r="AY42" s="113">
        <f t="shared" si="37"/>
        <v>19.760000000000002</v>
      </c>
      <c r="AZ42" s="113">
        <f t="shared" si="38"/>
        <v>390.45760000000007</v>
      </c>
      <c r="BA42" s="113">
        <f t="shared" si="39"/>
        <v>0</v>
      </c>
      <c r="BB42" s="113"/>
      <c r="BC42" s="113">
        <f t="shared" si="40"/>
        <v>0</v>
      </c>
      <c r="BD42" s="113">
        <f t="shared" si="41"/>
        <v>20.55</v>
      </c>
      <c r="BE42" s="113">
        <f t="shared" si="42"/>
        <v>422.30250000000001</v>
      </c>
      <c r="BF42" s="113">
        <f t="shared" si="43"/>
        <v>0</v>
      </c>
      <c r="BG42" s="113"/>
      <c r="BH42" s="113">
        <f t="shared" si="44"/>
        <v>0</v>
      </c>
      <c r="BI42" s="113">
        <f t="shared" si="45"/>
        <v>21.72</v>
      </c>
      <c r="BJ42" s="113">
        <f t="shared" si="46"/>
        <v>471.75839999999994</v>
      </c>
      <c r="BK42" s="113">
        <f t="shared" si="47"/>
        <v>0</v>
      </c>
      <c r="BL42" s="113"/>
      <c r="BM42" s="113">
        <f t="shared" si="48"/>
        <v>0</v>
      </c>
      <c r="BN42" s="113">
        <f t="shared" si="49"/>
        <v>22.95</v>
      </c>
      <c r="BO42" s="113">
        <f t="shared" si="50"/>
        <v>526.70249999999999</v>
      </c>
      <c r="BP42" s="113">
        <f t="shared" si="51"/>
        <v>0</v>
      </c>
      <c r="BQ42" s="113"/>
      <c r="BR42" s="113">
        <f t="shared" si="52"/>
        <v>0</v>
      </c>
      <c r="BS42" s="113">
        <f t="shared" si="53"/>
        <v>23.166666666666668</v>
      </c>
      <c r="BT42" s="113">
        <f t="shared" si="54"/>
        <v>536.69444444444446</v>
      </c>
      <c r="BU42" s="113">
        <f t="shared" si="55"/>
        <v>0</v>
      </c>
      <c r="BV42" s="113"/>
      <c r="BW42" s="113">
        <f t="shared" si="56"/>
        <v>0</v>
      </c>
      <c r="BX42" s="113">
        <f t="shared" si="57"/>
        <v>23.84</v>
      </c>
      <c r="BY42" s="113">
        <f t="shared" si="58"/>
        <v>568.34559999999999</v>
      </c>
      <c r="BZ42" s="113">
        <f t="shared" si="59"/>
        <v>0</v>
      </c>
      <c r="CA42" s="113"/>
      <c r="CB42" s="113">
        <f t="shared" si="60"/>
        <v>0</v>
      </c>
      <c r="CC42" s="113">
        <f t="shared" si="61"/>
        <v>24.5</v>
      </c>
      <c r="CD42" s="113">
        <f t="shared" si="62"/>
        <v>600.25</v>
      </c>
      <c r="CE42" s="113">
        <f t="shared" si="63"/>
        <v>0</v>
      </c>
      <c r="CF42" s="113"/>
      <c r="CG42" s="113">
        <f t="shared" si="64"/>
        <v>0</v>
      </c>
      <c r="CH42" s="113">
        <f t="shared" si="65"/>
        <v>27.1</v>
      </c>
      <c r="CI42" s="113">
        <f t="shared" si="66"/>
        <v>734.41000000000008</v>
      </c>
      <c r="CJ42" s="113">
        <f t="shared" si="67"/>
        <v>0</v>
      </c>
      <c r="CK42" s="113"/>
      <c r="CL42" s="113">
        <f t="shared" si="68"/>
        <v>0</v>
      </c>
      <c r="CM42" s="113">
        <f t="shared" si="69"/>
        <v>28.266666666666666</v>
      </c>
      <c r="CN42" s="113">
        <f t="shared" si="70"/>
        <v>799.0044444444444</v>
      </c>
      <c r="CO42" s="113">
        <f t="shared" si="71"/>
        <v>0</v>
      </c>
      <c r="CP42" s="112"/>
      <c r="CQ42" s="113">
        <f t="shared" si="72"/>
        <v>0</v>
      </c>
      <c r="CR42" s="113">
        <f t="shared" si="73"/>
        <v>29.433333333333334</v>
      </c>
      <c r="CS42" s="113">
        <f t="shared" si="74"/>
        <v>866.32111111111112</v>
      </c>
      <c r="CT42" s="112">
        <f t="shared" si="75"/>
        <v>0</v>
      </c>
    </row>
    <row r="43" spans="1:98">
      <c r="A43" s="128" t="s">
        <v>49</v>
      </c>
      <c r="B43" s="127"/>
      <c r="C43" s="127"/>
      <c r="D43" s="124">
        <f t="shared" ref="D43:AI43" si="78">SUM(D4:D42)</f>
        <v>8</v>
      </c>
      <c r="E43" s="124">
        <f t="shared" si="78"/>
        <v>325</v>
      </c>
      <c r="F43" s="124">
        <f t="shared" si="78"/>
        <v>-433.875</v>
      </c>
      <c r="G43" s="124">
        <f t="shared" si="78"/>
        <v>9766.859375</v>
      </c>
      <c r="H43" s="124">
        <f t="shared" si="78"/>
        <v>56.875</v>
      </c>
      <c r="I43" s="124">
        <f t="shared" si="78"/>
        <v>10</v>
      </c>
      <c r="J43" s="124">
        <f t="shared" si="78"/>
        <v>400</v>
      </c>
      <c r="K43" s="124">
        <f t="shared" si="78"/>
        <v>-409.5</v>
      </c>
      <c r="L43" s="124">
        <f t="shared" si="78"/>
        <v>9239.75</v>
      </c>
      <c r="M43" s="124">
        <f t="shared" si="78"/>
        <v>70.5</v>
      </c>
      <c r="N43" s="124">
        <f t="shared" si="78"/>
        <v>15</v>
      </c>
      <c r="O43" s="124">
        <f t="shared" si="78"/>
        <v>519.5</v>
      </c>
      <c r="P43" s="124">
        <f t="shared" si="78"/>
        <v>-200.19999999999976</v>
      </c>
      <c r="Q43" s="124">
        <f t="shared" si="78"/>
        <v>5967.6933333333327</v>
      </c>
      <c r="R43" s="124">
        <f t="shared" si="78"/>
        <v>19.733333333333334</v>
      </c>
      <c r="S43" s="124">
        <f t="shared" si="78"/>
        <v>20</v>
      </c>
      <c r="T43" s="124">
        <f t="shared" si="78"/>
        <v>672</v>
      </c>
      <c r="U43" s="124">
        <f t="shared" si="78"/>
        <v>-159.90000000000018</v>
      </c>
      <c r="V43" s="124">
        <f t="shared" si="78"/>
        <v>5595.5900000000011</v>
      </c>
      <c r="W43" s="124">
        <f t="shared" si="78"/>
        <v>79.8</v>
      </c>
      <c r="X43" s="124">
        <f t="shared" si="78"/>
        <v>30</v>
      </c>
      <c r="Y43" s="124">
        <f t="shared" si="78"/>
        <v>941</v>
      </c>
      <c r="Z43" s="124">
        <f t="shared" si="78"/>
        <v>-72.800000000000267</v>
      </c>
      <c r="AA43" s="124">
        <f t="shared" si="78"/>
        <v>5075.8933333333334</v>
      </c>
      <c r="AB43" s="124">
        <f t="shared" si="78"/>
        <v>17.466666666666665</v>
      </c>
      <c r="AC43" s="124">
        <f t="shared" si="78"/>
        <v>40</v>
      </c>
      <c r="AD43" s="124">
        <f t="shared" si="78"/>
        <v>1207</v>
      </c>
      <c r="AE43" s="124">
        <f t="shared" si="78"/>
        <v>-26.325000000000262</v>
      </c>
      <c r="AF43" s="124">
        <f t="shared" si="78"/>
        <v>4957.7693749999999</v>
      </c>
      <c r="AG43" s="124">
        <f t="shared" si="78"/>
        <v>18.775000000000002</v>
      </c>
      <c r="AH43" s="124">
        <f t="shared" si="78"/>
        <v>10</v>
      </c>
      <c r="AI43" s="124">
        <f t="shared" si="78"/>
        <v>365</v>
      </c>
      <c r="AJ43" s="124">
        <f t="shared" ref="AJ43:BO43" si="79">SUM(AJ4:AJ42)</f>
        <v>-273</v>
      </c>
      <c r="AK43" s="124">
        <f t="shared" si="79"/>
        <v>6851</v>
      </c>
      <c r="AL43" s="124">
        <f t="shared" si="79"/>
        <v>80</v>
      </c>
      <c r="AM43" s="124">
        <f t="shared" si="79"/>
        <v>20</v>
      </c>
      <c r="AN43" s="124">
        <f t="shared" si="79"/>
        <v>624</v>
      </c>
      <c r="AO43" s="124">
        <f t="shared" si="79"/>
        <v>-66.299999999999699</v>
      </c>
      <c r="AP43" s="124">
        <f t="shared" si="79"/>
        <v>5052.7099999999982</v>
      </c>
      <c r="AQ43" s="124">
        <f t="shared" si="79"/>
        <v>10.199999999999999</v>
      </c>
      <c r="AR43" s="124">
        <f t="shared" si="79"/>
        <v>20</v>
      </c>
      <c r="AS43" s="124">
        <f t="shared" si="79"/>
        <v>594</v>
      </c>
      <c r="AT43" s="124">
        <f t="shared" si="79"/>
        <v>-7.7999999999997769</v>
      </c>
      <c r="AU43" s="124">
        <f t="shared" si="79"/>
        <v>4941.5599999999995</v>
      </c>
      <c r="AV43" s="124">
        <f t="shared" si="79"/>
        <v>3.2</v>
      </c>
      <c r="AW43" s="124">
        <f t="shared" si="79"/>
        <v>25</v>
      </c>
      <c r="AX43" s="124">
        <f t="shared" si="79"/>
        <v>718.5</v>
      </c>
      <c r="AY43" s="124">
        <f t="shared" si="79"/>
        <v>29.639999999999901</v>
      </c>
      <c r="AZ43" s="124">
        <f t="shared" si="79"/>
        <v>4962.5264000000006</v>
      </c>
      <c r="BA43" s="124">
        <f t="shared" si="79"/>
        <v>12.56</v>
      </c>
      <c r="BB43" s="124">
        <f t="shared" si="79"/>
        <v>20</v>
      </c>
      <c r="BC43" s="124">
        <f t="shared" si="79"/>
        <v>559</v>
      </c>
      <c r="BD43" s="124">
        <f t="shared" si="79"/>
        <v>60.450000000000159</v>
      </c>
      <c r="BE43" s="124">
        <f t="shared" si="79"/>
        <v>5033.6975000000002</v>
      </c>
      <c r="BF43" s="124">
        <f t="shared" si="79"/>
        <v>4.9499999999999993</v>
      </c>
      <c r="BG43" s="124">
        <f t="shared" si="79"/>
        <v>25</v>
      </c>
      <c r="BH43" s="124">
        <f t="shared" si="79"/>
        <v>669.5</v>
      </c>
      <c r="BI43" s="124">
        <f t="shared" si="79"/>
        <v>106.07999999999996</v>
      </c>
      <c r="BJ43" s="124">
        <f t="shared" si="79"/>
        <v>5228.5375999999997</v>
      </c>
      <c r="BK43" s="124">
        <f t="shared" si="79"/>
        <v>13.040000000000001</v>
      </c>
      <c r="BL43" s="124">
        <f t="shared" si="79"/>
        <v>20</v>
      </c>
      <c r="BM43" s="124">
        <f t="shared" si="79"/>
        <v>511</v>
      </c>
      <c r="BN43" s="124">
        <f t="shared" si="79"/>
        <v>154.05000000000004</v>
      </c>
      <c r="BO43" s="124">
        <f t="shared" si="79"/>
        <v>5548.4974999999995</v>
      </c>
      <c r="BP43" s="124">
        <f t="shared" ref="BP43:CU43" si="80">SUM(BP4:BP42)</f>
        <v>0.95</v>
      </c>
      <c r="BQ43" s="124">
        <f t="shared" si="80"/>
        <v>30</v>
      </c>
      <c r="BR43" s="124">
        <f t="shared" si="80"/>
        <v>760</v>
      </c>
      <c r="BS43" s="124">
        <f t="shared" si="80"/>
        <v>162.50000000000014</v>
      </c>
      <c r="BT43" s="124">
        <f t="shared" si="80"/>
        <v>5617.0833333333348</v>
      </c>
      <c r="BU43" s="124">
        <f t="shared" si="80"/>
        <v>4.1666666666666661</v>
      </c>
      <c r="BV43" s="124">
        <f t="shared" si="80"/>
        <v>25</v>
      </c>
      <c r="BW43" s="124">
        <f t="shared" si="80"/>
        <v>616.5</v>
      </c>
      <c r="BX43" s="124">
        <f t="shared" si="80"/>
        <v>188.76000000000008</v>
      </c>
      <c r="BY43" s="124">
        <f t="shared" si="80"/>
        <v>5853.5983999999999</v>
      </c>
      <c r="BZ43" s="124">
        <f t="shared" si="80"/>
        <v>5.3599999999999994</v>
      </c>
      <c r="CA43" s="124">
        <f t="shared" si="80"/>
        <v>20</v>
      </c>
      <c r="CB43" s="124">
        <f t="shared" si="80"/>
        <v>480</v>
      </c>
      <c r="CC43" s="124">
        <f t="shared" si="80"/>
        <v>214.5</v>
      </c>
      <c r="CD43" s="124">
        <f t="shared" si="80"/>
        <v>6119.75</v>
      </c>
      <c r="CE43" s="124">
        <f t="shared" si="80"/>
        <v>7</v>
      </c>
      <c r="CF43" s="124">
        <f t="shared" si="80"/>
        <v>30</v>
      </c>
      <c r="CG43" s="124">
        <f t="shared" si="80"/>
        <v>642</v>
      </c>
      <c r="CH43" s="124">
        <f t="shared" si="80"/>
        <v>315.90000000000003</v>
      </c>
      <c r="CI43" s="124">
        <f t="shared" si="80"/>
        <v>7498.7900000000009</v>
      </c>
      <c r="CJ43" s="124">
        <f t="shared" si="80"/>
        <v>10.7</v>
      </c>
      <c r="CK43" s="124">
        <f t="shared" si="80"/>
        <v>30</v>
      </c>
      <c r="CL43" s="124">
        <f t="shared" si="80"/>
        <v>607</v>
      </c>
      <c r="CM43" s="124">
        <f t="shared" si="80"/>
        <v>361.39999999999986</v>
      </c>
      <c r="CN43" s="124">
        <f t="shared" si="80"/>
        <v>8288.9733333333315</v>
      </c>
      <c r="CO43" s="124">
        <f t="shared" si="80"/>
        <v>21.866666666666667</v>
      </c>
      <c r="CP43" s="123">
        <f t="shared" si="80"/>
        <v>30</v>
      </c>
      <c r="CQ43" s="124">
        <f t="shared" si="80"/>
        <v>572</v>
      </c>
      <c r="CR43" s="124">
        <f t="shared" si="80"/>
        <v>406.90000000000009</v>
      </c>
      <c r="CS43" s="124">
        <f t="shared" si="80"/>
        <v>9185.3233333333319</v>
      </c>
      <c r="CT43" s="123">
        <f t="shared" si="80"/>
        <v>31.366666666666667</v>
      </c>
    </row>
    <row r="44" spans="1:98">
      <c r="A44" s="128" t="s">
        <v>100</v>
      </c>
      <c r="B44" s="127"/>
      <c r="C44" s="127"/>
      <c r="D44" s="126">
        <f>E43/D43</f>
        <v>40.625</v>
      </c>
      <c r="E44" s="126"/>
      <c r="F44" s="126"/>
      <c r="G44" s="126"/>
      <c r="H44" s="126"/>
      <c r="I44" s="126">
        <f>J43/I43</f>
        <v>40</v>
      </c>
      <c r="J44" s="126"/>
      <c r="K44" s="126"/>
      <c r="L44" s="126"/>
      <c r="M44" s="126"/>
      <c r="N44" s="126">
        <f>O43/N43</f>
        <v>34.633333333333333</v>
      </c>
      <c r="O44" s="126"/>
      <c r="P44" s="126"/>
      <c r="Q44" s="126"/>
      <c r="R44" s="126"/>
      <c r="S44" s="126">
        <f>T43/S43</f>
        <v>33.6</v>
      </c>
      <c r="T44" s="126"/>
      <c r="U44" s="126"/>
      <c r="V44" s="126"/>
      <c r="W44" s="126"/>
      <c r="X44" s="126">
        <f>Y43/X43</f>
        <v>31.366666666666667</v>
      </c>
      <c r="Y44" s="126"/>
      <c r="Z44" s="126"/>
      <c r="AA44" s="126"/>
      <c r="AB44" s="126"/>
      <c r="AC44" s="126">
        <f>AD43/AC43</f>
        <v>30.175000000000001</v>
      </c>
      <c r="AD44" s="126"/>
      <c r="AE44" s="126"/>
      <c r="AF44" s="126"/>
      <c r="AG44" s="126"/>
      <c r="AH44" s="126">
        <f>AI43/AH43</f>
        <v>36.5</v>
      </c>
      <c r="AI44" s="126"/>
      <c r="AJ44" s="126"/>
      <c r="AK44" s="126"/>
      <c r="AL44" s="126"/>
      <c r="AM44" s="126">
        <f>AN43/AM43</f>
        <v>31.2</v>
      </c>
      <c r="AN44" s="126"/>
      <c r="AO44" s="126"/>
      <c r="AP44" s="126"/>
      <c r="AQ44" s="126"/>
      <c r="AR44" s="126">
        <f>AS43/AR43</f>
        <v>29.7</v>
      </c>
      <c r="AS44" s="126"/>
      <c r="AT44" s="126"/>
      <c r="AU44" s="126"/>
      <c r="AV44" s="126"/>
      <c r="AW44" s="126">
        <f>AX43/AW43</f>
        <v>28.74</v>
      </c>
      <c r="AX44" s="126"/>
      <c r="AY44" s="126"/>
      <c r="AZ44" s="126"/>
      <c r="BA44" s="126"/>
      <c r="BB44" s="126">
        <f>BC43/BB43</f>
        <v>27.95</v>
      </c>
      <c r="BC44" s="126"/>
      <c r="BD44" s="126"/>
      <c r="BE44" s="126"/>
      <c r="BF44" s="126"/>
      <c r="BG44" s="126">
        <f>BH43/BG43</f>
        <v>26.78</v>
      </c>
      <c r="BH44" s="126"/>
      <c r="BI44" s="126"/>
      <c r="BJ44" s="126"/>
      <c r="BK44" s="126"/>
      <c r="BL44" s="126">
        <f>BM43/BL43</f>
        <v>25.55</v>
      </c>
      <c r="BM44" s="126"/>
      <c r="BN44" s="126"/>
      <c r="BO44" s="126"/>
      <c r="BP44" s="126"/>
      <c r="BQ44" s="126">
        <f>BR43/BQ43</f>
        <v>25.333333333333332</v>
      </c>
      <c r="BR44" s="126"/>
      <c r="BS44" s="126"/>
      <c r="BT44" s="126"/>
      <c r="BU44" s="126"/>
      <c r="BV44" s="126">
        <f>BW43/BV43</f>
        <v>24.66</v>
      </c>
      <c r="BW44" s="126"/>
      <c r="BX44" s="126"/>
      <c r="BY44" s="126"/>
      <c r="BZ44" s="126"/>
      <c r="CA44" s="126">
        <f>CB43/CA43</f>
        <v>24</v>
      </c>
      <c r="CB44" s="126"/>
      <c r="CC44" s="126"/>
      <c r="CD44" s="126"/>
      <c r="CE44" s="126"/>
      <c r="CF44" s="126">
        <f>CG43/CF43</f>
        <v>21.4</v>
      </c>
      <c r="CG44" s="126"/>
      <c r="CH44" s="126"/>
      <c r="CI44" s="126"/>
      <c r="CJ44" s="126"/>
      <c r="CK44" s="126">
        <f>CL43/CK43</f>
        <v>20.233333333333334</v>
      </c>
      <c r="CL44" s="126"/>
      <c r="CM44" s="126"/>
      <c r="CN44" s="126"/>
      <c r="CO44" s="126"/>
      <c r="CP44" s="125">
        <f>CQ43/CP43</f>
        <v>19.066666666666666</v>
      </c>
      <c r="CQ44" s="126"/>
      <c r="CR44" s="126"/>
      <c r="CS44" s="126"/>
      <c r="CT44" s="125"/>
    </row>
    <row r="45" spans="1:98">
      <c r="A45" s="128" t="s">
        <v>99</v>
      </c>
      <c r="B45" s="127"/>
      <c r="C45" s="127"/>
      <c r="D45" s="132">
        <f>SQRT(H43/(D43-1))</f>
        <v>2.8504385627478448</v>
      </c>
      <c r="E45" s="124"/>
      <c r="F45" s="124"/>
      <c r="G45" s="124"/>
      <c r="H45" s="124"/>
      <c r="I45" s="132">
        <f>SQRT(M43/(I43-1))</f>
        <v>2.7988092706244441</v>
      </c>
      <c r="J45" s="124"/>
      <c r="K45" s="124"/>
      <c r="L45" s="124"/>
      <c r="M45" s="124"/>
      <c r="N45" s="132">
        <f>SQRT(R43/(N43-1))</f>
        <v>1.1872336794093274</v>
      </c>
      <c r="O45" s="124"/>
      <c r="P45" s="124"/>
      <c r="Q45" s="124"/>
      <c r="R45" s="124"/>
      <c r="S45" s="132">
        <f>SQRT(W43/(S43-1))</f>
        <v>2.0493901531919199</v>
      </c>
      <c r="T45" s="124"/>
      <c r="U45" s="124"/>
      <c r="V45" s="124"/>
      <c r="W45" s="124"/>
      <c r="X45" s="132">
        <f>SQRT(AB43/(X43-1))</f>
        <v>0.77607915226136093</v>
      </c>
      <c r="Y45" s="124"/>
      <c r="Z45" s="124"/>
      <c r="AA45" s="124"/>
      <c r="AB45" s="124"/>
      <c r="AC45" s="132">
        <f>SQRT(AG43/(AC43-1))</f>
        <v>0.69383734146430642</v>
      </c>
      <c r="AD45" s="124"/>
      <c r="AE45" s="124"/>
      <c r="AF45" s="124"/>
      <c r="AG45" s="124"/>
      <c r="AH45" s="132">
        <f>SQRT(AL43/(AH43-1))</f>
        <v>2.9814239699997196</v>
      </c>
      <c r="AI45" s="124"/>
      <c r="AJ45" s="124"/>
      <c r="AK45" s="124"/>
      <c r="AL45" s="124"/>
      <c r="AM45" s="132">
        <f>SQRT(AQ43/(AM43-1))</f>
        <v>0.73269509706504654</v>
      </c>
      <c r="AN45" s="124"/>
      <c r="AO45" s="124"/>
      <c r="AP45" s="124"/>
      <c r="AQ45" s="124"/>
      <c r="AR45" s="132">
        <f>SQRT(AV43/(AR43-1))</f>
        <v>0.41039134083406165</v>
      </c>
      <c r="AS45" s="124"/>
      <c r="AT45" s="124"/>
      <c r="AU45" s="124"/>
      <c r="AV45" s="124"/>
      <c r="AW45" s="132">
        <f>SQRT(BA43/(AW43-1))</f>
        <v>0.72341781380702352</v>
      </c>
      <c r="AX45" s="124"/>
      <c r="AY45" s="124"/>
      <c r="AZ45" s="124"/>
      <c r="BA45" s="124"/>
      <c r="BB45" s="132">
        <f>SQRT(BF43/(BB43-1))</f>
        <v>0.51041778553404038</v>
      </c>
      <c r="BC45" s="124"/>
      <c r="BD45" s="124"/>
      <c r="BE45" s="124"/>
      <c r="BF45" s="124"/>
      <c r="BG45" s="132">
        <f>SQRT(BK43/(BG43-1))</f>
        <v>0.73711147958319934</v>
      </c>
      <c r="BH45" s="124"/>
      <c r="BI45" s="124"/>
      <c r="BJ45" s="124"/>
      <c r="BK45" s="124"/>
      <c r="BL45" s="132">
        <f>SQRT(BP43/(BL43-1))</f>
        <v>0.22360679774997896</v>
      </c>
      <c r="BM45" s="124"/>
      <c r="BN45" s="124"/>
      <c r="BO45" s="124"/>
      <c r="BP45" s="124"/>
      <c r="BQ45" s="132">
        <f>SQRT(BU43/(BQ43-1))</f>
        <v>0.37904902178945171</v>
      </c>
      <c r="BR45" s="124"/>
      <c r="BS45" s="124"/>
      <c r="BT45" s="124"/>
      <c r="BU45" s="124"/>
      <c r="BV45" s="132">
        <f>SQRT(BZ43/(BV43-1))</f>
        <v>0.4725815626252608</v>
      </c>
      <c r="BW45" s="124"/>
      <c r="BX45" s="124"/>
      <c r="BY45" s="124"/>
      <c r="BZ45" s="124"/>
      <c r="CA45" s="132">
        <f>SQRT(CE43/(CA43-1))</f>
        <v>0.60697697866688394</v>
      </c>
      <c r="CB45" s="124"/>
      <c r="CC45" s="124"/>
      <c r="CD45" s="124"/>
      <c r="CE45" s="124"/>
      <c r="CF45" s="132">
        <f>SQRT(CJ43/(CF43-1))</f>
        <v>0.60742531824198709</v>
      </c>
      <c r="CG45" s="124"/>
      <c r="CH45" s="124"/>
      <c r="CI45" s="124"/>
      <c r="CJ45" s="124"/>
      <c r="CK45" s="132">
        <f>SQRT(CO43/(CK43-1))</f>
        <v>0.86834497091060947</v>
      </c>
      <c r="CL45" s="124"/>
      <c r="CM45" s="124"/>
      <c r="CN45" s="124"/>
      <c r="CO45" s="124"/>
      <c r="CP45" s="131">
        <f>SQRT(CT43/(CP43-1))</f>
        <v>1.0400044208570938</v>
      </c>
      <c r="CQ45" s="124"/>
      <c r="CR45" s="124"/>
      <c r="CS45" s="124"/>
      <c r="CT45" s="123"/>
    </row>
    <row r="46" spans="1:98">
      <c r="A46" s="128" t="s">
        <v>52</v>
      </c>
      <c r="B46" s="127"/>
      <c r="C46" s="127"/>
      <c r="D46" s="124">
        <v>2</v>
      </c>
      <c r="E46" s="124"/>
      <c r="F46" s="124"/>
      <c r="G46" s="124"/>
      <c r="H46" s="124"/>
      <c r="I46" s="124">
        <v>3</v>
      </c>
      <c r="J46" s="124"/>
      <c r="K46" s="124"/>
      <c r="L46" s="124"/>
      <c r="M46" s="124"/>
      <c r="N46" s="124">
        <v>7</v>
      </c>
      <c r="O46" s="124"/>
      <c r="P46" s="124"/>
      <c r="Q46" s="124"/>
      <c r="R46" s="124"/>
      <c r="S46" s="124">
        <v>10</v>
      </c>
      <c r="T46" s="124"/>
      <c r="U46" s="124"/>
      <c r="V46" s="124"/>
      <c r="W46" s="124"/>
      <c r="X46" s="124">
        <v>7</v>
      </c>
      <c r="Y46" s="124"/>
      <c r="Z46" s="124"/>
      <c r="AA46" s="124"/>
      <c r="AB46" s="124"/>
      <c r="AC46" s="124">
        <v>3</v>
      </c>
      <c r="AD46" s="124"/>
      <c r="AE46" s="124"/>
      <c r="AF46" s="124"/>
      <c r="AG46" s="124"/>
      <c r="AH46" s="124">
        <v>8</v>
      </c>
      <c r="AI46" s="124"/>
      <c r="AJ46" s="124"/>
      <c r="AK46" s="124"/>
      <c r="AL46" s="124"/>
      <c r="AM46" s="124">
        <v>7</v>
      </c>
      <c r="AN46" s="124"/>
      <c r="AO46" s="124"/>
      <c r="AP46" s="124"/>
      <c r="AQ46" s="124"/>
      <c r="AR46" s="124">
        <v>6</v>
      </c>
      <c r="AS46" s="124"/>
      <c r="AT46" s="124"/>
      <c r="AU46" s="124"/>
      <c r="AV46" s="124"/>
      <c r="AW46" s="124">
        <v>3</v>
      </c>
      <c r="AX46" s="124"/>
      <c r="AY46" s="124"/>
      <c r="AZ46" s="124"/>
      <c r="BA46" s="124"/>
      <c r="BB46" s="124">
        <v>2</v>
      </c>
      <c r="BC46" s="124"/>
      <c r="BD46" s="124"/>
      <c r="BE46" s="124"/>
      <c r="BF46" s="124"/>
      <c r="BG46" s="124">
        <v>2</v>
      </c>
      <c r="BH46" s="124"/>
      <c r="BI46" s="124"/>
      <c r="BJ46" s="124"/>
      <c r="BK46" s="124"/>
      <c r="BL46" s="124">
        <v>4</v>
      </c>
      <c r="BM46" s="124"/>
      <c r="BN46" s="124"/>
      <c r="BO46" s="124"/>
      <c r="BP46" s="124"/>
      <c r="BQ46" s="124">
        <v>2</v>
      </c>
      <c r="BR46" s="124"/>
      <c r="BS46" s="124"/>
      <c r="BT46" s="124"/>
      <c r="BU46" s="124"/>
      <c r="BV46" s="124">
        <v>2</v>
      </c>
      <c r="BW46" s="124"/>
      <c r="BX46" s="124"/>
      <c r="BY46" s="124"/>
      <c r="BZ46" s="124"/>
      <c r="CA46" s="124">
        <v>3</v>
      </c>
      <c r="CB46" s="124"/>
      <c r="CC46" s="124"/>
      <c r="CD46" s="124"/>
      <c r="CE46" s="124"/>
      <c r="CF46" s="124">
        <v>1.5</v>
      </c>
      <c r="CG46" s="124"/>
      <c r="CH46" s="124"/>
      <c r="CI46" s="124"/>
      <c r="CJ46" s="124"/>
      <c r="CK46" s="124">
        <v>0.5</v>
      </c>
      <c r="CL46" s="124"/>
      <c r="CM46" s="124"/>
      <c r="CN46" s="124"/>
      <c r="CO46" s="124"/>
      <c r="CP46" s="123">
        <v>0.4</v>
      </c>
      <c r="CQ46" s="124"/>
      <c r="CR46" s="124"/>
      <c r="CS46" s="124"/>
      <c r="CT46" s="123"/>
    </row>
    <row r="47" spans="1:98">
      <c r="A47" s="128" t="s">
        <v>53</v>
      </c>
      <c r="B47" s="127"/>
      <c r="C47" s="127"/>
      <c r="D47" s="124">
        <v>12</v>
      </c>
      <c r="E47" s="124"/>
      <c r="F47" s="124"/>
      <c r="G47" s="124"/>
      <c r="H47" s="124"/>
      <c r="I47" s="124">
        <v>16</v>
      </c>
      <c r="J47" s="124"/>
      <c r="K47" s="124"/>
      <c r="L47" s="124"/>
      <c r="M47" s="124"/>
      <c r="N47" s="124">
        <v>20</v>
      </c>
      <c r="O47" s="124"/>
      <c r="P47" s="124"/>
      <c r="Q47" s="124"/>
      <c r="R47" s="124"/>
      <c r="S47" s="124">
        <v>24</v>
      </c>
      <c r="T47" s="124"/>
      <c r="U47" s="124"/>
      <c r="V47" s="124"/>
      <c r="W47" s="124"/>
      <c r="X47" s="124">
        <v>28</v>
      </c>
      <c r="Y47" s="124"/>
      <c r="Z47" s="124"/>
      <c r="AA47" s="124"/>
      <c r="AB47" s="124"/>
      <c r="AC47" s="124">
        <v>32</v>
      </c>
      <c r="AD47" s="124"/>
      <c r="AE47" s="124"/>
      <c r="AF47" s="124"/>
      <c r="AG47" s="124"/>
      <c r="AH47" s="124">
        <v>20</v>
      </c>
      <c r="AI47" s="124"/>
      <c r="AJ47" s="124"/>
      <c r="AK47" s="124"/>
      <c r="AL47" s="124"/>
      <c r="AM47" s="124">
        <v>30</v>
      </c>
      <c r="AN47" s="124"/>
      <c r="AO47" s="124"/>
      <c r="AP47" s="124"/>
      <c r="AQ47" s="124"/>
      <c r="AR47" s="124">
        <v>40</v>
      </c>
      <c r="AS47" s="124"/>
      <c r="AT47" s="124"/>
      <c r="AU47" s="124"/>
      <c r="AV47" s="124"/>
      <c r="AW47" s="124">
        <v>50</v>
      </c>
      <c r="AX47" s="124"/>
      <c r="AY47" s="124"/>
      <c r="AZ47" s="124"/>
      <c r="BA47" s="124"/>
      <c r="BB47" s="124">
        <v>60</v>
      </c>
      <c r="BC47" s="124"/>
      <c r="BD47" s="124"/>
      <c r="BE47" s="124"/>
      <c r="BF47" s="124"/>
      <c r="BG47" s="124">
        <v>60</v>
      </c>
      <c r="BH47" s="124"/>
      <c r="BI47" s="124"/>
      <c r="BJ47" s="124"/>
      <c r="BK47" s="124"/>
      <c r="BL47" s="124">
        <v>80</v>
      </c>
      <c r="BM47" s="124"/>
      <c r="BN47" s="124"/>
      <c r="BO47" s="124"/>
      <c r="BP47" s="124"/>
      <c r="BQ47" s="124">
        <v>80</v>
      </c>
      <c r="BR47" s="124"/>
      <c r="BS47" s="124"/>
      <c r="BT47" s="124"/>
      <c r="BU47" s="124"/>
      <c r="BV47" s="124">
        <v>100</v>
      </c>
      <c r="BW47" s="124"/>
      <c r="BX47" s="124"/>
      <c r="BY47" s="124"/>
      <c r="BZ47" s="124"/>
      <c r="CA47" s="124">
        <v>120</v>
      </c>
      <c r="CB47" s="124"/>
      <c r="CC47" s="124"/>
      <c r="CD47" s="124"/>
      <c r="CE47" s="124"/>
      <c r="CF47" s="130">
        <f>(CF49/CF52)*1000</f>
        <v>298.76033057851242</v>
      </c>
      <c r="CG47" s="130"/>
      <c r="CH47" s="130"/>
      <c r="CI47" s="130"/>
      <c r="CJ47" s="130"/>
      <c r="CK47" s="130">
        <f>(CK49/CK52)*1000</f>
        <v>125.48076923076923</v>
      </c>
      <c r="CL47" s="130"/>
      <c r="CM47" s="130"/>
      <c r="CN47" s="130"/>
      <c r="CO47" s="130"/>
      <c r="CP47" s="129">
        <f>(CP49/CP52)*1000</f>
        <v>108.92857142857144</v>
      </c>
      <c r="CQ47" s="130"/>
      <c r="CR47" s="130"/>
      <c r="CS47" s="130"/>
      <c r="CT47" s="129"/>
    </row>
    <row r="48" spans="1:98">
      <c r="A48" s="128" t="s">
        <v>98</v>
      </c>
      <c r="B48" s="127"/>
      <c r="C48" s="127"/>
      <c r="D48" s="126"/>
      <c r="E48" s="126"/>
      <c r="F48" s="126"/>
      <c r="G48" s="126"/>
      <c r="H48" s="126"/>
      <c r="I48" s="126"/>
      <c r="J48" s="126"/>
      <c r="K48" s="126"/>
      <c r="L48" s="126"/>
      <c r="M48" s="126"/>
      <c r="N48" s="126">
        <v>7.4050000000000002</v>
      </c>
      <c r="O48" s="126"/>
      <c r="P48" s="126"/>
      <c r="Q48" s="126"/>
      <c r="R48" s="126"/>
      <c r="S48" s="126">
        <v>8.7799999999999994</v>
      </c>
      <c r="T48" s="126"/>
      <c r="U48" s="126"/>
      <c r="V48" s="126"/>
      <c r="W48" s="126"/>
      <c r="X48" s="126">
        <v>9.99</v>
      </c>
      <c r="Y48" s="126"/>
      <c r="Z48" s="126"/>
      <c r="AA48" s="126"/>
      <c r="AB48" s="126"/>
      <c r="AC48" s="126">
        <v>11.824999999999999</v>
      </c>
      <c r="AD48" s="126"/>
      <c r="AE48" s="126"/>
      <c r="AF48" s="126"/>
      <c r="AG48" s="126"/>
      <c r="AH48" s="126">
        <v>3.9750000000000001</v>
      </c>
      <c r="AI48" s="126"/>
      <c r="AJ48" s="126"/>
      <c r="AK48" s="126"/>
      <c r="AL48" s="126"/>
      <c r="AM48" s="126">
        <v>5.1050000000000004</v>
      </c>
      <c r="AN48" s="126"/>
      <c r="AO48" s="126"/>
      <c r="AP48" s="126"/>
      <c r="AQ48" s="126"/>
      <c r="AR48" s="126">
        <v>4.43</v>
      </c>
      <c r="AS48" s="126"/>
      <c r="AT48" s="126"/>
      <c r="AU48" s="126"/>
      <c r="AV48" s="126"/>
      <c r="AW48" s="126">
        <v>5.375</v>
      </c>
      <c r="AX48" s="126"/>
      <c r="AY48" s="126"/>
      <c r="AZ48" s="126"/>
      <c r="BA48" s="126"/>
      <c r="BB48" s="126">
        <v>3.96</v>
      </c>
      <c r="BC48" s="126"/>
      <c r="BD48" s="126"/>
      <c r="BE48" s="126"/>
      <c r="BF48" s="126"/>
      <c r="BG48" s="126">
        <v>4</v>
      </c>
      <c r="BH48" s="126"/>
      <c r="BI48" s="126"/>
      <c r="BJ48" s="126"/>
      <c r="BK48" s="126"/>
      <c r="BL48" s="126">
        <v>2.89</v>
      </c>
      <c r="BM48" s="126"/>
      <c r="BN48" s="126"/>
      <c r="BO48" s="126"/>
      <c r="BP48" s="126"/>
      <c r="BQ48" s="126">
        <v>4</v>
      </c>
      <c r="BR48" s="126"/>
      <c r="BS48" s="126"/>
      <c r="BT48" s="126"/>
      <c r="BU48" s="126"/>
      <c r="BV48" s="126">
        <v>3.09</v>
      </c>
      <c r="BW48" s="126"/>
      <c r="BX48" s="126"/>
      <c r="BY48" s="126"/>
      <c r="BZ48" s="126"/>
      <c r="CA48" s="126">
        <v>2.1800000000000002</v>
      </c>
      <c r="CB48" s="126"/>
      <c r="CC48" s="126"/>
      <c r="CD48" s="126"/>
      <c r="CE48" s="126"/>
      <c r="CF48" s="126">
        <v>2.42</v>
      </c>
      <c r="CG48" s="126"/>
      <c r="CH48" s="126"/>
      <c r="CI48" s="126"/>
      <c r="CJ48" s="126"/>
      <c r="CK48" s="126">
        <v>2.08</v>
      </c>
      <c r="CL48" s="126"/>
      <c r="CM48" s="126"/>
      <c r="CN48" s="126"/>
      <c r="CO48" s="126"/>
      <c r="CP48" s="125">
        <v>1.68</v>
      </c>
      <c r="CQ48" s="126"/>
      <c r="CR48" s="126"/>
      <c r="CS48" s="126"/>
      <c r="CT48" s="125"/>
    </row>
    <row r="49" spans="1:98">
      <c r="A49" s="128" t="s">
        <v>97</v>
      </c>
      <c r="B49" s="127"/>
      <c r="C49" s="127"/>
      <c r="D49" s="126"/>
      <c r="E49" s="124"/>
      <c r="F49" s="124"/>
      <c r="G49" s="124"/>
      <c r="H49" s="124"/>
      <c r="I49" s="126"/>
      <c r="J49" s="124"/>
      <c r="K49" s="124"/>
      <c r="L49" s="124"/>
      <c r="M49" s="124"/>
      <c r="N49" s="126">
        <f>+(N47*N48)/N43</f>
        <v>9.8733333333333331</v>
      </c>
      <c r="O49" s="124"/>
      <c r="P49" s="124"/>
      <c r="Q49" s="124"/>
      <c r="R49" s="124"/>
      <c r="S49" s="126">
        <f>+(S47*S48)/S43</f>
        <v>10.535999999999998</v>
      </c>
      <c r="T49" s="124"/>
      <c r="U49" s="124"/>
      <c r="V49" s="124"/>
      <c r="W49" s="124"/>
      <c r="X49" s="126">
        <f>+(X47*X48)/X43</f>
        <v>9.3240000000000016</v>
      </c>
      <c r="Y49" s="124"/>
      <c r="Z49" s="124"/>
      <c r="AA49" s="124"/>
      <c r="AB49" s="124"/>
      <c r="AC49" s="126">
        <f>+(AC47*AC48)/AC43</f>
        <v>9.4599999999999991</v>
      </c>
      <c r="AD49" s="124"/>
      <c r="AE49" s="124"/>
      <c r="AF49" s="124"/>
      <c r="AG49" s="124"/>
      <c r="AH49" s="126">
        <f>AH47*AH52/1000</f>
        <v>7.95</v>
      </c>
      <c r="AI49" s="126"/>
      <c r="AJ49" s="126"/>
      <c r="AK49" s="126"/>
      <c r="AL49" s="126"/>
      <c r="AM49" s="126">
        <f>AM47*AM52/1000</f>
        <v>7.6575000000000006</v>
      </c>
      <c r="AN49" s="126"/>
      <c r="AO49" s="126"/>
      <c r="AP49" s="126"/>
      <c r="AQ49" s="126"/>
      <c r="AR49" s="126">
        <f>AR47*AR52/1000</f>
        <v>8.8599999999999977</v>
      </c>
      <c r="AS49" s="126"/>
      <c r="AT49" s="126"/>
      <c r="AU49" s="126"/>
      <c r="AV49" s="126"/>
      <c r="AW49" s="126">
        <f>AW47*AW52/1000</f>
        <v>10.75</v>
      </c>
      <c r="AX49" s="126"/>
      <c r="AY49" s="126"/>
      <c r="AZ49" s="126"/>
      <c r="BA49" s="126"/>
      <c r="BB49" s="126">
        <f>BB47*BB52/1000</f>
        <v>11.88</v>
      </c>
      <c r="BC49" s="126"/>
      <c r="BD49" s="126"/>
      <c r="BE49" s="126"/>
      <c r="BF49" s="126"/>
      <c r="BG49" s="126">
        <f>BG47*BG52/1000</f>
        <v>9.6</v>
      </c>
      <c r="BH49" s="126"/>
      <c r="BI49" s="126"/>
      <c r="BJ49" s="126"/>
      <c r="BK49" s="126"/>
      <c r="BL49" s="126">
        <f>BL47*BL52/1000</f>
        <v>11.560000000000002</v>
      </c>
      <c r="BM49" s="126"/>
      <c r="BN49" s="126"/>
      <c r="BO49" s="126"/>
      <c r="BP49" s="126"/>
      <c r="BQ49" s="126">
        <f>BQ47*BQ52/1000</f>
        <v>10.666666666666668</v>
      </c>
      <c r="BR49" s="126"/>
      <c r="BS49" s="126"/>
      <c r="BT49" s="126"/>
      <c r="BU49" s="126"/>
      <c r="BV49" s="126">
        <f>BV47*BV52/1000</f>
        <v>12.36</v>
      </c>
      <c r="BW49" s="126"/>
      <c r="BX49" s="126"/>
      <c r="BY49" s="126"/>
      <c r="BZ49" s="126"/>
      <c r="CA49" s="126">
        <f>CA47*CA52/1000</f>
        <v>13.080000000000002</v>
      </c>
      <c r="CB49" s="126"/>
      <c r="CC49" s="126"/>
      <c r="CD49" s="126"/>
      <c r="CE49" s="126"/>
      <c r="CF49" s="126">
        <f>+CF50-2.7</f>
        <v>24.1</v>
      </c>
      <c r="CG49" s="124"/>
      <c r="CH49" s="124"/>
      <c r="CI49" s="124"/>
      <c r="CJ49" s="124"/>
      <c r="CK49" s="126">
        <f>+CK50-2.7</f>
        <v>8.6999999999999993</v>
      </c>
      <c r="CL49" s="124"/>
      <c r="CM49" s="124"/>
      <c r="CN49" s="124"/>
      <c r="CO49" s="124"/>
      <c r="CP49" s="125">
        <f>+CP50-2.7</f>
        <v>6.1000000000000005</v>
      </c>
      <c r="CQ49" s="124"/>
      <c r="CR49" s="124"/>
      <c r="CS49" s="124"/>
      <c r="CT49" s="123"/>
    </row>
    <row r="50" spans="1:98">
      <c r="A50" s="117" t="s">
        <v>96</v>
      </c>
      <c r="B50" s="116"/>
      <c r="C50" s="116"/>
      <c r="D50" s="119"/>
      <c r="E50" s="119"/>
      <c r="F50" s="119"/>
      <c r="G50" s="119"/>
      <c r="H50" s="119"/>
      <c r="I50" s="119"/>
      <c r="J50" s="119"/>
      <c r="K50" s="119"/>
      <c r="L50" s="119"/>
      <c r="M50" s="119"/>
      <c r="N50" s="119"/>
      <c r="O50" s="119"/>
      <c r="P50" s="119"/>
      <c r="Q50" s="119"/>
      <c r="R50" s="119"/>
      <c r="S50" s="119"/>
      <c r="T50" s="119"/>
      <c r="U50" s="119"/>
      <c r="V50" s="119"/>
      <c r="W50" s="119"/>
      <c r="X50" s="119"/>
      <c r="Y50" s="119"/>
      <c r="Z50" s="119"/>
      <c r="AA50" s="119"/>
      <c r="AB50" s="119"/>
      <c r="AC50" s="119"/>
      <c r="AD50" s="119"/>
      <c r="AE50" s="119"/>
      <c r="AF50" s="119"/>
      <c r="AG50" s="119"/>
      <c r="AH50" s="119">
        <f>AH49+13</f>
        <v>20.95</v>
      </c>
      <c r="AI50" s="113"/>
      <c r="AJ50" s="113"/>
      <c r="AK50" s="113"/>
      <c r="AL50" s="113"/>
      <c r="AM50" s="119">
        <f>AM49+13</f>
        <v>20.657499999999999</v>
      </c>
      <c r="AN50" s="113"/>
      <c r="AO50" s="113"/>
      <c r="AP50" s="113"/>
      <c r="AQ50" s="113"/>
      <c r="AR50" s="119">
        <f>AR49+13</f>
        <v>21.86</v>
      </c>
      <c r="AS50" s="113"/>
      <c r="AT50" s="113"/>
      <c r="AU50" s="113"/>
      <c r="AV50" s="113"/>
      <c r="AW50" s="119">
        <f>AW49+13</f>
        <v>23.75</v>
      </c>
      <c r="AX50" s="113"/>
      <c r="AY50" s="113"/>
      <c r="AZ50" s="113"/>
      <c r="BA50" s="113"/>
      <c r="BB50" s="119">
        <f>BB49+13</f>
        <v>24.880000000000003</v>
      </c>
      <c r="BC50" s="113"/>
      <c r="BD50" s="113"/>
      <c r="BE50" s="113"/>
      <c r="BF50" s="113"/>
      <c r="BG50" s="119">
        <f>BG49+13</f>
        <v>22.6</v>
      </c>
      <c r="BH50" s="113"/>
      <c r="BI50" s="113"/>
      <c r="BJ50" s="113"/>
      <c r="BK50" s="113"/>
      <c r="BL50" s="119">
        <f>BL49+13</f>
        <v>24.560000000000002</v>
      </c>
      <c r="BM50" s="113"/>
      <c r="BN50" s="113"/>
      <c r="BO50" s="113"/>
      <c r="BP50" s="113"/>
      <c r="BQ50" s="119">
        <f>BQ49+13</f>
        <v>23.666666666666668</v>
      </c>
      <c r="BR50" s="113"/>
      <c r="BS50" s="113"/>
      <c r="BT50" s="113"/>
      <c r="BU50" s="113"/>
      <c r="BV50" s="119">
        <f>BV49+13</f>
        <v>25.36</v>
      </c>
      <c r="BW50" s="113"/>
      <c r="BX50" s="113"/>
      <c r="BY50" s="113"/>
      <c r="BZ50" s="113"/>
      <c r="CA50" s="119">
        <f>CA49+13</f>
        <v>26.080000000000002</v>
      </c>
      <c r="CB50" s="113"/>
      <c r="CC50" s="113"/>
      <c r="CD50" s="113"/>
      <c r="CE50" s="113"/>
      <c r="CF50" s="119">
        <f>27.3-0.5</f>
        <v>26.8</v>
      </c>
      <c r="CG50" s="119"/>
      <c r="CH50" s="119"/>
      <c r="CI50" s="119"/>
      <c r="CJ50" s="119"/>
      <c r="CK50" s="119">
        <f>12.9-1.5</f>
        <v>11.4</v>
      </c>
      <c r="CL50" s="119"/>
      <c r="CM50" s="119"/>
      <c r="CN50" s="119"/>
      <c r="CO50" s="119"/>
      <c r="CP50" s="118">
        <f>11.8-3</f>
        <v>8.8000000000000007</v>
      </c>
      <c r="CQ50" s="119"/>
      <c r="CR50" s="119"/>
      <c r="CS50" s="119"/>
      <c r="CT50" s="118"/>
    </row>
    <row r="51" spans="1:98">
      <c r="A51" s="122" t="s">
        <v>57</v>
      </c>
      <c r="B51" s="116"/>
      <c r="C51" s="116"/>
      <c r="D51" s="121" t="s">
        <v>95</v>
      </c>
      <c r="E51" s="121"/>
      <c r="F51" s="121"/>
      <c r="G51" s="121"/>
      <c r="H51" s="121"/>
      <c r="I51" s="121" t="s">
        <v>95</v>
      </c>
      <c r="J51" s="121"/>
      <c r="K51" s="121"/>
      <c r="L51" s="121"/>
      <c r="M51" s="121"/>
      <c r="N51" s="121" t="s">
        <v>95</v>
      </c>
      <c r="O51" s="121"/>
      <c r="P51" s="121"/>
      <c r="Q51" s="121"/>
      <c r="R51" s="121"/>
      <c r="S51" s="121" t="s">
        <v>95</v>
      </c>
      <c r="T51" s="121"/>
      <c r="U51" s="121"/>
      <c r="V51" s="121"/>
      <c r="W51" s="121"/>
      <c r="X51" s="121" t="s">
        <v>95</v>
      </c>
      <c r="Y51" s="121"/>
      <c r="Z51" s="121"/>
      <c r="AA51" s="121"/>
      <c r="AB51" s="121"/>
      <c r="AC51" s="121" t="s">
        <v>95</v>
      </c>
      <c r="AD51" s="121"/>
      <c r="AE51" s="121"/>
      <c r="AF51" s="121"/>
      <c r="AG51" s="121"/>
      <c r="AH51" s="121" t="s">
        <v>94</v>
      </c>
      <c r="AI51" s="121"/>
      <c r="AJ51" s="121"/>
      <c r="AK51" s="121"/>
      <c r="AL51" s="121"/>
      <c r="AM51" s="121" t="s">
        <v>94</v>
      </c>
      <c r="AN51" s="121"/>
      <c r="AO51" s="121"/>
      <c r="AP51" s="121"/>
      <c r="AQ51" s="121"/>
      <c r="AR51" s="121" t="s">
        <v>94</v>
      </c>
      <c r="AS51" s="121"/>
      <c r="AT51" s="121"/>
      <c r="AU51" s="121"/>
      <c r="AV51" s="121"/>
      <c r="AW51" s="121" t="s">
        <v>94</v>
      </c>
      <c r="AX51" s="121"/>
      <c r="AY51" s="121"/>
      <c r="AZ51" s="121"/>
      <c r="BA51" s="121"/>
      <c r="BB51" s="121" t="s">
        <v>94</v>
      </c>
      <c r="BC51" s="121"/>
      <c r="BD51" s="121"/>
      <c r="BE51" s="121"/>
      <c r="BF51" s="121"/>
      <c r="BG51" s="121" t="s">
        <v>94</v>
      </c>
      <c r="BH51" s="121"/>
      <c r="BI51" s="121"/>
      <c r="BJ51" s="121"/>
      <c r="BK51" s="121"/>
      <c r="BL51" s="121" t="s">
        <v>94</v>
      </c>
      <c r="BM51" s="121"/>
      <c r="BN51" s="121"/>
      <c r="BO51" s="121"/>
      <c r="BP51" s="121"/>
      <c r="BQ51" s="121" t="s">
        <v>94</v>
      </c>
      <c r="BR51" s="121"/>
      <c r="BS51" s="121"/>
      <c r="BT51" s="121"/>
      <c r="BU51" s="121"/>
      <c r="BV51" s="121" t="s">
        <v>94</v>
      </c>
      <c r="BW51" s="121"/>
      <c r="BX51" s="121"/>
      <c r="BY51" s="121"/>
      <c r="BZ51" s="121"/>
      <c r="CA51" s="121" t="s">
        <v>94</v>
      </c>
      <c r="CB51" s="121"/>
      <c r="CC51" s="121"/>
      <c r="CD51" s="121"/>
      <c r="CE51" s="121"/>
      <c r="CF51" s="121" t="s">
        <v>93</v>
      </c>
      <c r="CG51" s="119"/>
      <c r="CH51" s="119"/>
      <c r="CI51" s="119"/>
      <c r="CJ51" s="119"/>
      <c r="CK51" s="121" t="s">
        <v>93</v>
      </c>
      <c r="CL51" s="119"/>
      <c r="CM51" s="119"/>
      <c r="CN51" s="119"/>
      <c r="CO51" s="119"/>
      <c r="CP51" s="120" t="s">
        <v>93</v>
      </c>
      <c r="CQ51" s="119"/>
      <c r="CR51" s="119"/>
      <c r="CS51" s="119"/>
      <c r="CT51" s="118"/>
    </row>
    <row r="52" spans="1:98">
      <c r="A52" s="117" t="s">
        <v>60</v>
      </c>
      <c r="B52" s="116"/>
      <c r="C52" s="116"/>
      <c r="D52" s="115"/>
      <c r="E52" s="113"/>
      <c r="F52" s="113"/>
      <c r="G52" s="113"/>
      <c r="H52" s="113"/>
      <c r="I52" s="115"/>
      <c r="J52" s="113"/>
      <c r="K52" s="113"/>
      <c r="L52" s="113"/>
      <c r="M52" s="113"/>
      <c r="N52" s="115">
        <f>N48/N43*1000</f>
        <v>493.66666666666669</v>
      </c>
      <c r="O52" s="113"/>
      <c r="P52" s="113"/>
      <c r="Q52" s="113"/>
      <c r="R52" s="113"/>
      <c r="S52" s="115">
        <f>S48/S43*1000</f>
        <v>438.99999999999994</v>
      </c>
      <c r="T52" s="113"/>
      <c r="U52" s="113"/>
      <c r="V52" s="113"/>
      <c r="W52" s="113"/>
      <c r="X52" s="115">
        <f>X48/X43*1000</f>
        <v>333</v>
      </c>
      <c r="Y52" s="113"/>
      <c r="Z52" s="113"/>
      <c r="AA52" s="113"/>
      <c r="AB52" s="113"/>
      <c r="AC52" s="115">
        <f>AC48/AC43*1000</f>
        <v>295.62499999999994</v>
      </c>
      <c r="AD52" s="113"/>
      <c r="AE52" s="113"/>
      <c r="AF52" s="113"/>
      <c r="AG52" s="113"/>
      <c r="AH52" s="115">
        <f>AH48/AH43*1000</f>
        <v>397.5</v>
      </c>
      <c r="AI52" s="113"/>
      <c r="AJ52" s="113"/>
      <c r="AK52" s="113"/>
      <c r="AL52" s="113"/>
      <c r="AM52" s="115">
        <f>AM48/AM43*1000</f>
        <v>255.25000000000003</v>
      </c>
      <c r="AN52" s="113"/>
      <c r="AO52" s="113"/>
      <c r="AP52" s="113"/>
      <c r="AQ52" s="113"/>
      <c r="AR52" s="115">
        <f>AR48/AR43*1000</f>
        <v>221.49999999999997</v>
      </c>
      <c r="AS52" s="113"/>
      <c r="AT52" s="113"/>
      <c r="AU52" s="113"/>
      <c r="AV52" s="113"/>
      <c r="AW52" s="115">
        <f>AW48/AW43*1000</f>
        <v>215</v>
      </c>
      <c r="AX52" s="113"/>
      <c r="AY52" s="113"/>
      <c r="AZ52" s="113"/>
      <c r="BA52" s="113"/>
      <c r="BB52" s="115">
        <f>BB48/BB43*1000</f>
        <v>198</v>
      </c>
      <c r="BC52" s="113"/>
      <c r="BD52" s="113"/>
      <c r="BE52" s="113"/>
      <c r="BF52" s="113"/>
      <c r="BG52" s="115">
        <f>BG48/BG43*1000</f>
        <v>160</v>
      </c>
      <c r="BH52" s="113"/>
      <c r="BI52" s="113"/>
      <c r="BJ52" s="113"/>
      <c r="BK52" s="113"/>
      <c r="BL52" s="115">
        <f>BL48/BL43*1000</f>
        <v>144.50000000000003</v>
      </c>
      <c r="BM52" s="113"/>
      <c r="BN52" s="113"/>
      <c r="BO52" s="113"/>
      <c r="BP52" s="113"/>
      <c r="BQ52" s="115">
        <f>BQ48/BQ43*1000</f>
        <v>133.33333333333334</v>
      </c>
      <c r="BR52" s="113"/>
      <c r="BS52" s="113"/>
      <c r="BT52" s="113"/>
      <c r="BU52" s="113"/>
      <c r="BV52" s="115">
        <f>BV48/BV43*1000</f>
        <v>123.6</v>
      </c>
      <c r="BW52" s="113"/>
      <c r="BX52" s="113"/>
      <c r="BY52" s="113"/>
      <c r="BZ52" s="113"/>
      <c r="CA52" s="115">
        <f>CA48/CA43*1000</f>
        <v>109.00000000000001</v>
      </c>
      <c r="CB52" s="113"/>
      <c r="CC52" s="113"/>
      <c r="CD52" s="113"/>
      <c r="CE52" s="113"/>
      <c r="CF52" s="115">
        <f>CF48/CF43*1000</f>
        <v>80.666666666666657</v>
      </c>
      <c r="CG52" s="113"/>
      <c r="CH52" s="113"/>
      <c r="CI52" s="113"/>
      <c r="CJ52" s="113"/>
      <c r="CK52" s="115">
        <f>CK48/CK43*1000</f>
        <v>69.333333333333329</v>
      </c>
      <c r="CL52" s="113"/>
      <c r="CM52" s="113"/>
      <c r="CN52" s="113"/>
      <c r="CO52" s="113"/>
      <c r="CP52" s="114">
        <f>CP48/CP43*1000</f>
        <v>56</v>
      </c>
      <c r="CQ52" s="113"/>
      <c r="CR52" s="113"/>
      <c r="CS52" s="113"/>
      <c r="CT52" s="112"/>
    </row>
    <row r="54" spans="1:98">
      <c r="D54" s="111"/>
      <c r="E54" s="111"/>
      <c r="F54" s="111"/>
      <c r="G54" s="111"/>
      <c r="H54" s="111"/>
      <c r="I54" s="111"/>
      <c r="CF54" s="110"/>
      <c r="CG54" s="110"/>
      <c r="CH54" s="110"/>
      <c r="CI54" s="110"/>
      <c r="CJ54" s="110"/>
      <c r="CK54" s="110"/>
      <c r="CL54" s="110"/>
      <c r="CM54" s="110"/>
      <c r="CN54" s="110"/>
      <c r="CO54" s="110"/>
      <c r="CP54" s="110"/>
      <c r="CQ54" s="109"/>
      <c r="CR54" s="109"/>
      <c r="CS54" s="109"/>
      <c r="CT54" s="109"/>
    </row>
    <row r="55" spans="1:98">
      <c r="D55" s="107" t="s">
        <v>92</v>
      </c>
    </row>
    <row r="59" spans="1:98">
      <c r="CF59" s="108"/>
    </row>
    <row r="60" spans="1:98">
      <c r="CF60" s="108"/>
    </row>
    <row r="61" spans="1:98">
      <c r="CF61" s="108"/>
    </row>
    <row r="62" spans="1:98">
      <c r="CF62" s="108"/>
    </row>
    <row r="63" spans="1:98">
      <c r="CF63" s="108"/>
    </row>
    <row r="64" spans="1:98">
      <c r="CF64" s="108"/>
    </row>
    <row r="65" spans="84:84">
      <c r="CF65" s="108"/>
    </row>
    <row r="66" spans="84:84">
      <c r="CF66" s="108"/>
    </row>
  </sheetData>
  <phoneticPr fontId="4"/>
  <pageMargins left="0.78740157480314965" right="0.78740157480314965" top="0.70866141732283472" bottom="0.6692913385826772" header="0.51181102362204722" footer="0.51181102362204722"/>
  <pageSetup paperSize="9" scale="72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D66"/>
  <sheetViews>
    <sheetView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D2" sqref="D2"/>
    </sheetView>
  </sheetViews>
  <sheetFormatPr defaultRowHeight="13.5"/>
  <cols>
    <col min="1" max="1" width="5.875" style="107" customWidth="1"/>
    <col min="2" max="2" width="3.25" style="107" customWidth="1"/>
    <col min="3" max="3" width="5.5" style="107" customWidth="1"/>
    <col min="4" max="4" width="8.5" style="107" customWidth="1"/>
    <col min="5" max="8" width="8.5" style="107" hidden="1" customWidth="1"/>
    <col min="9" max="9" width="8.5" style="107" customWidth="1"/>
    <col min="10" max="13" width="8.5" style="107" hidden="1" customWidth="1"/>
    <col min="14" max="14" width="8.5" style="107" customWidth="1"/>
    <col min="15" max="18" width="8.5" style="107" hidden="1" customWidth="1"/>
    <col min="19" max="19" width="8.5" style="107" customWidth="1"/>
    <col min="20" max="23" width="8.5" style="107" hidden="1" customWidth="1"/>
    <col min="24" max="24" width="8.5" style="107" customWidth="1"/>
    <col min="25" max="28" width="8.5" style="107" hidden="1" customWidth="1"/>
    <col min="29" max="29" width="8.5" style="107" customWidth="1"/>
    <col min="30" max="33" width="8.5" style="107" hidden="1" customWidth="1"/>
    <col min="34" max="34" width="8.5" style="107" customWidth="1"/>
    <col min="35" max="38" width="8.5" style="107" hidden="1" customWidth="1"/>
    <col min="39" max="39" width="8.5" style="107" customWidth="1"/>
    <col min="40" max="43" width="8.5" style="107" hidden="1" customWidth="1"/>
    <col min="44" max="44" width="8.5" style="107" customWidth="1"/>
    <col min="45" max="48" width="8.5" style="107" hidden="1" customWidth="1"/>
    <col min="49" max="49" width="8.5" style="107" customWidth="1"/>
    <col min="50" max="53" width="8.5" style="107" hidden="1" customWidth="1"/>
    <col min="54" max="54" width="8.5" style="107" customWidth="1"/>
    <col min="55" max="58" width="8.5" style="107" hidden="1" customWidth="1"/>
    <col min="59" max="59" width="8.5" style="107" customWidth="1"/>
    <col min="60" max="63" width="8.5" style="107" hidden="1" customWidth="1"/>
    <col min="64" max="64" width="8.5" style="107" customWidth="1"/>
    <col min="65" max="68" width="8.5" style="107" hidden="1" customWidth="1"/>
    <col min="69" max="69" width="8.5" style="107" customWidth="1"/>
    <col min="70" max="73" width="8.5" style="107" hidden="1" customWidth="1"/>
    <col min="74" max="74" width="8.5" style="107" customWidth="1"/>
    <col min="75" max="78" width="8.5" style="107" hidden="1" customWidth="1"/>
    <col min="79" max="79" width="8.5" style="107" customWidth="1"/>
    <col min="80" max="83" width="8.5" style="107" hidden="1" customWidth="1"/>
    <col min="84" max="84" width="8.5" style="107" customWidth="1"/>
    <col min="85" max="88" width="8.5" style="107" hidden="1" customWidth="1"/>
    <col min="89" max="89" width="8.5" style="107" customWidth="1"/>
    <col min="90" max="93" width="8.5" style="107" hidden="1" customWidth="1"/>
    <col min="94" max="94" width="8.5" style="107" customWidth="1"/>
    <col min="95" max="98" width="8.5" style="107" hidden="1" customWidth="1"/>
    <col min="99" max="99" width="8.5" style="107" customWidth="1"/>
    <col min="100" max="103" width="8.5" style="107" hidden="1" customWidth="1"/>
    <col min="104" max="104" width="8.5" style="107" customWidth="1"/>
    <col min="105" max="108" width="8.5" style="107" hidden="1" customWidth="1"/>
    <col min="109" max="16384" width="9" style="107"/>
  </cols>
  <sheetData>
    <row r="1" spans="1:108">
      <c r="A1" s="143" t="s">
        <v>127</v>
      </c>
    </row>
    <row r="2" spans="1:108">
      <c r="A2" s="134" t="s">
        <v>122</v>
      </c>
      <c r="B2" s="116"/>
      <c r="C2" s="116"/>
      <c r="D2" s="116" t="s">
        <v>131</v>
      </c>
      <c r="E2" s="116"/>
      <c r="F2" s="116"/>
      <c r="G2" s="116"/>
      <c r="H2" s="116"/>
      <c r="I2" s="142"/>
      <c r="J2" s="116"/>
      <c r="K2" s="116"/>
      <c r="L2" s="116"/>
      <c r="M2" s="116"/>
      <c r="N2" s="116"/>
      <c r="O2" s="116"/>
      <c r="P2" s="116"/>
      <c r="Q2" s="116"/>
      <c r="R2" s="116"/>
      <c r="S2" s="116"/>
      <c r="T2" s="116"/>
      <c r="U2" s="116"/>
      <c r="V2" s="116"/>
      <c r="W2" s="116"/>
      <c r="X2" s="116"/>
      <c r="Y2" s="116"/>
      <c r="Z2" s="116"/>
      <c r="AA2" s="116"/>
      <c r="AB2" s="116"/>
      <c r="AC2" s="116"/>
      <c r="AD2" s="116"/>
      <c r="AE2" s="116"/>
      <c r="AF2" s="116"/>
      <c r="AG2" s="116"/>
      <c r="AH2" s="116"/>
      <c r="AI2" s="116"/>
      <c r="AJ2" s="116"/>
      <c r="AK2" s="116"/>
      <c r="AL2" s="116"/>
      <c r="AM2" s="116"/>
      <c r="AN2" s="116"/>
      <c r="AO2" s="116"/>
      <c r="AP2" s="116"/>
      <c r="AQ2" s="116"/>
      <c r="AR2" s="116"/>
      <c r="AS2" s="116"/>
      <c r="AT2" s="116"/>
      <c r="AU2" s="116"/>
      <c r="AV2" s="116"/>
      <c r="AW2" s="116"/>
      <c r="AX2" s="116"/>
      <c r="AY2" s="116"/>
      <c r="AZ2" s="116"/>
      <c r="BA2" s="116"/>
      <c r="BB2" s="116"/>
      <c r="BC2" s="116"/>
      <c r="BD2" s="116"/>
      <c r="BE2" s="116"/>
      <c r="BF2" s="116"/>
      <c r="BG2" s="116"/>
      <c r="BH2" s="116"/>
      <c r="BI2" s="116"/>
      <c r="BJ2" s="116"/>
      <c r="BK2" s="116"/>
      <c r="BL2" s="116"/>
      <c r="BM2" s="116"/>
      <c r="BN2" s="116"/>
      <c r="BO2" s="116"/>
      <c r="BP2" s="116"/>
      <c r="BQ2" s="116"/>
      <c r="BR2" s="116"/>
      <c r="BS2" s="116"/>
      <c r="BT2" s="116"/>
      <c r="BU2" s="116"/>
      <c r="BV2" s="116"/>
      <c r="BW2" s="116"/>
      <c r="BX2" s="116"/>
      <c r="BY2" s="116"/>
      <c r="BZ2" s="116"/>
      <c r="CA2" s="116"/>
      <c r="CB2" s="116"/>
      <c r="CC2" s="116"/>
      <c r="CD2" s="116"/>
      <c r="CE2" s="116"/>
      <c r="CF2" s="116"/>
      <c r="CG2" s="116"/>
      <c r="CH2" s="116"/>
      <c r="CI2" s="116"/>
      <c r="CJ2" s="116"/>
      <c r="CK2" s="116"/>
      <c r="CL2" s="116"/>
      <c r="CM2" s="116"/>
      <c r="CN2" s="116"/>
      <c r="CO2" s="116"/>
      <c r="CP2" s="116"/>
      <c r="CQ2" s="116"/>
      <c r="CR2" s="116"/>
      <c r="CS2" s="116"/>
      <c r="CT2" s="116"/>
      <c r="CU2" s="116"/>
      <c r="CV2" s="116"/>
      <c r="CW2" s="116"/>
      <c r="CX2" s="116"/>
      <c r="CY2" s="116"/>
      <c r="CZ2" s="116"/>
      <c r="DA2" s="116"/>
      <c r="DB2" s="116"/>
      <c r="DC2" s="116"/>
      <c r="DD2" s="116"/>
    </row>
    <row r="3" spans="1:108">
      <c r="A3" s="117" t="s">
        <v>120</v>
      </c>
      <c r="B3" s="116"/>
      <c r="C3" s="116"/>
      <c r="D3" s="141" t="s">
        <v>118</v>
      </c>
      <c r="E3" s="138"/>
      <c r="F3" s="138"/>
      <c r="G3" s="138"/>
      <c r="H3" s="138"/>
      <c r="I3" s="141" t="s">
        <v>117</v>
      </c>
      <c r="J3" s="138"/>
      <c r="K3" s="138"/>
      <c r="L3" s="138"/>
      <c r="M3" s="138"/>
      <c r="N3" s="141" t="s">
        <v>126</v>
      </c>
      <c r="O3" s="138"/>
      <c r="P3" s="138"/>
      <c r="Q3" s="138"/>
      <c r="R3" s="138"/>
      <c r="S3" s="141" t="s">
        <v>115</v>
      </c>
      <c r="T3" s="138"/>
      <c r="U3" s="138"/>
      <c r="V3" s="138"/>
      <c r="W3" s="138"/>
      <c r="X3" s="141" t="s">
        <v>125</v>
      </c>
      <c r="Y3" s="138"/>
      <c r="Z3" s="138"/>
      <c r="AA3" s="138"/>
      <c r="AB3" s="138"/>
      <c r="AC3" s="141" t="s">
        <v>114</v>
      </c>
      <c r="AD3" s="138"/>
      <c r="AE3" s="138"/>
      <c r="AF3" s="138"/>
      <c r="AG3" s="138"/>
      <c r="AH3" s="141" t="s">
        <v>124</v>
      </c>
      <c r="AI3" s="138"/>
      <c r="AJ3" s="138"/>
      <c r="AK3" s="138"/>
      <c r="AL3" s="138"/>
      <c r="AM3" s="140" t="s">
        <v>111</v>
      </c>
      <c r="AN3" s="138"/>
      <c r="AO3" s="138"/>
      <c r="AP3" s="138"/>
      <c r="AQ3" s="138"/>
      <c r="AR3" s="140" t="s">
        <v>110</v>
      </c>
      <c r="AS3" s="138"/>
      <c r="AT3" s="138"/>
      <c r="AU3" s="138"/>
      <c r="AV3" s="138"/>
      <c r="AW3" s="140" t="s">
        <v>108</v>
      </c>
      <c r="AX3" s="138"/>
      <c r="AY3" s="138"/>
      <c r="AZ3" s="138"/>
      <c r="BA3" s="138"/>
      <c r="BB3" s="140" t="s">
        <v>107</v>
      </c>
      <c r="BC3" s="138"/>
      <c r="BD3" s="138"/>
      <c r="BE3" s="138"/>
      <c r="BF3" s="138"/>
      <c r="BG3" s="140" t="s">
        <v>106</v>
      </c>
      <c r="BH3" s="138"/>
      <c r="BI3" s="138"/>
      <c r="BJ3" s="138"/>
      <c r="BK3" s="138"/>
      <c r="BL3" s="140" t="s">
        <v>105</v>
      </c>
      <c r="BM3" s="138"/>
      <c r="BN3" s="138"/>
      <c r="BO3" s="138"/>
      <c r="BP3" s="138"/>
      <c r="BQ3" s="140" t="s">
        <v>104</v>
      </c>
      <c r="BR3" s="138"/>
      <c r="BS3" s="138"/>
      <c r="BT3" s="138"/>
      <c r="BU3" s="138"/>
      <c r="BV3" s="140" t="s">
        <v>103</v>
      </c>
      <c r="BW3" s="138"/>
      <c r="BX3" s="138"/>
      <c r="BY3" s="138"/>
      <c r="BZ3" s="138"/>
      <c r="CA3" s="140" t="s">
        <v>102</v>
      </c>
      <c r="CB3" s="138"/>
      <c r="CC3" s="138"/>
      <c r="CD3" s="138"/>
      <c r="CE3" s="138"/>
      <c r="CF3" s="140" t="s">
        <v>101</v>
      </c>
      <c r="CG3" s="138"/>
      <c r="CH3" s="138"/>
      <c r="CI3" s="138"/>
      <c r="CJ3" s="138"/>
      <c r="CK3" s="140" t="s">
        <v>128</v>
      </c>
      <c r="CL3" s="138"/>
      <c r="CM3" s="138"/>
      <c r="CN3" s="138"/>
      <c r="CO3" s="138"/>
      <c r="CP3" s="140" t="s">
        <v>129</v>
      </c>
      <c r="CQ3" s="138"/>
      <c r="CR3" s="138"/>
      <c r="CS3" s="138"/>
      <c r="CT3" s="138"/>
      <c r="CU3" s="140" t="s">
        <v>130</v>
      </c>
      <c r="CV3" s="138"/>
      <c r="CW3" s="138"/>
      <c r="CX3" s="138"/>
      <c r="CY3" s="138"/>
      <c r="CZ3" s="139" t="s">
        <v>64</v>
      </c>
      <c r="DA3" s="138"/>
      <c r="DB3" s="138"/>
      <c r="DC3" s="138"/>
      <c r="DD3" s="137"/>
    </row>
    <row r="4" spans="1:108">
      <c r="A4" s="126">
        <v>10</v>
      </c>
      <c r="B4" s="136" t="s">
        <v>48</v>
      </c>
      <c r="C4" s="135">
        <v>10.9</v>
      </c>
      <c r="D4" s="124"/>
      <c r="E4" s="124">
        <f t="shared" ref="E4:E42" si="0">D4*(+$A4+0.5)</f>
        <v>0</v>
      </c>
      <c r="F4" s="124">
        <f t="shared" ref="F4:F42" si="1">($A4+0.5)-D$44</f>
        <v>-30</v>
      </c>
      <c r="G4" s="124">
        <f t="shared" ref="G4:G42" si="2">F4^2</f>
        <v>900</v>
      </c>
      <c r="H4" s="124">
        <f t="shared" ref="H4:H42" si="3">G4*D4</f>
        <v>0</v>
      </c>
      <c r="I4" s="124"/>
      <c r="J4" s="124">
        <f t="shared" ref="J4:J42" si="4">I4*(+$A4+0.5)</f>
        <v>0</v>
      </c>
      <c r="K4" s="124">
        <f t="shared" ref="K4:K42" si="5">($A4+0.5)-I$44</f>
        <v>-25.6</v>
      </c>
      <c r="L4" s="124">
        <f t="shared" ref="L4:L42" si="6">K4^2</f>
        <v>655.36000000000013</v>
      </c>
      <c r="M4" s="124">
        <f t="shared" ref="M4:M42" si="7">L4*I4</f>
        <v>0</v>
      </c>
      <c r="N4" s="124"/>
      <c r="O4" s="124">
        <f t="shared" ref="O4:O42" si="8">N4*(+$A4+0.5)</f>
        <v>0</v>
      </c>
      <c r="P4" s="124">
        <f t="shared" ref="P4:P42" si="9">($A4+0.5)-N$44</f>
        <v>-22.428571428571431</v>
      </c>
      <c r="Q4" s="124">
        <f t="shared" ref="Q4:Q42" si="10">P4^2</f>
        <v>503.04081632653072</v>
      </c>
      <c r="R4" s="124">
        <f t="shared" ref="R4:R42" si="11">Q4*N4</f>
        <v>0</v>
      </c>
      <c r="S4" s="124"/>
      <c r="T4" s="124">
        <f t="shared" ref="T4:T42" si="12">S4*(+$A4+0.5)</f>
        <v>0</v>
      </c>
      <c r="U4" s="124">
        <f t="shared" ref="U4:U42" si="13">($A4+0.5)-S$44</f>
        <v>-21.666666666666664</v>
      </c>
      <c r="V4" s="124">
        <f t="shared" ref="V4:V42" si="14">U4^2</f>
        <v>469.44444444444434</v>
      </c>
      <c r="W4" s="124">
        <f t="shared" ref="W4:W42" si="15">V4*S4</f>
        <v>0</v>
      </c>
      <c r="X4" s="124"/>
      <c r="Y4" s="124">
        <f t="shared" ref="Y4:Y42" si="16">X4*(+$A4+0.5)</f>
        <v>0</v>
      </c>
      <c r="Z4" s="124">
        <f t="shared" ref="Z4:Z42" si="17">($A4+0.5)-X$44</f>
        <v>-20.166666666666668</v>
      </c>
      <c r="AA4" s="124">
        <f t="shared" ref="AA4:AA42" si="18">Z4^2</f>
        <v>406.69444444444451</v>
      </c>
      <c r="AB4" s="124">
        <f t="shared" ref="AB4:AB42" si="19">AA4*X4</f>
        <v>0</v>
      </c>
      <c r="AC4" s="124"/>
      <c r="AD4" s="124">
        <f t="shared" ref="AD4:AD42" si="20">AC4*(+$A4+0.5)</f>
        <v>0</v>
      </c>
      <c r="AE4" s="124">
        <f t="shared" ref="AE4:AE42" si="21">($A4+0.5)-AC$44</f>
        <v>-18.666666666666668</v>
      </c>
      <c r="AF4" s="124">
        <f t="shared" ref="AF4:AF42" si="22">AE4^2</f>
        <v>348.44444444444451</v>
      </c>
      <c r="AG4" s="124">
        <f t="shared" ref="AG4:AG42" si="23">AF4*AC4</f>
        <v>0</v>
      </c>
      <c r="AH4" s="124"/>
      <c r="AI4" s="124">
        <f t="shared" ref="AI4:AI42" si="24">AH4*(+$A4+0.5)</f>
        <v>0</v>
      </c>
      <c r="AJ4" s="124">
        <f t="shared" ref="AJ4:AJ42" si="25">($A4+0.5)-AH$44</f>
        <v>-23.9</v>
      </c>
      <c r="AK4" s="124">
        <f t="shared" ref="AK4:AK42" si="26">AJ4^2</f>
        <v>571.20999999999992</v>
      </c>
      <c r="AL4" s="124">
        <f t="shared" ref="AL4:AL42" si="27">AK4*AH4</f>
        <v>0</v>
      </c>
      <c r="AM4" s="124"/>
      <c r="AN4" s="124">
        <f t="shared" ref="AN4:AN42" si="28">AM4*(+$A4+0.5)</f>
        <v>0</v>
      </c>
      <c r="AO4" s="124">
        <f t="shared" ref="AO4:AO42" si="29">($A4+0.5)-AM$44</f>
        <v>-21.25</v>
      </c>
      <c r="AP4" s="124">
        <f t="shared" ref="AP4:AP42" si="30">AO4^2</f>
        <v>451.5625</v>
      </c>
      <c r="AQ4" s="124">
        <f t="shared" ref="AQ4:AQ42" si="31">AP4*AM4</f>
        <v>0</v>
      </c>
      <c r="AR4" s="124"/>
      <c r="AS4" s="124">
        <f t="shared" ref="AS4:AS42" si="32">AR4*(+$A4+0.5)</f>
        <v>0</v>
      </c>
      <c r="AT4" s="124">
        <f t="shared" ref="AT4:AT42" si="33">($A4+0.5)-AR$44</f>
        <v>-18.7</v>
      </c>
      <c r="AU4" s="124">
        <f t="shared" ref="AU4:AU42" si="34">AT4^2</f>
        <v>349.69</v>
      </c>
      <c r="AV4" s="124">
        <f t="shared" ref="AV4:AV42" si="35">AU4*AR4</f>
        <v>0</v>
      </c>
      <c r="AW4" s="124"/>
      <c r="AX4" s="124">
        <f t="shared" ref="AX4:AX42" si="36">AW4*(+$A4+0.5)</f>
        <v>0</v>
      </c>
      <c r="AY4" s="124">
        <f t="shared" ref="AY4:AY42" si="37">($A4+0.5)-AW$44</f>
        <v>-17.222222222222221</v>
      </c>
      <c r="AZ4" s="124">
        <f t="shared" ref="AZ4:AZ42" si="38">AY4^2</f>
        <v>296.60493827160491</v>
      </c>
      <c r="BA4" s="124">
        <f t="shared" ref="BA4:BA42" si="39">AZ4*AW4</f>
        <v>0</v>
      </c>
      <c r="BB4" s="124"/>
      <c r="BC4" s="124">
        <f t="shared" ref="BC4:BC42" si="40">BB4*(+$A4+0.5)</f>
        <v>0</v>
      </c>
      <c r="BD4" s="124">
        <f t="shared" ref="BD4:BD42" si="41">($A4+0.5)-BB$44</f>
        <v>-16.578947368421051</v>
      </c>
      <c r="BE4" s="124">
        <f t="shared" ref="BE4:BE42" si="42">BD4^2</f>
        <v>274.86149584487532</v>
      </c>
      <c r="BF4" s="124">
        <f t="shared" ref="BF4:BF42" si="43">BE4*BB4</f>
        <v>0</v>
      </c>
      <c r="BG4" s="124"/>
      <c r="BH4" s="124">
        <f t="shared" ref="BH4:BH42" si="44">BG4*(+$A4+0.5)</f>
        <v>0</v>
      </c>
      <c r="BI4" s="124">
        <f t="shared" ref="BI4:BI42" si="45">($A4+0.5)-BG$44</f>
        <v>-15.850000000000001</v>
      </c>
      <c r="BJ4" s="124">
        <f t="shared" ref="BJ4:BJ42" si="46">BI4^2</f>
        <v>251.22250000000005</v>
      </c>
      <c r="BK4" s="124">
        <f t="shared" ref="BK4:BK42" si="47">BJ4*BG4</f>
        <v>0</v>
      </c>
      <c r="BL4" s="124"/>
      <c r="BM4" s="124">
        <f t="shared" ref="BM4:BM42" si="48">BL4*(+$A4+0.5)</f>
        <v>0</v>
      </c>
      <c r="BN4" s="124">
        <f t="shared" ref="BN4:BN42" si="49">($A4+0.5)-BL$44</f>
        <v>-14.25</v>
      </c>
      <c r="BO4" s="124">
        <f t="shared" ref="BO4:BO42" si="50">BN4^2</f>
        <v>203.0625</v>
      </c>
      <c r="BP4" s="124">
        <f t="shared" ref="BP4:BP42" si="51">BO4*BL4</f>
        <v>0</v>
      </c>
      <c r="BQ4" s="124"/>
      <c r="BR4" s="124">
        <f t="shared" ref="BR4:BR42" si="52">BQ4*(+$A4+0.5)</f>
        <v>0</v>
      </c>
      <c r="BS4" s="124">
        <f t="shared" ref="BS4:BS42" si="53">($A4+0.5)-BQ$44</f>
        <v>-14.318181818181817</v>
      </c>
      <c r="BT4" s="124">
        <f t="shared" ref="BT4:BT42" si="54">BS4^2</f>
        <v>205.01033057851234</v>
      </c>
      <c r="BU4" s="124">
        <f t="shared" ref="BU4:BU42" si="55">BT4*BQ4</f>
        <v>0</v>
      </c>
      <c r="BV4" s="124"/>
      <c r="BW4" s="124">
        <f t="shared" ref="BW4:BW42" si="56">BV4*(+$A4+0.5)</f>
        <v>0</v>
      </c>
      <c r="BX4" s="124">
        <f t="shared" ref="BX4:BX42" si="57">($A4+0.5)-BV$44</f>
        <v>-12.75</v>
      </c>
      <c r="BY4" s="124">
        <f t="shared" ref="BY4:BY42" si="58">BX4^2</f>
        <v>162.5625</v>
      </c>
      <c r="BZ4" s="124">
        <f t="shared" ref="BZ4:BZ42" si="59">BY4*BV4</f>
        <v>0</v>
      </c>
      <c r="CA4" s="124"/>
      <c r="CB4" s="124">
        <f t="shared" ref="CB4:CB42" si="60">CA4*(+$A4+0.5)</f>
        <v>0</v>
      </c>
      <c r="CC4" s="124">
        <f t="shared" ref="CC4:CC42" si="61">($A4+0.5)-CA$44</f>
        <v>-11.45</v>
      </c>
      <c r="CD4" s="124">
        <f t="shared" ref="CD4:CD42" si="62">CC4^2</f>
        <v>131.10249999999999</v>
      </c>
      <c r="CE4" s="124">
        <f t="shared" ref="CE4:CE42" si="63">CD4*CA4</f>
        <v>0</v>
      </c>
      <c r="CF4" s="124"/>
      <c r="CG4" s="124">
        <f t="shared" ref="CG4:CG42" si="64">CF4*(+$A4+0.5)</f>
        <v>0</v>
      </c>
      <c r="CH4" s="124">
        <f t="shared" ref="CH4:CH42" si="65">($A4+0.5)-CF$44</f>
        <v>-10.350000000000001</v>
      </c>
      <c r="CI4" s="124">
        <f t="shared" ref="CI4:CI42" si="66">CH4^2</f>
        <v>107.12250000000003</v>
      </c>
      <c r="CJ4" s="124">
        <f t="shared" ref="CJ4:CJ42" si="67">CI4*CF4</f>
        <v>0</v>
      </c>
      <c r="CK4" s="124"/>
      <c r="CL4" s="124">
        <f t="shared" ref="CL4:CL42" si="68">CK4*(+$A4+0.5)</f>
        <v>0</v>
      </c>
      <c r="CM4" s="124">
        <f t="shared" ref="CM4:CM42" si="69">($A4+0.5)-CK$44</f>
        <v>-9.8947368421052637</v>
      </c>
      <c r="CN4" s="124">
        <f t="shared" ref="CN4:CN42" si="70">CM4^2</f>
        <v>97.905817174515249</v>
      </c>
      <c r="CO4" s="124">
        <f t="shared" ref="CO4:CO42" si="71">CN4*CK4</f>
        <v>0</v>
      </c>
      <c r="CP4" s="124"/>
      <c r="CQ4" s="124">
        <f t="shared" ref="CQ4:CQ42" si="72">CP4*(+$A4+0.5)</f>
        <v>0</v>
      </c>
      <c r="CR4" s="124">
        <f t="shared" ref="CR4:CR42" si="73">($A4+0.5)-CP$44</f>
        <v>-9.1999999999999993</v>
      </c>
      <c r="CS4" s="124">
        <f t="shared" ref="CS4:CS42" si="74">CR4^2</f>
        <v>84.639999999999986</v>
      </c>
      <c r="CT4" s="124">
        <f t="shared" ref="CT4:CT42" si="75">CS4*CP4</f>
        <v>0</v>
      </c>
      <c r="CU4" s="124"/>
      <c r="CV4" s="124">
        <f t="shared" ref="CV4:CV42" si="76">CU4*(+$A4+0.5)</f>
        <v>0</v>
      </c>
      <c r="CW4" s="124">
        <f t="shared" ref="CW4:CW42" si="77">($A4+0.5)-CU$44</f>
        <v>-7.9499999999999993</v>
      </c>
      <c r="CX4" s="124">
        <f t="shared" ref="CX4:CX42" si="78">CW4^2</f>
        <v>63.202499999999986</v>
      </c>
      <c r="CY4" s="124">
        <f t="shared" ref="CY4:CY42" si="79">CX4*CU4</f>
        <v>0</v>
      </c>
      <c r="CZ4" s="123"/>
      <c r="DA4" s="124">
        <f t="shared" ref="DA4:DA42" si="80">CZ4*(+$A4+0.5)</f>
        <v>0</v>
      </c>
      <c r="DB4" s="124">
        <f t="shared" ref="DB4:DB42" si="81">($A4+0.5)-CZ$44</f>
        <v>-6.033333333333335</v>
      </c>
      <c r="DC4" s="124">
        <f t="shared" ref="DC4:DC42" si="82">DB4^2</f>
        <v>36.401111111111128</v>
      </c>
      <c r="DD4" s="123">
        <f t="shared" ref="DD4:DD42" si="83">DC4*CZ4</f>
        <v>0</v>
      </c>
    </row>
    <row r="5" spans="1:108">
      <c r="A5" s="126">
        <f t="shared" ref="A5:A42" si="84">A4+1</f>
        <v>11</v>
      </c>
      <c r="B5" s="136" t="s">
        <v>48</v>
      </c>
      <c r="C5" s="135">
        <f t="shared" ref="C5:C42" si="85">C4+1</f>
        <v>11.9</v>
      </c>
      <c r="D5" s="124"/>
      <c r="E5" s="124">
        <f t="shared" si="0"/>
        <v>0</v>
      </c>
      <c r="F5" s="124">
        <f t="shared" si="1"/>
        <v>-29</v>
      </c>
      <c r="G5" s="124">
        <f t="shared" si="2"/>
        <v>841</v>
      </c>
      <c r="H5" s="124">
        <f t="shared" si="3"/>
        <v>0</v>
      </c>
      <c r="I5" s="124"/>
      <c r="J5" s="124">
        <f t="shared" si="4"/>
        <v>0</v>
      </c>
      <c r="K5" s="124">
        <f t="shared" si="5"/>
        <v>-24.6</v>
      </c>
      <c r="L5" s="124">
        <f t="shared" si="6"/>
        <v>605.16000000000008</v>
      </c>
      <c r="M5" s="124">
        <f t="shared" si="7"/>
        <v>0</v>
      </c>
      <c r="N5" s="124"/>
      <c r="O5" s="124">
        <f t="shared" si="8"/>
        <v>0</v>
      </c>
      <c r="P5" s="124">
        <f t="shared" si="9"/>
        <v>-21.428571428571431</v>
      </c>
      <c r="Q5" s="124">
        <f t="shared" si="10"/>
        <v>459.18367346938783</v>
      </c>
      <c r="R5" s="124">
        <f t="shared" si="11"/>
        <v>0</v>
      </c>
      <c r="S5" s="124"/>
      <c r="T5" s="124">
        <f t="shared" si="12"/>
        <v>0</v>
      </c>
      <c r="U5" s="124">
        <f t="shared" si="13"/>
        <v>-20.666666666666664</v>
      </c>
      <c r="V5" s="124">
        <f t="shared" si="14"/>
        <v>427.11111111111103</v>
      </c>
      <c r="W5" s="124">
        <f t="shared" si="15"/>
        <v>0</v>
      </c>
      <c r="X5" s="124"/>
      <c r="Y5" s="124">
        <f t="shared" si="16"/>
        <v>0</v>
      </c>
      <c r="Z5" s="124">
        <f t="shared" si="17"/>
        <v>-19.166666666666668</v>
      </c>
      <c r="AA5" s="124">
        <f t="shared" si="18"/>
        <v>367.36111111111114</v>
      </c>
      <c r="AB5" s="124">
        <f t="shared" si="19"/>
        <v>0</v>
      </c>
      <c r="AC5" s="124"/>
      <c r="AD5" s="124">
        <f t="shared" si="20"/>
        <v>0</v>
      </c>
      <c r="AE5" s="124">
        <f t="shared" si="21"/>
        <v>-17.666666666666668</v>
      </c>
      <c r="AF5" s="124">
        <f t="shared" si="22"/>
        <v>312.11111111111114</v>
      </c>
      <c r="AG5" s="124">
        <f t="shared" si="23"/>
        <v>0</v>
      </c>
      <c r="AH5" s="124"/>
      <c r="AI5" s="124">
        <f t="shared" si="24"/>
        <v>0</v>
      </c>
      <c r="AJ5" s="124">
        <f t="shared" si="25"/>
        <v>-22.9</v>
      </c>
      <c r="AK5" s="124">
        <f t="shared" si="26"/>
        <v>524.41</v>
      </c>
      <c r="AL5" s="124">
        <f t="shared" si="27"/>
        <v>0</v>
      </c>
      <c r="AM5" s="124"/>
      <c r="AN5" s="124">
        <f t="shared" si="28"/>
        <v>0</v>
      </c>
      <c r="AO5" s="124">
        <f t="shared" si="29"/>
        <v>-20.25</v>
      </c>
      <c r="AP5" s="124">
        <f t="shared" si="30"/>
        <v>410.0625</v>
      </c>
      <c r="AQ5" s="124">
        <f t="shared" si="31"/>
        <v>0</v>
      </c>
      <c r="AR5" s="124"/>
      <c r="AS5" s="124">
        <f t="shared" si="32"/>
        <v>0</v>
      </c>
      <c r="AT5" s="124">
        <f t="shared" si="33"/>
        <v>-17.7</v>
      </c>
      <c r="AU5" s="124">
        <f t="shared" si="34"/>
        <v>313.28999999999996</v>
      </c>
      <c r="AV5" s="124">
        <f t="shared" si="35"/>
        <v>0</v>
      </c>
      <c r="AW5" s="124"/>
      <c r="AX5" s="124">
        <f t="shared" si="36"/>
        <v>0</v>
      </c>
      <c r="AY5" s="124">
        <f t="shared" si="37"/>
        <v>-16.222222222222221</v>
      </c>
      <c r="AZ5" s="124">
        <f t="shared" si="38"/>
        <v>263.16049382716045</v>
      </c>
      <c r="BA5" s="124">
        <f t="shared" si="39"/>
        <v>0</v>
      </c>
      <c r="BB5" s="124"/>
      <c r="BC5" s="124">
        <f t="shared" si="40"/>
        <v>0</v>
      </c>
      <c r="BD5" s="124">
        <f t="shared" si="41"/>
        <v>-15.578947368421051</v>
      </c>
      <c r="BE5" s="124">
        <f t="shared" si="42"/>
        <v>242.70360110803321</v>
      </c>
      <c r="BF5" s="124">
        <f t="shared" si="43"/>
        <v>0</v>
      </c>
      <c r="BG5" s="124"/>
      <c r="BH5" s="124">
        <f t="shared" si="44"/>
        <v>0</v>
      </c>
      <c r="BI5" s="124">
        <f t="shared" si="45"/>
        <v>-14.850000000000001</v>
      </c>
      <c r="BJ5" s="124">
        <f t="shared" si="46"/>
        <v>220.52250000000004</v>
      </c>
      <c r="BK5" s="124">
        <f t="shared" si="47"/>
        <v>0</v>
      </c>
      <c r="BL5" s="124"/>
      <c r="BM5" s="124">
        <f t="shared" si="48"/>
        <v>0</v>
      </c>
      <c r="BN5" s="124">
        <f t="shared" si="49"/>
        <v>-13.25</v>
      </c>
      <c r="BO5" s="124">
        <f t="shared" si="50"/>
        <v>175.5625</v>
      </c>
      <c r="BP5" s="124">
        <f t="shared" si="51"/>
        <v>0</v>
      </c>
      <c r="BQ5" s="124"/>
      <c r="BR5" s="124">
        <f t="shared" si="52"/>
        <v>0</v>
      </c>
      <c r="BS5" s="124">
        <f t="shared" si="53"/>
        <v>-13.318181818181817</v>
      </c>
      <c r="BT5" s="124">
        <f t="shared" si="54"/>
        <v>177.37396694214871</v>
      </c>
      <c r="BU5" s="124">
        <f t="shared" si="55"/>
        <v>0</v>
      </c>
      <c r="BV5" s="124"/>
      <c r="BW5" s="124">
        <f t="shared" si="56"/>
        <v>0</v>
      </c>
      <c r="BX5" s="124">
        <f t="shared" si="57"/>
        <v>-11.75</v>
      </c>
      <c r="BY5" s="124">
        <f t="shared" si="58"/>
        <v>138.0625</v>
      </c>
      <c r="BZ5" s="124">
        <f t="shared" si="59"/>
        <v>0</v>
      </c>
      <c r="CA5" s="124"/>
      <c r="CB5" s="124">
        <f t="shared" si="60"/>
        <v>0</v>
      </c>
      <c r="CC5" s="124">
        <f t="shared" si="61"/>
        <v>-10.45</v>
      </c>
      <c r="CD5" s="124">
        <f t="shared" si="62"/>
        <v>109.20249999999999</v>
      </c>
      <c r="CE5" s="124">
        <f t="shared" si="63"/>
        <v>0</v>
      </c>
      <c r="CF5" s="124"/>
      <c r="CG5" s="124">
        <f t="shared" si="64"/>
        <v>0</v>
      </c>
      <c r="CH5" s="124">
        <f t="shared" si="65"/>
        <v>-9.3500000000000014</v>
      </c>
      <c r="CI5" s="124">
        <f t="shared" si="66"/>
        <v>87.422500000000028</v>
      </c>
      <c r="CJ5" s="124">
        <f t="shared" si="67"/>
        <v>0</v>
      </c>
      <c r="CK5" s="124"/>
      <c r="CL5" s="124">
        <f t="shared" si="68"/>
        <v>0</v>
      </c>
      <c r="CM5" s="124">
        <f t="shared" si="69"/>
        <v>-8.8947368421052637</v>
      </c>
      <c r="CN5" s="124">
        <f t="shared" si="70"/>
        <v>79.116343490304715</v>
      </c>
      <c r="CO5" s="124">
        <f t="shared" si="71"/>
        <v>0</v>
      </c>
      <c r="CP5" s="124"/>
      <c r="CQ5" s="124">
        <f t="shared" si="72"/>
        <v>0</v>
      </c>
      <c r="CR5" s="124">
        <f t="shared" si="73"/>
        <v>-8.1999999999999993</v>
      </c>
      <c r="CS5" s="124">
        <f t="shared" si="74"/>
        <v>67.239999999999995</v>
      </c>
      <c r="CT5" s="124">
        <f t="shared" si="75"/>
        <v>0</v>
      </c>
      <c r="CU5" s="124"/>
      <c r="CV5" s="124">
        <f t="shared" si="76"/>
        <v>0</v>
      </c>
      <c r="CW5" s="124">
        <f t="shared" si="77"/>
        <v>-6.9499999999999993</v>
      </c>
      <c r="CX5" s="124">
        <f t="shared" si="78"/>
        <v>48.302499999999988</v>
      </c>
      <c r="CY5" s="124">
        <f t="shared" si="79"/>
        <v>0</v>
      </c>
      <c r="CZ5" s="123"/>
      <c r="DA5" s="124">
        <f t="shared" si="80"/>
        <v>0</v>
      </c>
      <c r="DB5" s="124">
        <f t="shared" si="81"/>
        <v>-5.033333333333335</v>
      </c>
      <c r="DC5" s="124">
        <f t="shared" si="82"/>
        <v>25.334444444444461</v>
      </c>
      <c r="DD5" s="123">
        <f t="shared" si="83"/>
        <v>0</v>
      </c>
    </row>
    <row r="6" spans="1:108">
      <c r="A6" s="126">
        <f t="shared" si="84"/>
        <v>12</v>
      </c>
      <c r="B6" s="136" t="s">
        <v>48</v>
      </c>
      <c r="C6" s="135">
        <f t="shared" si="85"/>
        <v>12.9</v>
      </c>
      <c r="D6" s="124"/>
      <c r="E6" s="124">
        <f t="shared" si="0"/>
        <v>0</v>
      </c>
      <c r="F6" s="124">
        <f t="shared" si="1"/>
        <v>-28</v>
      </c>
      <c r="G6" s="124">
        <f t="shared" si="2"/>
        <v>784</v>
      </c>
      <c r="H6" s="124">
        <f t="shared" si="3"/>
        <v>0</v>
      </c>
      <c r="I6" s="124"/>
      <c r="J6" s="124">
        <f t="shared" si="4"/>
        <v>0</v>
      </c>
      <c r="K6" s="124">
        <f t="shared" si="5"/>
        <v>-23.6</v>
      </c>
      <c r="L6" s="124">
        <f t="shared" si="6"/>
        <v>556.96</v>
      </c>
      <c r="M6" s="124">
        <f t="shared" si="7"/>
        <v>0</v>
      </c>
      <c r="N6" s="124"/>
      <c r="O6" s="124">
        <f t="shared" si="8"/>
        <v>0</v>
      </c>
      <c r="P6" s="124">
        <f t="shared" si="9"/>
        <v>-20.428571428571431</v>
      </c>
      <c r="Q6" s="124">
        <f t="shared" si="10"/>
        <v>417.32653061224499</v>
      </c>
      <c r="R6" s="124">
        <f t="shared" si="11"/>
        <v>0</v>
      </c>
      <c r="S6" s="124"/>
      <c r="T6" s="124">
        <f t="shared" si="12"/>
        <v>0</v>
      </c>
      <c r="U6" s="124">
        <f t="shared" si="13"/>
        <v>-19.666666666666664</v>
      </c>
      <c r="V6" s="124">
        <f t="shared" si="14"/>
        <v>386.77777777777766</v>
      </c>
      <c r="W6" s="124">
        <f t="shared" si="15"/>
        <v>0</v>
      </c>
      <c r="X6" s="124"/>
      <c r="Y6" s="124">
        <f t="shared" si="16"/>
        <v>0</v>
      </c>
      <c r="Z6" s="124">
        <f t="shared" si="17"/>
        <v>-18.166666666666668</v>
      </c>
      <c r="AA6" s="124">
        <f t="shared" si="18"/>
        <v>330.02777777777783</v>
      </c>
      <c r="AB6" s="124">
        <f t="shared" si="19"/>
        <v>0</v>
      </c>
      <c r="AC6" s="124"/>
      <c r="AD6" s="124">
        <f t="shared" si="20"/>
        <v>0</v>
      </c>
      <c r="AE6" s="124">
        <f t="shared" si="21"/>
        <v>-16.666666666666668</v>
      </c>
      <c r="AF6" s="124">
        <f t="shared" si="22"/>
        <v>277.77777777777783</v>
      </c>
      <c r="AG6" s="124">
        <f t="shared" si="23"/>
        <v>0</v>
      </c>
      <c r="AH6" s="124"/>
      <c r="AI6" s="124">
        <f t="shared" si="24"/>
        <v>0</v>
      </c>
      <c r="AJ6" s="124">
        <f t="shared" si="25"/>
        <v>-21.9</v>
      </c>
      <c r="AK6" s="124">
        <f t="shared" si="26"/>
        <v>479.60999999999996</v>
      </c>
      <c r="AL6" s="124">
        <f t="shared" si="27"/>
        <v>0</v>
      </c>
      <c r="AM6" s="124"/>
      <c r="AN6" s="124">
        <f t="shared" si="28"/>
        <v>0</v>
      </c>
      <c r="AO6" s="124">
        <f t="shared" si="29"/>
        <v>-19.25</v>
      </c>
      <c r="AP6" s="124">
        <f t="shared" si="30"/>
        <v>370.5625</v>
      </c>
      <c r="AQ6" s="124">
        <f t="shared" si="31"/>
        <v>0</v>
      </c>
      <c r="AR6" s="124"/>
      <c r="AS6" s="124">
        <f t="shared" si="32"/>
        <v>0</v>
      </c>
      <c r="AT6" s="124">
        <f t="shared" si="33"/>
        <v>-16.7</v>
      </c>
      <c r="AU6" s="124">
        <f t="shared" si="34"/>
        <v>278.89</v>
      </c>
      <c r="AV6" s="124">
        <f t="shared" si="35"/>
        <v>0</v>
      </c>
      <c r="AW6" s="124"/>
      <c r="AX6" s="124">
        <f t="shared" si="36"/>
        <v>0</v>
      </c>
      <c r="AY6" s="124">
        <f t="shared" si="37"/>
        <v>-15.222222222222221</v>
      </c>
      <c r="AZ6" s="124">
        <f t="shared" si="38"/>
        <v>231.71604938271602</v>
      </c>
      <c r="BA6" s="124">
        <f t="shared" si="39"/>
        <v>0</v>
      </c>
      <c r="BB6" s="124"/>
      <c r="BC6" s="124">
        <f t="shared" si="40"/>
        <v>0</v>
      </c>
      <c r="BD6" s="124">
        <f t="shared" si="41"/>
        <v>-14.578947368421051</v>
      </c>
      <c r="BE6" s="124">
        <f t="shared" si="42"/>
        <v>212.5457063711911</v>
      </c>
      <c r="BF6" s="124">
        <f t="shared" si="43"/>
        <v>0</v>
      </c>
      <c r="BG6" s="124"/>
      <c r="BH6" s="124">
        <f t="shared" si="44"/>
        <v>0</v>
      </c>
      <c r="BI6" s="124">
        <f t="shared" si="45"/>
        <v>-13.850000000000001</v>
      </c>
      <c r="BJ6" s="124">
        <f t="shared" si="46"/>
        <v>191.82250000000005</v>
      </c>
      <c r="BK6" s="124">
        <f t="shared" si="47"/>
        <v>0</v>
      </c>
      <c r="BL6" s="124"/>
      <c r="BM6" s="124">
        <f t="shared" si="48"/>
        <v>0</v>
      </c>
      <c r="BN6" s="124">
        <f t="shared" si="49"/>
        <v>-12.25</v>
      </c>
      <c r="BO6" s="124">
        <f t="shared" si="50"/>
        <v>150.0625</v>
      </c>
      <c r="BP6" s="124">
        <f t="shared" si="51"/>
        <v>0</v>
      </c>
      <c r="BQ6" s="124"/>
      <c r="BR6" s="124">
        <f t="shared" si="52"/>
        <v>0</v>
      </c>
      <c r="BS6" s="124">
        <f t="shared" si="53"/>
        <v>-12.318181818181817</v>
      </c>
      <c r="BT6" s="124">
        <f t="shared" si="54"/>
        <v>151.73760330578509</v>
      </c>
      <c r="BU6" s="124">
        <f t="shared" si="55"/>
        <v>0</v>
      </c>
      <c r="BV6" s="124"/>
      <c r="BW6" s="124">
        <f t="shared" si="56"/>
        <v>0</v>
      </c>
      <c r="BX6" s="124">
        <f t="shared" si="57"/>
        <v>-10.75</v>
      </c>
      <c r="BY6" s="124">
        <f t="shared" si="58"/>
        <v>115.5625</v>
      </c>
      <c r="BZ6" s="124">
        <f t="shared" si="59"/>
        <v>0</v>
      </c>
      <c r="CA6" s="124"/>
      <c r="CB6" s="124">
        <f t="shared" si="60"/>
        <v>0</v>
      </c>
      <c r="CC6" s="124">
        <f t="shared" si="61"/>
        <v>-9.4499999999999993</v>
      </c>
      <c r="CD6" s="124">
        <f t="shared" si="62"/>
        <v>89.302499999999981</v>
      </c>
      <c r="CE6" s="124">
        <f t="shared" si="63"/>
        <v>0</v>
      </c>
      <c r="CF6" s="124"/>
      <c r="CG6" s="124">
        <f t="shared" si="64"/>
        <v>0</v>
      </c>
      <c r="CH6" s="124">
        <f t="shared" si="65"/>
        <v>-8.3500000000000014</v>
      </c>
      <c r="CI6" s="124">
        <f t="shared" si="66"/>
        <v>69.722500000000025</v>
      </c>
      <c r="CJ6" s="124">
        <f t="shared" si="67"/>
        <v>0</v>
      </c>
      <c r="CK6" s="124"/>
      <c r="CL6" s="124">
        <f t="shared" si="68"/>
        <v>0</v>
      </c>
      <c r="CM6" s="124">
        <f t="shared" si="69"/>
        <v>-7.8947368421052637</v>
      </c>
      <c r="CN6" s="124">
        <f t="shared" si="70"/>
        <v>62.326869806094194</v>
      </c>
      <c r="CO6" s="124">
        <f t="shared" si="71"/>
        <v>0</v>
      </c>
      <c r="CP6" s="124"/>
      <c r="CQ6" s="124">
        <f t="shared" si="72"/>
        <v>0</v>
      </c>
      <c r="CR6" s="124">
        <f t="shared" si="73"/>
        <v>-7.1999999999999993</v>
      </c>
      <c r="CS6" s="124">
        <f t="shared" si="74"/>
        <v>51.839999999999989</v>
      </c>
      <c r="CT6" s="124">
        <f t="shared" si="75"/>
        <v>0</v>
      </c>
      <c r="CU6" s="124"/>
      <c r="CV6" s="124">
        <f t="shared" si="76"/>
        <v>0</v>
      </c>
      <c r="CW6" s="124">
        <f t="shared" si="77"/>
        <v>-5.9499999999999993</v>
      </c>
      <c r="CX6" s="124">
        <f t="shared" si="78"/>
        <v>35.402499999999989</v>
      </c>
      <c r="CY6" s="124">
        <f t="shared" si="79"/>
        <v>0</v>
      </c>
      <c r="CZ6" s="123"/>
      <c r="DA6" s="124">
        <f t="shared" si="80"/>
        <v>0</v>
      </c>
      <c r="DB6" s="124">
        <f t="shared" si="81"/>
        <v>-4.033333333333335</v>
      </c>
      <c r="DC6" s="124">
        <f t="shared" si="82"/>
        <v>16.267777777777791</v>
      </c>
      <c r="DD6" s="123">
        <f t="shared" si="83"/>
        <v>0</v>
      </c>
    </row>
    <row r="7" spans="1:108">
      <c r="A7" s="126">
        <f t="shared" si="84"/>
        <v>13</v>
      </c>
      <c r="B7" s="136" t="s">
        <v>48</v>
      </c>
      <c r="C7" s="135">
        <f t="shared" si="85"/>
        <v>13.9</v>
      </c>
      <c r="D7" s="124"/>
      <c r="E7" s="124">
        <f t="shared" si="0"/>
        <v>0</v>
      </c>
      <c r="F7" s="124">
        <f t="shared" si="1"/>
        <v>-27</v>
      </c>
      <c r="G7" s="124">
        <f t="shared" si="2"/>
        <v>729</v>
      </c>
      <c r="H7" s="124">
        <f t="shared" si="3"/>
        <v>0</v>
      </c>
      <c r="I7" s="124"/>
      <c r="J7" s="124">
        <f t="shared" si="4"/>
        <v>0</v>
      </c>
      <c r="K7" s="124">
        <f t="shared" si="5"/>
        <v>-22.6</v>
      </c>
      <c r="L7" s="124">
        <f t="shared" si="6"/>
        <v>510.76000000000005</v>
      </c>
      <c r="M7" s="124">
        <f t="shared" si="7"/>
        <v>0</v>
      </c>
      <c r="N7" s="124"/>
      <c r="O7" s="124">
        <f t="shared" si="8"/>
        <v>0</v>
      </c>
      <c r="P7" s="124">
        <f t="shared" si="9"/>
        <v>-19.428571428571431</v>
      </c>
      <c r="Q7" s="124">
        <f t="shared" si="10"/>
        <v>377.4693877551021</v>
      </c>
      <c r="R7" s="124">
        <f t="shared" si="11"/>
        <v>0</v>
      </c>
      <c r="S7" s="124"/>
      <c r="T7" s="124">
        <f t="shared" si="12"/>
        <v>0</v>
      </c>
      <c r="U7" s="124">
        <f t="shared" si="13"/>
        <v>-18.666666666666664</v>
      </c>
      <c r="V7" s="124">
        <f t="shared" si="14"/>
        <v>348.44444444444434</v>
      </c>
      <c r="W7" s="124">
        <f t="shared" si="15"/>
        <v>0</v>
      </c>
      <c r="X7" s="124"/>
      <c r="Y7" s="124">
        <f t="shared" si="16"/>
        <v>0</v>
      </c>
      <c r="Z7" s="124">
        <f t="shared" si="17"/>
        <v>-17.166666666666668</v>
      </c>
      <c r="AA7" s="124">
        <f t="shared" si="18"/>
        <v>294.69444444444446</v>
      </c>
      <c r="AB7" s="124">
        <f t="shared" si="19"/>
        <v>0</v>
      </c>
      <c r="AC7" s="124"/>
      <c r="AD7" s="124">
        <f t="shared" si="20"/>
        <v>0</v>
      </c>
      <c r="AE7" s="124">
        <f t="shared" si="21"/>
        <v>-15.666666666666668</v>
      </c>
      <c r="AF7" s="124">
        <f t="shared" si="22"/>
        <v>245.44444444444449</v>
      </c>
      <c r="AG7" s="124">
        <f t="shared" si="23"/>
        <v>0</v>
      </c>
      <c r="AH7" s="124"/>
      <c r="AI7" s="124">
        <f t="shared" si="24"/>
        <v>0</v>
      </c>
      <c r="AJ7" s="124">
        <f t="shared" si="25"/>
        <v>-20.9</v>
      </c>
      <c r="AK7" s="124">
        <f t="shared" si="26"/>
        <v>436.80999999999995</v>
      </c>
      <c r="AL7" s="124">
        <f t="shared" si="27"/>
        <v>0</v>
      </c>
      <c r="AM7" s="124"/>
      <c r="AN7" s="124">
        <f t="shared" si="28"/>
        <v>0</v>
      </c>
      <c r="AO7" s="124">
        <f t="shared" si="29"/>
        <v>-18.25</v>
      </c>
      <c r="AP7" s="124">
        <f t="shared" si="30"/>
        <v>333.0625</v>
      </c>
      <c r="AQ7" s="124">
        <f t="shared" si="31"/>
        <v>0</v>
      </c>
      <c r="AR7" s="124"/>
      <c r="AS7" s="124">
        <f t="shared" si="32"/>
        <v>0</v>
      </c>
      <c r="AT7" s="124">
        <f t="shared" si="33"/>
        <v>-15.7</v>
      </c>
      <c r="AU7" s="124">
        <f t="shared" si="34"/>
        <v>246.48999999999998</v>
      </c>
      <c r="AV7" s="124">
        <f t="shared" si="35"/>
        <v>0</v>
      </c>
      <c r="AW7" s="124"/>
      <c r="AX7" s="124">
        <f t="shared" si="36"/>
        <v>0</v>
      </c>
      <c r="AY7" s="124">
        <f t="shared" si="37"/>
        <v>-14.222222222222221</v>
      </c>
      <c r="AZ7" s="124">
        <f t="shared" si="38"/>
        <v>202.27160493827159</v>
      </c>
      <c r="BA7" s="124">
        <f t="shared" si="39"/>
        <v>0</v>
      </c>
      <c r="BB7" s="124"/>
      <c r="BC7" s="124">
        <f t="shared" si="40"/>
        <v>0</v>
      </c>
      <c r="BD7" s="124">
        <f t="shared" si="41"/>
        <v>-13.578947368421051</v>
      </c>
      <c r="BE7" s="124">
        <f t="shared" si="42"/>
        <v>184.38781163434899</v>
      </c>
      <c r="BF7" s="124">
        <f t="shared" si="43"/>
        <v>0</v>
      </c>
      <c r="BG7" s="124"/>
      <c r="BH7" s="124">
        <f t="shared" si="44"/>
        <v>0</v>
      </c>
      <c r="BI7" s="124">
        <f t="shared" si="45"/>
        <v>-12.850000000000001</v>
      </c>
      <c r="BJ7" s="124">
        <f t="shared" si="46"/>
        <v>165.12250000000003</v>
      </c>
      <c r="BK7" s="124">
        <f t="shared" si="47"/>
        <v>0</v>
      </c>
      <c r="BL7" s="124"/>
      <c r="BM7" s="124">
        <f t="shared" si="48"/>
        <v>0</v>
      </c>
      <c r="BN7" s="124">
        <f t="shared" si="49"/>
        <v>-11.25</v>
      </c>
      <c r="BO7" s="124">
        <f t="shared" si="50"/>
        <v>126.5625</v>
      </c>
      <c r="BP7" s="124">
        <f t="shared" si="51"/>
        <v>0</v>
      </c>
      <c r="BQ7" s="124"/>
      <c r="BR7" s="124">
        <f t="shared" si="52"/>
        <v>0</v>
      </c>
      <c r="BS7" s="124">
        <f t="shared" si="53"/>
        <v>-11.318181818181817</v>
      </c>
      <c r="BT7" s="124">
        <f t="shared" si="54"/>
        <v>128.10123966942146</v>
      </c>
      <c r="BU7" s="124">
        <f t="shared" si="55"/>
        <v>0</v>
      </c>
      <c r="BV7" s="124"/>
      <c r="BW7" s="124">
        <f t="shared" si="56"/>
        <v>0</v>
      </c>
      <c r="BX7" s="124">
        <f t="shared" si="57"/>
        <v>-9.75</v>
      </c>
      <c r="BY7" s="124">
        <f t="shared" si="58"/>
        <v>95.0625</v>
      </c>
      <c r="BZ7" s="124">
        <f t="shared" si="59"/>
        <v>0</v>
      </c>
      <c r="CA7" s="124"/>
      <c r="CB7" s="124">
        <f t="shared" si="60"/>
        <v>0</v>
      </c>
      <c r="CC7" s="124">
        <f t="shared" si="61"/>
        <v>-8.4499999999999993</v>
      </c>
      <c r="CD7" s="124">
        <f t="shared" si="62"/>
        <v>71.402499999999989</v>
      </c>
      <c r="CE7" s="124">
        <f t="shared" si="63"/>
        <v>0</v>
      </c>
      <c r="CF7" s="124"/>
      <c r="CG7" s="124">
        <f t="shared" si="64"/>
        <v>0</v>
      </c>
      <c r="CH7" s="124">
        <f t="shared" si="65"/>
        <v>-7.3500000000000014</v>
      </c>
      <c r="CI7" s="124">
        <f t="shared" si="66"/>
        <v>54.022500000000022</v>
      </c>
      <c r="CJ7" s="124">
        <f t="shared" si="67"/>
        <v>0</v>
      </c>
      <c r="CK7" s="124"/>
      <c r="CL7" s="124">
        <f t="shared" si="68"/>
        <v>0</v>
      </c>
      <c r="CM7" s="124">
        <f t="shared" si="69"/>
        <v>-6.8947368421052637</v>
      </c>
      <c r="CN7" s="124">
        <f t="shared" si="70"/>
        <v>47.537396121883667</v>
      </c>
      <c r="CO7" s="124">
        <f t="shared" si="71"/>
        <v>0</v>
      </c>
      <c r="CP7" s="124"/>
      <c r="CQ7" s="124">
        <f t="shared" si="72"/>
        <v>0</v>
      </c>
      <c r="CR7" s="124">
        <f t="shared" si="73"/>
        <v>-6.1999999999999993</v>
      </c>
      <c r="CS7" s="124">
        <f t="shared" si="74"/>
        <v>38.439999999999991</v>
      </c>
      <c r="CT7" s="124">
        <f t="shared" si="75"/>
        <v>0</v>
      </c>
      <c r="CU7" s="124"/>
      <c r="CV7" s="124">
        <f t="shared" si="76"/>
        <v>0</v>
      </c>
      <c r="CW7" s="124">
        <f t="shared" si="77"/>
        <v>-4.9499999999999993</v>
      </c>
      <c r="CX7" s="124">
        <f t="shared" si="78"/>
        <v>24.502499999999994</v>
      </c>
      <c r="CY7" s="124">
        <f t="shared" si="79"/>
        <v>0</v>
      </c>
      <c r="CZ7" s="123">
        <v>2</v>
      </c>
      <c r="DA7" s="124">
        <f t="shared" si="80"/>
        <v>27</v>
      </c>
      <c r="DB7" s="124">
        <f t="shared" si="81"/>
        <v>-3.033333333333335</v>
      </c>
      <c r="DC7" s="124">
        <f t="shared" si="82"/>
        <v>9.2011111111111212</v>
      </c>
      <c r="DD7" s="123">
        <f t="shared" si="83"/>
        <v>18.402222222222242</v>
      </c>
    </row>
    <row r="8" spans="1:108">
      <c r="A8" s="126">
        <f t="shared" si="84"/>
        <v>14</v>
      </c>
      <c r="B8" s="136" t="s">
        <v>48</v>
      </c>
      <c r="C8" s="135">
        <f t="shared" si="85"/>
        <v>14.9</v>
      </c>
      <c r="D8" s="124"/>
      <c r="E8" s="124">
        <f t="shared" si="0"/>
        <v>0</v>
      </c>
      <c r="F8" s="124">
        <f t="shared" si="1"/>
        <v>-26</v>
      </c>
      <c r="G8" s="124">
        <f t="shared" si="2"/>
        <v>676</v>
      </c>
      <c r="H8" s="124">
        <f t="shared" si="3"/>
        <v>0</v>
      </c>
      <c r="I8" s="124"/>
      <c r="J8" s="124">
        <f t="shared" si="4"/>
        <v>0</v>
      </c>
      <c r="K8" s="124">
        <f t="shared" si="5"/>
        <v>-21.6</v>
      </c>
      <c r="L8" s="124">
        <f t="shared" si="6"/>
        <v>466.56000000000006</v>
      </c>
      <c r="M8" s="124">
        <f t="shared" si="7"/>
        <v>0</v>
      </c>
      <c r="N8" s="124"/>
      <c r="O8" s="124">
        <f t="shared" si="8"/>
        <v>0</v>
      </c>
      <c r="P8" s="124">
        <f t="shared" si="9"/>
        <v>-18.428571428571431</v>
      </c>
      <c r="Q8" s="124">
        <f t="shared" si="10"/>
        <v>339.61224489795927</v>
      </c>
      <c r="R8" s="124">
        <f t="shared" si="11"/>
        <v>0</v>
      </c>
      <c r="S8" s="124"/>
      <c r="T8" s="124">
        <f t="shared" si="12"/>
        <v>0</v>
      </c>
      <c r="U8" s="124">
        <f t="shared" si="13"/>
        <v>-17.666666666666664</v>
      </c>
      <c r="V8" s="124">
        <f t="shared" si="14"/>
        <v>312.11111111111103</v>
      </c>
      <c r="W8" s="124">
        <f t="shared" si="15"/>
        <v>0</v>
      </c>
      <c r="X8" s="124"/>
      <c r="Y8" s="124">
        <f t="shared" si="16"/>
        <v>0</v>
      </c>
      <c r="Z8" s="124">
        <f t="shared" si="17"/>
        <v>-16.166666666666668</v>
      </c>
      <c r="AA8" s="124">
        <f t="shared" si="18"/>
        <v>261.36111111111114</v>
      </c>
      <c r="AB8" s="124">
        <f t="shared" si="19"/>
        <v>0</v>
      </c>
      <c r="AC8" s="124"/>
      <c r="AD8" s="124">
        <f t="shared" si="20"/>
        <v>0</v>
      </c>
      <c r="AE8" s="124">
        <f t="shared" si="21"/>
        <v>-14.666666666666668</v>
      </c>
      <c r="AF8" s="124">
        <f t="shared" si="22"/>
        <v>215.11111111111114</v>
      </c>
      <c r="AG8" s="124">
        <f t="shared" si="23"/>
        <v>0</v>
      </c>
      <c r="AH8" s="124"/>
      <c r="AI8" s="124">
        <f t="shared" si="24"/>
        <v>0</v>
      </c>
      <c r="AJ8" s="124">
        <f t="shared" si="25"/>
        <v>-19.899999999999999</v>
      </c>
      <c r="AK8" s="124">
        <f t="shared" si="26"/>
        <v>396.00999999999993</v>
      </c>
      <c r="AL8" s="124">
        <f t="shared" si="27"/>
        <v>0</v>
      </c>
      <c r="AM8" s="124"/>
      <c r="AN8" s="124">
        <f t="shared" si="28"/>
        <v>0</v>
      </c>
      <c r="AO8" s="124">
        <f t="shared" si="29"/>
        <v>-17.25</v>
      </c>
      <c r="AP8" s="124">
        <f t="shared" si="30"/>
        <v>297.5625</v>
      </c>
      <c r="AQ8" s="124">
        <f t="shared" si="31"/>
        <v>0</v>
      </c>
      <c r="AR8" s="124"/>
      <c r="AS8" s="124">
        <f t="shared" si="32"/>
        <v>0</v>
      </c>
      <c r="AT8" s="124">
        <f t="shared" si="33"/>
        <v>-14.7</v>
      </c>
      <c r="AU8" s="124">
        <f t="shared" si="34"/>
        <v>216.08999999999997</v>
      </c>
      <c r="AV8" s="124">
        <f t="shared" si="35"/>
        <v>0</v>
      </c>
      <c r="AW8" s="124"/>
      <c r="AX8" s="124">
        <f t="shared" si="36"/>
        <v>0</v>
      </c>
      <c r="AY8" s="124">
        <f t="shared" si="37"/>
        <v>-13.222222222222221</v>
      </c>
      <c r="AZ8" s="124">
        <f t="shared" si="38"/>
        <v>174.82716049382714</v>
      </c>
      <c r="BA8" s="124">
        <f t="shared" si="39"/>
        <v>0</v>
      </c>
      <c r="BB8" s="124"/>
      <c r="BC8" s="124">
        <f t="shared" si="40"/>
        <v>0</v>
      </c>
      <c r="BD8" s="124">
        <f t="shared" si="41"/>
        <v>-12.578947368421051</v>
      </c>
      <c r="BE8" s="124">
        <f t="shared" si="42"/>
        <v>158.22991689750688</v>
      </c>
      <c r="BF8" s="124">
        <f t="shared" si="43"/>
        <v>0</v>
      </c>
      <c r="BG8" s="124"/>
      <c r="BH8" s="124">
        <f t="shared" si="44"/>
        <v>0</v>
      </c>
      <c r="BI8" s="124">
        <f t="shared" si="45"/>
        <v>-11.850000000000001</v>
      </c>
      <c r="BJ8" s="124">
        <f t="shared" si="46"/>
        <v>140.42250000000004</v>
      </c>
      <c r="BK8" s="124">
        <f t="shared" si="47"/>
        <v>0</v>
      </c>
      <c r="BL8" s="124"/>
      <c r="BM8" s="124">
        <f t="shared" si="48"/>
        <v>0</v>
      </c>
      <c r="BN8" s="124">
        <f t="shared" si="49"/>
        <v>-10.25</v>
      </c>
      <c r="BO8" s="124">
        <f t="shared" si="50"/>
        <v>105.0625</v>
      </c>
      <c r="BP8" s="124">
        <f t="shared" si="51"/>
        <v>0</v>
      </c>
      <c r="BQ8" s="124"/>
      <c r="BR8" s="124">
        <f t="shared" si="52"/>
        <v>0</v>
      </c>
      <c r="BS8" s="124">
        <f t="shared" si="53"/>
        <v>-10.318181818181817</v>
      </c>
      <c r="BT8" s="124">
        <f t="shared" si="54"/>
        <v>106.46487603305782</v>
      </c>
      <c r="BU8" s="124">
        <f t="shared" si="55"/>
        <v>0</v>
      </c>
      <c r="BV8" s="124"/>
      <c r="BW8" s="124">
        <f t="shared" si="56"/>
        <v>0</v>
      </c>
      <c r="BX8" s="124">
        <f t="shared" si="57"/>
        <v>-8.75</v>
      </c>
      <c r="BY8" s="124">
        <f t="shared" si="58"/>
        <v>76.5625</v>
      </c>
      <c r="BZ8" s="124">
        <f t="shared" si="59"/>
        <v>0</v>
      </c>
      <c r="CA8" s="124"/>
      <c r="CB8" s="124">
        <f t="shared" si="60"/>
        <v>0</v>
      </c>
      <c r="CC8" s="124">
        <f t="shared" si="61"/>
        <v>-7.4499999999999993</v>
      </c>
      <c r="CD8" s="124">
        <f t="shared" si="62"/>
        <v>55.502499999999991</v>
      </c>
      <c r="CE8" s="124">
        <f t="shared" si="63"/>
        <v>0</v>
      </c>
      <c r="CF8" s="124"/>
      <c r="CG8" s="124">
        <f t="shared" si="64"/>
        <v>0</v>
      </c>
      <c r="CH8" s="124">
        <f t="shared" si="65"/>
        <v>-6.3500000000000014</v>
      </c>
      <c r="CI8" s="124">
        <f t="shared" si="66"/>
        <v>40.322500000000019</v>
      </c>
      <c r="CJ8" s="124">
        <f t="shared" si="67"/>
        <v>0</v>
      </c>
      <c r="CK8" s="124"/>
      <c r="CL8" s="124">
        <f t="shared" si="68"/>
        <v>0</v>
      </c>
      <c r="CM8" s="124">
        <f t="shared" si="69"/>
        <v>-5.8947368421052637</v>
      </c>
      <c r="CN8" s="124">
        <f t="shared" si="70"/>
        <v>34.747922437673139</v>
      </c>
      <c r="CO8" s="124">
        <f t="shared" si="71"/>
        <v>0</v>
      </c>
      <c r="CP8" s="124"/>
      <c r="CQ8" s="124">
        <f t="shared" si="72"/>
        <v>0</v>
      </c>
      <c r="CR8" s="124">
        <f t="shared" si="73"/>
        <v>-5.1999999999999993</v>
      </c>
      <c r="CS8" s="124">
        <f t="shared" si="74"/>
        <v>27.039999999999992</v>
      </c>
      <c r="CT8" s="124">
        <f t="shared" si="75"/>
        <v>0</v>
      </c>
      <c r="CU8" s="124"/>
      <c r="CV8" s="124">
        <f t="shared" si="76"/>
        <v>0</v>
      </c>
      <c r="CW8" s="124">
        <f t="shared" si="77"/>
        <v>-3.9499999999999993</v>
      </c>
      <c r="CX8" s="124">
        <f t="shared" si="78"/>
        <v>15.602499999999994</v>
      </c>
      <c r="CY8" s="124">
        <f t="shared" si="79"/>
        <v>0</v>
      </c>
      <c r="CZ8" s="123">
        <v>1</v>
      </c>
      <c r="DA8" s="124">
        <f t="shared" si="80"/>
        <v>14.5</v>
      </c>
      <c r="DB8" s="124">
        <f t="shared" si="81"/>
        <v>-2.033333333333335</v>
      </c>
      <c r="DC8" s="124">
        <f t="shared" si="82"/>
        <v>4.1344444444444512</v>
      </c>
      <c r="DD8" s="123">
        <f t="shared" si="83"/>
        <v>4.1344444444444512</v>
      </c>
    </row>
    <row r="9" spans="1:108">
      <c r="A9" s="126">
        <f t="shared" si="84"/>
        <v>15</v>
      </c>
      <c r="B9" s="136" t="s">
        <v>48</v>
      </c>
      <c r="C9" s="135">
        <f t="shared" si="85"/>
        <v>15.9</v>
      </c>
      <c r="D9" s="124"/>
      <c r="E9" s="124">
        <f t="shared" si="0"/>
        <v>0</v>
      </c>
      <c r="F9" s="124">
        <f t="shared" si="1"/>
        <v>-25</v>
      </c>
      <c r="G9" s="124">
        <f t="shared" si="2"/>
        <v>625</v>
      </c>
      <c r="H9" s="124">
        <f t="shared" si="3"/>
        <v>0</v>
      </c>
      <c r="I9" s="124"/>
      <c r="J9" s="124">
        <f t="shared" si="4"/>
        <v>0</v>
      </c>
      <c r="K9" s="124">
        <f t="shared" si="5"/>
        <v>-20.6</v>
      </c>
      <c r="L9" s="124">
        <f t="shared" si="6"/>
        <v>424.36000000000007</v>
      </c>
      <c r="M9" s="124">
        <f t="shared" si="7"/>
        <v>0</v>
      </c>
      <c r="N9" s="124"/>
      <c r="O9" s="124">
        <f t="shared" si="8"/>
        <v>0</v>
      </c>
      <c r="P9" s="124">
        <f t="shared" si="9"/>
        <v>-17.428571428571431</v>
      </c>
      <c r="Q9" s="124">
        <f t="shared" si="10"/>
        <v>303.75510204081638</v>
      </c>
      <c r="R9" s="124">
        <f t="shared" si="11"/>
        <v>0</v>
      </c>
      <c r="S9" s="124"/>
      <c r="T9" s="124">
        <f t="shared" si="12"/>
        <v>0</v>
      </c>
      <c r="U9" s="124">
        <f t="shared" si="13"/>
        <v>-16.666666666666664</v>
      </c>
      <c r="V9" s="124">
        <f t="shared" si="14"/>
        <v>277.77777777777771</v>
      </c>
      <c r="W9" s="124">
        <f t="shared" si="15"/>
        <v>0</v>
      </c>
      <c r="X9" s="124"/>
      <c r="Y9" s="124">
        <f t="shared" si="16"/>
        <v>0</v>
      </c>
      <c r="Z9" s="124">
        <f t="shared" si="17"/>
        <v>-15.166666666666668</v>
      </c>
      <c r="AA9" s="124">
        <f t="shared" si="18"/>
        <v>230.0277777777778</v>
      </c>
      <c r="AB9" s="124">
        <f t="shared" si="19"/>
        <v>0</v>
      </c>
      <c r="AC9" s="124"/>
      <c r="AD9" s="124">
        <f t="shared" si="20"/>
        <v>0</v>
      </c>
      <c r="AE9" s="124">
        <f t="shared" si="21"/>
        <v>-13.666666666666668</v>
      </c>
      <c r="AF9" s="124">
        <f t="shared" si="22"/>
        <v>186.7777777777778</v>
      </c>
      <c r="AG9" s="124">
        <f t="shared" si="23"/>
        <v>0</v>
      </c>
      <c r="AH9" s="124"/>
      <c r="AI9" s="124">
        <f t="shared" si="24"/>
        <v>0</v>
      </c>
      <c r="AJ9" s="124">
        <f t="shared" si="25"/>
        <v>-18.899999999999999</v>
      </c>
      <c r="AK9" s="124">
        <f t="shared" si="26"/>
        <v>357.20999999999992</v>
      </c>
      <c r="AL9" s="124">
        <f t="shared" si="27"/>
        <v>0</v>
      </c>
      <c r="AM9" s="124"/>
      <c r="AN9" s="124">
        <f t="shared" si="28"/>
        <v>0</v>
      </c>
      <c r="AO9" s="124">
        <f t="shared" si="29"/>
        <v>-16.25</v>
      </c>
      <c r="AP9" s="124">
        <f t="shared" si="30"/>
        <v>264.0625</v>
      </c>
      <c r="AQ9" s="124">
        <f t="shared" si="31"/>
        <v>0</v>
      </c>
      <c r="AR9" s="124"/>
      <c r="AS9" s="124">
        <f t="shared" si="32"/>
        <v>0</v>
      </c>
      <c r="AT9" s="124">
        <f t="shared" si="33"/>
        <v>-13.7</v>
      </c>
      <c r="AU9" s="124">
        <f t="shared" si="34"/>
        <v>187.68999999999997</v>
      </c>
      <c r="AV9" s="124">
        <f t="shared" si="35"/>
        <v>0</v>
      </c>
      <c r="AW9" s="124"/>
      <c r="AX9" s="124">
        <f t="shared" si="36"/>
        <v>0</v>
      </c>
      <c r="AY9" s="124">
        <f t="shared" si="37"/>
        <v>-12.222222222222221</v>
      </c>
      <c r="AZ9" s="124">
        <f t="shared" si="38"/>
        <v>149.38271604938271</v>
      </c>
      <c r="BA9" s="124">
        <f t="shared" si="39"/>
        <v>0</v>
      </c>
      <c r="BB9" s="124"/>
      <c r="BC9" s="124">
        <f t="shared" si="40"/>
        <v>0</v>
      </c>
      <c r="BD9" s="124">
        <f t="shared" si="41"/>
        <v>-11.578947368421051</v>
      </c>
      <c r="BE9" s="124">
        <f t="shared" si="42"/>
        <v>134.0720221606648</v>
      </c>
      <c r="BF9" s="124">
        <f t="shared" si="43"/>
        <v>0</v>
      </c>
      <c r="BG9" s="124"/>
      <c r="BH9" s="124">
        <f t="shared" si="44"/>
        <v>0</v>
      </c>
      <c r="BI9" s="124">
        <f t="shared" si="45"/>
        <v>-10.850000000000001</v>
      </c>
      <c r="BJ9" s="124">
        <f t="shared" si="46"/>
        <v>117.72250000000003</v>
      </c>
      <c r="BK9" s="124">
        <f t="shared" si="47"/>
        <v>0</v>
      </c>
      <c r="BL9" s="124"/>
      <c r="BM9" s="124">
        <f t="shared" si="48"/>
        <v>0</v>
      </c>
      <c r="BN9" s="124">
        <f t="shared" si="49"/>
        <v>-9.25</v>
      </c>
      <c r="BO9" s="124">
        <f t="shared" si="50"/>
        <v>85.5625</v>
      </c>
      <c r="BP9" s="124">
        <f t="shared" si="51"/>
        <v>0</v>
      </c>
      <c r="BQ9" s="124"/>
      <c r="BR9" s="124">
        <f t="shared" si="52"/>
        <v>0</v>
      </c>
      <c r="BS9" s="124">
        <f t="shared" si="53"/>
        <v>-9.3181818181818166</v>
      </c>
      <c r="BT9" s="124">
        <f t="shared" si="54"/>
        <v>86.82851239669418</v>
      </c>
      <c r="BU9" s="124">
        <f t="shared" si="55"/>
        <v>0</v>
      </c>
      <c r="BV9" s="124"/>
      <c r="BW9" s="124">
        <f t="shared" si="56"/>
        <v>0</v>
      </c>
      <c r="BX9" s="124">
        <f t="shared" si="57"/>
        <v>-7.75</v>
      </c>
      <c r="BY9" s="124">
        <f t="shared" si="58"/>
        <v>60.0625</v>
      </c>
      <c r="BZ9" s="124">
        <f t="shared" si="59"/>
        <v>0</v>
      </c>
      <c r="CA9" s="124"/>
      <c r="CB9" s="124">
        <f t="shared" si="60"/>
        <v>0</v>
      </c>
      <c r="CC9" s="124">
        <f t="shared" si="61"/>
        <v>-6.4499999999999993</v>
      </c>
      <c r="CD9" s="124">
        <f t="shared" si="62"/>
        <v>41.602499999999992</v>
      </c>
      <c r="CE9" s="124">
        <f t="shared" si="63"/>
        <v>0</v>
      </c>
      <c r="CF9" s="124"/>
      <c r="CG9" s="124">
        <f t="shared" si="64"/>
        <v>0</v>
      </c>
      <c r="CH9" s="124">
        <f t="shared" si="65"/>
        <v>-5.3500000000000014</v>
      </c>
      <c r="CI9" s="124">
        <f t="shared" si="66"/>
        <v>28.622500000000016</v>
      </c>
      <c r="CJ9" s="124">
        <f t="shared" si="67"/>
        <v>0</v>
      </c>
      <c r="CK9" s="124"/>
      <c r="CL9" s="124">
        <f t="shared" si="68"/>
        <v>0</v>
      </c>
      <c r="CM9" s="124">
        <f t="shared" si="69"/>
        <v>-4.8947368421052637</v>
      </c>
      <c r="CN9" s="124">
        <f t="shared" si="70"/>
        <v>23.958448753462608</v>
      </c>
      <c r="CO9" s="124">
        <f t="shared" si="71"/>
        <v>0</v>
      </c>
      <c r="CP9" s="124"/>
      <c r="CQ9" s="124">
        <f t="shared" si="72"/>
        <v>0</v>
      </c>
      <c r="CR9" s="124">
        <f t="shared" si="73"/>
        <v>-4.1999999999999993</v>
      </c>
      <c r="CS9" s="124">
        <f t="shared" si="74"/>
        <v>17.639999999999993</v>
      </c>
      <c r="CT9" s="124">
        <f t="shared" si="75"/>
        <v>0</v>
      </c>
      <c r="CU9" s="124"/>
      <c r="CV9" s="124">
        <f t="shared" si="76"/>
        <v>0</v>
      </c>
      <c r="CW9" s="124">
        <f t="shared" si="77"/>
        <v>-2.9499999999999993</v>
      </c>
      <c r="CX9" s="124">
        <f t="shared" si="78"/>
        <v>8.7024999999999952</v>
      </c>
      <c r="CY9" s="124">
        <f t="shared" si="79"/>
        <v>0</v>
      </c>
      <c r="CZ9" s="123">
        <v>3</v>
      </c>
      <c r="DA9" s="124">
        <f t="shared" si="80"/>
        <v>46.5</v>
      </c>
      <c r="DB9" s="124">
        <f t="shared" si="81"/>
        <v>-1.033333333333335</v>
      </c>
      <c r="DC9" s="124">
        <f t="shared" si="82"/>
        <v>1.0677777777777813</v>
      </c>
      <c r="DD9" s="123">
        <f t="shared" si="83"/>
        <v>3.2033333333333438</v>
      </c>
    </row>
    <row r="10" spans="1:108">
      <c r="A10" s="126">
        <f t="shared" si="84"/>
        <v>16</v>
      </c>
      <c r="B10" s="136" t="s">
        <v>48</v>
      </c>
      <c r="C10" s="135">
        <f t="shared" si="85"/>
        <v>16.899999999999999</v>
      </c>
      <c r="D10" s="124"/>
      <c r="E10" s="124">
        <f t="shared" si="0"/>
        <v>0</v>
      </c>
      <c r="F10" s="124">
        <f t="shared" si="1"/>
        <v>-24</v>
      </c>
      <c r="G10" s="124">
        <f t="shared" si="2"/>
        <v>576</v>
      </c>
      <c r="H10" s="124">
        <f t="shared" si="3"/>
        <v>0</v>
      </c>
      <c r="I10" s="124"/>
      <c r="J10" s="124">
        <f t="shared" si="4"/>
        <v>0</v>
      </c>
      <c r="K10" s="124">
        <f t="shared" si="5"/>
        <v>-19.600000000000001</v>
      </c>
      <c r="L10" s="124">
        <f t="shared" si="6"/>
        <v>384.16000000000008</v>
      </c>
      <c r="M10" s="124">
        <f t="shared" si="7"/>
        <v>0</v>
      </c>
      <c r="N10" s="124"/>
      <c r="O10" s="124">
        <f t="shared" si="8"/>
        <v>0</v>
      </c>
      <c r="P10" s="124">
        <f t="shared" si="9"/>
        <v>-16.428571428571431</v>
      </c>
      <c r="Q10" s="124">
        <f t="shared" si="10"/>
        <v>269.89795918367355</v>
      </c>
      <c r="R10" s="124">
        <f t="shared" si="11"/>
        <v>0</v>
      </c>
      <c r="S10" s="124"/>
      <c r="T10" s="124">
        <f t="shared" si="12"/>
        <v>0</v>
      </c>
      <c r="U10" s="124">
        <f t="shared" si="13"/>
        <v>-15.666666666666664</v>
      </c>
      <c r="V10" s="124">
        <f t="shared" si="14"/>
        <v>245.44444444444437</v>
      </c>
      <c r="W10" s="124">
        <f t="shared" si="15"/>
        <v>0</v>
      </c>
      <c r="X10" s="124"/>
      <c r="Y10" s="124">
        <f t="shared" si="16"/>
        <v>0</v>
      </c>
      <c r="Z10" s="124">
        <f t="shared" si="17"/>
        <v>-14.166666666666668</v>
      </c>
      <c r="AA10" s="124">
        <f t="shared" si="18"/>
        <v>200.69444444444449</v>
      </c>
      <c r="AB10" s="124">
        <f t="shared" si="19"/>
        <v>0</v>
      </c>
      <c r="AC10" s="124"/>
      <c r="AD10" s="124">
        <f t="shared" si="20"/>
        <v>0</v>
      </c>
      <c r="AE10" s="124">
        <f t="shared" si="21"/>
        <v>-12.666666666666668</v>
      </c>
      <c r="AF10" s="124">
        <f t="shared" si="22"/>
        <v>160.44444444444449</v>
      </c>
      <c r="AG10" s="124">
        <f t="shared" si="23"/>
        <v>0</v>
      </c>
      <c r="AH10" s="124"/>
      <c r="AI10" s="124">
        <f t="shared" si="24"/>
        <v>0</v>
      </c>
      <c r="AJ10" s="124">
        <f t="shared" si="25"/>
        <v>-17.899999999999999</v>
      </c>
      <c r="AK10" s="124">
        <f t="shared" si="26"/>
        <v>320.40999999999997</v>
      </c>
      <c r="AL10" s="124">
        <f t="shared" si="27"/>
        <v>0</v>
      </c>
      <c r="AM10" s="124"/>
      <c r="AN10" s="124">
        <f t="shared" si="28"/>
        <v>0</v>
      </c>
      <c r="AO10" s="124">
        <f t="shared" si="29"/>
        <v>-15.25</v>
      </c>
      <c r="AP10" s="124">
        <f t="shared" si="30"/>
        <v>232.5625</v>
      </c>
      <c r="AQ10" s="124">
        <f t="shared" si="31"/>
        <v>0</v>
      </c>
      <c r="AR10" s="124"/>
      <c r="AS10" s="124">
        <f t="shared" si="32"/>
        <v>0</v>
      </c>
      <c r="AT10" s="124">
        <f t="shared" si="33"/>
        <v>-12.7</v>
      </c>
      <c r="AU10" s="124">
        <f t="shared" si="34"/>
        <v>161.29</v>
      </c>
      <c r="AV10" s="124">
        <f t="shared" si="35"/>
        <v>0</v>
      </c>
      <c r="AW10" s="124"/>
      <c r="AX10" s="124">
        <f t="shared" si="36"/>
        <v>0</v>
      </c>
      <c r="AY10" s="124">
        <f t="shared" si="37"/>
        <v>-11.222222222222221</v>
      </c>
      <c r="AZ10" s="124">
        <f t="shared" si="38"/>
        <v>125.93827160493825</v>
      </c>
      <c r="BA10" s="124">
        <f t="shared" si="39"/>
        <v>0</v>
      </c>
      <c r="BB10" s="124"/>
      <c r="BC10" s="124">
        <f t="shared" si="40"/>
        <v>0</v>
      </c>
      <c r="BD10" s="124">
        <f t="shared" si="41"/>
        <v>-10.578947368421051</v>
      </c>
      <c r="BE10" s="124">
        <f t="shared" si="42"/>
        <v>111.91412742382269</v>
      </c>
      <c r="BF10" s="124">
        <f t="shared" si="43"/>
        <v>0</v>
      </c>
      <c r="BG10" s="124"/>
      <c r="BH10" s="124">
        <f t="shared" si="44"/>
        <v>0</v>
      </c>
      <c r="BI10" s="124">
        <f t="shared" si="45"/>
        <v>-9.8500000000000014</v>
      </c>
      <c r="BJ10" s="124">
        <f t="shared" si="46"/>
        <v>97.022500000000022</v>
      </c>
      <c r="BK10" s="124">
        <f t="shared" si="47"/>
        <v>0</v>
      </c>
      <c r="BL10" s="124"/>
      <c r="BM10" s="124">
        <f t="shared" si="48"/>
        <v>0</v>
      </c>
      <c r="BN10" s="124">
        <f t="shared" si="49"/>
        <v>-8.25</v>
      </c>
      <c r="BO10" s="124">
        <f t="shared" si="50"/>
        <v>68.0625</v>
      </c>
      <c r="BP10" s="124">
        <f t="shared" si="51"/>
        <v>0</v>
      </c>
      <c r="BQ10" s="124"/>
      <c r="BR10" s="124">
        <f t="shared" si="52"/>
        <v>0</v>
      </c>
      <c r="BS10" s="124">
        <f t="shared" si="53"/>
        <v>-8.3181818181818166</v>
      </c>
      <c r="BT10" s="124">
        <f t="shared" si="54"/>
        <v>69.192148760330554</v>
      </c>
      <c r="BU10" s="124">
        <f t="shared" si="55"/>
        <v>0</v>
      </c>
      <c r="BV10" s="124"/>
      <c r="BW10" s="124">
        <f t="shared" si="56"/>
        <v>0</v>
      </c>
      <c r="BX10" s="124">
        <f t="shared" si="57"/>
        <v>-6.75</v>
      </c>
      <c r="BY10" s="124">
        <f t="shared" si="58"/>
        <v>45.5625</v>
      </c>
      <c r="BZ10" s="124">
        <f t="shared" si="59"/>
        <v>0</v>
      </c>
      <c r="CA10" s="124"/>
      <c r="CB10" s="124">
        <f t="shared" si="60"/>
        <v>0</v>
      </c>
      <c r="CC10" s="124">
        <f t="shared" si="61"/>
        <v>-5.4499999999999993</v>
      </c>
      <c r="CD10" s="124">
        <f t="shared" si="62"/>
        <v>29.702499999999993</v>
      </c>
      <c r="CE10" s="124">
        <f t="shared" si="63"/>
        <v>0</v>
      </c>
      <c r="CF10" s="124"/>
      <c r="CG10" s="124">
        <f t="shared" si="64"/>
        <v>0</v>
      </c>
      <c r="CH10" s="124">
        <f t="shared" si="65"/>
        <v>-4.3500000000000014</v>
      </c>
      <c r="CI10" s="124">
        <f t="shared" si="66"/>
        <v>18.922500000000014</v>
      </c>
      <c r="CJ10" s="124">
        <f t="shared" si="67"/>
        <v>0</v>
      </c>
      <c r="CK10" s="124"/>
      <c r="CL10" s="124">
        <f t="shared" si="68"/>
        <v>0</v>
      </c>
      <c r="CM10" s="124">
        <f t="shared" si="69"/>
        <v>-3.8947368421052637</v>
      </c>
      <c r="CN10" s="124">
        <f t="shared" si="70"/>
        <v>15.168975069252081</v>
      </c>
      <c r="CO10" s="124">
        <f t="shared" si="71"/>
        <v>0</v>
      </c>
      <c r="CP10" s="124"/>
      <c r="CQ10" s="124">
        <f t="shared" si="72"/>
        <v>0</v>
      </c>
      <c r="CR10" s="124">
        <f t="shared" si="73"/>
        <v>-3.1999999999999993</v>
      </c>
      <c r="CS10" s="124">
        <f t="shared" si="74"/>
        <v>10.239999999999995</v>
      </c>
      <c r="CT10" s="124">
        <f t="shared" si="75"/>
        <v>0</v>
      </c>
      <c r="CU10" s="124"/>
      <c r="CV10" s="124">
        <f t="shared" si="76"/>
        <v>0</v>
      </c>
      <c r="CW10" s="124">
        <f t="shared" si="77"/>
        <v>-1.9499999999999993</v>
      </c>
      <c r="CX10" s="124">
        <f t="shared" si="78"/>
        <v>3.8024999999999971</v>
      </c>
      <c r="CY10" s="124">
        <f t="shared" si="79"/>
        <v>0</v>
      </c>
      <c r="CZ10" s="123">
        <v>12</v>
      </c>
      <c r="DA10" s="124">
        <f t="shared" si="80"/>
        <v>198</v>
      </c>
      <c r="DB10" s="124">
        <f t="shared" si="81"/>
        <v>-3.3333333333334991E-2</v>
      </c>
      <c r="DC10" s="124">
        <f t="shared" si="82"/>
        <v>1.1111111111112217E-3</v>
      </c>
      <c r="DD10" s="123">
        <f t="shared" si="83"/>
        <v>1.3333333333334661E-2</v>
      </c>
    </row>
    <row r="11" spans="1:108">
      <c r="A11" s="126">
        <f t="shared" si="84"/>
        <v>17</v>
      </c>
      <c r="B11" s="136" t="s">
        <v>48</v>
      </c>
      <c r="C11" s="135">
        <f t="shared" si="85"/>
        <v>17.899999999999999</v>
      </c>
      <c r="D11" s="124"/>
      <c r="E11" s="124">
        <f t="shared" si="0"/>
        <v>0</v>
      </c>
      <c r="F11" s="124">
        <f t="shared" si="1"/>
        <v>-23</v>
      </c>
      <c r="G11" s="124">
        <f t="shared" si="2"/>
        <v>529</v>
      </c>
      <c r="H11" s="124">
        <f t="shared" si="3"/>
        <v>0</v>
      </c>
      <c r="I11" s="124"/>
      <c r="J11" s="124">
        <f t="shared" si="4"/>
        <v>0</v>
      </c>
      <c r="K11" s="124">
        <f t="shared" si="5"/>
        <v>-18.600000000000001</v>
      </c>
      <c r="L11" s="124">
        <f t="shared" si="6"/>
        <v>345.96000000000004</v>
      </c>
      <c r="M11" s="124">
        <f t="shared" si="7"/>
        <v>0</v>
      </c>
      <c r="N11" s="124"/>
      <c r="O11" s="124">
        <f t="shared" si="8"/>
        <v>0</v>
      </c>
      <c r="P11" s="124">
        <f t="shared" si="9"/>
        <v>-15.428571428571431</v>
      </c>
      <c r="Q11" s="124">
        <f t="shared" si="10"/>
        <v>238.04081632653069</v>
      </c>
      <c r="R11" s="124">
        <f t="shared" si="11"/>
        <v>0</v>
      </c>
      <c r="S11" s="124"/>
      <c r="T11" s="124">
        <f t="shared" si="12"/>
        <v>0</v>
      </c>
      <c r="U11" s="124">
        <f t="shared" si="13"/>
        <v>-14.666666666666664</v>
      </c>
      <c r="V11" s="124">
        <f t="shared" si="14"/>
        <v>215.11111111111103</v>
      </c>
      <c r="W11" s="124">
        <f t="shared" si="15"/>
        <v>0</v>
      </c>
      <c r="X11" s="124"/>
      <c r="Y11" s="124">
        <f t="shared" si="16"/>
        <v>0</v>
      </c>
      <c r="Z11" s="124">
        <f t="shared" si="17"/>
        <v>-13.166666666666668</v>
      </c>
      <c r="AA11" s="124">
        <f t="shared" si="18"/>
        <v>173.36111111111114</v>
      </c>
      <c r="AB11" s="124">
        <f t="shared" si="19"/>
        <v>0</v>
      </c>
      <c r="AC11" s="124"/>
      <c r="AD11" s="124">
        <f t="shared" si="20"/>
        <v>0</v>
      </c>
      <c r="AE11" s="124">
        <f t="shared" si="21"/>
        <v>-11.666666666666668</v>
      </c>
      <c r="AF11" s="124">
        <f t="shared" si="22"/>
        <v>136.11111111111114</v>
      </c>
      <c r="AG11" s="124">
        <f t="shared" si="23"/>
        <v>0</v>
      </c>
      <c r="AH11" s="124"/>
      <c r="AI11" s="124">
        <f t="shared" si="24"/>
        <v>0</v>
      </c>
      <c r="AJ11" s="124">
        <f t="shared" si="25"/>
        <v>-16.899999999999999</v>
      </c>
      <c r="AK11" s="124">
        <f t="shared" si="26"/>
        <v>285.60999999999996</v>
      </c>
      <c r="AL11" s="124">
        <f t="shared" si="27"/>
        <v>0</v>
      </c>
      <c r="AM11" s="124"/>
      <c r="AN11" s="124">
        <f t="shared" si="28"/>
        <v>0</v>
      </c>
      <c r="AO11" s="124">
        <f t="shared" si="29"/>
        <v>-14.25</v>
      </c>
      <c r="AP11" s="124">
        <f t="shared" si="30"/>
        <v>203.0625</v>
      </c>
      <c r="AQ11" s="124">
        <f t="shared" si="31"/>
        <v>0</v>
      </c>
      <c r="AR11" s="124"/>
      <c r="AS11" s="124">
        <f t="shared" si="32"/>
        <v>0</v>
      </c>
      <c r="AT11" s="124">
        <f t="shared" si="33"/>
        <v>-11.7</v>
      </c>
      <c r="AU11" s="124">
        <f t="shared" si="34"/>
        <v>136.88999999999999</v>
      </c>
      <c r="AV11" s="124">
        <f t="shared" si="35"/>
        <v>0</v>
      </c>
      <c r="AW11" s="124"/>
      <c r="AX11" s="124">
        <f t="shared" si="36"/>
        <v>0</v>
      </c>
      <c r="AY11" s="124">
        <f t="shared" si="37"/>
        <v>-10.222222222222221</v>
      </c>
      <c r="AZ11" s="124">
        <f t="shared" si="38"/>
        <v>104.49382716049381</v>
      </c>
      <c r="BA11" s="124">
        <f t="shared" si="39"/>
        <v>0</v>
      </c>
      <c r="BB11" s="124"/>
      <c r="BC11" s="124">
        <f t="shared" si="40"/>
        <v>0</v>
      </c>
      <c r="BD11" s="124">
        <f t="shared" si="41"/>
        <v>-9.5789473684210513</v>
      </c>
      <c r="BE11" s="124">
        <f t="shared" si="42"/>
        <v>91.756232686980582</v>
      </c>
      <c r="BF11" s="124">
        <f t="shared" si="43"/>
        <v>0</v>
      </c>
      <c r="BG11" s="124"/>
      <c r="BH11" s="124">
        <f t="shared" si="44"/>
        <v>0</v>
      </c>
      <c r="BI11" s="124">
        <f t="shared" si="45"/>
        <v>-8.8500000000000014</v>
      </c>
      <c r="BJ11" s="124">
        <f t="shared" si="46"/>
        <v>78.322500000000019</v>
      </c>
      <c r="BK11" s="124">
        <f t="shared" si="47"/>
        <v>0</v>
      </c>
      <c r="BL11" s="124"/>
      <c r="BM11" s="124">
        <f t="shared" si="48"/>
        <v>0</v>
      </c>
      <c r="BN11" s="124">
        <f t="shared" si="49"/>
        <v>-7.25</v>
      </c>
      <c r="BO11" s="124">
        <f t="shared" si="50"/>
        <v>52.5625</v>
      </c>
      <c r="BP11" s="124">
        <f t="shared" si="51"/>
        <v>0</v>
      </c>
      <c r="BQ11" s="124"/>
      <c r="BR11" s="124">
        <f t="shared" si="52"/>
        <v>0</v>
      </c>
      <c r="BS11" s="124">
        <f t="shared" si="53"/>
        <v>-7.3181818181818166</v>
      </c>
      <c r="BT11" s="124">
        <f t="shared" si="54"/>
        <v>53.55578512396692</v>
      </c>
      <c r="BU11" s="124">
        <f t="shared" si="55"/>
        <v>0</v>
      </c>
      <c r="BV11" s="124"/>
      <c r="BW11" s="124">
        <f t="shared" si="56"/>
        <v>0</v>
      </c>
      <c r="BX11" s="124">
        <f t="shared" si="57"/>
        <v>-5.75</v>
      </c>
      <c r="BY11" s="124">
        <f t="shared" si="58"/>
        <v>33.0625</v>
      </c>
      <c r="BZ11" s="124">
        <f t="shared" si="59"/>
        <v>0</v>
      </c>
      <c r="CA11" s="124"/>
      <c r="CB11" s="124">
        <f t="shared" si="60"/>
        <v>0</v>
      </c>
      <c r="CC11" s="124">
        <f t="shared" si="61"/>
        <v>-4.4499999999999993</v>
      </c>
      <c r="CD11" s="124">
        <f t="shared" si="62"/>
        <v>19.802499999999995</v>
      </c>
      <c r="CE11" s="124">
        <f t="shared" si="63"/>
        <v>0</v>
      </c>
      <c r="CF11" s="124"/>
      <c r="CG11" s="124">
        <f t="shared" si="64"/>
        <v>0</v>
      </c>
      <c r="CH11" s="124">
        <f t="shared" si="65"/>
        <v>-3.3500000000000014</v>
      </c>
      <c r="CI11" s="124">
        <f t="shared" si="66"/>
        <v>11.222500000000009</v>
      </c>
      <c r="CJ11" s="124">
        <f t="shared" si="67"/>
        <v>0</v>
      </c>
      <c r="CK11" s="124"/>
      <c r="CL11" s="124">
        <f t="shared" si="68"/>
        <v>0</v>
      </c>
      <c r="CM11" s="124">
        <f t="shared" si="69"/>
        <v>-2.8947368421052637</v>
      </c>
      <c r="CN11" s="124">
        <f t="shared" si="70"/>
        <v>8.3795013850415536</v>
      </c>
      <c r="CO11" s="124">
        <f t="shared" si="71"/>
        <v>0</v>
      </c>
      <c r="CP11" s="124"/>
      <c r="CQ11" s="124">
        <f t="shared" si="72"/>
        <v>0</v>
      </c>
      <c r="CR11" s="124">
        <f t="shared" si="73"/>
        <v>-2.1999999999999993</v>
      </c>
      <c r="CS11" s="124">
        <f t="shared" si="74"/>
        <v>4.8399999999999972</v>
      </c>
      <c r="CT11" s="124">
        <f t="shared" si="75"/>
        <v>0</v>
      </c>
      <c r="CU11" s="124">
        <v>1</v>
      </c>
      <c r="CV11" s="124">
        <f t="shared" si="76"/>
        <v>17.5</v>
      </c>
      <c r="CW11" s="124">
        <f t="shared" si="77"/>
        <v>-0.94999999999999929</v>
      </c>
      <c r="CX11" s="124">
        <f t="shared" si="78"/>
        <v>0.90249999999999864</v>
      </c>
      <c r="CY11" s="124">
        <f t="shared" si="79"/>
        <v>0.90249999999999864</v>
      </c>
      <c r="CZ11" s="123">
        <v>12</v>
      </c>
      <c r="DA11" s="124">
        <f t="shared" si="80"/>
        <v>210</v>
      </c>
      <c r="DB11" s="124">
        <f t="shared" si="81"/>
        <v>0.96666666666666501</v>
      </c>
      <c r="DC11" s="124">
        <f t="shared" si="82"/>
        <v>0.93444444444444119</v>
      </c>
      <c r="DD11" s="123">
        <f t="shared" si="83"/>
        <v>11.213333333333294</v>
      </c>
    </row>
    <row r="12" spans="1:108">
      <c r="A12" s="126">
        <f t="shared" si="84"/>
        <v>18</v>
      </c>
      <c r="B12" s="136" t="s">
        <v>48</v>
      </c>
      <c r="C12" s="135">
        <f t="shared" si="85"/>
        <v>18.899999999999999</v>
      </c>
      <c r="D12" s="124"/>
      <c r="E12" s="124">
        <f t="shared" si="0"/>
        <v>0</v>
      </c>
      <c r="F12" s="124">
        <f t="shared" si="1"/>
        <v>-22</v>
      </c>
      <c r="G12" s="124">
        <f t="shared" si="2"/>
        <v>484</v>
      </c>
      <c r="H12" s="124">
        <f t="shared" si="3"/>
        <v>0</v>
      </c>
      <c r="I12" s="124"/>
      <c r="J12" s="124">
        <f t="shared" si="4"/>
        <v>0</v>
      </c>
      <c r="K12" s="124">
        <f t="shared" si="5"/>
        <v>-17.600000000000001</v>
      </c>
      <c r="L12" s="124">
        <f t="shared" si="6"/>
        <v>309.76000000000005</v>
      </c>
      <c r="M12" s="124">
        <f t="shared" si="7"/>
        <v>0</v>
      </c>
      <c r="N12" s="124"/>
      <c r="O12" s="124">
        <f t="shared" si="8"/>
        <v>0</v>
      </c>
      <c r="P12" s="124">
        <f t="shared" si="9"/>
        <v>-14.428571428571431</v>
      </c>
      <c r="Q12" s="124">
        <f t="shared" si="10"/>
        <v>208.18367346938783</v>
      </c>
      <c r="R12" s="124">
        <f t="shared" si="11"/>
        <v>0</v>
      </c>
      <c r="S12" s="124"/>
      <c r="T12" s="124">
        <f t="shared" si="12"/>
        <v>0</v>
      </c>
      <c r="U12" s="124">
        <f t="shared" si="13"/>
        <v>-13.666666666666664</v>
      </c>
      <c r="V12" s="124">
        <f t="shared" si="14"/>
        <v>186.77777777777771</v>
      </c>
      <c r="W12" s="124">
        <f t="shared" si="15"/>
        <v>0</v>
      </c>
      <c r="X12" s="124"/>
      <c r="Y12" s="124">
        <f t="shared" si="16"/>
        <v>0</v>
      </c>
      <c r="Z12" s="124">
        <f t="shared" si="17"/>
        <v>-12.166666666666668</v>
      </c>
      <c r="AA12" s="124">
        <f t="shared" si="18"/>
        <v>148.0277777777778</v>
      </c>
      <c r="AB12" s="124">
        <f t="shared" si="19"/>
        <v>0</v>
      </c>
      <c r="AC12" s="124"/>
      <c r="AD12" s="124">
        <f t="shared" si="20"/>
        <v>0</v>
      </c>
      <c r="AE12" s="124">
        <f t="shared" si="21"/>
        <v>-10.666666666666668</v>
      </c>
      <c r="AF12" s="124">
        <f t="shared" si="22"/>
        <v>113.7777777777778</v>
      </c>
      <c r="AG12" s="124">
        <f t="shared" si="23"/>
        <v>0</v>
      </c>
      <c r="AH12" s="124"/>
      <c r="AI12" s="124">
        <f t="shared" si="24"/>
        <v>0</v>
      </c>
      <c r="AJ12" s="124">
        <f t="shared" si="25"/>
        <v>-15.899999999999999</v>
      </c>
      <c r="AK12" s="124">
        <f t="shared" si="26"/>
        <v>252.80999999999995</v>
      </c>
      <c r="AL12" s="124">
        <f t="shared" si="27"/>
        <v>0</v>
      </c>
      <c r="AM12" s="124"/>
      <c r="AN12" s="124">
        <f t="shared" si="28"/>
        <v>0</v>
      </c>
      <c r="AO12" s="124">
        <f t="shared" si="29"/>
        <v>-13.25</v>
      </c>
      <c r="AP12" s="124">
        <f t="shared" si="30"/>
        <v>175.5625</v>
      </c>
      <c r="AQ12" s="124">
        <f t="shared" si="31"/>
        <v>0</v>
      </c>
      <c r="AR12" s="124"/>
      <c r="AS12" s="124">
        <f t="shared" si="32"/>
        <v>0</v>
      </c>
      <c r="AT12" s="124">
        <f t="shared" si="33"/>
        <v>-10.7</v>
      </c>
      <c r="AU12" s="124">
        <f t="shared" si="34"/>
        <v>114.48999999999998</v>
      </c>
      <c r="AV12" s="124">
        <f t="shared" si="35"/>
        <v>0</v>
      </c>
      <c r="AW12" s="124"/>
      <c r="AX12" s="124">
        <f t="shared" si="36"/>
        <v>0</v>
      </c>
      <c r="AY12" s="124">
        <f t="shared" si="37"/>
        <v>-9.2222222222222214</v>
      </c>
      <c r="AZ12" s="124">
        <f t="shared" si="38"/>
        <v>85.049382716049365</v>
      </c>
      <c r="BA12" s="124">
        <f t="shared" si="39"/>
        <v>0</v>
      </c>
      <c r="BB12" s="124"/>
      <c r="BC12" s="124">
        <f t="shared" si="40"/>
        <v>0</v>
      </c>
      <c r="BD12" s="124">
        <f t="shared" si="41"/>
        <v>-8.5789473684210513</v>
      </c>
      <c r="BE12" s="124">
        <f t="shared" si="42"/>
        <v>73.598337950138486</v>
      </c>
      <c r="BF12" s="124">
        <f t="shared" si="43"/>
        <v>0</v>
      </c>
      <c r="BG12" s="124"/>
      <c r="BH12" s="124">
        <f t="shared" si="44"/>
        <v>0</v>
      </c>
      <c r="BI12" s="124">
        <f t="shared" si="45"/>
        <v>-7.8500000000000014</v>
      </c>
      <c r="BJ12" s="124">
        <f t="shared" si="46"/>
        <v>61.622500000000024</v>
      </c>
      <c r="BK12" s="124">
        <f t="shared" si="47"/>
        <v>0</v>
      </c>
      <c r="BL12" s="124"/>
      <c r="BM12" s="124">
        <f t="shared" si="48"/>
        <v>0</v>
      </c>
      <c r="BN12" s="124">
        <f t="shared" si="49"/>
        <v>-6.25</v>
      </c>
      <c r="BO12" s="124">
        <f t="shared" si="50"/>
        <v>39.0625</v>
      </c>
      <c r="BP12" s="124">
        <f t="shared" si="51"/>
        <v>0</v>
      </c>
      <c r="BQ12" s="124"/>
      <c r="BR12" s="124">
        <f t="shared" si="52"/>
        <v>0</v>
      </c>
      <c r="BS12" s="124">
        <f t="shared" si="53"/>
        <v>-6.3181818181818166</v>
      </c>
      <c r="BT12" s="124">
        <f t="shared" si="54"/>
        <v>39.919421487603287</v>
      </c>
      <c r="BU12" s="124">
        <f t="shared" si="55"/>
        <v>0</v>
      </c>
      <c r="BV12" s="124"/>
      <c r="BW12" s="124">
        <f t="shared" si="56"/>
        <v>0</v>
      </c>
      <c r="BX12" s="124">
        <f t="shared" si="57"/>
        <v>-4.75</v>
      </c>
      <c r="BY12" s="124">
        <f t="shared" si="58"/>
        <v>22.5625</v>
      </c>
      <c r="BZ12" s="124">
        <f t="shared" si="59"/>
        <v>0</v>
      </c>
      <c r="CA12" s="124"/>
      <c r="CB12" s="124">
        <f t="shared" si="60"/>
        <v>0</v>
      </c>
      <c r="CC12" s="124">
        <f t="shared" si="61"/>
        <v>-3.4499999999999993</v>
      </c>
      <c r="CD12" s="124">
        <f t="shared" si="62"/>
        <v>11.902499999999995</v>
      </c>
      <c r="CE12" s="124">
        <f t="shared" si="63"/>
        <v>0</v>
      </c>
      <c r="CF12" s="124"/>
      <c r="CG12" s="124">
        <f t="shared" si="64"/>
        <v>0</v>
      </c>
      <c r="CH12" s="124">
        <f t="shared" si="65"/>
        <v>-2.3500000000000014</v>
      </c>
      <c r="CI12" s="124">
        <f t="shared" si="66"/>
        <v>5.5225000000000071</v>
      </c>
      <c r="CJ12" s="124">
        <f t="shared" si="67"/>
        <v>0</v>
      </c>
      <c r="CK12" s="124"/>
      <c r="CL12" s="124">
        <f t="shared" si="68"/>
        <v>0</v>
      </c>
      <c r="CM12" s="124">
        <f t="shared" si="69"/>
        <v>-1.8947368421052637</v>
      </c>
      <c r="CN12" s="124">
        <f t="shared" si="70"/>
        <v>3.5900277008310271</v>
      </c>
      <c r="CO12" s="124">
        <f t="shared" si="71"/>
        <v>0</v>
      </c>
      <c r="CP12" s="124"/>
      <c r="CQ12" s="124">
        <f t="shared" si="72"/>
        <v>0</v>
      </c>
      <c r="CR12" s="124">
        <f t="shared" si="73"/>
        <v>-1.1999999999999993</v>
      </c>
      <c r="CS12" s="124">
        <f t="shared" si="74"/>
        <v>1.4399999999999984</v>
      </c>
      <c r="CT12" s="124">
        <f t="shared" si="75"/>
        <v>0</v>
      </c>
      <c r="CU12" s="124">
        <v>19</v>
      </c>
      <c r="CV12" s="124">
        <f t="shared" si="76"/>
        <v>351.5</v>
      </c>
      <c r="CW12" s="124">
        <f t="shared" si="77"/>
        <v>5.0000000000000711E-2</v>
      </c>
      <c r="CX12" s="124">
        <f t="shared" si="78"/>
        <v>2.5000000000000712E-3</v>
      </c>
      <c r="CY12" s="124">
        <f t="shared" si="79"/>
        <v>4.7500000000001354E-2</v>
      </c>
      <c r="CZ12" s="123"/>
      <c r="DA12" s="124">
        <f t="shared" si="80"/>
        <v>0</v>
      </c>
      <c r="DB12" s="124">
        <f t="shared" si="81"/>
        <v>1.966666666666665</v>
      </c>
      <c r="DC12" s="124">
        <f t="shared" si="82"/>
        <v>3.8677777777777713</v>
      </c>
      <c r="DD12" s="123">
        <f t="shared" si="83"/>
        <v>0</v>
      </c>
    </row>
    <row r="13" spans="1:108">
      <c r="A13" s="126">
        <f t="shared" si="84"/>
        <v>19</v>
      </c>
      <c r="B13" s="136" t="s">
        <v>48</v>
      </c>
      <c r="C13" s="135">
        <f t="shared" si="85"/>
        <v>19.899999999999999</v>
      </c>
      <c r="D13" s="124"/>
      <c r="E13" s="124">
        <f t="shared" si="0"/>
        <v>0</v>
      </c>
      <c r="F13" s="124">
        <f t="shared" si="1"/>
        <v>-21</v>
      </c>
      <c r="G13" s="124">
        <f t="shared" si="2"/>
        <v>441</v>
      </c>
      <c r="H13" s="124">
        <f t="shared" si="3"/>
        <v>0</v>
      </c>
      <c r="I13" s="124"/>
      <c r="J13" s="124">
        <f t="shared" si="4"/>
        <v>0</v>
      </c>
      <c r="K13" s="124">
        <f t="shared" si="5"/>
        <v>-16.600000000000001</v>
      </c>
      <c r="L13" s="124">
        <f t="shared" si="6"/>
        <v>275.56000000000006</v>
      </c>
      <c r="M13" s="124">
        <f t="shared" si="7"/>
        <v>0</v>
      </c>
      <c r="N13" s="124"/>
      <c r="O13" s="124">
        <f t="shared" si="8"/>
        <v>0</v>
      </c>
      <c r="P13" s="124">
        <f t="shared" si="9"/>
        <v>-13.428571428571431</v>
      </c>
      <c r="Q13" s="124">
        <f t="shared" si="10"/>
        <v>180.32653061224497</v>
      </c>
      <c r="R13" s="124">
        <f t="shared" si="11"/>
        <v>0</v>
      </c>
      <c r="S13" s="124"/>
      <c r="T13" s="124">
        <f t="shared" si="12"/>
        <v>0</v>
      </c>
      <c r="U13" s="124">
        <f t="shared" si="13"/>
        <v>-12.666666666666664</v>
      </c>
      <c r="V13" s="124">
        <f t="shared" si="14"/>
        <v>160.44444444444437</v>
      </c>
      <c r="W13" s="124">
        <f t="shared" si="15"/>
        <v>0</v>
      </c>
      <c r="X13" s="124"/>
      <c r="Y13" s="124">
        <f t="shared" si="16"/>
        <v>0</v>
      </c>
      <c r="Z13" s="124">
        <f t="shared" si="17"/>
        <v>-11.166666666666668</v>
      </c>
      <c r="AA13" s="124">
        <f t="shared" si="18"/>
        <v>124.69444444444447</v>
      </c>
      <c r="AB13" s="124">
        <f t="shared" si="19"/>
        <v>0</v>
      </c>
      <c r="AC13" s="124"/>
      <c r="AD13" s="124">
        <f t="shared" si="20"/>
        <v>0</v>
      </c>
      <c r="AE13" s="124">
        <f t="shared" si="21"/>
        <v>-9.6666666666666679</v>
      </c>
      <c r="AF13" s="124">
        <f t="shared" si="22"/>
        <v>93.444444444444471</v>
      </c>
      <c r="AG13" s="124">
        <f t="shared" si="23"/>
        <v>0</v>
      </c>
      <c r="AH13" s="124"/>
      <c r="AI13" s="124">
        <f t="shared" si="24"/>
        <v>0</v>
      </c>
      <c r="AJ13" s="124">
        <f t="shared" si="25"/>
        <v>-14.899999999999999</v>
      </c>
      <c r="AK13" s="124">
        <f t="shared" si="26"/>
        <v>222.00999999999996</v>
      </c>
      <c r="AL13" s="124">
        <f t="shared" si="27"/>
        <v>0</v>
      </c>
      <c r="AM13" s="124"/>
      <c r="AN13" s="124">
        <f t="shared" si="28"/>
        <v>0</v>
      </c>
      <c r="AO13" s="124">
        <f t="shared" si="29"/>
        <v>-12.25</v>
      </c>
      <c r="AP13" s="124">
        <f t="shared" si="30"/>
        <v>150.0625</v>
      </c>
      <c r="AQ13" s="124">
        <f t="shared" si="31"/>
        <v>0</v>
      </c>
      <c r="AR13" s="124"/>
      <c r="AS13" s="124">
        <f t="shared" si="32"/>
        <v>0</v>
      </c>
      <c r="AT13" s="124">
        <f t="shared" si="33"/>
        <v>-9.6999999999999993</v>
      </c>
      <c r="AU13" s="124">
        <f t="shared" si="34"/>
        <v>94.089999999999989</v>
      </c>
      <c r="AV13" s="124">
        <f t="shared" si="35"/>
        <v>0</v>
      </c>
      <c r="AW13" s="124"/>
      <c r="AX13" s="124">
        <f t="shared" si="36"/>
        <v>0</v>
      </c>
      <c r="AY13" s="124">
        <f t="shared" si="37"/>
        <v>-8.2222222222222214</v>
      </c>
      <c r="AZ13" s="124">
        <f t="shared" si="38"/>
        <v>67.604938271604922</v>
      </c>
      <c r="BA13" s="124">
        <f t="shared" si="39"/>
        <v>0</v>
      </c>
      <c r="BB13" s="124"/>
      <c r="BC13" s="124">
        <f t="shared" si="40"/>
        <v>0</v>
      </c>
      <c r="BD13" s="124">
        <f t="shared" si="41"/>
        <v>-7.5789473684210513</v>
      </c>
      <c r="BE13" s="124">
        <f t="shared" si="42"/>
        <v>57.440443213296376</v>
      </c>
      <c r="BF13" s="124">
        <f t="shared" si="43"/>
        <v>0</v>
      </c>
      <c r="BG13" s="124"/>
      <c r="BH13" s="124">
        <f t="shared" si="44"/>
        <v>0</v>
      </c>
      <c r="BI13" s="124">
        <f t="shared" si="45"/>
        <v>-6.8500000000000014</v>
      </c>
      <c r="BJ13" s="124">
        <f t="shared" si="46"/>
        <v>46.922500000000021</v>
      </c>
      <c r="BK13" s="124">
        <f t="shared" si="47"/>
        <v>0</v>
      </c>
      <c r="BL13" s="124"/>
      <c r="BM13" s="124">
        <f t="shared" si="48"/>
        <v>0</v>
      </c>
      <c r="BN13" s="124">
        <f t="shared" si="49"/>
        <v>-5.25</v>
      </c>
      <c r="BO13" s="124">
        <f t="shared" si="50"/>
        <v>27.5625</v>
      </c>
      <c r="BP13" s="124">
        <f t="shared" si="51"/>
        <v>0</v>
      </c>
      <c r="BQ13" s="124"/>
      <c r="BR13" s="124">
        <f t="shared" si="52"/>
        <v>0</v>
      </c>
      <c r="BS13" s="124">
        <f t="shared" si="53"/>
        <v>-5.3181818181818166</v>
      </c>
      <c r="BT13" s="124">
        <f t="shared" si="54"/>
        <v>28.283057851239651</v>
      </c>
      <c r="BU13" s="124">
        <f t="shared" si="55"/>
        <v>0</v>
      </c>
      <c r="BV13" s="124"/>
      <c r="BW13" s="124">
        <f t="shared" si="56"/>
        <v>0</v>
      </c>
      <c r="BX13" s="124">
        <f t="shared" si="57"/>
        <v>-3.75</v>
      </c>
      <c r="BY13" s="124">
        <f t="shared" si="58"/>
        <v>14.0625</v>
      </c>
      <c r="BZ13" s="124">
        <f t="shared" si="59"/>
        <v>0</v>
      </c>
      <c r="CA13" s="124"/>
      <c r="CB13" s="124">
        <f t="shared" si="60"/>
        <v>0</v>
      </c>
      <c r="CC13" s="124">
        <f t="shared" si="61"/>
        <v>-2.4499999999999993</v>
      </c>
      <c r="CD13" s="124">
        <f t="shared" si="62"/>
        <v>6.0024999999999968</v>
      </c>
      <c r="CE13" s="124">
        <f t="shared" si="63"/>
        <v>0</v>
      </c>
      <c r="CF13" s="124">
        <v>1</v>
      </c>
      <c r="CG13" s="124">
        <f t="shared" si="64"/>
        <v>19.5</v>
      </c>
      <c r="CH13" s="124">
        <f t="shared" si="65"/>
        <v>-1.3500000000000014</v>
      </c>
      <c r="CI13" s="124">
        <f t="shared" si="66"/>
        <v>1.8225000000000038</v>
      </c>
      <c r="CJ13" s="124">
        <f t="shared" si="67"/>
        <v>1.8225000000000038</v>
      </c>
      <c r="CK13" s="124">
        <v>2</v>
      </c>
      <c r="CL13" s="124">
        <f t="shared" si="68"/>
        <v>39</v>
      </c>
      <c r="CM13" s="124">
        <f t="shared" si="69"/>
        <v>-0.89473684210526372</v>
      </c>
      <c r="CN13" s="124">
        <f t="shared" si="70"/>
        <v>0.80055401662049963</v>
      </c>
      <c r="CO13" s="124">
        <f t="shared" si="71"/>
        <v>1.6011080332409993</v>
      </c>
      <c r="CP13" s="124">
        <v>16</v>
      </c>
      <c r="CQ13" s="124">
        <f t="shared" si="72"/>
        <v>312</v>
      </c>
      <c r="CR13" s="124">
        <f t="shared" si="73"/>
        <v>-0.19999999999999929</v>
      </c>
      <c r="CS13" s="124">
        <f t="shared" si="74"/>
        <v>3.9999999999999716E-2</v>
      </c>
      <c r="CT13" s="124">
        <f t="shared" si="75"/>
        <v>0.63999999999999546</v>
      </c>
      <c r="CU13" s="124"/>
      <c r="CV13" s="124">
        <f t="shared" si="76"/>
        <v>0</v>
      </c>
      <c r="CW13" s="124">
        <f t="shared" si="77"/>
        <v>1.0500000000000007</v>
      </c>
      <c r="CX13" s="124">
        <f t="shared" si="78"/>
        <v>1.1025000000000016</v>
      </c>
      <c r="CY13" s="124">
        <f t="shared" si="79"/>
        <v>0</v>
      </c>
      <c r="CZ13" s="123"/>
      <c r="DA13" s="124">
        <f t="shared" si="80"/>
        <v>0</v>
      </c>
      <c r="DB13" s="124">
        <f t="shared" si="81"/>
        <v>2.966666666666665</v>
      </c>
      <c r="DC13" s="124">
        <f t="shared" si="82"/>
        <v>8.8011111111111013</v>
      </c>
      <c r="DD13" s="123">
        <f t="shared" si="83"/>
        <v>0</v>
      </c>
    </row>
    <row r="14" spans="1:108">
      <c r="A14" s="126">
        <f t="shared" si="84"/>
        <v>20</v>
      </c>
      <c r="B14" s="136" t="s">
        <v>48</v>
      </c>
      <c r="C14" s="135">
        <f t="shared" si="85"/>
        <v>20.9</v>
      </c>
      <c r="D14" s="124"/>
      <c r="E14" s="124">
        <f t="shared" si="0"/>
        <v>0</v>
      </c>
      <c r="F14" s="124">
        <f t="shared" si="1"/>
        <v>-20</v>
      </c>
      <c r="G14" s="124">
        <f t="shared" si="2"/>
        <v>400</v>
      </c>
      <c r="H14" s="124">
        <f t="shared" si="3"/>
        <v>0</v>
      </c>
      <c r="I14" s="124"/>
      <c r="J14" s="124">
        <f t="shared" si="4"/>
        <v>0</v>
      </c>
      <c r="K14" s="124">
        <f t="shared" si="5"/>
        <v>-15.600000000000001</v>
      </c>
      <c r="L14" s="124">
        <f t="shared" si="6"/>
        <v>243.36000000000004</v>
      </c>
      <c r="M14" s="124">
        <f t="shared" si="7"/>
        <v>0</v>
      </c>
      <c r="N14" s="124"/>
      <c r="O14" s="124">
        <f t="shared" si="8"/>
        <v>0</v>
      </c>
      <c r="P14" s="124">
        <f t="shared" si="9"/>
        <v>-12.428571428571431</v>
      </c>
      <c r="Q14" s="124">
        <f t="shared" si="10"/>
        <v>154.4693877551021</v>
      </c>
      <c r="R14" s="124">
        <f t="shared" si="11"/>
        <v>0</v>
      </c>
      <c r="S14" s="124"/>
      <c r="T14" s="124">
        <f t="shared" si="12"/>
        <v>0</v>
      </c>
      <c r="U14" s="124">
        <f t="shared" si="13"/>
        <v>-11.666666666666664</v>
      </c>
      <c r="V14" s="124">
        <f t="shared" si="14"/>
        <v>136.11111111111106</v>
      </c>
      <c r="W14" s="124">
        <f t="shared" si="15"/>
        <v>0</v>
      </c>
      <c r="X14" s="124"/>
      <c r="Y14" s="124">
        <f t="shared" si="16"/>
        <v>0</v>
      </c>
      <c r="Z14" s="124">
        <f t="shared" si="17"/>
        <v>-10.166666666666668</v>
      </c>
      <c r="AA14" s="124">
        <f t="shared" si="18"/>
        <v>103.36111111111113</v>
      </c>
      <c r="AB14" s="124">
        <f t="shared" si="19"/>
        <v>0</v>
      </c>
      <c r="AC14" s="124"/>
      <c r="AD14" s="124">
        <f t="shared" si="20"/>
        <v>0</v>
      </c>
      <c r="AE14" s="124">
        <f t="shared" si="21"/>
        <v>-8.6666666666666679</v>
      </c>
      <c r="AF14" s="124">
        <f t="shared" si="22"/>
        <v>75.111111111111128</v>
      </c>
      <c r="AG14" s="124">
        <f t="shared" si="23"/>
        <v>0</v>
      </c>
      <c r="AH14" s="124"/>
      <c r="AI14" s="124">
        <f t="shared" si="24"/>
        <v>0</v>
      </c>
      <c r="AJ14" s="124">
        <f t="shared" si="25"/>
        <v>-13.899999999999999</v>
      </c>
      <c r="AK14" s="124">
        <f t="shared" si="26"/>
        <v>193.20999999999995</v>
      </c>
      <c r="AL14" s="124">
        <f t="shared" si="27"/>
        <v>0</v>
      </c>
      <c r="AM14" s="124"/>
      <c r="AN14" s="124">
        <f t="shared" si="28"/>
        <v>0</v>
      </c>
      <c r="AO14" s="124">
        <f t="shared" si="29"/>
        <v>-11.25</v>
      </c>
      <c r="AP14" s="124">
        <f t="shared" si="30"/>
        <v>126.5625</v>
      </c>
      <c r="AQ14" s="124">
        <f t="shared" si="31"/>
        <v>0</v>
      </c>
      <c r="AR14" s="124"/>
      <c r="AS14" s="124">
        <f t="shared" si="32"/>
        <v>0</v>
      </c>
      <c r="AT14" s="124">
        <f t="shared" si="33"/>
        <v>-8.6999999999999993</v>
      </c>
      <c r="AU14" s="124">
        <f t="shared" si="34"/>
        <v>75.689999999999984</v>
      </c>
      <c r="AV14" s="124">
        <f t="shared" si="35"/>
        <v>0</v>
      </c>
      <c r="AW14" s="124"/>
      <c r="AX14" s="124">
        <f t="shared" si="36"/>
        <v>0</v>
      </c>
      <c r="AY14" s="124">
        <f t="shared" si="37"/>
        <v>-7.2222222222222214</v>
      </c>
      <c r="AZ14" s="124">
        <f t="shared" si="38"/>
        <v>52.160493827160479</v>
      </c>
      <c r="BA14" s="124">
        <f t="shared" si="39"/>
        <v>0</v>
      </c>
      <c r="BB14" s="124"/>
      <c r="BC14" s="124">
        <f t="shared" si="40"/>
        <v>0</v>
      </c>
      <c r="BD14" s="124">
        <f t="shared" si="41"/>
        <v>-6.5789473684210513</v>
      </c>
      <c r="BE14" s="124">
        <f t="shared" si="42"/>
        <v>43.282548476454274</v>
      </c>
      <c r="BF14" s="124">
        <f t="shared" si="43"/>
        <v>0</v>
      </c>
      <c r="BG14" s="124"/>
      <c r="BH14" s="124">
        <f t="shared" si="44"/>
        <v>0</v>
      </c>
      <c r="BI14" s="124">
        <f t="shared" si="45"/>
        <v>-5.8500000000000014</v>
      </c>
      <c r="BJ14" s="124">
        <f t="shared" si="46"/>
        <v>34.222500000000018</v>
      </c>
      <c r="BK14" s="124">
        <f t="shared" si="47"/>
        <v>0</v>
      </c>
      <c r="BL14" s="124"/>
      <c r="BM14" s="124">
        <f t="shared" si="48"/>
        <v>0</v>
      </c>
      <c r="BN14" s="124">
        <f t="shared" si="49"/>
        <v>-4.25</v>
      </c>
      <c r="BO14" s="124">
        <f t="shared" si="50"/>
        <v>18.0625</v>
      </c>
      <c r="BP14" s="124">
        <f t="shared" si="51"/>
        <v>0</v>
      </c>
      <c r="BQ14" s="124"/>
      <c r="BR14" s="124">
        <f t="shared" si="52"/>
        <v>0</v>
      </c>
      <c r="BS14" s="124">
        <f t="shared" si="53"/>
        <v>-4.3181818181818166</v>
      </c>
      <c r="BT14" s="124">
        <f t="shared" si="54"/>
        <v>18.646694214876018</v>
      </c>
      <c r="BU14" s="124">
        <f t="shared" si="55"/>
        <v>0</v>
      </c>
      <c r="BV14" s="124"/>
      <c r="BW14" s="124">
        <f t="shared" si="56"/>
        <v>0</v>
      </c>
      <c r="BX14" s="124">
        <f t="shared" si="57"/>
        <v>-2.75</v>
      </c>
      <c r="BY14" s="124">
        <f t="shared" si="58"/>
        <v>7.5625</v>
      </c>
      <c r="BZ14" s="124">
        <f t="shared" si="59"/>
        <v>0</v>
      </c>
      <c r="CA14" s="124"/>
      <c r="CB14" s="124">
        <f t="shared" si="60"/>
        <v>0</v>
      </c>
      <c r="CC14" s="124">
        <f t="shared" si="61"/>
        <v>-1.4499999999999993</v>
      </c>
      <c r="CD14" s="124">
        <f t="shared" si="62"/>
        <v>2.1024999999999978</v>
      </c>
      <c r="CE14" s="124">
        <f t="shared" si="63"/>
        <v>0</v>
      </c>
      <c r="CF14" s="124">
        <v>11</v>
      </c>
      <c r="CG14" s="124">
        <f t="shared" si="64"/>
        <v>225.5</v>
      </c>
      <c r="CH14" s="124">
        <f t="shared" si="65"/>
        <v>-0.35000000000000142</v>
      </c>
      <c r="CI14" s="124">
        <f t="shared" si="66"/>
        <v>0.122500000000001</v>
      </c>
      <c r="CJ14" s="124">
        <f t="shared" si="67"/>
        <v>1.347500000000011</v>
      </c>
      <c r="CK14" s="124">
        <v>17</v>
      </c>
      <c r="CL14" s="124">
        <f t="shared" si="68"/>
        <v>348.5</v>
      </c>
      <c r="CM14" s="124">
        <f t="shared" si="69"/>
        <v>0.10526315789473628</v>
      </c>
      <c r="CN14" s="124">
        <f t="shared" si="70"/>
        <v>1.1080332409972181E-2</v>
      </c>
      <c r="CO14" s="124">
        <f t="shared" si="71"/>
        <v>0.18836565096952709</v>
      </c>
      <c r="CP14" s="124">
        <v>4</v>
      </c>
      <c r="CQ14" s="124">
        <f t="shared" si="72"/>
        <v>82</v>
      </c>
      <c r="CR14" s="124">
        <f t="shared" si="73"/>
        <v>0.80000000000000071</v>
      </c>
      <c r="CS14" s="124">
        <f t="shared" si="74"/>
        <v>0.64000000000000112</v>
      </c>
      <c r="CT14" s="124">
        <f t="shared" si="75"/>
        <v>2.5600000000000045</v>
      </c>
      <c r="CU14" s="124"/>
      <c r="CV14" s="124">
        <f t="shared" si="76"/>
        <v>0</v>
      </c>
      <c r="CW14" s="124">
        <f t="shared" si="77"/>
        <v>2.0500000000000007</v>
      </c>
      <c r="CX14" s="124">
        <f t="shared" si="78"/>
        <v>4.2025000000000032</v>
      </c>
      <c r="CY14" s="124">
        <f t="shared" si="79"/>
        <v>0</v>
      </c>
      <c r="CZ14" s="123"/>
      <c r="DA14" s="124">
        <f t="shared" si="80"/>
        <v>0</v>
      </c>
      <c r="DB14" s="124">
        <f t="shared" si="81"/>
        <v>3.966666666666665</v>
      </c>
      <c r="DC14" s="124">
        <f t="shared" si="82"/>
        <v>15.734444444444431</v>
      </c>
      <c r="DD14" s="123">
        <f t="shared" si="83"/>
        <v>0</v>
      </c>
    </row>
    <row r="15" spans="1:108">
      <c r="A15" s="126">
        <f t="shared" si="84"/>
        <v>21</v>
      </c>
      <c r="B15" s="136" t="s">
        <v>48</v>
      </c>
      <c r="C15" s="135">
        <f t="shared" si="85"/>
        <v>21.9</v>
      </c>
      <c r="D15" s="124"/>
      <c r="E15" s="124">
        <f t="shared" si="0"/>
        <v>0</v>
      </c>
      <c r="F15" s="124">
        <f t="shared" si="1"/>
        <v>-19</v>
      </c>
      <c r="G15" s="124">
        <f t="shared" si="2"/>
        <v>361</v>
      </c>
      <c r="H15" s="124">
        <f t="shared" si="3"/>
        <v>0</v>
      </c>
      <c r="I15" s="124"/>
      <c r="J15" s="124">
        <f t="shared" si="4"/>
        <v>0</v>
      </c>
      <c r="K15" s="124">
        <f t="shared" si="5"/>
        <v>-14.600000000000001</v>
      </c>
      <c r="L15" s="124">
        <f t="shared" si="6"/>
        <v>213.16000000000005</v>
      </c>
      <c r="M15" s="124">
        <f t="shared" si="7"/>
        <v>0</v>
      </c>
      <c r="N15" s="124"/>
      <c r="O15" s="124">
        <f t="shared" si="8"/>
        <v>0</v>
      </c>
      <c r="P15" s="124">
        <f t="shared" si="9"/>
        <v>-11.428571428571431</v>
      </c>
      <c r="Q15" s="124">
        <f t="shared" si="10"/>
        <v>130.61224489795924</v>
      </c>
      <c r="R15" s="124">
        <f t="shared" si="11"/>
        <v>0</v>
      </c>
      <c r="S15" s="124"/>
      <c r="T15" s="124">
        <f t="shared" si="12"/>
        <v>0</v>
      </c>
      <c r="U15" s="124">
        <f t="shared" si="13"/>
        <v>-10.666666666666664</v>
      </c>
      <c r="V15" s="124">
        <f t="shared" si="14"/>
        <v>113.77777777777773</v>
      </c>
      <c r="W15" s="124">
        <f t="shared" si="15"/>
        <v>0</v>
      </c>
      <c r="X15" s="124"/>
      <c r="Y15" s="124">
        <f t="shared" si="16"/>
        <v>0</v>
      </c>
      <c r="Z15" s="124">
        <f t="shared" si="17"/>
        <v>-9.1666666666666679</v>
      </c>
      <c r="AA15" s="124">
        <f t="shared" si="18"/>
        <v>84.0277777777778</v>
      </c>
      <c r="AB15" s="124">
        <f t="shared" si="19"/>
        <v>0</v>
      </c>
      <c r="AC15" s="124"/>
      <c r="AD15" s="124">
        <f t="shared" si="20"/>
        <v>0</v>
      </c>
      <c r="AE15" s="124">
        <f t="shared" si="21"/>
        <v>-7.6666666666666679</v>
      </c>
      <c r="AF15" s="124">
        <f t="shared" si="22"/>
        <v>58.777777777777793</v>
      </c>
      <c r="AG15" s="124">
        <f t="shared" si="23"/>
        <v>0</v>
      </c>
      <c r="AH15" s="124"/>
      <c r="AI15" s="124">
        <f t="shared" si="24"/>
        <v>0</v>
      </c>
      <c r="AJ15" s="124">
        <f t="shared" si="25"/>
        <v>-12.899999999999999</v>
      </c>
      <c r="AK15" s="124">
        <f t="shared" si="26"/>
        <v>166.40999999999997</v>
      </c>
      <c r="AL15" s="124">
        <f t="shared" si="27"/>
        <v>0</v>
      </c>
      <c r="AM15" s="124"/>
      <c r="AN15" s="124">
        <f t="shared" si="28"/>
        <v>0</v>
      </c>
      <c r="AO15" s="124">
        <f t="shared" si="29"/>
        <v>-10.25</v>
      </c>
      <c r="AP15" s="124">
        <f t="shared" si="30"/>
        <v>105.0625</v>
      </c>
      <c r="AQ15" s="124">
        <f t="shared" si="31"/>
        <v>0</v>
      </c>
      <c r="AR15" s="124"/>
      <c r="AS15" s="124">
        <f t="shared" si="32"/>
        <v>0</v>
      </c>
      <c r="AT15" s="124">
        <f t="shared" si="33"/>
        <v>-7.6999999999999993</v>
      </c>
      <c r="AU15" s="124">
        <f t="shared" si="34"/>
        <v>59.289999999999992</v>
      </c>
      <c r="AV15" s="124">
        <f t="shared" si="35"/>
        <v>0</v>
      </c>
      <c r="AW15" s="124"/>
      <c r="AX15" s="124">
        <f t="shared" si="36"/>
        <v>0</v>
      </c>
      <c r="AY15" s="124">
        <f t="shared" si="37"/>
        <v>-6.2222222222222214</v>
      </c>
      <c r="AZ15" s="124">
        <f t="shared" si="38"/>
        <v>38.716049382716037</v>
      </c>
      <c r="BA15" s="124">
        <f t="shared" si="39"/>
        <v>0</v>
      </c>
      <c r="BB15" s="124"/>
      <c r="BC15" s="124">
        <f t="shared" si="40"/>
        <v>0</v>
      </c>
      <c r="BD15" s="124">
        <f t="shared" si="41"/>
        <v>-5.5789473684210513</v>
      </c>
      <c r="BE15" s="124">
        <f t="shared" si="42"/>
        <v>31.124653739612175</v>
      </c>
      <c r="BF15" s="124">
        <f t="shared" si="43"/>
        <v>0</v>
      </c>
      <c r="BG15" s="124"/>
      <c r="BH15" s="124">
        <f t="shared" si="44"/>
        <v>0</v>
      </c>
      <c r="BI15" s="124">
        <f t="shared" si="45"/>
        <v>-4.8500000000000014</v>
      </c>
      <c r="BJ15" s="124">
        <f t="shared" si="46"/>
        <v>23.522500000000015</v>
      </c>
      <c r="BK15" s="124">
        <f t="shared" si="47"/>
        <v>0</v>
      </c>
      <c r="BL15" s="124"/>
      <c r="BM15" s="124">
        <f t="shared" si="48"/>
        <v>0</v>
      </c>
      <c r="BN15" s="124">
        <f t="shared" si="49"/>
        <v>-3.25</v>
      </c>
      <c r="BO15" s="124">
        <f t="shared" si="50"/>
        <v>10.5625</v>
      </c>
      <c r="BP15" s="124">
        <f t="shared" si="51"/>
        <v>0</v>
      </c>
      <c r="BQ15" s="124"/>
      <c r="BR15" s="124">
        <f t="shared" si="52"/>
        <v>0</v>
      </c>
      <c r="BS15" s="124">
        <f t="shared" si="53"/>
        <v>-3.3181818181818166</v>
      </c>
      <c r="BT15" s="124">
        <f t="shared" si="54"/>
        <v>11.010330578512386</v>
      </c>
      <c r="BU15" s="124">
        <f t="shared" si="55"/>
        <v>0</v>
      </c>
      <c r="BV15" s="124"/>
      <c r="BW15" s="124">
        <f t="shared" si="56"/>
        <v>0</v>
      </c>
      <c r="BX15" s="124">
        <f t="shared" si="57"/>
        <v>-1.75</v>
      </c>
      <c r="BY15" s="124">
        <f t="shared" si="58"/>
        <v>3.0625</v>
      </c>
      <c r="BZ15" s="124">
        <f t="shared" si="59"/>
        <v>0</v>
      </c>
      <c r="CA15" s="124">
        <v>11</v>
      </c>
      <c r="CB15" s="124">
        <f t="shared" si="60"/>
        <v>236.5</v>
      </c>
      <c r="CC15" s="124">
        <f t="shared" si="61"/>
        <v>-0.44999999999999929</v>
      </c>
      <c r="CD15" s="124">
        <f t="shared" si="62"/>
        <v>0.20249999999999935</v>
      </c>
      <c r="CE15" s="124">
        <f t="shared" si="63"/>
        <v>2.2274999999999929</v>
      </c>
      <c r="CF15" s="124">
        <v>8</v>
      </c>
      <c r="CG15" s="124">
        <f t="shared" si="64"/>
        <v>172</v>
      </c>
      <c r="CH15" s="124">
        <f t="shared" si="65"/>
        <v>0.64999999999999858</v>
      </c>
      <c r="CI15" s="124">
        <f t="shared" si="66"/>
        <v>0.42249999999999815</v>
      </c>
      <c r="CJ15" s="124">
        <f t="shared" si="67"/>
        <v>3.3799999999999852</v>
      </c>
      <c r="CK15" s="124"/>
      <c r="CL15" s="124">
        <f t="shared" si="68"/>
        <v>0</v>
      </c>
      <c r="CM15" s="124">
        <f t="shared" si="69"/>
        <v>1.1052631578947363</v>
      </c>
      <c r="CN15" s="124">
        <f t="shared" si="70"/>
        <v>1.2216066481994448</v>
      </c>
      <c r="CO15" s="124">
        <f t="shared" si="71"/>
        <v>0</v>
      </c>
      <c r="CP15" s="124"/>
      <c r="CQ15" s="124">
        <f t="shared" si="72"/>
        <v>0</v>
      </c>
      <c r="CR15" s="124">
        <f t="shared" si="73"/>
        <v>1.8000000000000007</v>
      </c>
      <c r="CS15" s="124">
        <f t="shared" si="74"/>
        <v>3.2400000000000024</v>
      </c>
      <c r="CT15" s="124">
        <f t="shared" si="75"/>
        <v>0</v>
      </c>
      <c r="CU15" s="124"/>
      <c r="CV15" s="124">
        <f t="shared" si="76"/>
        <v>0</v>
      </c>
      <c r="CW15" s="124">
        <f t="shared" si="77"/>
        <v>3.0500000000000007</v>
      </c>
      <c r="CX15" s="124">
        <f t="shared" si="78"/>
        <v>9.3025000000000038</v>
      </c>
      <c r="CY15" s="124">
        <f t="shared" si="79"/>
        <v>0</v>
      </c>
      <c r="CZ15" s="123"/>
      <c r="DA15" s="124">
        <f t="shared" si="80"/>
        <v>0</v>
      </c>
      <c r="DB15" s="124">
        <f t="shared" si="81"/>
        <v>4.966666666666665</v>
      </c>
      <c r="DC15" s="124">
        <f t="shared" si="82"/>
        <v>24.667777777777761</v>
      </c>
      <c r="DD15" s="123">
        <f t="shared" si="83"/>
        <v>0</v>
      </c>
    </row>
    <row r="16" spans="1:108">
      <c r="A16" s="126">
        <f t="shared" si="84"/>
        <v>22</v>
      </c>
      <c r="B16" s="136" t="s">
        <v>48</v>
      </c>
      <c r="C16" s="135">
        <f t="shared" si="85"/>
        <v>22.9</v>
      </c>
      <c r="D16" s="124"/>
      <c r="E16" s="124">
        <f t="shared" si="0"/>
        <v>0</v>
      </c>
      <c r="F16" s="124">
        <f t="shared" si="1"/>
        <v>-18</v>
      </c>
      <c r="G16" s="124">
        <f t="shared" si="2"/>
        <v>324</v>
      </c>
      <c r="H16" s="124">
        <f t="shared" si="3"/>
        <v>0</v>
      </c>
      <c r="I16" s="124"/>
      <c r="J16" s="124">
        <f t="shared" si="4"/>
        <v>0</v>
      </c>
      <c r="K16" s="124">
        <f t="shared" si="5"/>
        <v>-13.600000000000001</v>
      </c>
      <c r="L16" s="124">
        <f t="shared" si="6"/>
        <v>184.96000000000004</v>
      </c>
      <c r="M16" s="124">
        <f t="shared" si="7"/>
        <v>0</v>
      </c>
      <c r="N16" s="124"/>
      <c r="O16" s="124">
        <f t="shared" si="8"/>
        <v>0</v>
      </c>
      <c r="P16" s="124">
        <f t="shared" si="9"/>
        <v>-10.428571428571431</v>
      </c>
      <c r="Q16" s="124">
        <f t="shared" si="10"/>
        <v>108.75510204081637</v>
      </c>
      <c r="R16" s="124">
        <f t="shared" si="11"/>
        <v>0</v>
      </c>
      <c r="S16" s="124"/>
      <c r="T16" s="124">
        <f t="shared" si="12"/>
        <v>0</v>
      </c>
      <c r="U16" s="124">
        <f t="shared" si="13"/>
        <v>-9.6666666666666643</v>
      </c>
      <c r="V16" s="124">
        <f t="shared" si="14"/>
        <v>93.4444444444444</v>
      </c>
      <c r="W16" s="124">
        <f t="shared" si="15"/>
        <v>0</v>
      </c>
      <c r="X16" s="124"/>
      <c r="Y16" s="124">
        <f t="shared" si="16"/>
        <v>0</v>
      </c>
      <c r="Z16" s="124">
        <f t="shared" si="17"/>
        <v>-8.1666666666666679</v>
      </c>
      <c r="AA16" s="124">
        <f t="shared" si="18"/>
        <v>66.694444444444457</v>
      </c>
      <c r="AB16" s="124">
        <f t="shared" si="19"/>
        <v>0</v>
      </c>
      <c r="AC16" s="124"/>
      <c r="AD16" s="124">
        <f t="shared" si="20"/>
        <v>0</v>
      </c>
      <c r="AE16" s="124">
        <f t="shared" si="21"/>
        <v>-6.6666666666666679</v>
      </c>
      <c r="AF16" s="124">
        <f t="shared" si="22"/>
        <v>44.444444444444457</v>
      </c>
      <c r="AG16" s="124">
        <f t="shared" si="23"/>
        <v>0</v>
      </c>
      <c r="AH16" s="124"/>
      <c r="AI16" s="124">
        <f t="shared" si="24"/>
        <v>0</v>
      </c>
      <c r="AJ16" s="124">
        <f t="shared" si="25"/>
        <v>-11.899999999999999</v>
      </c>
      <c r="AK16" s="124">
        <f t="shared" si="26"/>
        <v>141.60999999999996</v>
      </c>
      <c r="AL16" s="124">
        <f t="shared" si="27"/>
        <v>0</v>
      </c>
      <c r="AM16" s="124"/>
      <c r="AN16" s="124">
        <f t="shared" si="28"/>
        <v>0</v>
      </c>
      <c r="AO16" s="124">
        <f t="shared" si="29"/>
        <v>-9.25</v>
      </c>
      <c r="AP16" s="124">
        <f t="shared" si="30"/>
        <v>85.5625</v>
      </c>
      <c r="AQ16" s="124">
        <f t="shared" si="31"/>
        <v>0</v>
      </c>
      <c r="AR16" s="124"/>
      <c r="AS16" s="124">
        <f t="shared" si="32"/>
        <v>0</v>
      </c>
      <c r="AT16" s="124">
        <f t="shared" si="33"/>
        <v>-6.6999999999999993</v>
      </c>
      <c r="AU16" s="124">
        <f t="shared" si="34"/>
        <v>44.889999999999993</v>
      </c>
      <c r="AV16" s="124">
        <f t="shared" si="35"/>
        <v>0</v>
      </c>
      <c r="AW16" s="124"/>
      <c r="AX16" s="124">
        <f t="shared" si="36"/>
        <v>0</v>
      </c>
      <c r="AY16" s="124">
        <f t="shared" si="37"/>
        <v>-5.2222222222222214</v>
      </c>
      <c r="AZ16" s="124">
        <f t="shared" si="38"/>
        <v>27.271604938271597</v>
      </c>
      <c r="BA16" s="124">
        <f t="shared" si="39"/>
        <v>0</v>
      </c>
      <c r="BB16" s="124"/>
      <c r="BC16" s="124">
        <f t="shared" si="40"/>
        <v>0</v>
      </c>
      <c r="BD16" s="124">
        <f t="shared" si="41"/>
        <v>-4.5789473684210513</v>
      </c>
      <c r="BE16" s="124">
        <f t="shared" si="42"/>
        <v>20.966759002770072</v>
      </c>
      <c r="BF16" s="124">
        <f t="shared" si="43"/>
        <v>0</v>
      </c>
      <c r="BG16" s="124"/>
      <c r="BH16" s="124">
        <f t="shared" si="44"/>
        <v>0</v>
      </c>
      <c r="BI16" s="124">
        <f t="shared" si="45"/>
        <v>-3.8500000000000014</v>
      </c>
      <c r="BJ16" s="124">
        <f t="shared" si="46"/>
        <v>14.82250000000001</v>
      </c>
      <c r="BK16" s="124">
        <f t="shared" si="47"/>
        <v>0</v>
      </c>
      <c r="BL16" s="124"/>
      <c r="BM16" s="124">
        <f t="shared" si="48"/>
        <v>0</v>
      </c>
      <c r="BN16" s="124">
        <f t="shared" si="49"/>
        <v>-2.25</v>
      </c>
      <c r="BO16" s="124">
        <f t="shared" si="50"/>
        <v>5.0625</v>
      </c>
      <c r="BP16" s="124">
        <f t="shared" si="51"/>
        <v>0</v>
      </c>
      <c r="BQ16" s="124"/>
      <c r="BR16" s="124">
        <f t="shared" si="52"/>
        <v>0</v>
      </c>
      <c r="BS16" s="124">
        <f t="shared" si="53"/>
        <v>-2.3181818181818166</v>
      </c>
      <c r="BT16" s="124">
        <f t="shared" si="54"/>
        <v>5.373966942148753</v>
      </c>
      <c r="BU16" s="124">
        <f t="shared" si="55"/>
        <v>0</v>
      </c>
      <c r="BV16" s="124">
        <v>5</v>
      </c>
      <c r="BW16" s="124">
        <f t="shared" si="56"/>
        <v>112.5</v>
      </c>
      <c r="BX16" s="124">
        <f t="shared" si="57"/>
        <v>-0.75</v>
      </c>
      <c r="BY16" s="124">
        <f t="shared" si="58"/>
        <v>0.5625</v>
      </c>
      <c r="BZ16" s="124">
        <f t="shared" si="59"/>
        <v>2.8125</v>
      </c>
      <c r="CA16" s="124">
        <v>9</v>
      </c>
      <c r="CB16" s="124">
        <f t="shared" si="60"/>
        <v>202.5</v>
      </c>
      <c r="CC16" s="124">
        <f t="shared" si="61"/>
        <v>0.55000000000000071</v>
      </c>
      <c r="CD16" s="124">
        <f t="shared" si="62"/>
        <v>0.30250000000000077</v>
      </c>
      <c r="CE16" s="124">
        <f t="shared" si="63"/>
        <v>2.7225000000000068</v>
      </c>
      <c r="CF16" s="124"/>
      <c r="CG16" s="124">
        <f t="shared" si="64"/>
        <v>0</v>
      </c>
      <c r="CH16" s="124">
        <f t="shared" si="65"/>
        <v>1.6499999999999986</v>
      </c>
      <c r="CI16" s="124">
        <f t="shared" si="66"/>
        <v>2.7224999999999953</v>
      </c>
      <c r="CJ16" s="124">
        <f t="shared" si="67"/>
        <v>0</v>
      </c>
      <c r="CK16" s="124"/>
      <c r="CL16" s="124">
        <f t="shared" si="68"/>
        <v>0</v>
      </c>
      <c r="CM16" s="124">
        <f t="shared" si="69"/>
        <v>2.1052631578947363</v>
      </c>
      <c r="CN16" s="124">
        <f t="shared" si="70"/>
        <v>4.4321329639889173</v>
      </c>
      <c r="CO16" s="124">
        <f t="shared" si="71"/>
        <v>0</v>
      </c>
      <c r="CP16" s="124"/>
      <c r="CQ16" s="124">
        <f t="shared" si="72"/>
        <v>0</v>
      </c>
      <c r="CR16" s="124">
        <f t="shared" si="73"/>
        <v>2.8000000000000007</v>
      </c>
      <c r="CS16" s="124">
        <f t="shared" si="74"/>
        <v>7.8400000000000043</v>
      </c>
      <c r="CT16" s="124">
        <f t="shared" si="75"/>
        <v>0</v>
      </c>
      <c r="CU16" s="124"/>
      <c r="CV16" s="124">
        <f t="shared" si="76"/>
        <v>0</v>
      </c>
      <c r="CW16" s="124">
        <f t="shared" si="77"/>
        <v>4.0500000000000007</v>
      </c>
      <c r="CX16" s="124">
        <f t="shared" si="78"/>
        <v>16.402500000000007</v>
      </c>
      <c r="CY16" s="124">
        <f t="shared" si="79"/>
        <v>0</v>
      </c>
      <c r="CZ16" s="123"/>
      <c r="DA16" s="124">
        <f t="shared" si="80"/>
        <v>0</v>
      </c>
      <c r="DB16" s="124">
        <f t="shared" si="81"/>
        <v>5.966666666666665</v>
      </c>
      <c r="DC16" s="124">
        <f t="shared" si="82"/>
        <v>35.601111111111088</v>
      </c>
      <c r="DD16" s="123">
        <f t="shared" si="83"/>
        <v>0</v>
      </c>
    </row>
    <row r="17" spans="1:108">
      <c r="A17" s="126">
        <f t="shared" si="84"/>
        <v>23</v>
      </c>
      <c r="B17" s="136" t="s">
        <v>48</v>
      </c>
      <c r="C17" s="135">
        <f t="shared" si="85"/>
        <v>23.9</v>
      </c>
      <c r="D17" s="124"/>
      <c r="E17" s="124">
        <f t="shared" si="0"/>
        <v>0</v>
      </c>
      <c r="F17" s="124">
        <f t="shared" si="1"/>
        <v>-17</v>
      </c>
      <c r="G17" s="124">
        <f t="shared" si="2"/>
        <v>289</v>
      </c>
      <c r="H17" s="124">
        <f t="shared" si="3"/>
        <v>0</v>
      </c>
      <c r="I17" s="124"/>
      <c r="J17" s="124">
        <f t="shared" si="4"/>
        <v>0</v>
      </c>
      <c r="K17" s="124">
        <f t="shared" si="5"/>
        <v>-12.600000000000001</v>
      </c>
      <c r="L17" s="124">
        <f t="shared" si="6"/>
        <v>158.76000000000005</v>
      </c>
      <c r="M17" s="124">
        <f t="shared" si="7"/>
        <v>0</v>
      </c>
      <c r="N17" s="124"/>
      <c r="O17" s="124">
        <f t="shared" si="8"/>
        <v>0</v>
      </c>
      <c r="P17" s="124">
        <f t="shared" si="9"/>
        <v>-9.4285714285714306</v>
      </c>
      <c r="Q17" s="124">
        <f t="shared" si="10"/>
        <v>88.897959183673507</v>
      </c>
      <c r="R17" s="124">
        <f t="shared" si="11"/>
        <v>0</v>
      </c>
      <c r="S17" s="124"/>
      <c r="T17" s="124">
        <f t="shared" si="12"/>
        <v>0</v>
      </c>
      <c r="U17" s="124">
        <f t="shared" si="13"/>
        <v>-8.6666666666666643</v>
      </c>
      <c r="V17" s="124">
        <f t="shared" si="14"/>
        <v>75.111111111111072</v>
      </c>
      <c r="W17" s="124">
        <f t="shared" si="15"/>
        <v>0</v>
      </c>
      <c r="X17" s="124"/>
      <c r="Y17" s="124">
        <f t="shared" si="16"/>
        <v>0</v>
      </c>
      <c r="Z17" s="124">
        <f t="shared" si="17"/>
        <v>-7.1666666666666679</v>
      </c>
      <c r="AA17" s="124">
        <f t="shared" si="18"/>
        <v>51.361111111111128</v>
      </c>
      <c r="AB17" s="124">
        <f t="shared" si="19"/>
        <v>0</v>
      </c>
      <c r="AC17" s="124"/>
      <c r="AD17" s="124">
        <f t="shared" si="20"/>
        <v>0</v>
      </c>
      <c r="AE17" s="124">
        <f t="shared" si="21"/>
        <v>-5.6666666666666679</v>
      </c>
      <c r="AF17" s="124">
        <f t="shared" si="22"/>
        <v>32.111111111111121</v>
      </c>
      <c r="AG17" s="124">
        <f t="shared" si="23"/>
        <v>0</v>
      </c>
      <c r="AH17" s="124"/>
      <c r="AI17" s="124">
        <f t="shared" si="24"/>
        <v>0</v>
      </c>
      <c r="AJ17" s="124">
        <f t="shared" si="25"/>
        <v>-10.899999999999999</v>
      </c>
      <c r="AK17" s="124">
        <f t="shared" si="26"/>
        <v>118.80999999999997</v>
      </c>
      <c r="AL17" s="124">
        <f t="shared" si="27"/>
        <v>0</v>
      </c>
      <c r="AM17" s="124"/>
      <c r="AN17" s="124">
        <f t="shared" si="28"/>
        <v>0</v>
      </c>
      <c r="AO17" s="124">
        <f t="shared" si="29"/>
        <v>-8.25</v>
      </c>
      <c r="AP17" s="124">
        <f t="shared" si="30"/>
        <v>68.0625</v>
      </c>
      <c r="AQ17" s="124">
        <f t="shared" si="31"/>
        <v>0</v>
      </c>
      <c r="AR17" s="124"/>
      <c r="AS17" s="124">
        <f t="shared" si="32"/>
        <v>0</v>
      </c>
      <c r="AT17" s="124">
        <f t="shared" si="33"/>
        <v>-5.6999999999999993</v>
      </c>
      <c r="AU17" s="124">
        <f t="shared" si="34"/>
        <v>32.489999999999995</v>
      </c>
      <c r="AV17" s="124">
        <f t="shared" si="35"/>
        <v>0</v>
      </c>
      <c r="AW17" s="124"/>
      <c r="AX17" s="124">
        <f t="shared" si="36"/>
        <v>0</v>
      </c>
      <c r="AY17" s="124">
        <f t="shared" si="37"/>
        <v>-4.2222222222222214</v>
      </c>
      <c r="AZ17" s="124">
        <f t="shared" si="38"/>
        <v>17.827160493827154</v>
      </c>
      <c r="BA17" s="124">
        <f t="shared" si="39"/>
        <v>0</v>
      </c>
      <c r="BB17" s="124"/>
      <c r="BC17" s="124">
        <f t="shared" si="40"/>
        <v>0</v>
      </c>
      <c r="BD17" s="124">
        <f t="shared" si="41"/>
        <v>-3.5789473684210513</v>
      </c>
      <c r="BE17" s="124">
        <f t="shared" si="42"/>
        <v>12.808864265927969</v>
      </c>
      <c r="BF17" s="124">
        <f t="shared" si="43"/>
        <v>0</v>
      </c>
      <c r="BG17" s="124"/>
      <c r="BH17" s="124">
        <f t="shared" si="44"/>
        <v>0</v>
      </c>
      <c r="BI17" s="124">
        <f t="shared" si="45"/>
        <v>-2.8500000000000014</v>
      </c>
      <c r="BJ17" s="124">
        <f t="shared" si="46"/>
        <v>8.1225000000000076</v>
      </c>
      <c r="BK17" s="124">
        <f t="shared" si="47"/>
        <v>0</v>
      </c>
      <c r="BL17" s="124">
        <v>1</v>
      </c>
      <c r="BM17" s="124">
        <f t="shared" si="48"/>
        <v>23.5</v>
      </c>
      <c r="BN17" s="124">
        <f t="shared" si="49"/>
        <v>-1.25</v>
      </c>
      <c r="BO17" s="124">
        <f t="shared" si="50"/>
        <v>1.5625</v>
      </c>
      <c r="BP17" s="124">
        <f t="shared" si="51"/>
        <v>1.5625</v>
      </c>
      <c r="BQ17" s="124">
        <v>3</v>
      </c>
      <c r="BR17" s="124">
        <f t="shared" si="52"/>
        <v>70.5</v>
      </c>
      <c r="BS17" s="124">
        <f t="shared" si="53"/>
        <v>-1.3181818181818166</v>
      </c>
      <c r="BT17" s="124">
        <f t="shared" si="54"/>
        <v>1.7376033057851197</v>
      </c>
      <c r="BU17" s="124">
        <f t="shared" si="55"/>
        <v>5.2128099173553588</v>
      </c>
      <c r="BV17" s="124">
        <v>15</v>
      </c>
      <c r="BW17" s="124">
        <f t="shared" si="56"/>
        <v>352.5</v>
      </c>
      <c r="BX17" s="124">
        <f t="shared" si="57"/>
        <v>0.25</v>
      </c>
      <c r="BY17" s="124">
        <f t="shared" si="58"/>
        <v>6.25E-2</v>
      </c>
      <c r="BZ17" s="124">
        <f t="shared" si="59"/>
        <v>0.9375</v>
      </c>
      <c r="CA17" s="124"/>
      <c r="CB17" s="124">
        <f t="shared" si="60"/>
        <v>0</v>
      </c>
      <c r="CC17" s="124">
        <f t="shared" si="61"/>
        <v>1.5500000000000007</v>
      </c>
      <c r="CD17" s="124">
        <f t="shared" si="62"/>
        <v>2.4025000000000021</v>
      </c>
      <c r="CE17" s="124">
        <f t="shared" si="63"/>
        <v>0</v>
      </c>
      <c r="CF17" s="124"/>
      <c r="CG17" s="124">
        <f t="shared" si="64"/>
        <v>0</v>
      </c>
      <c r="CH17" s="124">
        <f t="shared" si="65"/>
        <v>2.6499999999999986</v>
      </c>
      <c r="CI17" s="124">
        <f t="shared" si="66"/>
        <v>7.0224999999999929</v>
      </c>
      <c r="CJ17" s="124">
        <f t="shared" si="67"/>
        <v>0</v>
      </c>
      <c r="CK17" s="124"/>
      <c r="CL17" s="124">
        <f t="shared" si="68"/>
        <v>0</v>
      </c>
      <c r="CM17" s="124">
        <f t="shared" si="69"/>
        <v>3.1052631578947363</v>
      </c>
      <c r="CN17" s="124">
        <f t="shared" si="70"/>
        <v>9.642659279778389</v>
      </c>
      <c r="CO17" s="124">
        <f t="shared" si="71"/>
        <v>0</v>
      </c>
      <c r="CP17" s="124"/>
      <c r="CQ17" s="124">
        <f t="shared" si="72"/>
        <v>0</v>
      </c>
      <c r="CR17" s="124">
        <f t="shared" si="73"/>
        <v>3.8000000000000007</v>
      </c>
      <c r="CS17" s="124">
        <f t="shared" si="74"/>
        <v>14.440000000000005</v>
      </c>
      <c r="CT17" s="124">
        <f t="shared" si="75"/>
        <v>0</v>
      </c>
      <c r="CU17" s="124"/>
      <c r="CV17" s="124">
        <f t="shared" si="76"/>
        <v>0</v>
      </c>
      <c r="CW17" s="124">
        <f t="shared" si="77"/>
        <v>5.0500000000000007</v>
      </c>
      <c r="CX17" s="124">
        <f t="shared" si="78"/>
        <v>25.502500000000008</v>
      </c>
      <c r="CY17" s="124">
        <f t="shared" si="79"/>
        <v>0</v>
      </c>
      <c r="CZ17" s="123"/>
      <c r="DA17" s="124">
        <f t="shared" si="80"/>
        <v>0</v>
      </c>
      <c r="DB17" s="124">
        <f t="shared" si="81"/>
        <v>6.966666666666665</v>
      </c>
      <c r="DC17" s="124">
        <f t="shared" si="82"/>
        <v>48.534444444444418</v>
      </c>
      <c r="DD17" s="123">
        <f t="shared" si="83"/>
        <v>0</v>
      </c>
    </row>
    <row r="18" spans="1:108">
      <c r="A18" s="126">
        <f t="shared" si="84"/>
        <v>24</v>
      </c>
      <c r="B18" s="136" t="s">
        <v>48</v>
      </c>
      <c r="C18" s="135">
        <f t="shared" si="85"/>
        <v>24.9</v>
      </c>
      <c r="D18" s="124"/>
      <c r="E18" s="124">
        <f t="shared" si="0"/>
        <v>0</v>
      </c>
      <c r="F18" s="124">
        <f t="shared" si="1"/>
        <v>-16</v>
      </c>
      <c r="G18" s="124">
        <f t="shared" si="2"/>
        <v>256</v>
      </c>
      <c r="H18" s="124">
        <f t="shared" si="3"/>
        <v>0</v>
      </c>
      <c r="I18" s="124"/>
      <c r="J18" s="124">
        <f t="shared" si="4"/>
        <v>0</v>
      </c>
      <c r="K18" s="124">
        <f t="shared" si="5"/>
        <v>-11.600000000000001</v>
      </c>
      <c r="L18" s="124">
        <f t="shared" si="6"/>
        <v>134.56000000000003</v>
      </c>
      <c r="M18" s="124">
        <f t="shared" si="7"/>
        <v>0</v>
      </c>
      <c r="N18" s="124"/>
      <c r="O18" s="124">
        <f t="shared" si="8"/>
        <v>0</v>
      </c>
      <c r="P18" s="124">
        <f t="shared" si="9"/>
        <v>-8.4285714285714306</v>
      </c>
      <c r="Q18" s="124">
        <f t="shared" si="10"/>
        <v>71.040816326530646</v>
      </c>
      <c r="R18" s="124">
        <f t="shared" si="11"/>
        <v>0</v>
      </c>
      <c r="S18" s="124"/>
      <c r="T18" s="124">
        <f t="shared" si="12"/>
        <v>0</v>
      </c>
      <c r="U18" s="124">
        <f t="shared" si="13"/>
        <v>-7.6666666666666643</v>
      </c>
      <c r="V18" s="124">
        <f t="shared" si="14"/>
        <v>58.777777777777743</v>
      </c>
      <c r="W18" s="124">
        <f t="shared" si="15"/>
        <v>0</v>
      </c>
      <c r="X18" s="124"/>
      <c r="Y18" s="124">
        <f t="shared" si="16"/>
        <v>0</v>
      </c>
      <c r="Z18" s="124">
        <f t="shared" si="17"/>
        <v>-6.1666666666666679</v>
      </c>
      <c r="AA18" s="124">
        <f t="shared" si="18"/>
        <v>38.027777777777793</v>
      </c>
      <c r="AB18" s="124">
        <f t="shared" si="19"/>
        <v>0</v>
      </c>
      <c r="AC18" s="124"/>
      <c r="AD18" s="124">
        <f t="shared" si="20"/>
        <v>0</v>
      </c>
      <c r="AE18" s="124">
        <f t="shared" si="21"/>
        <v>-4.6666666666666679</v>
      </c>
      <c r="AF18" s="124">
        <f t="shared" si="22"/>
        <v>21.777777777777789</v>
      </c>
      <c r="AG18" s="124">
        <f t="shared" si="23"/>
        <v>0</v>
      </c>
      <c r="AH18" s="124"/>
      <c r="AI18" s="124">
        <f t="shared" si="24"/>
        <v>0</v>
      </c>
      <c r="AJ18" s="124">
        <f t="shared" si="25"/>
        <v>-9.8999999999999986</v>
      </c>
      <c r="AK18" s="124">
        <f t="shared" si="26"/>
        <v>98.009999999999977</v>
      </c>
      <c r="AL18" s="124">
        <f t="shared" si="27"/>
        <v>0</v>
      </c>
      <c r="AM18" s="124"/>
      <c r="AN18" s="124">
        <f t="shared" si="28"/>
        <v>0</v>
      </c>
      <c r="AO18" s="124">
        <f t="shared" si="29"/>
        <v>-7.25</v>
      </c>
      <c r="AP18" s="124">
        <f t="shared" si="30"/>
        <v>52.5625</v>
      </c>
      <c r="AQ18" s="124">
        <f t="shared" si="31"/>
        <v>0</v>
      </c>
      <c r="AR18" s="124"/>
      <c r="AS18" s="124">
        <f t="shared" si="32"/>
        <v>0</v>
      </c>
      <c r="AT18" s="124">
        <f t="shared" si="33"/>
        <v>-4.6999999999999993</v>
      </c>
      <c r="AU18" s="124">
        <f t="shared" si="34"/>
        <v>22.089999999999993</v>
      </c>
      <c r="AV18" s="124">
        <f t="shared" si="35"/>
        <v>0</v>
      </c>
      <c r="AW18" s="124"/>
      <c r="AX18" s="124">
        <f t="shared" si="36"/>
        <v>0</v>
      </c>
      <c r="AY18" s="124">
        <f t="shared" si="37"/>
        <v>-3.2222222222222214</v>
      </c>
      <c r="AZ18" s="124">
        <f t="shared" si="38"/>
        <v>10.382716049382712</v>
      </c>
      <c r="BA18" s="124">
        <f t="shared" si="39"/>
        <v>0</v>
      </c>
      <c r="BB18" s="124"/>
      <c r="BC18" s="124">
        <f t="shared" si="40"/>
        <v>0</v>
      </c>
      <c r="BD18" s="124">
        <f t="shared" si="41"/>
        <v>-2.5789473684210513</v>
      </c>
      <c r="BE18" s="124">
        <f t="shared" si="42"/>
        <v>6.6509695290858657</v>
      </c>
      <c r="BF18" s="124">
        <f t="shared" si="43"/>
        <v>0</v>
      </c>
      <c r="BG18" s="124"/>
      <c r="BH18" s="124">
        <f t="shared" si="44"/>
        <v>0</v>
      </c>
      <c r="BI18" s="124">
        <f t="shared" si="45"/>
        <v>-1.8500000000000014</v>
      </c>
      <c r="BJ18" s="124">
        <f t="shared" si="46"/>
        <v>3.4225000000000052</v>
      </c>
      <c r="BK18" s="124">
        <f t="shared" si="47"/>
        <v>0</v>
      </c>
      <c r="BL18" s="124">
        <v>14</v>
      </c>
      <c r="BM18" s="124">
        <f t="shared" si="48"/>
        <v>343</v>
      </c>
      <c r="BN18" s="124">
        <f t="shared" si="49"/>
        <v>-0.25</v>
      </c>
      <c r="BO18" s="124">
        <f t="shared" si="50"/>
        <v>6.25E-2</v>
      </c>
      <c r="BP18" s="124">
        <f t="shared" si="51"/>
        <v>0.875</v>
      </c>
      <c r="BQ18" s="124">
        <v>13</v>
      </c>
      <c r="BR18" s="124">
        <f t="shared" si="52"/>
        <v>318.5</v>
      </c>
      <c r="BS18" s="124">
        <f t="shared" si="53"/>
        <v>-0.31818181818181657</v>
      </c>
      <c r="BT18" s="124">
        <f t="shared" si="54"/>
        <v>0.10123966942148657</v>
      </c>
      <c r="BU18" s="124">
        <f t="shared" si="55"/>
        <v>1.3161157024793255</v>
      </c>
      <c r="BV18" s="124"/>
      <c r="BW18" s="124">
        <f t="shared" si="56"/>
        <v>0</v>
      </c>
      <c r="BX18" s="124">
        <f t="shared" si="57"/>
        <v>1.25</v>
      </c>
      <c r="BY18" s="124">
        <f t="shared" si="58"/>
        <v>1.5625</v>
      </c>
      <c r="BZ18" s="124">
        <f t="shared" si="59"/>
        <v>0</v>
      </c>
      <c r="CA18" s="124"/>
      <c r="CB18" s="124">
        <f t="shared" si="60"/>
        <v>0</v>
      </c>
      <c r="CC18" s="124">
        <f t="shared" si="61"/>
        <v>2.5500000000000007</v>
      </c>
      <c r="CD18" s="124">
        <f t="shared" si="62"/>
        <v>6.5025000000000039</v>
      </c>
      <c r="CE18" s="124">
        <f t="shared" si="63"/>
        <v>0</v>
      </c>
      <c r="CF18" s="124"/>
      <c r="CG18" s="124">
        <f t="shared" si="64"/>
        <v>0</v>
      </c>
      <c r="CH18" s="124">
        <f t="shared" si="65"/>
        <v>3.6499999999999986</v>
      </c>
      <c r="CI18" s="124">
        <f t="shared" si="66"/>
        <v>13.322499999999989</v>
      </c>
      <c r="CJ18" s="124">
        <f t="shared" si="67"/>
        <v>0</v>
      </c>
      <c r="CK18" s="124"/>
      <c r="CL18" s="124">
        <f t="shared" si="68"/>
        <v>0</v>
      </c>
      <c r="CM18" s="124">
        <f t="shared" si="69"/>
        <v>4.1052631578947363</v>
      </c>
      <c r="CN18" s="124">
        <f t="shared" si="70"/>
        <v>16.853185595567862</v>
      </c>
      <c r="CO18" s="124">
        <f t="shared" si="71"/>
        <v>0</v>
      </c>
      <c r="CP18" s="124"/>
      <c r="CQ18" s="124">
        <f t="shared" si="72"/>
        <v>0</v>
      </c>
      <c r="CR18" s="124">
        <f t="shared" si="73"/>
        <v>4.8000000000000007</v>
      </c>
      <c r="CS18" s="124">
        <f t="shared" si="74"/>
        <v>23.040000000000006</v>
      </c>
      <c r="CT18" s="124">
        <f t="shared" si="75"/>
        <v>0</v>
      </c>
      <c r="CU18" s="124"/>
      <c r="CV18" s="124">
        <f t="shared" si="76"/>
        <v>0</v>
      </c>
      <c r="CW18" s="124">
        <f t="shared" si="77"/>
        <v>6.0500000000000007</v>
      </c>
      <c r="CX18" s="124">
        <f t="shared" si="78"/>
        <v>36.602500000000006</v>
      </c>
      <c r="CY18" s="124">
        <f t="shared" si="79"/>
        <v>0</v>
      </c>
      <c r="CZ18" s="123"/>
      <c r="DA18" s="124">
        <f t="shared" si="80"/>
        <v>0</v>
      </c>
      <c r="DB18" s="124">
        <f t="shared" si="81"/>
        <v>7.966666666666665</v>
      </c>
      <c r="DC18" s="124">
        <f t="shared" si="82"/>
        <v>63.467777777777748</v>
      </c>
      <c r="DD18" s="123">
        <f t="shared" si="83"/>
        <v>0</v>
      </c>
    </row>
    <row r="19" spans="1:108">
      <c r="A19" s="126">
        <f t="shared" si="84"/>
        <v>25</v>
      </c>
      <c r="B19" s="136" t="s">
        <v>48</v>
      </c>
      <c r="C19" s="135">
        <f t="shared" si="85"/>
        <v>25.9</v>
      </c>
      <c r="D19" s="124"/>
      <c r="E19" s="124">
        <f t="shared" si="0"/>
        <v>0</v>
      </c>
      <c r="F19" s="124">
        <f t="shared" si="1"/>
        <v>-15</v>
      </c>
      <c r="G19" s="124">
        <f t="shared" si="2"/>
        <v>225</v>
      </c>
      <c r="H19" s="124">
        <f t="shared" si="3"/>
        <v>0</v>
      </c>
      <c r="I19" s="124"/>
      <c r="J19" s="124">
        <f t="shared" si="4"/>
        <v>0</v>
      </c>
      <c r="K19" s="124">
        <f t="shared" si="5"/>
        <v>-10.600000000000001</v>
      </c>
      <c r="L19" s="124">
        <f t="shared" si="6"/>
        <v>112.36000000000003</v>
      </c>
      <c r="M19" s="124">
        <f t="shared" si="7"/>
        <v>0</v>
      </c>
      <c r="N19" s="124"/>
      <c r="O19" s="124">
        <f t="shared" si="8"/>
        <v>0</v>
      </c>
      <c r="P19" s="124">
        <f t="shared" si="9"/>
        <v>-7.4285714285714306</v>
      </c>
      <c r="Q19" s="124">
        <f t="shared" si="10"/>
        <v>55.183673469387784</v>
      </c>
      <c r="R19" s="124">
        <f t="shared" si="11"/>
        <v>0</v>
      </c>
      <c r="S19" s="124"/>
      <c r="T19" s="124">
        <f t="shared" si="12"/>
        <v>0</v>
      </c>
      <c r="U19" s="124">
        <f t="shared" si="13"/>
        <v>-6.6666666666666643</v>
      </c>
      <c r="V19" s="124">
        <f t="shared" si="14"/>
        <v>44.444444444444414</v>
      </c>
      <c r="W19" s="124">
        <f t="shared" si="15"/>
        <v>0</v>
      </c>
      <c r="X19" s="124"/>
      <c r="Y19" s="124">
        <f t="shared" si="16"/>
        <v>0</v>
      </c>
      <c r="Z19" s="124">
        <f t="shared" si="17"/>
        <v>-5.1666666666666679</v>
      </c>
      <c r="AA19" s="124">
        <f t="shared" si="18"/>
        <v>26.694444444444457</v>
      </c>
      <c r="AB19" s="124">
        <f t="shared" si="19"/>
        <v>0</v>
      </c>
      <c r="AC19" s="124"/>
      <c r="AD19" s="124">
        <f t="shared" si="20"/>
        <v>0</v>
      </c>
      <c r="AE19" s="124">
        <f t="shared" si="21"/>
        <v>-3.6666666666666679</v>
      </c>
      <c r="AF19" s="124">
        <f t="shared" si="22"/>
        <v>13.444444444444454</v>
      </c>
      <c r="AG19" s="124">
        <f t="shared" si="23"/>
        <v>0</v>
      </c>
      <c r="AH19" s="124"/>
      <c r="AI19" s="124">
        <f t="shared" si="24"/>
        <v>0</v>
      </c>
      <c r="AJ19" s="124">
        <f t="shared" si="25"/>
        <v>-8.8999999999999986</v>
      </c>
      <c r="AK19" s="124">
        <f t="shared" si="26"/>
        <v>79.20999999999998</v>
      </c>
      <c r="AL19" s="124">
        <f t="shared" si="27"/>
        <v>0</v>
      </c>
      <c r="AM19" s="124"/>
      <c r="AN19" s="124">
        <f t="shared" si="28"/>
        <v>0</v>
      </c>
      <c r="AO19" s="124">
        <f t="shared" si="29"/>
        <v>-6.25</v>
      </c>
      <c r="AP19" s="124">
        <f t="shared" si="30"/>
        <v>39.0625</v>
      </c>
      <c r="AQ19" s="124">
        <f t="shared" si="31"/>
        <v>0</v>
      </c>
      <c r="AR19" s="124"/>
      <c r="AS19" s="124">
        <f t="shared" si="32"/>
        <v>0</v>
      </c>
      <c r="AT19" s="124">
        <f t="shared" si="33"/>
        <v>-3.6999999999999993</v>
      </c>
      <c r="AU19" s="124">
        <f t="shared" si="34"/>
        <v>13.689999999999994</v>
      </c>
      <c r="AV19" s="124">
        <f t="shared" si="35"/>
        <v>0</v>
      </c>
      <c r="AW19" s="124"/>
      <c r="AX19" s="124">
        <f t="shared" si="36"/>
        <v>0</v>
      </c>
      <c r="AY19" s="124">
        <f t="shared" si="37"/>
        <v>-2.2222222222222214</v>
      </c>
      <c r="AZ19" s="124">
        <f t="shared" si="38"/>
        <v>4.9382716049382678</v>
      </c>
      <c r="BA19" s="124">
        <f t="shared" si="39"/>
        <v>0</v>
      </c>
      <c r="BB19" s="124"/>
      <c r="BC19" s="124">
        <f t="shared" si="40"/>
        <v>0</v>
      </c>
      <c r="BD19" s="124">
        <f t="shared" si="41"/>
        <v>-1.5789473684210513</v>
      </c>
      <c r="BE19" s="124">
        <f t="shared" si="42"/>
        <v>2.493074792243763</v>
      </c>
      <c r="BF19" s="124">
        <f t="shared" si="43"/>
        <v>0</v>
      </c>
      <c r="BG19" s="124">
        <v>4</v>
      </c>
      <c r="BH19" s="124">
        <f t="shared" si="44"/>
        <v>102</v>
      </c>
      <c r="BI19" s="124">
        <f t="shared" si="45"/>
        <v>-0.85000000000000142</v>
      </c>
      <c r="BJ19" s="124">
        <f t="shared" si="46"/>
        <v>0.72250000000000236</v>
      </c>
      <c r="BK19" s="124">
        <f t="shared" si="47"/>
        <v>2.8900000000000095</v>
      </c>
      <c r="BL19" s="124">
        <v>4</v>
      </c>
      <c r="BM19" s="124">
        <f t="shared" si="48"/>
        <v>102</v>
      </c>
      <c r="BN19" s="124">
        <f t="shared" si="49"/>
        <v>0.75</v>
      </c>
      <c r="BO19" s="124">
        <f t="shared" si="50"/>
        <v>0.5625</v>
      </c>
      <c r="BP19" s="124">
        <f t="shared" si="51"/>
        <v>2.25</v>
      </c>
      <c r="BQ19" s="124">
        <v>3</v>
      </c>
      <c r="BR19" s="124">
        <f t="shared" si="52"/>
        <v>76.5</v>
      </c>
      <c r="BS19" s="124">
        <f t="shared" si="53"/>
        <v>0.68181818181818343</v>
      </c>
      <c r="BT19" s="124">
        <f t="shared" si="54"/>
        <v>0.46487603305785347</v>
      </c>
      <c r="BU19" s="124">
        <f t="shared" si="55"/>
        <v>1.3946280991735605</v>
      </c>
      <c r="BV19" s="124"/>
      <c r="BW19" s="124">
        <f t="shared" si="56"/>
        <v>0</v>
      </c>
      <c r="BX19" s="124">
        <f t="shared" si="57"/>
        <v>2.25</v>
      </c>
      <c r="BY19" s="124">
        <f t="shared" si="58"/>
        <v>5.0625</v>
      </c>
      <c r="BZ19" s="124">
        <f t="shared" si="59"/>
        <v>0</v>
      </c>
      <c r="CA19" s="124"/>
      <c r="CB19" s="124">
        <f t="shared" si="60"/>
        <v>0</v>
      </c>
      <c r="CC19" s="124">
        <f t="shared" si="61"/>
        <v>3.5500000000000007</v>
      </c>
      <c r="CD19" s="124">
        <f t="shared" si="62"/>
        <v>12.602500000000004</v>
      </c>
      <c r="CE19" s="124">
        <f t="shared" si="63"/>
        <v>0</v>
      </c>
      <c r="CF19" s="124"/>
      <c r="CG19" s="124">
        <f t="shared" si="64"/>
        <v>0</v>
      </c>
      <c r="CH19" s="124">
        <f t="shared" si="65"/>
        <v>4.6499999999999986</v>
      </c>
      <c r="CI19" s="124">
        <f t="shared" si="66"/>
        <v>21.622499999999988</v>
      </c>
      <c r="CJ19" s="124">
        <f t="shared" si="67"/>
        <v>0</v>
      </c>
      <c r="CK19" s="124"/>
      <c r="CL19" s="124">
        <f t="shared" si="68"/>
        <v>0</v>
      </c>
      <c r="CM19" s="124">
        <f t="shared" si="69"/>
        <v>5.1052631578947363</v>
      </c>
      <c r="CN19" s="124">
        <f t="shared" si="70"/>
        <v>26.063711911357334</v>
      </c>
      <c r="CO19" s="124">
        <f t="shared" si="71"/>
        <v>0</v>
      </c>
      <c r="CP19" s="124"/>
      <c r="CQ19" s="124">
        <f t="shared" si="72"/>
        <v>0</v>
      </c>
      <c r="CR19" s="124">
        <f t="shared" si="73"/>
        <v>5.8000000000000007</v>
      </c>
      <c r="CS19" s="124">
        <f t="shared" si="74"/>
        <v>33.640000000000008</v>
      </c>
      <c r="CT19" s="124">
        <f t="shared" si="75"/>
        <v>0</v>
      </c>
      <c r="CU19" s="124"/>
      <c r="CV19" s="124">
        <f t="shared" si="76"/>
        <v>0</v>
      </c>
      <c r="CW19" s="124">
        <f t="shared" si="77"/>
        <v>7.0500000000000007</v>
      </c>
      <c r="CX19" s="124">
        <f t="shared" si="78"/>
        <v>49.702500000000008</v>
      </c>
      <c r="CY19" s="124">
        <f t="shared" si="79"/>
        <v>0</v>
      </c>
      <c r="CZ19" s="123"/>
      <c r="DA19" s="124">
        <f t="shared" si="80"/>
        <v>0</v>
      </c>
      <c r="DB19" s="124">
        <f t="shared" si="81"/>
        <v>8.966666666666665</v>
      </c>
      <c r="DC19" s="124">
        <f t="shared" si="82"/>
        <v>80.401111111111078</v>
      </c>
      <c r="DD19" s="123">
        <f t="shared" si="83"/>
        <v>0</v>
      </c>
    </row>
    <row r="20" spans="1:108">
      <c r="A20" s="126">
        <f t="shared" si="84"/>
        <v>26</v>
      </c>
      <c r="B20" s="136" t="s">
        <v>48</v>
      </c>
      <c r="C20" s="135">
        <f t="shared" si="85"/>
        <v>26.9</v>
      </c>
      <c r="D20" s="124"/>
      <c r="E20" s="124">
        <f t="shared" si="0"/>
        <v>0</v>
      </c>
      <c r="F20" s="124">
        <f t="shared" si="1"/>
        <v>-14</v>
      </c>
      <c r="G20" s="124">
        <f t="shared" si="2"/>
        <v>196</v>
      </c>
      <c r="H20" s="124">
        <f t="shared" si="3"/>
        <v>0</v>
      </c>
      <c r="I20" s="124"/>
      <c r="J20" s="124">
        <f t="shared" si="4"/>
        <v>0</v>
      </c>
      <c r="K20" s="124">
        <f t="shared" si="5"/>
        <v>-9.6000000000000014</v>
      </c>
      <c r="L20" s="124">
        <f t="shared" si="6"/>
        <v>92.160000000000025</v>
      </c>
      <c r="M20" s="124">
        <f t="shared" si="7"/>
        <v>0</v>
      </c>
      <c r="N20" s="124"/>
      <c r="O20" s="124">
        <f t="shared" si="8"/>
        <v>0</v>
      </c>
      <c r="P20" s="124">
        <f t="shared" si="9"/>
        <v>-6.4285714285714306</v>
      </c>
      <c r="Q20" s="124">
        <f t="shared" si="10"/>
        <v>41.326530612244923</v>
      </c>
      <c r="R20" s="124">
        <f t="shared" si="11"/>
        <v>0</v>
      </c>
      <c r="S20" s="124"/>
      <c r="T20" s="124">
        <f t="shared" si="12"/>
        <v>0</v>
      </c>
      <c r="U20" s="124">
        <f t="shared" si="13"/>
        <v>-5.6666666666666643</v>
      </c>
      <c r="V20" s="124">
        <f t="shared" si="14"/>
        <v>32.111111111111086</v>
      </c>
      <c r="W20" s="124">
        <f t="shared" si="15"/>
        <v>0</v>
      </c>
      <c r="X20" s="124"/>
      <c r="Y20" s="124">
        <f t="shared" si="16"/>
        <v>0</v>
      </c>
      <c r="Z20" s="124">
        <f t="shared" si="17"/>
        <v>-4.1666666666666679</v>
      </c>
      <c r="AA20" s="124">
        <f t="shared" si="18"/>
        <v>17.361111111111121</v>
      </c>
      <c r="AB20" s="124">
        <f t="shared" si="19"/>
        <v>0</v>
      </c>
      <c r="AC20" s="124"/>
      <c r="AD20" s="124">
        <f t="shared" si="20"/>
        <v>0</v>
      </c>
      <c r="AE20" s="124">
        <f t="shared" si="21"/>
        <v>-2.6666666666666679</v>
      </c>
      <c r="AF20" s="124">
        <f t="shared" si="22"/>
        <v>7.1111111111111178</v>
      </c>
      <c r="AG20" s="124">
        <f t="shared" si="23"/>
        <v>0</v>
      </c>
      <c r="AH20" s="124"/>
      <c r="AI20" s="124">
        <f t="shared" si="24"/>
        <v>0</v>
      </c>
      <c r="AJ20" s="124">
        <f t="shared" si="25"/>
        <v>-7.8999999999999986</v>
      </c>
      <c r="AK20" s="124">
        <f t="shared" si="26"/>
        <v>62.409999999999975</v>
      </c>
      <c r="AL20" s="124">
        <f t="shared" si="27"/>
        <v>0</v>
      </c>
      <c r="AM20" s="124"/>
      <c r="AN20" s="124">
        <f t="shared" si="28"/>
        <v>0</v>
      </c>
      <c r="AO20" s="124">
        <f t="shared" si="29"/>
        <v>-5.25</v>
      </c>
      <c r="AP20" s="124">
        <f t="shared" si="30"/>
        <v>27.5625</v>
      </c>
      <c r="AQ20" s="124">
        <f t="shared" si="31"/>
        <v>0</v>
      </c>
      <c r="AR20" s="124"/>
      <c r="AS20" s="124">
        <f t="shared" si="32"/>
        <v>0</v>
      </c>
      <c r="AT20" s="124">
        <f t="shared" si="33"/>
        <v>-2.6999999999999993</v>
      </c>
      <c r="AU20" s="124">
        <f t="shared" si="34"/>
        <v>7.2899999999999965</v>
      </c>
      <c r="AV20" s="124">
        <f t="shared" si="35"/>
        <v>0</v>
      </c>
      <c r="AW20" s="124">
        <v>3</v>
      </c>
      <c r="AX20" s="124">
        <f t="shared" si="36"/>
        <v>79.5</v>
      </c>
      <c r="AY20" s="124">
        <f t="shared" si="37"/>
        <v>-1.2222222222222214</v>
      </c>
      <c r="AZ20" s="124">
        <f t="shared" si="38"/>
        <v>1.4938271604938251</v>
      </c>
      <c r="BA20" s="124">
        <f t="shared" si="39"/>
        <v>4.4814814814814756</v>
      </c>
      <c r="BB20" s="124">
        <v>9</v>
      </c>
      <c r="BC20" s="124">
        <f t="shared" si="40"/>
        <v>238.5</v>
      </c>
      <c r="BD20" s="124">
        <f t="shared" si="41"/>
        <v>-0.57894736842105132</v>
      </c>
      <c r="BE20" s="124">
        <f t="shared" si="42"/>
        <v>0.33518005540166051</v>
      </c>
      <c r="BF20" s="124">
        <f t="shared" si="43"/>
        <v>3.0166204986149445</v>
      </c>
      <c r="BG20" s="124">
        <v>15</v>
      </c>
      <c r="BH20" s="124">
        <f t="shared" si="44"/>
        <v>397.5</v>
      </c>
      <c r="BI20" s="124">
        <f t="shared" si="45"/>
        <v>0.14999999999999858</v>
      </c>
      <c r="BJ20" s="124">
        <f t="shared" si="46"/>
        <v>2.2499999999999572E-2</v>
      </c>
      <c r="BK20" s="124">
        <f t="shared" si="47"/>
        <v>0.33749999999999358</v>
      </c>
      <c r="BL20" s="124">
        <v>1</v>
      </c>
      <c r="BM20" s="124">
        <f t="shared" si="48"/>
        <v>26.5</v>
      </c>
      <c r="BN20" s="124">
        <f t="shared" si="49"/>
        <v>1.75</v>
      </c>
      <c r="BO20" s="124">
        <f t="shared" si="50"/>
        <v>3.0625</v>
      </c>
      <c r="BP20" s="124">
        <f t="shared" si="51"/>
        <v>3.0625</v>
      </c>
      <c r="BQ20" s="124">
        <v>2</v>
      </c>
      <c r="BR20" s="124">
        <f t="shared" si="52"/>
        <v>53</v>
      </c>
      <c r="BS20" s="124">
        <f t="shared" si="53"/>
        <v>1.6818181818181834</v>
      </c>
      <c r="BT20" s="124">
        <f t="shared" si="54"/>
        <v>2.8285123966942205</v>
      </c>
      <c r="BU20" s="124">
        <f t="shared" si="55"/>
        <v>5.657024793388441</v>
      </c>
      <c r="BV20" s="124"/>
      <c r="BW20" s="124">
        <f t="shared" si="56"/>
        <v>0</v>
      </c>
      <c r="BX20" s="124">
        <f t="shared" si="57"/>
        <v>3.25</v>
      </c>
      <c r="BY20" s="124">
        <f t="shared" si="58"/>
        <v>10.5625</v>
      </c>
      <c r="BZ20" s="124">
        <f t="shared" si="59"/>
        <v>0</v>
      </c>
      <c r="CA20" s="124"/>
      <c r="CB20" s="124">
        <f t="shared" si="60"/>
        <v>0</v>
      </c>
      <c r="CC20" s="124">
        <f t="shared" si="61"/>
        <v>4.5500000000000007</v>
      </c>
      <c r="CD20" s="124">
        <f t="shared" si="62"/>
        <v>20.702500000000008</v>
      </c>
      <c r="CE20" s="124">
        <f t="shared" si="63"/>
        <v>0</v>
      </c>
      <c r="CF20" s="124"/>
      <c r="CG20" s="124">
        <f t="shared" si="64"/>
        <v>0</v>
      </c>
      <c r="CH20" s="124">
        <f t="shared" si="65"/>
        <v>5.6499999999999986</v>
      </c>
      <c r="CI20" s="124">
        <f t="shared" si="66"/>
        <v>31.922499999999985</v>
      </c>
      <c r="CJ20" s="124">
        <f t="shared" si="67"/>
        <v>0</v>
      </c>
      <c r="CK20" s="124"/>
      <c r="CL20" s="124">
        <f t="shared" si="68"/>
        <v>0</v>
      </c>
      <c r="CM20" s="124">
        <f t="shared" si="69"/>
        <v>6.1052631578947363</v>
      </c>
      <c r="CN20" s="124">
        <f t="shared" si="70"/>
        <v>37.27423822714681</v>
      </c>
      <c r="CO20" s="124">
        <f t="shared" si="71"/>
        <v>0</v>
      </c>
      <c r="CP20" s="124"/>
      <c r="CQ20" s="124">
        <f t="shared" si="72"/>
        <v>0</v>
      </c>
      <c r="CR20" s="124">
        <f t="shared" si="73"/>
        <v>6.8000000000000007</v>
      </c>
      <c r="CS20" s="124">
        <f t="shared" si="74"/>
        <v>46.240000000000009</v>
      </c>
      <c r="CT20" s="124">
        <f t="shared" si="75"/>
        <v>0</v>
      </c>
      <c r="CU20" s="124"/>
      <c r="CV20" s="124">
        <f t="shared" si="76"/>
        <v>0</v>
      </c>
      <c r="CW20" s="124">
        <f t="shared" si="77"/>
        <v>8.0500000000000007</v>
      </c>
      <c r="CX20" s="124">
        <f t="shared" si="78"/>
        <v>64.802500000000009</v>
      </c>
      <c r="CY20" s="124">
        <f t="shared" si="79"/>
        <v>0</v>
      </c>
      <c r="CZ20" s="123"/>
      <c r="DA20" s="124">
        <f t="shared" si="80"/>
        <v>0</v>
      </c>
      <c r="DB20" s="124">
        <f t="shared" si="81"/>
        <v>9.966666666666665</v>
      </c>
      <c r="DC20" s="124">
        <f t="shared" si="82"/>
        <v>99.334444444444415</v>
      </c>
      <c r="DD20" s="123">
        <f t="shared" si="83"/>
        <v>0</v>
      </c>
    </row>
    <row r="21" spans="1:108">
      <c r="A21" s="126">
        <f t="shared" si="84"/>
        <v>27</v>
      </c>
      <c r="B21" s="136" t="s">
        <v>48</v>
      </c>
      <c r="C21" s="135">
        <f t="shared" si="85"/>
        <v>27.9</v>
      </c>
      <c r="D21" s="124"/>
      <c r="E21" s="124">
        <f t="shared" si="0"/>
        <v>0</v>
      </c>
      <c r="F21" s="124">
        <f t="shared" si="1"/>
        <v>-13</v>
      </c>
      <c r="G21" s="124">
        <f t="shared" si="2"/>
        <v>169</v>
      </c>
      <c r="H21" s="124">
        <f t="shared" si="3"/>
        <v>0</v>
      </c>
      <c r="I21" s="124"/>
      <c r="J21" s="124">
        <f t="shared" si="4"/>
        <v>0</v>
      </c>
      <c r="K21" s="124">
        <f t="shared" si="5"/>
        <v>-8.6000000000000014</v>
      </c>
      <c r="L21" s="124">
        <f t="shared" si="6"/>
        <v>73.960000000000022</v>
      </c>
      <c r="M21" s="124">
        <f t="shared" si="7"/>
        <v>0</v>
      </c>
      <c r="N21" s="124"/>
      <c r="O21" s="124">
        <f t="shared" si="8"/>
        <v>0</v>
      </c>
      <c r="P21" s="124">
        <f t="shared" si="9"/>
        <v>-5.4285714285714306</v>
      </c>
      <c r="Q21" s="124">
        <f t="shared" si="10"/>
        <v>29.469387755102062</v>
      </c>
      <c r="R21" s="124">
        <f t="shared" si="11"/>
        <v>0</v>
      </c>
      <c r="S21" s="124"/>
      <c r="T21" s="124">
        <f t="shared" si="12"/>
        <v>0</v>
      </c>
      <c r="U21" s="124">
        <f t="shared" si="13"/>
        <v>-4.6666666666666643</v>
      </c>
      <c r="V21" s="124">
        <f t="shared" si="14"/>
        <v>21.777777777777757</v>
      </c>
      <c r="W21" s="124">
        <f t="shared" si="15"/>
        <v>0</v>
      </c>
      <c r="X21" s="124"/>
      <c r="Y21" s="124">
        <f t="shared" si="16"/>
        <v>0</v>
      </c>
      <c r="Z21" s="124">
        <f t="shared" si="17"/>
        <v>-3.1666666666666679</v>
      </c>
      <c r="AA21" s="124">
        <f t="shared" si="18"/>
        <v>10.027777777777786</v>
      </c>
      <c r="AB21" s="124">
        <f t="shared" si="19"/>
        <v>0</v>
      </c>
      <c r="AC21" s="124"/>
      <c r="AD21" s="124">
        <f t="shared" si="20"/>
        <v>0</v>
      </c>
      <c r="AE21" s="124">
        <f t="shared" si="21"/>
        <v>-1.6666666666666679</v>
      </c>
      <c r="AF21" s="124">
        <f t="shared" si="22"/>
        <v>2.7777777777777817</v>
      </c>
      <c r="AG21" s="124">
        <f t="shared" si="23"/>
        <v>0</v>
      </c>
      <c r="AH21" s="124"/>
      <c r="AI21" s="124">
        <f t="shared" si="24"/>
        <v>0</v>
      </c>
      <c r="AJ21" s="124">
        <f t="shared" si="25"/>
        <v>-6.8999999999999986</v>
      </c>
      <c r="AK21" s="124">
        <f t="shared" si="26"/>
        <v>47.609999999999978</v>
      </c>
      <c r="AL21" s="124">
        <f t="shared" si="27"/>
        <v>0</v>
      </c>
      <c r="AM21" s="124"/>
      <c r="AN21" s="124">
        <f t="shared" si="28"/>
        <v>0</v>
      </c>
      <c r="AO21" s="124">
        <f t="shared" si="29"/>
        <v>-4.25</v>
      </c>
      <c r="AP21" s="124">
        <f t="shared" si="30"/>
        <v>18.0625</v>
      </c>
      <c r="AQ21" s="124">
        <f t="shared" si="31"/>
        <v>0</v>
      </c>
      <c r="AR21" s="124"/>
      <c r="AS21" s="124">
        <f t="shared" si="32"/>
        <v>0</v>
      </c>
      <c r="AT21" s="124">
        <f t="shared" si="33"/>
        <v>-1.6999999999999993</v>
      </c>
      <c r="AU21" s="124">
        <f t="shared" si="34"/>
        <v>2.8899999999999975</v>
      </c>
      <c r="AV21" s="124">
        <f t="shared" si="35"/>
        <v>0</v>
      </c>
      <c r="AW21" s="124">
        <v>8</v>
      </c>
      <c r="AX21" s="124">
        <f t="shared" si="36"/>
        <v>220</v>
      </c>
      <c r="AY21" s="124">
        <f t="shared" si="37"/>
        <v>-0.22222222222222143</v>
      </c>
      <c r="AZ21" s="124">
        <f t="shared" si="38"/>
        <v>4.9382716049382366E-2</v>
      </c>
      <c r="BA21" s="124">
        <f t="shared" si="39"/>
        <v>0.39506172839505893</v>
      </c>
      <c r="BB21" s="124">
        <v>9</v>
      </c>
      <c r="BC21" s="124">
        <f t="shared" si="40"/>
        <v>247.5</v>
      </c>
      <c r="BD21" s="124">
        <f t="shared" si="41"/>
        <v>0.42105263157894868</v>
      </c>
      <c r="BE21" s="124">
        <f t="shared" si="42"/>
        <v>0.1772853185595579</v>
      </c>
      <c r="BF21" s="124">
        <f t="shared" si="43"/>
        <v>1.5955678670360212</v>
      </c>
      <c r="BG21" s="124">
        <v>1</v>
      </c>
      <c r="BH21" s="124">
        <f t="shared" si="44"/>
        <v>27.5</v>
      </c>
      <c r="BI21" s="124">
        <f t="shared" si="45"/>
        <v>1.1499999999999986</v>
      </c>
      <c r="BJ21" s="124">
        <f t="shared" si="46"/>
        <v>1.3224999999999967</v>
      </c>
      <c r="BK21" s="124">
        <f t="shared" si="47"/>
        <v>1.3224999999999967</v>
      </c>
      <c r="BL21" s="124"/>
      <c r="BM21" s="124">
        <f t="shared" si="48"/>
        <v>0</v>
      </c>
      <c r="BN21" s="124">
        <f t="shared" si="49"/>
        <v>2.75</v>
      </c>
      <c r="BO21" s="124">
        <f t="shared" si="50"/>
        <v>7.5625</v>
      </c>
      <c r="BP21" s="124">
        <f t="shared" si="51"/>
        <v>0</v>
      </c>
      <c r="BQ21" s="124">
        <v>1</v>
      </c>
      <c r="BR21" s="124">
        <f t="shared" si="52"/>
        <v>27.5</v>
      </c>
      <c r="BS21" s="124">
        <f t="shared" si="53"/>
        <v>2.6818181818181834</v>
      </c>
      <c r="BT21" s="124">
        <f t="shared" si="54"/>
        <v>7.1921487603305874</v>
      </c>
      <c r="BU21" s="124">
        <f t="shared" si="55"/>
        <v>7.1921487603305874</v>
      </c>
      <c r="BV21" s="124"/>
      <c r="BW21" s="124">
        <f t="shared" si="56"/>
        <v>0</v>
      </c>
      <c r="BX21" s="124">
        <f t="shared" si="57"/>
        <v>4.25</v>
      </c>
      <c r="BY21" s="124">
        <f t="shared" si="58"/>
        <v>18.0625</v>
      </c>
      <c r="BZ21" s="124">
        <f t="shared" si="59"/>
        <v>0</v>
      </c>
      <c r="CA21" s="124"/>
      <c r="CB21" s="124">
        <f t="shared" si="60"/>
        <v>0</v>
      </c>
      <c r="CC21" s="124">
        <f t="shared" si="61"/>
        <v>5.5500000000000007</v>
      </c>
      <c r="CD21" s="124">
        <f t="shared" si="62"/>
        <v>30.802500000000009</v>
      </c>
      <c r="CE21" s="124">
        <f t="shared" si="63"/>
        <v>0</v>
      </c>
      <c r="CF21" s="124"/>
      <c r="CG21" s="124">
        <f t="shared" si="64"/>
        <v>0</v>
      </c>
      <c r="CH21" s="124">
        <f t="shared" si="65"/>
        <v>6.6499999999999986</v>
      </c>
      <c r="CI21" s="124">
        <f t="shared" si="66"/>
        <v>44.222499999999982</v>
      </c>
      <c r="CJ21" s="124">
        <f t="shared" si="67"/>
        <v>0</v>
      </c>
      <c r="CK21" s="124"/>
      <c r="CL21" s="124">
        <f t="shared" si="68"/>
        <v>0</v>
      </c>
      <c r="CM21" s="124">
        <f t="shared" si="69"/>
        <v>7.1052631578947363</v>
      </c>
      <c r="CN21" s="124">
        <f t="shared" si="70"/>
        <v>50.484764542936283</v>
      </c>
      <c r="CO21" s="124">
        <f t="shared" si="71"/>
        <v>0</v>
      </c>
      <c r="CP21" s="124"/>
      <c r="CQ21" s="124">
        <f t="shared" si="72"/>
        <v>0</v>
      </c>
      <c r="CR21" s="124">
        <f t="shared" si="73"/>
        <v>7.8000000000000007</v>
      </c>
      <c r="CS21" s="124">
        <f t="shared" si="74"/>
        <v>60.840000000000011</v>
      </c>
      <c r="CT21" s="124">
        <f t="shared" si="75"/>
        <v>0</v>
      </c>
      <c r="CU21" s="124"/>
      <c r="CV21" s="124">
        <f t="shared" si="76"/>
        <v>0</v>
      </c>
      <c r="CW21" s="124">
        <f t="shared" si="77"/>
        <v>9.0500000000000007</v>
      </c>
      <c r="CX21" s="124">
        <f t="shared" si="78"/>
        <v>81.902500000000018</v>
      </c>
      <c r="CY21" s="124">
        <f t="shared" si="79"/>
        <v>0</v>
      </c>
      <c r="CZ21" s="123"/>
      <c r="DA21" s="124">
        <f t="shared" si="80"/>
        <v>0</v>
      </c>
      <c r="DB21" s="124">
        <f t="shared" si="81"/>
        <v>10.966666666666665</v>
      </c>
      <c r="DC21" s="124">
        <f t="shared" si="82"/>
        <v>120.26777777777774</v>
      </c>
      <c r="DD21" s="123">
        <f t="shared" si="83"/>
        <v>0</v>
      </c>
    </row>
    <row r="22" spans="1:108">
      <c r="A22" s="126">
        <f t="shared" si="84"/>
        <v>28</v>
      </c>
      <c r="B22" s="136" t="s">
        <v>48</v>
      </c>
      <c r="C22" s="135">
        <f t="shared" si="85"/>
        <v>28.9</v>
      </c>
      <c r="D22" s="124"/>
      <c r="E22" s="124">
        <f t="shared" si="0"/>
        <v>0</v>
      </c>
      <c r="F22" s="124">
        <f t="shared" si="1"/>
        <v>-12</v>
      </c>
      <c r="G22" s="124">
        <f t="shared" si="2"/>
        <v>144</v>
      </c>
      <c r="H22" s="124">
        <f t="shared" si="3"/>
        <v>0</v>
      </c>
      <c r="I22" s="124"/>
      <c r="J22" s="124">
        <f t="shared" si="4"/>
        <v>0</v>
      </c>
      <c r="K22" s="124">
        <f t="shared" si="5"/>
        <v>-7.6000000000000014</v>
      </c>
      <c r="L22" s="124">
        <f t="shared" si="6"/>
        <v>57.760000000000019</v>
      </c>
      <c r="M22" s="124">
        <f t="shared" si="7"/>
        <v>0</v>
      </c>
      <c r="N22" s="124"/>
      <c r="O22" s="124">
        <f t="shared" si="8"/>
        <v>0</v>
      </c>
      <c r="P22" s="124">
        <f t="shared" si="9"/>
        <v>-4.4285714285714306</v>
      </c>
      <c r="Q22" s="124">
        <f t="shared" si="10"/>
        <v>19.612244897959201</v>
      </c>
      <c r="R22" s="124">
        <f t="shared" si="11"/>
        <v>0</v>
      </c>
      <c r="S22" s="124"/>
      <c r="T22" s="124">
        <f t="shared" si="12"/>
        <v>0</v>
      </c>
      <c r="U22" s="124">
        <f t="shared" si="13"/>
        <v>-3.6666666666666643</v>
      </c>
      <c r="V22" s="124">
        <f t="shared" si="14"/>
        <v>13.444444444444427</v>
      </c>
      <c r="W22" s="124">
        <f t="shared" si="15"/>
        <v>0</v>
      </c>
      <c r="X22" s="124"/>
      <c r="Y22" s="124">
        <f t="shared" si="16"/>
        <v>0</v>
      </c>
      <c r="Z22" s="124">
        <f t="shared" si="17"/>
        <v>-2.1666666666666679</v>
      </c>
      <c r="AA22" s="124">
        <f t="shared" si="18"/>
        <v>4.69444444444445</v>
      </c>
      <c r="AB22" s="124">
        <f t="shared" si="19"/>
        <v>0</v>
      </c>
      <c r="AC22" s="124">
        <v>11</v>
      </c>
      <c r="AD22" s="124">
        <f t="shared" si="20"/>
        <v>313.5</v>
      </c>
      <c r="AE22" s="124">
        <f t="shared" si="21"/>
        <v>-0.66666666666666785</v>
      </c>
      <c r="AF22" s="124">
        <f t="shared" si="22"/>
        <v>0.44444444444444603</v>
      </c>
      <c r="AG22" s="124">
        <f t="shared" si="23"/>
        <v>4.8888888888889062</v>
      </c>
      <c r="AH22" s="124"/>
      <c r="AI22" s="124">
        <f t="shared" si="24"/>
        <v>0</v>
      </c>
      <c r="AJ22" s="124">
        <f t="shared" si="25"/>
        <v>-5.8999999999999986</v>
      </c>
      <c r="AK22" s="124">
        <f t="shared" si="26"/>
        <v>34.809999999999981</v>
      </c>
      <c r="AL22" s="124">
        <f t="shared" si="27"/>
        <v>0</v>
      </c>
      <c r="AM22" s="124"/>
      <c r="AN22" s="124">
        <f t="shared" si="28"/>
        <v>0</v>
      </c>
      <c r="AO22" s="124">
        <f t="shared" si="29"/>
        <v>-3.25</v>
      </c>
      <c r="AP22" s="124">
        <f t="shared" si="30"/>
        <v>10.5625</v>
      </c>
      <c r="AQ22" s="124">
        <f t="shared" si="31"/>
        <v>0</v>
      </c>
      <c r="AR22" s="124">
        <v>9</v>
      </c>
      <c r="AS22" s="124">
        <f t="shared" si="32"/>
        <v>256.5</v>
      </c>
      <c r="AT22" s="124">
        <f t="shared" si="33"/>
        <v>-0.69999999999999929</v>
      </c>
      <c r="AU22" s="124">
        <f t="shared" si="34"/>
        <v>0.48999999999999899</v>
      </c>
      <c r="AV22" s="124">
        <f t="shared" si="35"/>
        <v>4.4099999999999913</v>
      </c>
      <c r="AW22" s="124">
        <v>7</v>
      </c>
      <c r="AX22" s="124">
        <f t="shared" si="36"/>
        <v>199.5</v>
      </c>
      <c r="AY22" s="124">
        <f t="shared" si="37"/>
        <v>0.77777777777777857</v>
      </c>
      <c r="AZ22" s="124">
        <f t="shared" si="38"/>
        <v>0.60493827160493951</v>
      </c>
      <c r="BA22" s="124">
        <f t="shared" si="39"/>
        <v>4.2345679012345769</v>
      </c>
      <c r="BB22" s="124">
        <v>1</v>
      </c>
      <c r="BC22" s="124">
        <f t="shared" si="40"/>
        <v>28.5</v>
      </c>
      <c r="BD22" s="124">
        <f t="shared" si="41"/>
        <v>1.4210526315789487</v>
      </c>
      <c r="BE22" s="124">
        <f t="shared" si="42"/>
        <v>2.0193905817174551</v>
      </c>
      <c r="BF22" s="124">
        <f t="shared" si="43"/>
        <v>2.0193905817174551</v>
      </c>
      <c r="BG22" s="124"/>
      <c r="BH22" s="124">
        <f t="shared" si="44"/>
        <v>0</v>
      </c>
      <c r="BI22" s="124">
        <f t="shared" si="45"/>
        <v>2.1499999999999986</v>
      </c>
      <c r="BJ22" s="124">
        <f t="shared" si="46"/>
        <v>4.6224999999999943</v>
      </c>
      <c r="BK22" s="124">
        <f t="shared" si="47"/>
        <v>0</v>
      </c>
      <c r="BL22" s="124"/>
      <c r="BM22" s="124">
        <f t="shared" si="48"/>
        <v>0</v>
      </c>
      <c r="BN22" s="124">
        <f t="shared" si="49"/>
        <v>3.75</v>
      </c>
      <c r="BO22" s="124">
        <f t="shared" si="50"/>
        <v>14.0625</v>
      </c>
      <c r="BP22" s="124">
        <f t="shared" si="51"/>
        <v>0</v>
      </c>
      <c r="BQ22" s="124"/>
      <c r="BR22" s="124">
        <f t="shared" si="52"/>
        <v>0</v>
      </c>
      <c r="BS22" s="124">
        <f t="shared" si="53"/>
        <v>3.6818181818181834</v>
      </c>
      <c r="BT22" s="124">
        <f t="shared" si="54"/>
        <v>13.555785123966954</v>
      </c>
      <c r="BU22" s="124">
        <f t="shared" si="55"/>
        <v>0</v>
      </c>
      <c r="BV22" s="124"/>
      <c r="BW22" s="124">
        <f t="shared" si="56"/>
        <v>0</v>
      </c>
      <c r="BX22" s="124">
        <f t="shared" si="57"/>
        <v>5.25</v>
      </c>
      <c r="BY22" s="124">
        <f t="shared" si="58"/>
        <v>27.5625</v>
      </c>
      <c r="BZ22" s="124">
        <f t="shared" si="59"/>
        <v>0</v>
      </c>
      <c r="CA22" s="124"/>
      <c r="CB22" s="124">
        <f t="shared" si="60"/>
        <v>0</v>
      </c>
      <c r="CC22" s="124">
        <f t="shared" si="61"/>
        <v>6.5500000000000007</v>
      </c>
      <c r="CD22" s="124">
        <f t="shared" si="62"/>
        <v>42.902500000000011</v>
      </c>
      <c r="CE22" s="124">
        <f t="shared" si="63"/>
        <v>0</v>
      </c>
      <c r="CF22" s="124"/>
      <c r="CG22" s="124">
        <f t="shared" si="64"/>
        <v>0</v>
      </c>
      <c r="CH22" s="124">
        <f t="shared" si="65"/>
        <v>7.6499999999999986</v>
      </c>
      <c r="CI22" s="124">
        <f t="shared" si="66"/>
        <v>58.52249999999998</v>
      </c>
      <c r="CJ22" s="124">
        <f t="shared" si="67"/>
        <v>0</v>
      </c>
      <c r="CK22" s="124"/>
      <c r="CL22" s="124">
        <f t="shared" si="68"/>
        <v>0</v>
      </c>
      <c r="CM22" s="124">
        <f t="shared" si="69"/>
        <v>8.1052631578947363</v>
      </c>
      <c r="CN22" s="124">
        <f t="shared" si="70"/>
        <v>65.695290858725755</v>
      </c>
      <c r="CO22" s="124">
        <f t="shared" si="71"/>
        <v>0</v>
      </c>
      <c r="CP22" s="124"/>
      <c r="CQ22" s="124">
        <f t="shared" si="72"/>
        <v>0</v>
      </c>
      <c r="CR22" s="124">
        <f t="shared" si="73"/>
        <v>8.8000000000000007</v>
      </c>
      <c r="CS22" s="124">
        <f t="shared" si="74"/>
        <v>77.440000000000012</v>
      </c>
      <c r="CT22" s="124">
        <f t="shared" si="75"/>
        <v>0</v>
      </c>
      <c r="CU22" s="124"/>
      <c r="CV22" s="124">
        <f t="shared" si="76"/>
        <v>0</v>
      </c>
      <c r="CW22" s="124">
        <f t="shared" si="77"/>
        <v>10.050000000000001</v>
      </c>
      <c r="CX22" s="124">
        <f t="shared" si="78"/>
        <v>101.00250000000001</v>
      </c>
      <c r="CY22" s="124">
        <f t="shared" si="79"/>
        <v>0</v>
      </c>
      <c r="CZ22" s="123"/>
      <c r="DA22" s="124">
        <f t="shared" si="80"/>
        <v>0</v>
      </c>
      <c r="DB22" s="124">
        <f t="shared" si="81"/>
        <v>11.966666666666665</v>
      </c>
      <c r="DC22" s="124">
        <f t="shared" si="82"/>
        <v>143.20111111111106</v>
      </c>
      <c r="DD22" s="123">
        <f t="shared" si="83"/>
        <v>0</v>
      </c>
    </row>
    <row r="23" spans="1:108">
      <c r="A23" s="126">
        <f t="shared" si="84"/>
        <v>29</v>
      </c>
      <c r="B23" s="136" t="s">
        <v>48</v>
      </c>
      <c r="C23" s="135">
        <f t="shared" si="85"/>
        <v>29.9</v>
      </c>
      <c r="D23" s="124"/>
      <c r="E23" s="124">
        <f t="shared" si="0"/>
        <v>0</v>
      </c>
      <c r="F23" s="124">
        <f t="shared" si="1"/>
        <v>-11</v>
      </c>
      <c r="G23" s="124">
        <f t="shared" si="2"/>
        <v>121</v>
      </c>
      <c r="H23" s="124">
        <f t="shared" si="3"/>
        <v>0</v>
      </c>
      <c r="I23" s="124"/>
      <c r="J23" s="124">
        <f t="shared" si="4"/>
        <v>0</v>
      </c>
      <c r="K23" s="124">
        <f t="shared" si="5"/>
        <v>-6.6000000000000014</v>
      </c>
      <c r="L23" s="124">
        <f t="shared" si="6"/>
        <v>43.560000000000016</v>
      </c>
      <c r="M23" s="124">
        <f t="shared" si="7"/>
        <v>0</v>
      </c>
      <c r="N23" s="124"/>
      <c r="O23" s="124">
        <f t="shared" si="8"/>
        <v>0</v>
      </c>
      <c r="P23" s="124">
        <f t="shared" si="9"/>
        <v>-3.4285714285714306</v>
      </c>
      <c r="Q23" s="124">
        <f t="shared" si="10"/>
        <v>11.75510204081634</v>
      </c>
      <c r="R23" s="124">
        <f t="shared" si="11"/>
        <v>0</v>
      </c>
      <c r="S23" s="124"/>
      <c r="T23" s="124">
        <f t="shared" si="12"/>
        <v>0</v>
      </c>
      <c r="U23" s="124">
        <f t="shared" si="13"/>
        <v>-2.6666666666666643</v>
      </c>
      <c r="V23" s="124">
        <f t="shared" si="14"/>
        <v>7.1111111111110983</v>
      </c>
      <c r="W23" s="124">
        <f t="shared" si="15"/>
        <v>0</v>
      </c>
      <c r="X23" s="124">
        <v>4</v>
      </c>
      <c r="Y23" s="124">
        <f t="shared" si="16"/>
        <v>118</v>
      </c>
      <c r="Z23" s="124">
        <f t="shared" si="17"/>
        <v>-1.1666666666666679</v>
      </c>
      <c r="AA23" s="124">
        <f t="shared" si="18"/>
        <v>1.3611111111111138</v>
      </c>
      <c r="AB23" s="124">
        <f t="shared" si="19"/>
        <v>5.4444444444444553</v>
      </c>
      <c r="AC23" s="124">
        <v>18</v>
      </c>
      <c r="AD23" s="124">
        <f t="shared" si="20"/>
        <v>531</v>
      </c>
      <c r="AE23" s="124">
        <f t="shared" si="21"/>
        <v>0.33333333333333215</v>
      </c>
      <c r="AF23" s="124">
        <f t="shared" si="22"/>
        <v>0.11111111111111033</v>
      </c>
      <c r="AG23" s="124">
        <f t="shared" si="23"/>
        <v>1.9999999999999858</v>
      </c>
      <c r="AH23" s="124"/>
      <c r="AI23" s="124">
        <f t="shared" si="24"/>
        <v>0</v>
      </c>
      <c r="AJ23" s="124">
        <f t="shared" si="25"/>
        <v>-4.8999999999999986</v>
      </c>
      <c r="AK23" s="124">
        <f t="shared" si="26"/>
        <v>24.009999999999987</v>
      </c>
      <c r="AL23" s="124">
        <f t="shared" si="27"/>
        <v>0</v>
      </c>
      <c r="AM23" s="124"/>
      <c r="AN23" s="124">
        <f t="shared" si="28"/>
        <v>0</v>
      </c>
      <c r="AO23" s="124">
        <f t="shared" si="29"/>
        <v>-2.25</v>
      </c>
      <c r="AP23" s="124">
        <f t="shared" si="30"/>
        <v>5.0625</v>
      </c>
      <c r="AQ23" s="124">
        <f t="shared" si="31"/>
        <v>0</v>
      </c>
      <c r="AR23" s="124">
        <v>8</v>
      </c>
      <c r="AS23" s="124">
        <f t="shared" si="32"/>
        <v>236</v>
      </c>
      <c r="AT23" s="124">
        <f t="shared" si="33"/>
        <v>0.30000000000000071</v>
      </c>
      <c r="AU23" s="124">
        <f t="shared" si="34"/>
        <v>9.0000000000000427E-2</v>
      </c>
      <c r="AV23" s="124">
        <f t="shared" si="35"/>
        <v>0.72000000000000342</v>
      </c>
      <c r="AW23" s="124"/>
      <c r="AX23" s="124">
        <f t="shared" si="36"/>
        <v>0</v>
      </c>
      <c r="AY23" s="124">
        <f t="shared" si="37"/>
        <v>1.7777777777777786</v>
      </c>
      <c r="AZ23" s="124">
        <f t="shared" si="38"/>
        <v>3.1604938271604968</v>
      </c>
      <c r="BA23" s="124">
        <f t="shared" si="39"/>
        <v>0</v>
      </c>
      <c r="BB23" s="124"/>
      <c r="BC23" s="124">
        <f t="shared" si="40"/>
        <v>0</v>
      </c>
      <c r="BD23" s="124">
        <f t="shared" si="41"/>
        <v>2.4210526315789487</v>
      </c>
      <c r="BE23" s="124">
        <f t="shared" si="42"/>
        <v>5.8614958448753525</v>
      </c>
      <c r="BF23" s="124">
        <f t="shared" si="43"/>
        <v>0</v>
      </c>
      <c r="BG23" s="124"/>
      <c r="BH23" s="124">
        <f t="shared" si="44"/>
        <v>0</v>
      </c>
      <c r="BI23" s="124">
        <f t="shared" si="45"/>
        <v>3.1499999999999986</v>
      </c>
      <c r="BJ23" s="124">
        <f t="shared" si="46"/>
        <v>9.9224999999999905</v>
      </c>
      <c r="BK23" s="124">
        <f t="shared" si="47"/>
        <v>0</v>
      </c>
      <c r="BL23" s="124"/>
      <c r="BM23" s="124">
        <f t="shared" si="48"/>
        <v>0</v>
      </c>
      <c r="BN23" s="124">
        <f t="shared" si="49"/>
        <v>4.75</v>
      </c>
      <c r="BO23" s="124">
        <f t="shared" si="50"/>
        <v>22.5625</v>
      </c>
      <c r="BP23" s="124">
        <f t="shared" si="51"/>
        <v>0</v>
      </c>
      <c r="BQ23" s="124"/>
      <c r="BR23" s="124">
        <f t="shared" si="52"/>
        <v>0</v>
      </c>
      <c r="BS23" s="124">
        <f t="shared" si="53"/>
        <v>4.6818181818181834</v>
      </c>
      <c r="BT23" s="124">
        <f t="shared" si="54"/>
        <v>21.919421487603319</v>
      </c>
      <c r="BU23" s="124">
        <f t="shared" si="55"/>
        <v>0</v>
      </c>
      <c r="BV23" s="124"/>
      <c r="BW23" s="124">
        <f t="shared" si="56"/>
        <v>0</v>
      </c>
      <c r="BX23" s="124">
        <f t="shared" si="57"/>
        <v>6.25</v>
      </c>
      <c r="BY23" s="124">
        <f t="shared" si="58"/>
        <v>39.0625</v>
      </c>
      <c r="BZ23" s="124">
        <f t="shared" si="59"/>
        <v>0</v>
      </c>
      <c r="CA23" s="124"/>
      <c r="CB23" s="124">
        <f t="shared" si="60"/>
        <v>0</v>
      </c>
      <c r="CC23" s="124">
        <f t="shared" si="61"/>
        <v>7.5500000000000007</v>
      </c>
      <c r="CD23" s="124">
        <f t="shared" si="62"/>
        <v>57.002500000000012</v>
      </c>
      <c r="CE23" s="124">
        <f t="shared" si="63"/>
        <v>0</v>
      </c>
      <c r="CF23" s="124"/>
      <c r="CG23" s="124">
        <f t="shared" si="64"/>
        <v>0</v>
      </c>
      <c r="CH23" s="124">
        <f t="shared" si="65"/>
        <v>8.6499999999999986</v>
      </c>
      <c r="CI23" s="124">
        <f t="shared" si="66"/>
        <v>74.822499999999977</v>
      </c>
      <c r="CJ23" s="124">
        <f t="shared" si="67"/>
        <v>0</v>
      </c>
      <c r="CK23" s="124"/>
      <c r="CL23" s="124">
        <f t="shared" si="68"/>
        <v>0</v>
      </c>
      <c r="CM23" s="124">
        <f t="shared" si="69"/>
        <v>9.1052631578947363</v>
      </c>
      <c r="CN23" s="124">
        <f t="shared" si="70"/>
        <v>82.905817174515221</v>
      </c>
      <c r="CO23" s="124">
        <f t="shared" si="71"/>
        <v>0</v>
      </c>
      <c r="CP23" s="124"/>
      <c r="CQ23" s="124">
        <f t="shared" si="72"/>
        <v>0</v>
      </c>
      <c r="CR23" s="124">
        <f t="shared" si="73"/>
        <v>9.8000000000000007</v>
      </c>
      <c r="CS23" s="124">
        <f t="shared" si="74"/>
        <v>96.04000000000002</v>
      </c>
      <c r="CT23" s="124">
        <f t="shared" si="75"/>
        <v>0</v>
      </c>
      <c r="CU23" s="124"/>
      <c r="CV23" s="124">
        <f t="shared" si="76"/>
        <v>0</v>
      </c>
      <c r="CW23" s="124">
        <f t="shared" si="77"/>
        <v>11.05</v>
      </c>
      <c r="CX23" s="124">
        <f t="shared" si="78"/>
        <v>122.10250000000002</v>
      </c>
      <c r="CY23" s="124">
        <f t="shared" si="79"/>
        <v>0</v>
      </c>
      <c r="CZ23" s="123"/>
      <c r="DA23" s="124">
        <f t="shared" si="80"/>
        <v>0</v>
      </c>
      <c r="DB23" s="124">
        <f t="shared" si="81"/>
        <v>12.966666666666665</v>
      </c>
      <c r="DC23" s="124">
        <f t="shared" si="82"/>
        <v>168.1344444444444</v>
      </c>
      <c r="DD23" s="123">
        <f t="shared" si="83"/>
        <v>0</v>
      </c>
    </row>
    <row r="24" spans="1:108">
      <c r="A24" s="126">
        <f t="shared" si="84"/>
        <v>30</v>
      </c>
      <c r="B24" s="136" t="s">
        <v>48</v>
      </c>
      <c r="C24" s="135">
        <f t="shared" si="85"/>
        <v>30.9</v>
      </c>
      <c r="D24" s="124"/>
      <c r="E24" s="124">
        <f t="shared" si="0"/>
        <v>0</v>
      </c>
      <c r="F24" s="124">
        <f t="shared" si="1"/>
        <v>-10</v>
      </c>
      <c r="G24" s="124">
        <f t="shared" si="2"/>
        <v>100</v>
      </c>
      <c r="H24" s="124">
        <f t="shared" si="3"/>
        <v>0</v>
      </c>
      <c r="I24" s="124"/>
      <c r="J24" s="124">
        <f t="shared" si="4"/>
        <v>0</v>
      </c>
      <c r="K24" s="124">
        <f t="shared" si="5"/>
        <v>-5.6000000000000014</v>
      </c>
      <c r="L24" s="124">
        <f t="shared" si="6"/>
        <v>31.360000000000017</v>
      </c>
      <c r="M24" s="124">
        <f t="shared" si="7"/>
        <v>0</v>
      </c>
      <c r="N24" s="124"/>
      <c r="O24" s="124">
        <f t="shared" si="8"/>
        <v>0</v>
      </c>
      <c r="P24" s="124">
        <f t="shared" si="9"/>
        <v>-2.4285714285714306</v>
      </c>
      <c r="Q24" s="124">
        <f t="shared" si="10"/>
        <v>5.8979591836734793</v>
      </c>
      <c r="R24" s="124">
        <f t="shared" si="11"/>
        <v>0</v>
      </c>
      <c r="S24" s="124">
        <v>1</v>
      </c>
      <c r="T24" s="124">
        <f t="shared" si="12"/>
        <v>30.5</v>
      </c>
      <c r="U24" s="124">
        <f t="shared" si="13"/>
        <v>-1.6666666666666643</v>
      </c>
      <c r="V24" s="124">
        <f t="shared" si="14"/>
        <v>2.7777777777777697</v>
      </c>
      <c r="W24" s="124">
        <f t="shared" si="15"/>
        <v>2.7777777777777697</v>
      </c>
      <c r="X24" s="124">
        <v>17</v>
      </c>
      <c r="Y24" s="124">
        <f t="shared" si="16"/>
        <v>518.5</v>
      </c>
      <c r="Z24" s="124">
        <f t="shared" si="17"/>
        <v>-0.16666666666666785</v>
      </c>
      <c r="AA24" s="124">
        <f t="shared" si="18"/>
        <v>2.7777777777778172E-2</v>
      </c>
      <c r="AB24" s="124">
        <f t="shared" si="19"/>
        <v>0.47222222222222893</v>
      </c>
      <c r="AC24" s="124">
        <v>1</v>
      </c>
      <c r="AD24" s="124">
        <f t="shared" si="20"/>
        <v>30.5</v>
      </c>
      <c r="AE24" s="124">
        <f t="shared" si="21"/>
        <v>1.3333333333333321</v>
      </c>
      <c r="AF24" s="124">
        <f t="shared" si="22"/>
        <v>1.7777777777777746</v>
      </c>
      <c r="AG24" s="124">
        <f t="shared" si="23"/>
        <v>1.7777777777777746</v>
      </c>
      <c r="AH24" s="124"/>
      <c r="AI24" s="124">
        <f t="shared" si="24"/>
        <v>0</v>
      </c>
      <c r="AJ24" s="124">
        <f t="shared" si="25"/>
        <v>-3.8999999999999986</v>
      </c>
      <c r="AK24" s="124">
        <f t="shared" si="26"/>
        <v>15.209999999999988</v>
      </c>
      <c r="AL24" s="124">
        <f t="shared" si="27"/>
        <v>0</v>
      </c>
      <c r="AM24" s="124">
        <v>3</v>
      </c>
      <c r="AN24" s="124">
        <f t="shared" si="28"/>
        <v>91.5</v>
      </c>
      <c r="AO24" s="124">
        <f t="shared" si="29"/>
        <v>-1.25</v>
      </c>
      <c r="AP24" s="124">
        <f t="shared" si="30"/>
        <v>1.5625</v>
      </c>
      <c r="AQ24" s="124">
        <f t="shared" si="31"/>
        <v>4.6875</v>
      </c>
      <c r="AR24" s="124">
        <v>3</v>
      </c>
      <c r="AS24" s="124">
        <f t="shared" si="32"/>
        <v>91.5</v>
      </c>
      <c r="AT24" s="124">
        <f t="shared" si="33"/>
        <v>1.3000000000000007</v>
      </c>
      <c r="AU24" s="124">
        <f t="shared" si="34"/>
        <v>1.6900000000000019</v>
      </c>
      <c r="AV24" s="124">
        <f t="shared" si="35"/>
        <v>5.0700000000000056</v>
      </c>
      <c r="AW24" s="124"/>
      <c r="AX24" s="124">
        <f t="shared" si="36"/>
        <v>0</v>
      </c>
      <c r="AY24" s="124">
        <f t="shared" si="37"/>
        <v>2.7777777777777786</v>
      </c>
      <c r="AZ24" s="124">
        <f t="shared" si="38"/>
        <v>7.7160493827160535</v>
      </c>
      <c r="BA24" s="124">
        <f t="shared" si="39"/>
        <v>0</v>
      </c>
      <c r="BB24" s="124"/>
      <c r="BC24" s="124">
        <f t="shared" si="40"/>
        <v>0</v>
      </c>
      <c r="BD24" s="124">
        <f t="shared" si="41"/>
        <v>3.4210526315789487</v>
      </c>
      <c r="BE24" s="124">
        <f t="shared" si="42"/>
        <v>11.703601108033251</v>
      </c>
      <c r="BF24" s="124">
        <f t="shared" si="43"/>
        <v>0</v>
      </c>
      <c r="BG24" s="124"/>
      <c r="BH24" s="124">
        <f t="shared" si="44"/>
        <v>0</v>
      </c>
      <c r="BI24" s="124">
        <f t="shared" si="45"/>
        <v>4.1499999999999986</v>
      </c>
      <c r="BJ24" s="124">
        <f t="shared" si="46"/>
        <v>17.222499999999989</v>
      </c>
      <c r="BK24" s="124">
        <f t="shared" si="47"/>
        <v>0</v>
      </c>
      <c r="BL24" s="124"/>
      <c r="BM24" s="124">
        <f t="shared" si="48"/>
        <v>0</v>
      </c>
      <c r="BN24" s="124">
        <f t="shared" si="49"/>
        <v>5.75</v>
      </c>
      <c r="BO24" s="124">
        <f t="shared" si="50"/>
        <v>33.0625</v>
      </c>
      <c r="BP24" s="124">
        <f t="shared" si="51"/>
        <v>0</v>
      </c>
      <c r="BQ24" s="124"/>
      <c r="BR24" s="124">
        <f t="shared" si="52"/>
        <v>0</v>
      </c>
      <c r="BS24" s="124">
        <f t="shared" si="53"/>
        <v>5.6818181818181834</v>
      </c>
      <c r="BT24" s="124">
        <f t="shared" si="54"/>
        <v>32.28305785123969</v>
      </c>
      <c r="BU24" s="124">
        <f t="shared" si="55"/>
        <v>0</v>
      </c>
      <c r="BV24" s="124"/>
      <c r="BW24" s="124">
        <f t="shared" si="56"/>
        <v>0</v>
      </c>
      <c r="BX24" s="124">
        <f t="shared" si="57"/>
        <v>7.25</v>
      </c>
      <c r="BY24" s="124">
        <f t="shared" si="58"/>
        <v>52.5625</v>
      </c>
      <c r="BZ24" s="124">
        <f t="shared" si="59"/>
        <v>0</v>
      </c>
      <c r="CA24" s="124"/>
      <c r="CB24" s="124">
        <f t="shared" si="60"/>
        <v>0</v>
      </c>
      <c r="CC24" s="124">
        <f t="shared" si="61"/>
        <v>8.5500000000000007</v>
      </c>
      <c r="CD24" s="124">
        <f t="shared" si="62"/>
        <v>73.102500000000006</v>
      </c>
      <c r="CE24" s="124">
        <f t="shared" si="63"/>
        <v>0</v>
      </c>
      <c r="CF24" s="124"/>
      <c r="CG24" s="124">
        <f t="shared" si="64"/>
        <v>0</v>
      </c>
      <c r="CH24" s="124">
        <f t="shared" si="65"/>
        <v>9.6499999999999986</v>
      </c>
      <c r="CI24" s="124">
        <f t="shared" si="66"/>
        <v>93.122499999999974</v>
      </c>
      <c r="CJ24" s="124">
        <f t="shared" si="67"/>
        <v>0</v>
      </c>
      <c r="CK24" s="124"/>
      <c r="CL24" s="124">
        <f t="shared" si="68"/>
        <v>0</v>
      </c>
      <c r="CM24" s="124">
        <f t="shared" si="69"/>
        <v>10.105263157894736</v>
      </c>
      <c r="CN24" s="124">
        <f t="shared" si="70"/>
        <v>102.1163434903047</v>
      </c>
      <c r="CO24" s="124">
        <f t="shared" si="71"/>
        <v>0</v>
      </c>
      <c r="CP24" s="124"/>
      <c r="CQ24" s="124">
        <f t="shared" si="72"/>
        <v>0</v>
      </c>
      <c r="CR24" s="124">
        <f t="shared" si="73"/>
        <v>10.8</v>
      </c>
      <c r="CS24" s="124">
        <f t="shared" si="74"/>
        <v>116.64000000000001</v>
      </c>
      <c r="CT24" s="124">
        <f t="shared" si="75"/>
        <v>0</v>
      </c>
      <c r="CU24" s="124"/>
      <c r="CV24" s="124">
        <f t="shared" si="76"/>
        <v>0</v>
      </c>
      <c r="CW24" s="124">
        <f t="shared" si="77"/>
        <v>12.05</v>
      </c>
      <c r="CX24" s="124">
        <f t="shared" si="78"/>
        <v>145.20250000000001</v>
      </c>
      <c r="CY24" s="124">
        <f t="shared" si="79"/>
        <v>0</v>
      </c>
      <c r="CZ24" s="123"/>
      <c r="DA24" s="124">
        <f t="shared" si="80"/>
        <v>0</v>
      </c>
      <c r="DB24" s="124">
        <f t="shared" si="81"/>
        <v>13.966666666666665</v>
      </c>
      <c r="DC24" s="124">
        <f t="shared" si="82"/>
        <v>195.06777777777774</v>
      </c>
      <c r="DD24" s="123">
        <f t="shared" si="83"/>
        <v>0</v>
      </c>
    </row>
    <row r="25" spans="1:108">
      <c r="A25" s="126">
        <f t="shared" si="84"/>
        <v>31</v>
      </c>
      <c r="B25" s="136" t="s">
        <v>48</v>
      </c>
      <c r="C25" s="135">
        <f t="shared" si="85"/>
        <v>31.9</v>
      </c>
      <c r="D25" s="124"/>
      <c r="E25" s="124">
        <f t="shared" si="0"/>
        <v>0</v>
      </c>
      <c r="F25" s="124">
        <f t="shared" si="1"/>
        <v>-9</v>
      </c>
      <c r="G25" s="124">
        <f t="shared" si="2"/>
        <v>81</v>
      </c>
      <c r="H25" s="124">
        <f t="shared" si="3"/>
        <v>0</v>
      </c>
      <c r="I25" s="124"/>
      <c r="J25" s="124">
        <f t="shared" si="4"/>
        <v>0</v>
      </c>
      <c r="K25" s="124">
        <f t="shared" si="5"/>
        <v>-4.6000000000000014</v>
      </c>
      <c r="L25" s="124">
        <f t="shared" si="6"/>
        <v>21.160000000000014</v>
      </c>
      <c r="M25" s="124">
        <f t="shared" si="7"/>
        <v>0</v>
      </c>
      <c r="N25" s="124">
        <v>1</v>
      </c>
      <c r="O25" s="124">
        <f t="shared" si="8"/>
        <v>31.5</v>
      </c>
      <c r="P25" s="124">
        <f t="shared" si="9"/>
        <v>-1.4285714285714306</v>
      </c>
      <c r="Q25" s="124">
        <f t="shared" si="10"/>
        <v>2.0408163265306181</v>
      </c>
      <c r="R25" s="124">
        <f t="shared" si="11"/>
        <v>2.0408163265306181</v>
      </c>
      <c r="S25" s="124">
        <v>14</v>
      </c>
      <c r="T25" s="124">
        <f t="shared" si="12"/>
        <v>441</v>
      </c>
      <c r="U25" s="124">
        <f t="shared" si="13"/>
        <v>-0.6666666666666643</v>
      </c>
      <c r="V25" s="124">
        <f t="shared" si="14"/>
        <v>0.44444444444444131</v>
      </c>
      <c r="W25" s="124">
        <f t="shared" si="15"/>
        <v>6.2222222222221788</v>
      </c>
      <c r="X25" s="124">
        <v>9</v>
      </c>
      <c r="Y25" s="124">
        <f t="shared" si="16"/>
        <v>283.5</v>
      </c>
      <c r="Z25" s="124">
        <f t="shared" si="17"/>
        <v>0.83333333333333215</v>
      </c>
      <c r="AA25" s="124">
        <f t="shared" si="18"/>
        <v>0.69444444444444242</v>
      </c>
      <c r="AB25" s="124">
        <f t="shared" si="19"/>
        <v>6.2499999999999822</v>
      </c>
      <c r="AC25" s="124"/>
      <c r="AD25" s="124">
        <f t="shared" si="20"/>
        <v>0</v>
      </c>
      <c r="AE25" s="124">
        <f t="shared" si="21"/>
        <v>2.3333333333333321</v>
      </c>
      <c r="AF25" s="124">
        <f t="shared" si="22"/>
        <v>5.4444444444444393</v>
      </c>
      <c r="AG25" s="124">
        <f t="shared" si="23"/>
        <v>0</v>
      </c>
      <c r="AH25" s="124"/>
      <c r="AI25" s="124">
        <f t="shared" si="24"/>
        <v>0</v>
      </c>
      <c r="AJ25" s="124">
        <f t="shared" si="25"/>
        <v>-2.8999999999999986</v>
      </c>
      <c r="AK25" s="124">
        <f t="shared" si="26"/>
        <v>8.4099999999999913</v>
      </c>
      <c r="AL25" s="124">
        <f t="shared" si="27"/>
        <v>0</v>
      </c>
      <c r="AM25" s="124">
        <v>11</v>
      </c>
      <c r="AN25" s="124">
        <f t="shared" si="28"/>
        <v>346.5</v>
      </c>
      <c r="AO25" s="124">
        <f t="shared" si="29"/>
        <v>-0.25</v>
      </c>
      <c r="AP25" s="124">
        <f t="shared" si="30"/>
        <v>6.25E-2</v>
      </c>
      <c r="AQ25" s="124">
        <f t="shared" si="31"/>
        <v>0.6875</v>
      </c>
      <c r="AR25" s="124"/>
      <c r="AS25" s="124">
        <f t="shared" si="32"/>
        <v>0</v>
      </c>
      <c r="AT25" s="124">
        <f t="shared" si="33"/>
        <v>2.3000000000000007</v>
      </c>
      <c r="AU25" s="124">
        <f t="shared" si="34"/>
        <v>5.2900000000000036</v>
      </c>
      <c r="AV25" s="124">
        <f t="shared" si="35"/>
        <v>0</v>
      </c>
      <c r="AW25" s="124"/>
      <c r="AX25" s="124">
        <f t="shared" si="36"/>
        <v>0</v>
      </c>
      <c r="AY25" s="124">
        <f t="shared" si="37"/>
        <v>3.7777777777777786</v>
      </c>
      <c r="AZ25" s="124">
        <f t="shared" si="38"/>
        <v>14.271604938271611</v>
      </c>
      <c r="BA25" s="124">
        <f t="shared" si="39"/>
        <v>0</v>
      </c>
      <c r="BB25" s="124"/>
      <c r="BC25" s="124">
        <f t="shared" si="40"/>
        <v>0</v>
      </c>
      <c r="BD25" s="124">
        <f t="shared" si="41"/>
        <v>4.4210526315789487</v>
      </c>
      <c r="BE25" s="124">
        <f t="shared" si="42"/>
        <v>19.545706371191148</v>
      </c>
      <c r="BF25" s="124">
        <f t="shared" si="43"/>
        <v>0</v>
      </c>
      <c r="BG25" s="124"/>
      <c r="BH25" s="124">
        <f t="shared" si="44"/>
        <v>0</v>
      </c>
      <c r="BI25" s="124">
        <f t="shared" si="45"/>
        <v>5.1499999999999986</v>
      </c>
      <c r="BJ25" s="124">
        <f t="shared" si="46"/>
        <v>26.522499999999987</v>
      </c>
      <c r="BK25" s="124">
        <f t="shared" si="47"/>
        <v>0</v>
      </c>
      <c r="BL25" s="124"/>
      <c r="BM25" s="124">
        <f t="shared" si="48"/>
        <v>0</v>
      </c>
      <c r="BN25" s="124">
        <f t="shared" si="49"/>
        <v>6.75</v>
      </c>
      <c r="BO25" s="124">
        <f t="shared" si="50"/>
        <v>45.5625</v>
      </c>
      <c r="BP25" s="124">
        <f t="shared" si="51"/>
        <v>0</v>
      </c>
      <c r="BQ25" s="124"/>
      <c r="BR25" s="124">
        <f t="shared" si="52"/>
        <v>0</v>
      </c>
      <c r="BS25" s="124">
        <f t="shared" si="53"/>
        <v>6.6818181818181834</v>
      </c>
      <c r="BT25" s="124">
        <f t="shared" si="54"/>
        <v>44.646694214876057</v>
      </c>
      <c r="BU25" s="124">
        <f t="shared" si="55"/>
        <v>0</v>
      </c>
      <c r="BV25" s="124"/>
      <c r="BW25" s="124">
        <f t="shared" si="56"/>
        <v>0</v>
      </c>
      <c r="BX25" s="124">
        <f t="shared" si="57"/>
        <v>8.25</v>
      </c>
      <c r="BY25" s="124">
        <f t="shared" si="58"/>
        <v>68.0625</v>
      </c>
      <c r="BZ25" s="124">
        <f t="shared" si="59"/>
        <v>0</v>
      </c>
      <c r="CA25" s="124"/>
      <c r="CB25" s="124">
        <f t="shared" si="60"/>
        <v>0</v>
      </c>
      <c r="CC25" s="124">
        <f t="shared" si="61"/>
        <v>9.5500000000000007</v>
      </c>
      <c r="CD25" s="124">
        <f t="shared" si="62"/>
        <v>91.202500000000015</v>
      </c>
      <c r="CE25" s="124">
        <f t="shared" si="63"/>
        <v>0</v>
      </c>
      <c r="CF25" s="124"/>
      <c r="CG25" s="124">
        <f t="shared" si="64"/>
        <v>0</v>
      </c>
      <c r="CH25" s="124">
        <f t="shared" si="65"/>
        <v>10.649999999999999</v>
      </c>
      <c r="CI25" s="124">
        <f t="shared" si="66"/>
        <v>113.42249999999997</v>
      </c>
      <c r="CJ25" s="124">
        <f t="shared" si="67"/>
        <v>0</v>
      </c>
      <c r="CK25" s="124"/>
      <c r="CL25" s="124">
        <f t="shared" si="68"/>
        <v>0</v>
      </c>
      <c r="CM25" s="124">
        <f t="shared" si="69"/>
        <v>11.105263157894736</v>
      </c>
      <c r="CN25" s="124">
        <f t="shared" si="70"/>
        <v>123.32686980609417</v>
      </c>
      <c r="CO25" s="124">
        <f t="shared" si="71"/>
        <v>0</v>
      </c>
      <c r="CP25" s="124"/>
      <c r="CQ25" s="124">
        <f t="shared" si="72"/>
        <v>0</v>
      </c>
      <c r="CR25" s="124">
        <f t="shared" si="73"/>
        <v>11.8</v>
      </c>
      <c r="CS25" s="124">
        <f t="shared" si="74"/>
        <v>139.24</v>
      </c>
      <c r="CT25" s="124">
        <f t="shared" si="75"/>
        <v>0</v>
      </c>
      <c r="CU25" s="124"/>
      <c r="CV25" s="124">
        <f t="shared" si="76"/>
        <v>0</v>
      </c>
      <c r="CW25" s="124">
        <f t="shared" si="77"/>
        <v>13.05</v>
      </c>
      <c r="CX25" s="124">
        <f t="shared" si="78"/>
        <v>170.30250000000001</v>
      </c>
      <c r="CY25" s="124">
        <f t="shared" si="79"/>
        <v>0</v>
      </c>
      <c r="CZ25" s="123"/>
      <c r="DA25" s="124">
        <f t="shared" si="80"/>
        <v>0</v>
      </c>
      <c r="DB25" s="124">
        <f t="shared" si="81"/>
        <v>14.966666666666665</v>
      </c>
      <c r="DC25" s="124">
        <f t="shared" si="82"/>
        <v>224.00111111111107</v>
      </c>
      <c r="DD25" s="123">
        <f t="shared" si="83"/>
        <v>0</v>
      </c>
    </row>
    <row r="26" spans="1:108">
      <c r="A26" s="126">
        <f t="shared" si="84"/>
        <v>32</v>
      </c>
      <c r="B26" s="136" t="s">
        <v>48</v>
      </c>
      <c r="C26" s="135">
        <f t="shared" si="85"/>
        <v>32.9</v>
      </c>
      <c r="D26" s="124"/>
      <c r="E26" s="124">
        <f t="shared" si="0"/>
        <v>0</v>
      </c>
      <c r="F26" s="124">
        <f t="shared" si="1"/>
        <v>-8</v>
      </c>
      <c r="G26" s="124">
        <f t="shared" si="2"/>
        <v>64</v>
      </c>
      <c r="H26" s="124">
        <f t="shared" si="3"/>
        <v>0</v>
      </c>
      <c r="I26" s="124"/>
      <c r="J26" s="124">
        <f t="shared" si="4"/>
        <v>0</v>
      </c>
      <c r="K26" s="124">
        <f t="shared" si="5"/>
        <v>-3.6000000000000014</v>
      </c>
      <c r="L26" s="124">
        <f t="shared" si="6"/>
        <v>12.96000000000001</v>
      </c>
      <c r="M26" s="124">
        <f t="shared" si="7"/>
        <v>0</v>
      </c>
      <c r="N26" s="124">
        <v>2</v>
      </c>
      <c r="O26" s="124">
        <f t="shared" si="8"/>
        <v>65</v>
      </c>
      <c r="P26" s="124">
        <f t="shared" si="9"/>
        <v>-0.4285714285714306</v>
      </c>
      <c r="Q26" s="124">
        <f t="shared" si="10"/>
        <v>0.18367346938775683</v>
      </c>
      <c r="R26" s="124">
        <f t="shared" si="11"/>
        <v>0.36734693877551367</v>
      </c>
      <c r="S26" s="124">
        <v>9</v>
      </c>
      <c r="T26" s="124">
        <f t="shared" si="12"/>
        <v>292.5</v>
      </c>
      <c r="U26" s="124">
        <f t="shared" si="13"/>
        <v>0.3333333333333357</v>
      </c>
      <c r="V26" s="124">
        <f t="shared" si="14"/>
        <v>0.11111111111111269</v>
      </c>
      <c r="W26" s="124">
        <f t="shared" si="15"/>
        <v>1.0000000000000142</v>
      </c>
      <c r="X26" s="124"/>
      <c r="Y26" s="124">
        <f t="shared" si="16"/>
        <v>0</v>
      </c>
      <c r="Z26" s="124">
        <f t="shared" si="17"/>
        <v>1.8333333333333321</v>
      </c>
      <c r="AA26" s="124">
        <f t="shared" si="18"/>
        <v>3.3611111111111067</v>
      </c>
      <c r="AB26" s="124">
        <f t="shared" si="19"/>
        <v>0</v>
      </c>
      <c r="AC26" s="124"/>
      <c r="AD26" s="124">
        <f t="shared" si="20"/>
        <v>0</v>
      </c>
      <c r="AE26" s="124">
        <f t="shared" si="21"/>
        <v>3.3333333333333321</v>
      </c>
      <c r="AF26" s="124">
        <f t="shared" si="22"/>
        <v>11.111111111111104</v>
      </c>
      <c r="AG26" s="124">
        <f t="shared" si="23"/>
        <v>0</v>
      </c>
      <c r="AH26" s="124"/>
      <c r="AI26" s="124">
        <f t="shared" si="24"/>
        <v>0</v>
      </c>
      <c r="AJ26" s="124">
        <f t="shared" si="25"/>
        <v>-1.8999999999999986</v>
      </c>
      <c r="AK26" s="124">
        <f t="shared" si="26"/>
        <v>3.6099999999999945</v>
      </c>
      <c r="AL26" s="124">
        <f t="shared" si="27"/>
        <v>0</v>
      </c>
      <c r="AM26" s="124">
        <v>4</v>
      </c>
      <c r="AN26" s="124">
        <f t="shared" si="28"/>
        <v>130</v>
      </c>
      <c r="AO26" s="124">
        <f t="shared" si="29"/>
        <v>0.75</v>
      </c>
      <c r="AP26" s="124">
        <f t="shared" si="30"/>
        <v>0.5625</v>
      </c>
      <c r="AQ26" s="124">
        <f t="shared" si="31"/>
        <v>2.25</v>
      </c>
      <c r="AR26" s="124"/>
      <c r="AS26" s="124">
        <f t="shared" si="32"/>
        <v>0</v>
      </c>
      <c r="AT26" s="124">
        <f t="shared" si="33"/>
        <v>3.3000000000000007</v>
      </c>
      <c r="AU26" s="124">
        <f t="shared" si="34"/>
        <v>10.890000000000004</v>
      </c>
      <c r="AV26" s="124">
        <f t="shared" si="35"/>
        <v>0</v>
      </c>
      <c r="AW26" s="124"/>
      <c r="AX26" s="124">
        <f t="shared" si="36"/>
        <v>0</v>
      </c>
      <c r="AY26" s="124">
        <f t="shared" si="37"/>
        <v>4.7777777777777786</v>
      </c>
      <c r="AZ26" s="124">
        <f t="shared" si="38"/>
        <v>22.827160493827169</v>
      </c>
      <c r="BA26" s="124">
        <f t="shared" si="39"/>
        <v>0</v>
      </c>
      <c r="BB26" s="124"/>
      <c r="BC26" s="124">
        <f t="shared" si="40"/>
        <v>0</v>
      </c>
      <c r="BD26" s="124">
        <f t="shared" si="41"/>
        <v>5.4210526315789487</v>
      </c>
      <c r="BE26" s="124">
        <f t="shared" si="42"/>
        <v>29.387811634349045</v>
      </c>
      <c r="BF26" s="124">
        <f t="shared" si="43"/>
        <v>0</v>
      </c>
      <c r="BG26" s="124"/>
      <c r="BH26" s="124">
        <f t="shared" si="44"/>
        <v>0</v>
      </c>
      <c r="BI26" s="124">
        <f t="shared" si="45"/>
        <v>6.1499999999999986</v>
      </c>
      <c r="BJ26" s="124">
        <f t="shared" si="46"/>
        <v>37.822499999999984</v>
      </c>
      <c r="BK26" s="124">
        <f t="shared" si="47"/>
        <v>0</v>
      </c>
      <c r="BL26" s="124"/>
      <c r="BM26" s="124">
        <f t="shared" si="48"/>
        <v>0</v>
      </c>
      <c r="BN26" s="124">
        <f t="shared" si="49"/>
        <v>7.75</v>
      </c>
      <c r="BO26" s="124">
        <f t="shared" si="50"/>
        <v>60.0625</v>
      </c>
      <c r="BP26" s="124">
        <f t="shared" si="51"/>
        <v>0</v>
      </c>
      <c r="BQ26" s="124"/>
      <c r="BR26" s="124">
        <f t="shared" si="52"/>
        <v>0</v>
      </c>
      <c r="BS26" s="124">
        <f t="shared" si="53"/>
        <v>7.6818181818181834</v>
      </c>
      <c r="BT26" s="124">
        <f t="shared" si="54"/>
        <v>59.010330578512423</v>
      </c>
      <c r="BU26" s="124">
        <f t="shared" si="55"/>
        <v>0</v>
      </c>
      <c r="BV26" s="124"/>
      <c r="BW26" s="124">
        <f t="shared" si="56"/>
        <v>0</v>
      </c>
      <c r="BX26" s="124">
        <f t="shared" si="57"/>
        <v>9.25</v>
      </c>
      <c r="BY26" s="124">
        <f t="shared" si="58"/>
        <v>85.5625</v>
      </c>
      <c r="BZ26" s="124">
        <f t="shared" si="59"/>
        <v>0</v>
      </c>
      <c r="CA26" s="124"/>
      <c r="CB26" s="124">
        <f t="shared" si="60"/>
        <v>0</v>
      </c>
      <c r="CC26" s="124">
        <f t="shared" si="61"/>
        <v>10.55</v>
      </c>
      <c r="CD26" s="124">
        <f t="shared" si="62"/>
        <v>111.30250000000001</v>
      </c>
      <c r="CE26" s="124">
        <f t="shared" si="63"/>
        <v>0</v>
      </c>
      <c r="CF26" s="124"/>
      <c r="CG26" s="124">
        <f t="shared" si="64"/>
        <v>0</v>
      </c>
      <c r="CH26" s="124">
        <f t="shared" si="65"/>
        <v>11.649999999999999</v>
      </c>
      <c r="CI26" s="124">
        <f t="shared" si="66"/>
        <v>135.72249999999997</v>
      </c>
      <c r="CJ26" s="124">
        <f t="shared" si="67"/>
        <v>0</v>
      </c>
      <c r="CK26" s="124"/>
      <c r="CL26" s="124">
        <f t="shared" si="68"/>
        <v>0</v>
      </c>
      <c r="CM26" s="124">
        <f t="shared" si="69"/>
        <v>12.105263157894736</v>
      </c>
      <c r="CN26" s="124">
        <f t="shared" si="70"/>
        <v>146.53739612188363</v>
      </c>
      <c r="CO26" s="124">
        <f t="shared" si="71"/>
        <v>0</v>
      </c>
      <c r="CP26" s="124"/>
      <c r="CQ26" s="124">
        <f t="shared" si="72"/>
        <v>0</v>
      </c>
      <c r="CR26" s="124">
        <f t="shared" si="73"/>
        <v>12.8</v>
      </c>
      <c r="CS26" s="124">
        <f t="shared" si="74"/>
        <v>163.84000000000003</v>
      </c>
      <c r="CT26" s="124">
        <f t="shared" si="75"/>
        <v>0</v>
      </c>
      <c r="CU26" s="124"/>
      <c r="CV26" s="124">
        <f t="shared" si="76"/>
        <v>0</v>
      </c>
      <c r="CW26" s="124">
        <f t="shared" si="77"/>
        <v>14.05</v>
      </c>
      <c r="CX26" s="124">
        <f t="shared" si="78"/>
        <v>197.40250000000003</v>
      </c>
      <c r="CY26" s="124">
        <f t="shared" si="79"/>
        <v>0</v>
      </c>
      <c r="CZ26" s="123"/>
      <c r="DA26" s="124">
        <f t="shared" si="80"/>
        <v>0</v>
      </c>
      <c r="DB26" s="124">
        <f t="shared" si="81"/>
        <v>15.966666666666665</v>
      </c>
      <c r="DC26" s="124">
        <f t="shared" si="82"/>
        <v>254.93444444444438</v>
      </c>
      <c r="DD26" s="123">
        <f t="shared" si="83"/>
        <v>0</v>
      </c>
    </row>
    <row r="27" spans="1:108">
      <c r="A27" s="126">
        <f t="shared" si="84"/>
        <v>33</v>
      </c>
      <c r="B27" s="136" t="s">
        <v>48</v>
      </c>
      <c r="C27" s="135">
        <f t="shared" si="85"/>
        <v>33.9</v>
      </c>
      <c r="D27" s="124"/>
      <c r="E27" s="124">
        <f t="shared" si="0"/>
        <v>0</v>
      </c>
      <c r="F27" s="124">
        <f t="shared" si="1"/>
        <v>-7</v>
      </c>
      <c r="G27" s="124">
        <f t="shared" si="2"/>
        <v>49</v>
      </c>
      <c r="H27" s="124">
        <f t="shared" si="3"/>
        <v>0</v>
      </c>
      <c r="I27" s="124"/>
      <c r="J27" s="124">
        <f t="shared" si="4"/>
        <v>0</v>
      </c>
      <c r="K27" s="124">
        <f t="shared" si="5"/>
        <v>-2.6000000000000014</v>
      </c>
      <c r="L27" s="124">
        <f t="shared" si="6"/>
        <v>6.7600000000000078</v>
      </c>
      <c r="M27" s="124">
        <f t="shared" si="7"/>
        <v>0</v>
      </c>
      <c r="N27" s="124">
        <v>4</v>
      </c>
      <c r="O27" s="124">
        <f t="shared" si="8"/>
        <v>134</v>
      </c>
      <c r="P27" s="124">
        <f t="shared" si="9"/>
        <v>0.5714285714285694</v>
      </c>
      <c r="Q27" s="124">
        <f t="shared" si="10"/>
        <v>0.32653061224489566</v>
      </c>
      <c r="R27" s="124">
        <f t="shared" si="11"/>
        <v>1.3061224489795826</v>
      </c>
      <c r="S27" s="124">
        <v>6</v>
      </c>
      <c r="T27" s="124">
        <f t="shared" si="12"/>
        <v>201</v>
      </c>
      <c r="U27" s="124">
        <f t="shared" si="13"/>
        <v>1.3333333333333357</v>
      </c>
      <c r="V27" s="124">
        <f t="shared" si="14"/>
        <v>1.7777777777777841</v>
      </c>
      <c r="W27" s="124">
        <f t="shared" si="15"/>
        <v>10.666666666666705</v>
      </c>
      <c r="X27" s="124"/>
      <c r="Y27" s="124">
        <f t="shared" si="16"/>
        <v>0</v>
      </c>
      <c r="Z27" s="124">
        <f t="shared" si="17"/>
        <v>2.8333333333333321</v>
      </c>
      <c r="AA27" s="124">
        <f t="shared" si="18"/>
        <v>8.0277777777777715</v>
      </c>
      <c r="AB27" s="124">
        <f t="shared" si="19"/>
        <v>0</v>
      </c>
      <c r="AC27" s="124"/>
      <c r="AD27" s="124">
        <f t="shared" si="20"/>
        <v>0</v>
      </c>
      <c r="AE27" s="124">
        <f t="shared" si="21"/>
        <v>4.3333333333333321</v>
      </c>
      <c r="AF27" s="124">
        <f t="shared" si="22"/>
        <v>18.777777777777768</v>
      </c>
      <c r="AG27" s="124">
        <f t="shared" si="23"/>
        <v>0</v>
      </c>
      <c r="AH27" s="124">
        <v>3</v>
      </c>
      <c r="AI27" s="124">
        <f t="shared" si="24"/>
        <v>100.5</v>
      </c>
      <c r="AJ27" s="124">
        <f t="shared" si="25"/>
        <v>-0.89999999999999858</v>
      </c>
      <c r="AK27" s="124">
        <f t="shared" si="26"/>
        <v>0.80999999999999739</v>
      </c>
      <c r="AL27" s="124">
        <f t="shared" si="27"/>
        <v>2.4299999999999922</v>
      </c>
      <c r="AM27" s="124">
        <v>2</v>
      </c>
      <c r="AN27" s="124">
        <f t="shared" si="28"/>
        <v>67</v>
      </c>
      <c r="AO27" s="124">
        <f t="shared" si="29"/>
        <v>1.75</v>
      </c>
      <c r="AP27" s="124">
        <f t="shared" si="30"/>
        <v>3.0625</v>
      </c>
      <c r="AQ27" s="124">
        <f t="shared" si="31"/>
        <v>6.125</v>
      </c>
      <c r="AR27" s="124"/>
      <c r="AS27" s="124">
        <f t="shared" si="32"/>
        <v>0</v>
      </c>
      <c r="AT27" s="124">
        <f t="shared" si="33"/>
        <v>4.3000000000000007</v>
      </c>
      <c r="AU27" s="124">
        <f t="shared" si="34"/>
        <v>18.490000000000006</v>
      </c>
      <c r="AV27" s="124">
        <f t="shared" si="35"/>
        <v>0</v>
      </c>
      <c r="AW27" s="124"/>
      <c r="AX27" s="124">
        <f t="shared" si="36"/>
        <v>0</v>
      </c>
      <c r="AY27" s="124">
        <f t="shared" si="37"/>
        <v>5.7777777777777786</v>
      </c>
      <c r="AZ27" s="124">
        <f t="shared" si="38"/>
        <v>33.382716049382722</v>
      </c>
      <c r="BA27" s="124">
        <f t="shared" si="39"/>
        <v>0</v>
      </c>
      <c r="BB27" s="124"/>
      <c r="BC27" s="124">
        <f t="shared" si="40"/>
        <v>0</v>
      </c>
      <c r="BD27" s="124">
        <f t="shared" si="41"/>
        <v>6.4210526315789487</v>
      </c>
      <c r="BE27" s="124">
        <f t="shared" si="42"/>
        <v>41.229916897506939</v>
      </c>
      <c r="BF27" s="124">
        <f t="shared" si="43"/>
        <v>0</v>
      </c>
      <c r="BG27" s="124"/>
      <c r="BH27" s="124">
        <f t="shared" si="44"/>
        <v>0</v>
      </c>
      <c r="BI27" s="124">
        <f t="shared" si="45"/>
        <v>7.1499999999999986</v>
      </c>
      <c r="BJ27" s="124">
        <f t="shared" si="46"/>
        <v>51.122499999999981</v>
      </c>
      <c r="BK27" s="124">
        <f t="shared" si="47"/>
        <v>0</v>
      </c>
      <c r="BL27" s="124"/>
      <c r="BM27" s="124">
        <f t="shared" si="48"/>
        <v>0</v>
      </c>
      <c r="BN27" s="124">
        <f t="shared" si="49"/>
        <v>8.75</v>
      </c>
      <c r="BO27" s="124">
        <f t="shared" si="50"/>
        <v>76.5625</v>
      </c>
      <c r="BP27" s="124">
        <f t="shared" si="51"/>
        <v>0</v>
      </c>
      <c r="BQ27" s="124"/>
      <c r="BR27" s="124">
        <f t="shared" si="52"/>
        <v>0</v>
      </c>
      <c r="BS27" s="124">
        <f t="shared" si="53"/>
        <v>8.6818181818181834</v>
      </c>
      <c r="BT27" s="124">
        <f t="shared" si="54"/>
        <v>75.373966942148783</v>
      </c>
      <c r="BU27" s="124">
        <f t="shared" si="55"/>
        <v>0</v>
      </c>
      <c r="BV27" s="124"/>
      <c r="BW27" s="124">
        <f t="shared" si="56"/>
        <v>0</v>
      </c>
      <c r="BX27" s="124">
        <f t="shared" si="57"/>
        <v>10.25</v>
      </c>
      <c r="BY27" s="124">
        <f t="shared" si="58"/>
        <v>105.0625</v>
      </c>
      <c r="BZ27" s="124">
        <f t="shared" si="59"/>
        <v>0</v>
      </c>
      <c r="CA27" s="124"/>
      <c r="CB27" s="124">
        <f t="shared" si="60"/>
        <v>0</v>
      </c>
      <c r="CC27" s="124">
        <f t="shared" si="61"/>
        <v>11.55</v>
      </c>
      <c r="CD27" s="124">
        <f t="shared" si="62"/>
        <v>133.4025</v>
      </c>
      <c r="CE27" s="124">
        <f t="shared" si="63"/>
        <v>0</v>
      </c>
      <c r="CF27" s="124"/>
      <c r="CG27" s="124">
        <f t="shared" si="64"/>
        <v>0</v>
      </c>
      <c r="CH27" s="124">
        <f t="shared" si="65"/>
        <v>12.649999999999999</v>
      </c>
      <c r="CI27" s="124">
        <f t="shared" si="66"/>
        <v>160.02249999999995</v>
      </c>
      <c r="CJ27" s="124">
        <f t="shared" si="67"/>
        <v>0</v>
      </c>
      <c r="CK27" s="124"/>
      <c r="CL27" s="124">
        <f t="shared" si="68"/>
        <v>0</v>
      </c>
      <c r="CM27" s="124">
        <f t="shared" si="69"/>
        <v>13.105263157894736</v>
      </c>
      <c r="CN27" s="124">
        <f t="shared" si="70"/>
        <v>171.74792243767311</v>
      </c>
      <c r="CO27" s="124">
        <f t="shared" si="71"/>
        <v>0</v>
      </c>
      <c r="CP27" s="124"/>
      <c r="CQ27" s="124">
        <f t="shared" si="72"/>
        <v>0</v>
      </c>
      <c r="CR27" s="124">
        <f t="shared" si="73"/>
        <v>13.8</v>
      </c>
      <c r="CS27" s="124">
        <f t="shared" si="74"/>
        <v>190.44000000000003</v>
      </c>
      <c r="CT27" s="124">
        <f t="shared" si="75"/>
        <v>0</v>
      </c>
      <c r="CU27" s="124"/>
      <c r="CV27" s="124">
        <f t="shared" si="76"/>
        <v>0</v>
      </c>
      <c r="CW27" s="124">
        <f t="shared" si="77"/>
        <v>15.05</v>
      </c>
      <c r="CX27" s="124">
        <f t="shared" si="78"/>
        <v>226.50250000000003</v>
      </c>
      <c r="CY27" s="124">
        <f t="shared" si="79"/>
        <v>0</v>
      </c>
      <c r="CZ27" s="123"/>
      <c r="DA27" s="124">
        <f t="shared" si="80"/>
        <v>0</v>
      </c>
      <c r="DB27" s="124">
        <f t="shared" si="81"/>
        <v>16.966666666666665</v>
      </c>
      <c r="DC27" s="124">
        <f t="shared" si="82"/>
        <v>287.86777777777775</v>
      </c>
      <c r="DD27" s="123">
        <f t="shared" si="83"/>
        <v>0</v>
      </c>
    </row>
    <row r="28" spans="1:108">
      <c r="A28" s="126">
        <f t="shared" si="84"/>
        <v>34</v>
      </c>
      <c r="B28" s="136" t="s">
        <v>48</v>
      </c>
      <c r="C28" s="135">
        <f t="shared" si="85"/>
        <v>34.9</v>
      </c>
      <c r="D28" s="124"/>
      <c r="E28" s="124">
        <f t="shared" si="0"/>
        <v>0</v>
      </c>
      <c r="F28" s="124">
        <f t="shared" si="1"/>
        <v>-6</v>
      </c>
      <c r="G28" s="124">
        <f t="shared" si="2"/>
        <v>36</v>
      </c>
      <c r="H28" s="124">
        <f t="shared" si="3"/>
        <v>0</v>
      </c>
      <c r="I28" s="124">
        <v>1</v>
      </c>
      <c r="J28" s="124">
        <f t="shared" si="4"/>
        <v>34.5</v>
      </c>
      <c r="K28" s="124">
        <f t="shared" si="5"/>
        <v>-1.6000000000000014</v>
      </c>
      <c r="L28" s="124">
        <f t="shared" si="6"/>
        <v>2.5600000000000045</v>
      </c>
      <c r="M28" s="124">
        <f t="shared" si="7"/>
        <v>2.5600000000000045</v>
      </c>
      <c r="N28" s="124"/>
      <c r="O28" s="124">
        <f t="shared" si="8"/>
        <v>0</v>
      </c>
      <c r="P28" s="124">
        <f t="shared" si="9"/>
        <v>1.5714285714285694</v>
      </c>
      <c r="Q28" s="124">
        <f t="shared" si="10"/>
        <v>2.4693877551020345</v>
      </c>
      <c r="R28" s="124">
        <f t="shared" si="11"/>
        <v>0</v>
      </c>
      <c r="S28" s="124"/>
      <c r="T28" s="124">
        <f t="shared" si="12"/>
        <v>0</v>
      </c>
      <c r="U28" s="124">
        <f t="shared" si="13"/>
        <v>2.3333333333333357</v>
      </c>
      <c r="V28" s="124">
        <f t="shared" si="14"/>
        <v>5.4444444444444553</v>
      </c>
      <c r="W28" s="124">
        <f t="shared" si="15"/>
        <v>0</v>
      </c>
      <c r="X28" s="124"/>
      <c r="Y28" s="124">
        <f t="shared" si="16"/>
        <v>0</v>
      </c>
      <c r="Z28" s="124">
        <f t="shared" si="17"/>
        <v>3.8333333333333321</v>
      </c>
      <c r="AA28" s="124">
        <f t="shared" si="18"/>
        <v>14.694444444444436</v>
      </c>
      <c r="AB28" s="124">
        <f t="shared" si="19"/>
        <v>0</v>
      </c>
      <c r="AC28" s="124"/>
      <c r="AD28" s="124">
        <f t="shared" si="20"/>
        <v>0</v>
      </c>
      <c r="AE28" s="124">
        <f t="shared" si="21"/>
        <v>5.3333333333333321</v>
      </c>
      <c r="AF28" s="124">
        <f t="shared" si="22"/>
        <v>28.444444444444432</v>
      </c>
      <c r="AG28" s="124">
        <f t="shared" si="23"/>
        <v>0</v>
      </c>
      <c r="AH28" s="124">
        <v>5</v>
      </c>
      <c r="AI28" s="124">
        <f t="shared" si="24"/>
        <v>172.5</v>
      </c>
      <c r="AJ28" s="124">
        <f t="shared" si="25"/>
        <v>0.10000000000000142</v>
      </c>
      <c r="AK28" s="124">
        <f t="shared" si="26"/>
        <v>1.0000000000000285E-2</v>
      </c>
      <c r="AL28" s="124">
        <f t="shared" si="27"/>
        <v>5.0000000000001425E-2</v>
      </c>
      <c r="AM28" s="124"/>
      <c r="AN28" s="124">
        <f t="shared" si="28"/>
        <v>0</v>
      </c>
      <c r="AO28" s="124">
        <f t="shared" si="29"/>
        <v>2.75</v>
      </c>
      <c r="AP28" s="124">
        <f t="shared" si="30"/>
        <v>7.5625</v>
      </c>
      <c r="AQ28" s="124">
        <f t="shared" si="31"/>
        <v>0</v>
      </c>
      <c r="AR28" s="124"/>
      <c r="AS28" s="124">
        <f t="shared" si="32"/>
        <v>0</v>
      </c>
      <c r="AT28" s="124">
        <f t="shared" si="33"/>
        <v>5.3000000000000007</v>
      </c>
      <c r="AU28" s="124">
        <f t="shared" si="34"/>
        <v>28.090000000000007</v>
      </c>
      <c r="AV28" s="124">
        <f t="shared" si="35"/>
        <v>0</v>
      </c>
      <c r="AW28" s="124"/>
      <c r="AX28" s="124">
        <f t="shared" si="36"/>
        <v>0</v>
      </c>
      <c r="AY28" s="124">
        <f t="shared" si="37"/>
        <v>6.7777777777777786</v>
      </c>
      <c r="AZ28" s="124">
        <f t="shared" si="38"/>
        <v>45.938271604938279</v>
      </c>
      <c r="BA28" s="124">
        <f t="shared" si="39"/>
        <v>0</v>
      </c>
      <c r="BB28" s="124"/>
      <c r="BC28" s="124">
        <f t="shared" si="40"/>
        <v>0</v>
      </c>
      <c r="BD28" s="124">
        <f t="shared" si="41"/>
        <v>7.4210526315789487</v>
      </c>
      <c r="BE28" s="124">
        <f t="shared" si="42"/>
        <v>55.072022160664837</v>
      </c>
      <c r="BF28" s="124">
        <f t="shared" si="43"/>
        <v>0</v>
      </c>
      <c r="BG28" s="124"/>
      <c r="BH28" s="124">
        <f t="shared" si="44"/>
        <v>0</v>
      </c>
      <c r="BI28" s="124">
        <f t="shared" si="45"/>
        <v>8.1499999999999986</v>
      </c>
      <c r="BJ28" s="124">
        <f t="shared" si="46"/>
        <v>66.422499999999971</v>
      </c>
      <c r="BK28" s="124">
        <f t="shared" si="47"/>
        <v>0</v>
      </c>
      <c r="BL28" s="124"/>
      <c r="BM28" s="124">
        <f t="shared" si="48"/>
        <v>0</v>
      </c>
      <c r="BN28" s="124">
        <f t="shared" si="49"/>
        <v>9.75</v>
      </c>
      <c r="BO28" s="124">
        <f t="shared" si="50"/>
        <v>95.0625</v>
      </c>
      <c r="BP28" s="124">
        <f t="shared" si="51"/>
        <v>0</v>
      </c>
      <c r="BQ28" s="124"/>
      <c r="BR28" s="124">
        <f t="shared" si="52"/>
        <v>0</v>
      </c>
      <c r="BS28" s="124">
        <f t="shared" si="53"/>
        <v>9.6818181818181834</v>
      </c>
      <c r="BT28" s="124">
        <f t="shared" si="54"/>
        <v>93.737603305785157</v>
      </c>
      <c r="BU28" s="124">
        <f t="shared" si="55"/>
        <v>0</v>
      </c>
      <c r="BV28" s="124"/>
      <c r="BW28" s="124">
        <f t="shared" si="56"/>
        <v>0</v>
      </c>
      <c r="BX28" s="124">
        <f t="shared" si="57"/>
        <v>11.25</v>
      </c>
      <c r="BY28" s="124">
        <f t="shared" si="58"/>
        <v>126.5625</v>
      </c>
      <c r="BZ28" s="124">
        <f t="shared" si="59"/>
        <v>0</v>
      </c>
      <c r="CA28" s="124"/>
      <c r="CB28" s="124">
        <f t="shared" si="60"/>
        <v>0</v>
      </c>
      <c r="CC28" s="124">
        <f t="shared" si="61"/>
        <v>12.55</v>
      </c>
      <c r="CD28" s="124">
        <f t="shared" si="62"/>
        <v>157.50250000000003</v>
      </c>
      <c r="CE28" s="124">
        <f t="shared" si="63"/>
        <v>0</v>
      </c>
      <c r="CF28" s="124"/>
      <c r="CG28" s="124">
        <f t="shared" si="64"/>
        <v>0</v>
      </c>
      <c r="CH28" s="124">
        <f t="shared" si="65"/>
        <v>13.649999999999999</v>
      </c>
      <c r="CI28" s="124">
        <f t="shared" si="66"/>
        <v>186.32249999999996</v>
      </c>
      <c r="CJ28" s="124">
        <f t="shared" si="67"/>
        <v>0</v>
      </c>
      <c r="CK28" s="124"/>
      <c r="CL28" s="124">
        <f t="shared" si="68"/>
        <v>0</v>
      </c>
      <c r="CM28" s="124">
        <f t="shared" si="69"/>
        <v>14.105263157894736</v>
      </c>
      <c r="CN28" s="124">
        <f t="shared" si="70"/>
        <v>198.95844875346259</v>
      </c>
      <c r="CO28" s="124">
        <f t="shared" si="71"/>
        <v>0</v>
      </c>
      <c r="CP28" s="124"/>
      <c r="CQ28" s="124">
        <f t="shared" si="72"/>
        <v>0</v>
      </c>
      <c r="CR28" s="124">
        <f t="shared" si="73"/>
        <v>14.8</v>
      </c>
      <c r="CS28" s="124">
        <f t="shared" si="74"/>
        <v>219.04000000000002</v>
      </c>
      <c r="CT28" s="124">
        <f t="shared" si="75"/>
        <v>0</v>
      </c>
      <c r="CU28" s="124"/>
      <c r="CV28" s="124">
        <f t="shared" si="76"/>
        <v>0</v>
      </c>
      <c r="CW28" s="124">
        <f t="shared" si="77"/>
        <v>16.05</v>
      </c>
      <c r="CX28" s="124">
        <f t="shared" si="78"/>
        <v>257.60250000000002</v>
      </c>
      <c r="CY28" s="124">
        <f t="shared" si="79"/>
        <v>0</v>
      </c>
      <c r="CZ28" s="123"/>
      <c r="DA28" s="124">
        <f t="shared" si="80"/>
        <v>0</v>
      </c>
      <c r="DB28" s="124">
        <f t="shared" si="81"/>
        <v>17.966666666666665</v>
      </c>
      <c r="DC28" s="124">
        <f t="shared" si="82"/>
        <v>322.80111111111103</v>
      </c>
      <c r="DD28" s="123">
        <f t="shared" si="83"/>
        <v>0</v>
      </c>
    </row>
    <row r="29" spans="1:108">
      <c r="A29" s="126">
        <f t="shared" si="84"/>
        <v>35</v>
      </c>
      <c r="B29" s="136" t="s">
        <v>48</v>
      </c>
      <c r="C29" s="135">
        <f t="shared" si="85"/>
        <v>35.9</v>
      </c>
      <c r="D29" s="124"/>
      <c r="E29" s="124">
        <f t="shared" si="0"/>
        <v>0</v>
      </c>
      <c r="F29" s="124">
        <f t="shared" si="1"/>
        <v>-5</v>
      </c>
      <c r="G29" s="124">
        <f t="shared" si="2"/>
        <v>25</v>
      </c>
      <c r="H29" s="124">
        <f t="shared" si="3"/>
        <v>0</v>
      </c>
      <c r="I29" s="124"/>
      <c r="J29" s="124">
        <f t="shared" si="4"/>
        <v>0</v>
      </c>
      <c r="K29" s="124">
        <f t="shared" si="5"/>
        <v>-0.60000000000000142</v>
      </c>
      <c r="L29" s="124">
        <f t="shared" si="6"/>
        <v>0.36000000000000171</v>
      </c>
      <c r="M29" s="124">
        <f t="shared" si="7"/>
        <v>0</v>
      </c>
      <c r="N29" s="124"/>
      <c r="O29" s="124">
        <f t="shared" si="8"/>
        <v>0</v>
      </c>
      <c r="P29" s="124">
        <f t="shared" si="9"/>
        <v>2.5714285714285694</v>
      </c>
      <c r="Q29" s="124">
        <f t="shared" si="10"/>
        <v>6.6122448979591733</v>
      </c>
      <c r="R29" s="124">
        <f t="shared" si="11"/>
        <v>0</v>
      </c>
      <c r="S29" s="124"/>
      <c r="T29" s="124">
        <f t="shared" si="12"/>
        <v>0</v>
      </c>
      <c r="U29" s="124">
        <f t="shared" si="13"/>
        <v>3.3333333333333357</v>
      </c>
      <c r="V29" s="124">
        <f t="shared" si="14"/>
        <v>11.111111111111127</v>
      </c>
      <c r="W29" s="124">
        <f t="shared" si="15"/>
        <v>0</v>
      </c>
      <c r="X29" s="124"/>
      <c r="Y29" s="124">
        <f t="shared" si="16"/>
        <v>0</v>
      </c>
      <c r="Z29" s="124">
        <f t="shared" si="17"/>
        <v>4.8333333333333321</v>
      </c>
      <c r="AA29" s="124">
        <f t="shared" si="18"/>
        <v>23.3611111111111</v>
      </c>
      <c r="AB29" s="124">
        <f t="shared" si="19"/>
        <v>0</v>
      </c>
      <c r="AC29" s="124"/>
      <c r="AD29" s="124">
        <f t="shared" si="20"/>
        <v>0</v>
      </c>
      <c r="AE29" s="124">
        <f t="shared" si="21"/>
        <v>6.3333333333333321</v>
      </c>
      <c r="AF29" s="124">
        <f t="shared" si="22"/>
        <v>40.111111111111093</v>
      </c>
      <c r="AG29" s="124">
        <f t="shared" si="23"/>
        <v>0</v>
      </c>
      <c r="AH29" s="124">
        <v>2</v>
      </c>
      <c r="AI29" s="124">
        <f t="shared" si="24"/>
        <v>71</v>
      </c>
      <c r="AJ29" s="124">
        <f t="shared" si="25"/>
        <v>1.1000000000000014</v>
      </c>
      <c r="AK29" s="124">
        <f t="shared" si="26"/>
        <v>1.2100000000000031</v>
      </c>
      <c r="AL29" s="124">
        <f t="shared" si="27"/>
        <v>2.4200000000000061</v>
      </c>
      <c r="AM29" s="124"/>
      <c r="AN29" s="124">
        <f t="shared" si="28"/>
        <v>0</v>
      </c>
      <c r="AO29" s="124">
        <f t="shared" si="29"/>
        <v>3.75</v>
      </c>
      <c r="AP29" s="124">
        <f t="shared" si="30"/>
        <v>14.0625</v>
      </c>
      <c r="AQ29" s="124">
        <f t="shared" si="31"/>
        <v>0</v>
      </c>
      <c r="AR29" s="124"/>
      <c r="AS29" s="124">
        <f t="shared" si="32"/>
        <v>0</v>
      </c>
      <c r="AT29" s="124">
        <f t="shared" si="33"/>
        <v>6.3000000000000007</v>
      </c>
      <c r="AU29" s="124">
        <f t="shared" si="34"/>
        <v>39.690000000000012</v>
      </c>
      <c r="AV29" s="124">
        <f t="shared" si="35"/>
        <v>0</v>
      </c>
      <c r="AW29" s="124"/>
      <c r="AX29" s="124">
        <f t="shared" si="36"/>
        <v>0</v>
      </c>
      <c r="AY29" s="124">
        <f t="shared" si="37"/>
        <v>7.7777777777777786</v>
      </c>
      <c r="AZ29" s="124">
        <f t="shared" si="38"/>
        <v>60.493827160493836</v>
      </c>
      <c r="BA29" s="124">
        <f t="shared" si="39"/>
        <v>0</v>
      </c>
      <c r="BB29" s="124"/>
      <c r="BC29" s="124">
        <f t="shared" si="40"/>
        <v>0</v>
      </c>
      <c r="BD29" s="124">
        <f t="shared" si="41"/>
        <v>8.4210526315789487</v>
      </c>
      <c r="BE29" s="124">
        <f t="shared" si="42"/>
        <v>70.914127423822734</v>
      </c>
      <c r="BF29" s="124">
        <f t="shared" si="43"/>
        <v>0</v>
      </c>
      <c r="BG29" s="124"/>
      <c r="BH29" s="124">
        <f t="shared" si="44"/>
        <v>0</v>
      </c>
      <c r="BI29" s="124">
        <f t="shared" si="45"/>
        <v>9.1499999999999986</v>
      </c>
      <c r="BJ29" s="124">
        <f t="shared" si="46"/>
        <v>83.722499999999968</v>
      </c>
      <c r="BK29" s="124">
        <f t="shared" si="47"/>
        <v>0</v>
      </c>
      <c r="BL29" s="124"/>
      <c r="BM29" s="124">
        <f t="shared" si="48"/>
        <v>0</v>
      </c>
      <c r="BN29" s="124">
        <f t="shared" si="49"/>
        <v>10.75</v>
      </c>
      <c r="BO29" s="124">
        <f t="shared" si="50"/>
        <v>115.5625</v>
      </c>
      <c r="BP29" s="124">
        <f t="shared" si="51"/>
        <v>0</v>
      </c>
      <c r="BQ29" s="124"/>
      <c r="BR29" s="124">
        <f t="shared" si="52"/>
        <v>0</v>
      </c>
      <c r="BS29" s="124">
        <f t="shared" si="53"/>
        <v>10.681818181818183</v>
      </c>
      <c r="BT29" s="124">
        <f t="shared" si="54"/>
        <v>114.10123966942152</v>
      </c>
      <c r="BU29" s="124">
        <f t="shared" si="55"/>
        <v>0</v>
      </c>
      <c r="BV29" s="124"/>
      <c r="BW29" s="124">
        <f t="shared" si="56"/>
        <v>0</v>
      </c>
      <c r="BX29" s="124">
        <f t="shared" si="57"/>
        <v>12.25</v>
      </c>
      <c r="BY29" s="124">
        <f t="shared" si="58"/>
        <v>150.0625</v>
      </c>
      <c r="BZ29" s="124">
        <f t="shared" si="59"/>
        <v>0</v>
      </c>
      <c r="CA29" s="124"/>
      <c r="CB29" s="124">
        <f t="shared" si="60"/>
        <v>0</v>
      </c>
      <c r="CC29" s="124">
        <f t="shared" si="61"/>
        <v>13.55</v>
      </c>
      <c r="CD29" s="124">
        <f t="shared" si="62"/>
        <v>183.60250000000002</v>
      </c>
      <c r="CE29" s="124">
        <f t="shared" si="63"/>
        <v>0</v>
      </c>
      <c r="CF29" s="124"/>
      <c r="CG29" s="124">
        <f t="shared" si="64"/>
        <v>0</v>
      </c>
      <c r="CH29" s="124">
        <f t="shared" si="65"/>
        <v>14.649999999999999</v>
      </c>
      <c r="CI29" s="124">
        <f t="shared" si="66"/>
        <v>214.62249999999995</v>
      </c>
      <c r="CJ29" s="124">
        <f t="shared" si="67"/>
        <v>0</v>
      </c>
      <c r="CK29" s="124"/>
      <c r="CL29" s="124">
        <f t="shared" si="68"/>
        <v>0</v>
      </c>
      <c r="CM29" s="124">
        <f t="shared" si="69"/>
        <v>15.105263157894736</v>
      </c>
      <c r="CN29" s="124">
        <f t="shared" si="70"/>
        <v>228.16897506925207</v>
      </c>
      <c r="CO29" s="124">
        <f t="shared" si="71"/>
        <v>0</v>
      </c>
      <c r="CP29" s="124"/>
      <c r="CQ29" s="124">
        <f t="shared" si="72"/>
        <v>0</v>
      </c>
      <c r="CR29" s="124">
        <f t="shared" si="73"/>
        <v>15.8</v>
      </c>
      <c r="CS29" s="124">
        <f t="shared" si="74"/>
        <v>249.64000000000001</v>
      </c>
      <c r="CT29" s="124">
        <f t="shared" si="75"/>
        <v>0</v>
      </c>
      <c r="CU29" s="124"/>
      <c r="CV29" s="124">
        <f t="shared" si="76"/>
        <v>0</v>
      </c>
      <c r="CW29" s="124">
        <f t="shared" si="77"/>
        <v>17.05</v>
      </c>
      <c r="CX29" s="124">
        <f t="shared" si="78"/>
        <v>290.70250000000004</v>
      </c>
      <c r="CY29" s="124">
        <f t="shared" si="79"/>
        <v>0</v>
      </c>
      <c r="CZ29" s="123"/>
      <c r="DA29" s="124">
        <f t="shared" si="80"/>
        <v>0</v>
      </c>
      <c r="DB29" s="124">
        <f t="shared" si="81"/>
        <v>18.966666666666665</v>
      </c>
      <c r="DC29" s="124">
        <f t="shared" si="82"/>
        <v>359.73444444444436</v>
      </c>
      <c r="DD29" s="123">
        <f t="shared" si="83"/>
        <v>0</v>
      </c>
    </row>
    <row r="30" spans="1:108">
      <c r="A30" s="126">
        <f t="shared" si="84"/>
        <v>36</v>
      </c>
      <c r="B30" s="136" t="s">
        <v>48</v>
      </c>
      <c r="C30" s="135">
        <f t="shared" si="85"/>
        <v>36.9</v>
      </c>
      <c r="D30" s="124"/>
      <c r="E30" s="124">
        <f t="shared" si="0"/>
        <v>0</v>
      </c>
      <c r="F30" s="124">
        <f t="shared" si="1"/>
        <v>-4</v>
      </c>
      <c r="G30" s="124">
        <f t="shared" si="2"/>
        <v>16</v>
      </c>
      <c r="H30" s="124">
        <f t="shared" si="3"/>
        <v>0</v>
      </c>
      <c r="I30" s="124">
        <v>4</v>
      </c>
      <c r="J30" s="124">
        <f t="shared" si="4"/>
        <v>146</v>
      </c>
      <c r="K30" s="124">
        <f t="shared" si="5"/>
        <v>0.39999999999999858</v>
      </c>
      <c r="L30" s="124">
        <f t="shared" si="6"/>
        <v>0.15999999999999887</v>
      </c>
      <c r="M30" s="124">
        <f t="shared" si="7"/>
        <v>0.63999999999999546</v>
      </c>
      <c r="N30" s="124"/>
      <c r="O30" s="124">
        <f t="shared" si="8"/>
        <v>0</v>
      </c>
      <c r="P30" s="124">
        <f t="shared" si="9"/>
        <v>3.5714285714285694</v>
      </c>
      <c r="Q30" s="124">
        <f t="shared" si="10"/>
        <v>12.755102040816311</v>
      </c>
      <c r="R30" s="124">
        <f t="shared" si="11"/>
        <v>0</v>
      </c>
      <c r="S30" s="124"/>
      <c r="T30" s="124">
        <f t="shared" si="12"/>
        <v>0</v>
      </c>
      <c r="U30" s="124">
        <f t="shared" si="13"/>
        <v>4.3333333333333357</v>
      </c>
      <c r="V30" s="124">
        <f t="shared" si="14"/>
        <v>18.7777777777778</v>
      </c>
      <c r="W30" s="124">
        <f t="shared" si="15"/>
        <v>0</v>
      </c>
      <c r="X30" s="124"/>
      <c r="Y30" s="124">
        <f t="shared" si="16"/>
        <v>0</v>
      </c>
      <c r="Z30" s="124">
        <f t="shared" si="17"/>
        <v>5.8333333333333321</v>
      </c>
      <c r="AA30" s="124">
        <f t="shared" si="18"/>
        <v>34.027777777777764</v>
      </c>
      <c r="AB30" s="124">
        <f t="shared" si="19"/>
        <v>0</v>
      </c>
      <c r="AC30" s="124"/>
      <c r="AD30" s="124">
        <f t="shared" si="20"/>
        <v>0</v>
      </c>
      <c r="AE30" s="124">
        <f t="shared" si="21"/>
        <v>7.3333333333333321</v>
      </c>
      <c r="AF30" s="124">
        <f t="shared" si="22"/>
        <v>53.777777777777757</v>
      </c>
      <c r="AG30" s="124">
        <f t="shared" si="23"/>
        <v>0</v>
      </c>
      <c r="AH30" s="124"/>
      <c r="AI30" s="124">
        <f t="shared" si="24"/>
        <v>0</v>
      </c>
      <c r="AJ30" s="124">
        <f t="shared" si="25"/>
        <v>2.1000000000000014</v>
      </c>
      <c r="AK30" s="124">
        <f t="shared" si="26"/>
        <v>4.4100000000000064</v>
      </c>
      <c r="AL30" s="124">
        <f t="shared" si="27"/>
        <v>0</v>
      </c>
      <c r="AM30" s="124"/>
      <c r="AN30" s="124">
        <f t="shared" si="28"/>
        <v>0</v>
      </c>
      <c r="AO30" s="124">
        <f t="shared" si="29"/>
        <v>4.75</v>
      </c>
      <c r="AP30" s="124">
        <f t="shared" si="30"/>
        <v>22.5625</v>
      </c>
      <c r="AQ30" s="124">
        <f t="shared" si="31"/>
        <v>0</v>
      </c>
      <c r="AR30" s="124"/>
      <c r="AS30" s="124">
        <f t="shared" si="32"/>
        <v>0</v>
      </c>
      <c r="AT30" s="124">
        <f t="shared" si="33"/>
        <v>7.3000000000000007</v>
      </c>
      <c r="AU30" s="124">
        <f t="shared" si="34"/>
        <v>53.290000000000013</v>
      </c>
      <c r="AV30" s="124">
        <f t="shared" si="35"/>
        <v>0</v>
      </c>
      <c r="AW30" s="124"/>
      <c r="AX30" s="124">
        <f t="shared" si="36"/>
        <v>0</v>
      </c>
      <c r="AY30" s="124">
        <f t="shared" si="37"/>
        <v>8.7777777777777786</v>
      </c>
      <c r="AZ30" s="124">
        <f t="shared" si="38"/>
        <v>77.049382716049394</v>
      </c>
      <c r="BA30" s="124">
        <f t="shared" si="39"/>
        <v>0</v>
      </c>
      <c r="BB30" s="124"/>
      <c r="BC30" s="124">
        <f t="shared" si="40"/>
        <v>0</v>
      </c>
      <c r="BD30" s="124">
        <f t="shared" si="41"/>
        <v>9.4210526315789487</v>
      </c>
      <c r="BE30" s="124">
        <f t="shared" si="42"/>
        <v>88.756232686980638</v>
      </c>
      <c r="BF30" s="124">
        <f t="shared" si="43"/>
        <v>0</v>
      </c>
      <c r="BG30" s="124"/>
      <c r="BH30" s="124">
        <f t="shared" si="44"/>
        <v>0</v>
      </c>
      <c r="BI30" s="124">
        <f t="shared" si="45"/>
        <v>10.149999999999999</v>
      </c>
      <c r="BJ30" s="124">
        <f t="shared" si="46"/>
        <v>103.02249999999997</v>
      </c>
      <c r="BK30" s="124">
        <f t="shared" si="47"/>
        <v>0</v>
      </c>
      <c r="BL30" s="124"/>
      <c r="BM30" s="124">
        <f t="shared" si="48"/>
        <v>0</v>
      </c>
      <c r="BN30" s="124">
        <f t="shared" si="49"/>
        <v>11.75</v>
      </c>
      <c r="BO30" s="124">
        <f t="shared" si="50"/>
        <v>138.0625</v>
      </c>
      <c r="BP30" s="124">
        <f t="shared" si="51"/>
        <v>0</v>
      </c>
      <c r="BQ30" s="124"/>
      <c r="BR30" s="124">
        <f t="shared" si="52"/>
        <v>0</v>
      </c>
      <c r="BS30" s="124">
        <f t="shared" si="53"/>
        <v>11.681818181818183</v>
      </c>
      <c r="BT30" s="124">
        <f t="shared" si="54"/>
        <v>136.46487603305789</v>
      </c>
      <c r="BU30" s="124">
        <f t="shared" si="55"/>
        <v>0</v>
      </c>
      <c r="BV30" s="124"/>
      <c r="BW30" s="124">
        <f t="shared" si="56"/>
        <v>0</v>
      </c>
      <c r="BX30" s="124">
        <f t="shared" si="57"/>
        <v>13.25</v>
      </c>
      <c r="BY30" s="124">
        <f t="shared" si="58"/>
        <v>175.5625</v>
      </c>
      <c r="BZ30" s="124">
        <f t="shared" si="59"/>
        <v>0</v>
      </c>
      <c r="CA30" s="124"/>
      <c r="CB30" s="124">
        <f t="shared" si="60"/>
        <v>0</v>
      </c>
      <c r="CC30" s="124">
        <f t="shared" si="61"/>
        <v>14.55</v>
      </c>
      <c r="CD30" s="124">
        <f t="shared" si="62"/>
        <v>211.70250000000001</v>
      </c>
      <c r="CE30" s="124">
        <f t="shared" si="63"/>
        <v>0</v>
      </c>
      <c r="CF30" s="124"/>
      <c r="CG30" s="124">
        <f t="shared" si="64"/>
        <v>0</v>
      </c>
      <c r="CH30" s="124">
        <f t="shared" si="65"/>
        <v>15.649999999999999</v>
      </c>
      <c r="CI30" s="124">
        <f t="shared" si="66"/>
        <v>244.92249999999996</v>
      </c>
      <c r="CJ30" s="124">
        <f t="shared" si="67"/>
        <v>0</v>
      </c>
      <c r="CK30" s="124"/>
      <c r="CL30" s="124">
        <f t="shared" si="68"/>
        <v>0</v>
      </c>
      <c r="CM30" s="124">
        <f t="shared" si="69"/>
        <v>16.105263157894736</v>
      </c>
      <c r="CN30" s="124">
        <f t="shared" si="70"/>
        <v>259.37950138504152</v>
      </c>
      <c r="CO30" s="124">
        <f t="shared" si="71"/>
        <v>0</v>
      </c>
      <c r="CP30" s="124"/>
      <c r="CQ30" s="124">
        <f t="shared" si="72"/>
        <v>0</v>
      </c>
      <c r="CR30" s="124">
        <f t="shared" si="73"/>
        <v>16.8</v>
      </c>
      <c r="CS30" s="124">
        <f t="shared" si="74"/>
        <v>282.24</v>
      </c>
      <c r="CT30" s="124">
        <f t="shared" si="75"/>
        <v>0</v>
      </c>
      <c r="CU30" s="124"/>
      <c r="CV30" s="124">
        <f t="shared" si="76"/>
        <v>0</v>
      </c>
      <c r="CW30" s="124">
        <f t="shared" si="77"/>
        <v>18.05</v>
      </c>
      <c r="CX30" s="124">
        <f t="shared" si="78"/>
        <v>325.80250000000001</v>
      </c>
      <c r="CY30" s="124">
        <f t="shared" si="79"/>
        <v>0</v>
      </c>
      <c r="CZ30" s="123"/>
      <c r="DA30" s="124">
        <f t="shared" si="80"/>
        <v>0</v>
      </c>
      <c r="DB30" s="124">
        <f t="shared" si="81"/>
        <v>19.966666666666665</v>
      </c>
      <c r="DC30" s="124">
        <f t="shared" si="82"/>
        <v>398.6677777777777</v>
      </c>
      <c r="DD30" s="123">
        <f t="shared" si="83"/>
        <v>0</v>
      </c>
    </row>
    <row r="31" spans="1:108">
      <c r="A31" s="126">
        <f t="shared" si="84"/>
        <v>37</v>
      </c>
      <c r="B31" s="136" t="s">
        <v>48</v>
      </c>
      <c r="C31" s="135">
        <f t="shared" si="85"/>
        <v>37.9</v>
      </c>
      <c r="D31" s="124"/>
      <c r="E31" s="124">
        <f t="shared" si="0"/>
        <v>0</v>
      </c>
      <c r="F31" s="124">
        <f t="shared" si="1"/>
        <v>-3</v>
      </c>
      <c r="G31" s="124">
        <f t="shared" si="2"/>
        <v>9</v>
      </c>
      <c r="H31" s="124">
        <f t="shared" si="3"/>
        <v>0</v>
      </c>
      <c r="I31" s="124"/>
      <c r="J31" s="124">
        <f t="shared" si="4"/>
        <v>0</v>
      </c>
      <c r="K31" s="124">
        <f t="shared" si="5"/>
        <v>1.3999999999999986</v>
      </c>
      <c r="L31" s="124">
        <f t="shared" si="6"/>
        <v>1.959999999999996</v>
      </c>
      <c r="M31" s="124">
        <f t="shared" si="7"/>
        <v>0</v>
      </c>
      <c r="N31" s="124"/>
      <c r="O31" s="124">
        <f t="shared" si="8"/>
        <v>0</v>
      </c>
      <c r="P31" s="124">
        <f t="shared" si="9"/>
        <v>4.5714285714285694</v>
      </c>
      <c r="Q31" s="124">
        <f t="shared" si="10"/>
        <v>20.89795918367345</v>
      </c>
      <c r="R31" s="124">
        <f t="shared" si="11"/>
        <v>0</v>
      </c>
      <c r="S31" s="124"/>
      <c r="T31" s="124">
        <f t="shared" si="12"/>
        <v>0</v>
      </c>
      <c r="U31" s="124">
        <f t="shared" si="13"/>
        <v>5.3333333333333357</v>
      </c>
      <c r="V31" s="124">
        <f t="shared" si="14"/>
        <v>28.444444444444471</v>
      </c>
      <c r="W31" s="124">
        <f t="shared" si="15"/>
        <v>0</v>
      </c>
      <c r="X31" s="124"/>
      <c r="Y31" s="124">
        <f t="shared" si="16"/>
        <v>0</v>
      </c>
      <c r="Z31" s="124">
        <f t="shared" si="17"/>
        <v>6.8333333333333321</v>
      </c>
      <c r="AA31" s="124">
        <f t="shared" si="18"/>
        <v>46.694444444444429</v>
      </c>
      <c r="AB31" s="124">
        <f t="shared" si="19"/>
        <v>0</v>
      </c>
      <c r="AC31" s="124"/>
      <c r="AD31" s="124">
        <f t="shared" si="20"/>
        <v>0</v>
      </c>
      <c r="AE31" s="124">
        <f t="shared" si="21"/>
        <v>8.3333333333333321</v>
      </c>
      <c r="AF31" s="124">
        <f t="shared" si="22"/>
        <v>69.444444444444429</v>
      </c>
      <c r="AG31" s="124">
        <f t="shared" si="23"/>
        <v>0</v>
      </c>
      <c r="AH31" s="124"/>
      <c r="AI31" s="124">
        <f t="shared" si="24"/>
        <v>0</v>
      </c>
      <c r="AJ31" s="124">
        <f t="shared" si="25"/>
        <v>3.1000000000000014</v>
      </c>
      <c r="AK31" s="124">
        <f t="shared" si="26"/>
        <v>9.6100000000000083</v>
      </c>
      <c r="AL31" s="124">
        <f t="shared" si="27"/>
        <v>0</v>
      </c>
      <c r="AM31" s="124"/>
      <c r="AN31" s="124">
        <f t="shared" si="28"/>
        <v>0</v>
      </c>
      <c r="AO31" s="124">
        <f t="shared" si="29"/>
        <v>5.75</v>
      </c>
      <c r="AP31" s="124">
        <f t="shared" si="30"/>
        <v>33.0625</v>
      </c>
      <c r="AQ31" s="124">
        <f t="shared" si="31"/>
        <v>0</v>
      </c>
      <c r="AR31" s="124"/>
      <c r="AS31" s="124">
        <f t="shared" si="32"/>
        <v>0</v>
      </c>
      <c r="AT31" s="124">
        <f t="shared" si="33"/>
        <v>8.3000000000000007</v>
      </c>
      <c r="AU31" s="124">
        <f t="shared" si="34"/>
        <v>68.890000000000015</v>
      </c>
      <c r="AV31" s="124">
        <f t="shared" si="35"/>
        <v>0</v>
      </c>
      <c r="AW31" s="124"/>
      <c r="AX31" s="124">
        <f t="shared" si="36"/>
        <v>0</v>
      </c>
      <c r="AY31" s="124">
        <f t="shared" si="37"/>
        <v>9.7777777777777786</v>
      </c>
      <c r="AZ31" s="124">
        <f t="shared" si="38"/>
        <v>95.604938271604951</v>
      </c>
      <c r="BA31" s="124">
        <f t="shared" si="39"/>
        <v>0</v>
      </c>
      <c r="BB31" s="124"/>
      <c r="BC31" s="124">
        <f t="shared" si="40"/>
        <v>0</v>
      </c>
      <c r="BD31" s="124">
        <f t="shared" si="41"/>
        <v>10.421052631578949</v>
      </c>
      <c r="BE31" s="124">
        <f t="shared" si="42"/>
        <v>108.59833795013853</v>
      </c>
      <c r="BF31" s="124">
        <f t="shared" si="43"/>
        <v>0</v>
      </c>
      <c r="BG31" s="124"/>
      <c r="BH31" s="124">
        <f t="shared" si="44"/>
        <v>0</v>
      </c>
      <c r="BI31" s="124">
        <f t="shared" si="45"/>
        <v>11.149999999999999</v>
      </c>
      <c r="BJ31" s="124">
        <f t="shared" si="46"/>
        <v>124.32249999999996</v>
      </c>
      <c r="BK31" s="124">
        <f t="shared" si="47"/>
        <v>0</v>
      </c>
      <c r="BL31" s="124"/>
      <c r="BM31" s="124">
        <f t="shared" si="48"/>
        <v>0</v>
      </c>
      <c r="BN31" s="124">
        <f t="shared" si="49"/>
        <v>12.75</v>
      </c>
      <c r="BO31" s="124">
        <f t="shared" si="50"/>
        <v>162.5625</v>
      </c>
      <c r="BP31" s="124">
        <f t="shared" si="51"/>
        <v>0</v>
      </c>
      <c r="BQ31" s="124"/>
      <c r="BR31" s="124">
        <f t="shared" si="52"/>
        <v>0</v>
      </c>
      <c r="BS31" s="124">
        <f t="shared" si="53"/>
        <v>12.681818181818183</v>
      </c>
      <c r="BT31" s="124">
        <f t="shared" si="54"/>
        <v>160.82851239669426</v>
      </c>
      <c r="BU31" s="124">
        <f t="shared" si="55"/>
        <v>0</v>
      </c>
      <c r="BV31" s="124"/>
      <c r="BW31" s="124">
        <f t="shared" si="56"/>
        <v>0</v>
      </c>
      <c r="BX31" s="124">
        <f t="shared" si="57"/>
        <v>14.25</v>
      </c>
      <c r="BY31" s="124">
        <f t="shared" si="58"/>
        <v>203.0625</v>
      </c>
      <c r="BZ31" s="124">
        <f t="shared" si="59"/>
        <v>0</v>
      </c>
      <c r="CA31" s="124"/>
      <c r="CB31" s="124">
        <f t="shared" si="60"/>
        <v>0</v>
      </c>
      <c r="CC31" s="124">
        <f t="shared" si="61"/>
        <v>15.55</v>
      </c>
      <c r="CD31" s="124">
        <f t="shared" si="62"/>
        <v>241.80250000000001</v>
      </c>
      <c r="CE31" s="124">
        <f t="shared" si="63"/>
        <v>0</v>
      </c>
      <c r="CF31" s="124"/>
      <c r="CG31" s="124">
        <f t="shared" si="64"/>
        <v>0</v>
      </c>
      <c r="CH31" s="124">
        <f t="shared" si="65"/>
        <v>16.649999999999999</v>
      </c>
      <c r="CI31" s="124">
        <f t="shared" si="66"/>
        <v>277.22249999999997</v>
      </c>
      <c r="CJ31" s="124">
        <f t="shared" si="67"/>
        <v>0</v>
      </c>
      <c r="CK31" s="124"/>
      <c r="CL31" s="124">
        <f t="shared" si="68"/>
        <v>0</v>
      </c>
      <c r="CM31" s="124">
        <f t="shared" si="69"/>
        <v>17.105263157894736</v>
      </c>
      <c r="CN31" s="124">
        <f t="shared" si="70"/>
        <v>292.590027700831</v>
      </c>
      <c r="CO31" s="124">
        <f t="shared" si="71"/>
        <v>0</v>
      </c>
      <c r="CP31" s="124"/>
      <c r="CQ31" s="124">
        <f t="shared" si="72"/>
        <v>0</v>
      </c>
      <c r="CR31" s="124">
        <f t="shared" si="73"/>
        <v>17.8</v>
      </c>
      <c r="CS31" s="124">
        <f t="shared" si="74"/>
        <v>316.84000000000003</v>
      </c>
      <c r="CT31" s="124">
        <f t="shared" si="75"/>
        <v>0</v>
      </c>
      <c r="CU31" s="124"/>
      <c r="CV31" s="124">
        <f t="shared" si="76"/>
        <v>0</v>
      </c>
      <c r="CW31" s="124">
        <f t="shared" si="77"/>
        <v>19.05</v>
      </c>
      <c r="CX31" s="124">
        <f t="shared" si="78"/>
        <v>362.90250000000003</v>
      </c>
      <c r="CY31" s="124">
        <f t="shared" si="79"/>
        <v>0</v>
      </c>
      <c r="CZ31" s="123"/>
      <c r="DA31" s="124">
        <f t="shared" si="80"/>
        <v>0</v>
      </c>
      <c r="DB31" s="124">
        <f t="shared" si="81"/>
        <v>20.966666666666665</v>
      </c>
      <c r="DC31" s="124">
        <f t="shared" si="82"/>
        <v>439.60111111111104</v>
      </c>
      <c r="DD31" s="123">
        <f t="shared" si="83"/>
        <v>0</v>
      </c>
    </row>
    <row r="32" spans="1:108">
      <c r="A32" s="126">
        <f t="shared" si="84"/>
        <v>38</v>
      </c>
      <c r="B32" s="136" t="s">
        <v>48</v>
      </c>
      <c r="C32" s="135">
        <f t="shared" si="85"/>
        <v>38.9</v>
      </c>
      <c r="D32" s="124"/>
      <c r="E32" s="124">
        <f t="shared" si="0"/>
        <v>0</v>
      </c>
      <c r="F32" s="124">
        <f t="shared" si="1"/>
        <v>-2</v>
      </c>
      <c r="G32" s="124">
        <f t="shared" si="2"/>
        <v>4</v>
      </c>
      <c r="H32" s="124">
        <f t="shared" si="3"/>
        <v>0</v>
      </c>
      <c r="I32" s="124"/>
      <c r="J32" s="124">
        <f t="shared" si="4"/>
        <v>0</v>
      </c>
      <c r="K32" s="124">
        <f t="shared" si="5"/>
        <v>2.3999999999999986</v>
      </c>
      <c r="L32" s="124">
        <f t="shared" si="6"/>
        <v>5.7599999999999936</v>
      </c>
      <c r="M32" s="124">
        <f t="shared" si="7"/>
        <v>0</v>
      </c>
      <c r="N32" s="124"/>
      <c r="O32" s="124">
        <f t="shared" si="8"/>
        <v>0</v>
      </c>
      <c r="P32" s="124">
        <f t="shared" si="9"/>
        <v>5.5714285714285694</v>
      </c>
      <c r="Q32" s="124">
        <f t="shared" si="10"/>
        <v>31.040816326530589</v>
      </c>
      <c r="R32" s="124">
        <f t="shared" si="11"/>
        <v>0</v>
      </c>
      <c r="S32" s="124"/>
      <c r="T32" s="124">
        <f t="shared" si="12"/>
        <v>0</v>
      </c>
      <c r="U32" s="124">
        <f t="shared" si="13"/>
        <v>6.3333333333333357</v>
      </c>
      <c r="V32" s="124">
        <f t="shared" si="14"/>
        <v>40.111111111111143</v>
      </c>
      <c r="W32" s="124">
        <f t="shared" si="15"/>
        <v>0</v>
      </c>
      <c r="X32" s="124"/>
      <c r="Y32" s="124">
        <f t="shared" si="16"/>
        <v>0</v>
      </c>
      <c r="Z32" s="124">
        <f t="shared" si="17"/>
        <v>7.8333333333333321</v>
      </c>
      <c r="AA32" s="124">
        <f t="shared" si="18"/>
        <v>61.361111111111093</v>
      </c>
      <c r="AB32" s="124">
        <f t="shared" si="19"/>
        <v>0</v>
      </c>
      <c r="AC32" s="124"/>
      <c r="AD32" s="124">
        <f t="shared" si="20"/>
        <v>0</v>
      </c>
      <c r="AE32" s="124">
        <f t="shared" si="21"/>
        <v>9.3333333333333321</v>
      </c>
      <c r="AF32" s="124">
        <f t="shared" si="22"/>
        <v>87.111111111111086</v>
      </c>
      <c r="AG32" s="124">
        <f t="shared" si="23"/>
        <v>0</v>
      </c>
      <c r="AH32" s="124"/>
      <c r="AI32" s="124">
        <f t="shared" si="24"/>
        <v>0</v>
      </c>
      <c r="AJ32" s="124">
        <f t="shared" si="25"/>
        <v>4.1000000000000014</v>
      </c>
      <c r="AK32" s="124">
        <f t="shared" si="26"/>
        <v>16.810000000000013</v>
      </c>
      <c r="AL32" s="124">
        <f t="shared" si="27"/>
        <v>0</v>
      </c>
      <c r="AM32" s="124"/>
      <c r="AN32" s="124">
        <f t="shared" si="28"/>
        <v>0</v>
      </c>
      <c r="AO32" s="124">
        <f t="shared" si="29"/>
        <v>6.75</v>
      </c>
      <c r="AP32" s="124">
        <f t="shared" si="30"/>
        <v>45.5625</v>
      </c>
      <c r="AQ32" s="124">
        <f t="shared" si="31"/>
        <v>0</v>
      </c>
      <c r="AR32" s="124"/>
      <c r="AS32" s="124">
        <f t="shared" si="32"/>
        <v>0</v>
      </c>
      <c r="AT32" s="124">
        <f t="shared" si="33"/>
        <v>9.3000000000000007</v>
      </c>
      <c r="AU32" s="124">
        <f t="shared" si="34"/>
        <v>86.490000000000009</v>
      </c>
      <c r="AV32" s="124">
        <f t="shared" si="35"/>
        <v>0</v>
      </c>
      <c r="AW32" s="124"/>
      <c r="AX32" s="124">
        <f t="shared" si="36"/>
        <v>0</v>
      </c>
      <c r="AY32" s="124">
        <f t="shared" si="37"/>
        <v>10.777777777777779</v>
      </c>
      <c r="AZ32" s="124">
        <f t="shared" si="38"/>
        <v>116.16049382716051</v>
      </c>
      <c r="BA32" s="124">
        <f t="shared" si="39"/>
        <v>0</v>
      </c>
      <c r="BB32" s="124"/>
      <c r="BC32" s="124">
        <f t="shared" si="40"/>
        <v>0</v>
      </c>
      <c r="BD32" s="124">
        <f t="shared" si="41"/>
        <v>11.421052631578949</v>
      </c>
      <c r="BE32" s="124">
        <f t="shared" si="42"/>
        <v>130.44044321329642</v>
      </c>
      <c r="BF32" s="124">
        <f t="shared" si="43"/>
        <v>0</v>
      </c>
      <c r="BG32" s="124"/>
      <c r="BH32" s="124">
        <f t="shared" si="44"/>
        <v>0</v>
      </c>
      <c r="BI32" s="124">
        <f t="shared" si="45"/>
        <v>12.149999999999999</v>
      </c>
      <c r="BJ32" s="124">
        <f t="shared" si="46"/>
        <v>147.62249999999997</v>
      </c>
      <c r="BK32" s="124">
        <f t="shared" si="47"/>
        <v>0</v>
      </c>
      <c r="BL32" s="124"/>
      <c r="BM32" s="124">
        <f t="shared" si="48"/>
        <v>0</v>
      </c>
      <c r="BN32" s="124">
        <f t="shared" si="49"/>
        <v>13.75</v>
      </c>
      <c r="BO32" s="124">
        <f t="shared" si="50"/>
        <v>189.0625</v>
      </c>
      <c r="BP32" s="124">
        <f t="shared" si="51"/>
        <v>0</v>
      </c>
      <c r="BQ32" s="124"/>
      <c r="BR32" s="124">
        <f t="shared" si="52"/>
        <v>0</v>
      </c>
      <c r="BS32" s="124">
        <f t="shared" si="53"/>
        <v>13.681818181818183</v>
      </c>
      <c r="BT32" s="124">
        <f t="shared" si="54"/>
        <v>187.19214876033061</v>
      </c>
      <c r="BU32" s="124">
        <f t="shared" si="55"/>
        <v>0</v>
      </c>
      <c r="BV32" s="124"/>
      <c r="BW32" s="124">
        <f t="shared" si="56"/>
        <v>0</v>
      </c>
      <c r="BX32" s="124">
        <f t="shared" si="57"/>
        <v>15.25</v>
      </c>
      <c r="BY32" s="124">
        <f t="shared" si="58"/>
        <v>232.5625</v>
      </c>
      <c r="BZ32" s="124">
        <f t="shared" si="59"/>
        <v>0</v>
      </c>
      <c r="CA32" s="124"/>
      <c r="CB32" s="124">
        <f t="shared" si="60"/>
        <v>0</v>
      </c>
      <c r="CC32" s="124">
        <f t="shared" si="61"/>
        <v>16.55</v>
      </c>
      <c r="CD32" s="124">
        <f t="shared" si="62"/>
        <v>273.90250000000003</v>
      </c>
      <c r="CE32" s="124">
        <f t="shared" si="63"/>
        <v>0</v>
      </c>
      <c r="CF32" s="124"/>
      <c r="CG32" s="124">
        <f t="shared" si="64"/>
        <v>0</v>
      </c>
      <c r="CH32" s="124">
        <f t="shared" si="65"/>
        <v>17.649999999999999</v>
      </c>
      <c r="CI32" s="124">
        <f t="shared" si="66"/>
        <v>311.52249999999992</v>
      </c>
      <c r="CJ32" s="124">
        <f t="shared" si="67"/>
        <v>0</v>
      </c>
      <c r="CK32" s="124"/>
      <c r="CL32" s="124">
        <f t="shared" si="68"/>
        <v>0</v>
      </c>
      <c r="CM32" s="124">
        <f t="shared" si="69"/>
        <v>18.105263157894736</v>
      </c>
      <c r="CN32" s="124">
        <f t="shared" si="70"/>
        <v>327.80055401662048</v>
      </c>
      <c r="CO32" s="124">
        <f t="shared" si="71"/>
        <v>0</v>
      </c>
      <c r="CP32" s="124"/>
      <c r="CQ32" s="124">
        <f t="shared" si="72"/>
        <v>0</v>
      </c>
      <c r="CR32" s="124">
        <f t="shared" si="73"/>
        <v>18.8</v>
      </c>
      <c r="CS32" s="124">
        <f t="shared" si="74"/>
        <v>353.44000000000005</v>
      </c>
      <c r="CT32" s="124">
        <f t="shared" si="75"/>
        <v>0</v>
      </c>
      <c r="CU32" s="124"/>
      <c r="CV32" s="124">
        <f t="shared" si="76"/>
        <v>0</v>
      </c>
      <c r="CW32" s="124">
        <f t="shared" si="77"/>
        <v>20.05</v>
      </c>
      <c r="CX32" s="124">
        <f t="shared" si="78"/>
        <v>402.00250000000005</v>
      </c>
      <c r="CY32" s="124">
        <f t="shared" si="79"/>
        <v>0</v>
      </c>
      <c r="CZ32" s="123"/>
      <c r="DA32" s="124">
        <f t="shared" si="80"/>
        <v>0</v>
      </c>
      <c r="DB32" s="124">
        <f t="shared" si="81"/>
        <v>21.966666666666665</v>
      </c>
      <c r="DC32" s="124">
        <f t="shared" si="82"/>
        <v>482.53444444444438</v>
      </c>
      <c r="DD32" s="123">
        <f t="shared" si="83"/>
        <v>0</v>
      </c>
    </row>
    <row r="33" spans="1:108">
      <c r="A33" s="126">
        <f t="shared" si="84"/>
        <v>39</v>
      </c>
      <c r="B33" s="136" t="s">
        <v>48</v>
      </c>
      <c r="C33" s="135">
        <f t="shared" si="85"/>
        <v>39.9</v>
      </c>
      <c r="D33" s="124">
        <v>2</v>
      </c>
      <c r="E33" s="124">
        <f t="shared" si="0"/>
        <v>79</v>
      </c>
      <c r="F33" s="124">
        <f t="shared" si="1"/>
        <v>-1</v>
      </c>
      <c r="G33" s="124">
        <f t="shared" si="2"/>
        <v>1</v>
      </c>
      <c r="H33" s="124">
        <f t="shared" si="3"/>
        <v>2</v>
      </c>
      <c r="I33" s="124"/>
      <c r="J33" s="124">
        <f t="shared" si="4"/>
        <v>0</v>
      </c>
      <c r="K33" s="124">
        <f t="shared" si="5"/>
        <v>3.3999999999999986</v>
      </c>
      <c r="L33" s="124">
        <f t="shared" si="6"/>
        <v>11.55999999999999</v>
      </c>
      <c r="M33" s="124">
        <f t="shared" si="7"/>
        <v>0</v>
      </c>
      <c r="N33" s="124"/>
      <c r="O33" s="124">
        <f t="shared" si="8"/>
        <v>0</v>
      </c>
      <c r="P33" s="124">
        <f t="shared" si="9"/>
        <v>6.5714285714285694</v>
      </c>
      <c r="Q33" s="124">
        <f t="shared" si="10"/>
        <v>43.183673469387728</v>
      </c>
      <c r="R33" s="124">
        <f t="shared" si="11"/>
        <v>0</v>
      </c>
      <c r="S33" s="124"/>
      <c r="T33" s="124">
        <f t="shared" si="12"/>
        <v>0</v>
      </c>
      <c r="U33" s="124">
        <f t="shared" si="13"/>
        <v>7.3333333333333357</v>
      </c>
      <c r="V33" s="124">
        <f t="shared" si="14"/>
        <v>53.777777777777814</v>
      </c>
      <c r="W33" s="124">
        <f t="shared" si="15"/>
        <v>0</v>
      </c>
      <c r="X33" s="124"/>
      <c r="Y33" s="124">
        <f t="shared" si="16"/>
        <v>0</v>
      </c>
      <c r="Z33" s="124">
        <f t="shared" si="17"/>
        <v>8.8333333333333321</v>
      </c>
      <c r="AA33" s="124">
        <f t="shared" si="18"/>
        <v>78.027777777777757</v>
      </c>
      <c r="AB33" s="124">
        <f t="shared" si="19"/>
        <v>0</v>
      </c>
      <c r="AC33" s="124"/>
      <c r="AD33" s="124">
        <f t="shared" si="20"/>
        <v>0</v>
      </c>
      <c r="AE33" s="124">
        <f t="shared" si="21"/>
        <v>10.333333333333332</v>
      </c>
      <c r="AF33" s="124">
        <f t="shared" si="22"/>
        <v>106.77777777777776</v>
      </c>
      <c r="AG33" s="124">
        <f t="shared" si="23"/>
        <v>0</v>
      </c>
      <c r="AH33" s="124"/>
      <c r="AI33" s="124">
        <f t="shared" si="24"/>
        <v>0</v>
      </c>
      <c r="AJ33" s="124">
        <f t="shared" si="25"/>
        <v>5.1000000000000014</v>
      </c>
      <c r="AK33" s="124">
        <f t="shared" si="26"/>
        <v>26.010000000000016</v>
      </c>
      <c r="AL33" s="124">
        <f t="shared" si="27"/>
        <v>0</v>
      </c>
      <c r="AM33" s="124"/>
      <c r="AN33" s="124">
        <f t="shared" si="28"/>
        <v>0</v>
      </c>
      <c r="AO33" s="124">
        <f t="shared" si="29"/>
        <v>7.75</v>
      </c>
      <c r="AP33" s="124">
        <f t="shared" si="30"/>
        <v>60.0625</v>
      </c>
      <c r="AQ33" s="124">
        <f t="shared" si="31"/>
        <v>0</v>
      </c>
      <c r="AR33" s="124"/>
      <c r="AS33" s="124">
        <f t="shared" si="32"/>
        <v>0</v>
      </c>
      <c r="AT33" s="124">
        <f t="shared" si="33"/>
        <v>10.3</v>
      </c>
      <c r="AU33" s="124">
        <f t="shared" si="34"/>
        <v>106.09000000000002</v>
      </c>
      <c r="AV33" s="124">
        <f t="shared" si="35"/>
        <v>0</v>
      </c>
      <c r="AW33" s="124"/>
      <c r="AX33" s="124">
        <f t="shared" si="36"/>
        <v>0</v>
      </c>
      <c r="AY33" s="124">
        <f t="shared" si="37"/>
        <v>11.777777777777779</v>
      </c>
      <c r="AZ33" s="124">
        <f t="shared" si="38"/>
        <v>138.71604938271608</v>
      </c>
      <c r="BA33" s="124">
        <f t="shared" si="39"/>
        <v>0</v>
      </c>
      <c r="BB33" s="124"/>
      <c r="BC33" s="124">
        <f t="shared" si="40"/>
        <v>0</v>
      </c>
      <c r="BD33" s="124">
        <f t="shared" si="41"/>
        <v>12.421052631578949</v>
      </c>
      <c r="BE33" s="124">
        <f t="shared" si="42"/>
        <v>154.28254847645434</v>
      </c>
      <c r="BF33" s="124">
        <f t="shared" si="43"/>
        <v>0</v>
      </c>
      <c r="BG33" s="124"/>
      <c r="BH33" s="124">
        <f t="shared" si="44"/>
        <v>0</v>
      </c>
      <c r="BI33" s="124">
        <f t="shared" si="45"/>
        <v>13.149999999999999</v>
      </c>
      <c r="BJ33" s="124">
        <f t="shared" si="46"/>
        <v>172.92249999999996</v>
      </c>
      <c r="BK33" s="124">
        <f t="shared" si="47"/>
        <v>0</v>
      </c>
      <c r="BL33" s="124"/>
      <c r="BM33" s="124">
        <f t="shared" si="48"/>
        <v>0</v>
      </c>
      <c r="BN33" s="124">
        <f t="shared" si="49"/>
        <v>14.75</v>
      </c>
      <c r="BO33" s="124">
        <f t="shared" si="50"/>
        <v>217.5625</v>
      </c>
      <c r="BP33" s="124">
        <f t="shared" si="51"/>
        <v>0</v>
      </c>
      <c r="BQ33" s="124"/>
      <c r="BR33" s="124">
        <f t="shared" si="52"/>
        <v>0</v>
      </c>
      <c r="BS33" s="124">
        <f t="shared" si="53"/>
        <v>14.681818181818183</v>
      </c>
      <c r="BT33" s="124">
        <f t="shared" si="54"/>
        <v>215.55578512396698</v>
      </c>
      <c r="BU33" s="124">
        <f t="shared" si="55"/>
        <v>0</v>
      </c>
      <c r="BV33" s="124"/>
      <c r="BW33" s="124">
        <f t="shared" si="56"/>
        <v>0</v>
      </c>
      <c r="BX33" s="124">
        <f t="shared" si="57"/>
        <v>16.25</v>
      </c>
      <c r="BY33" s="124">
        <f t="shared" si="58"/>
        <v>264.0625</v>
      </c>
      <c r="BZ33" s="124">
        <f t="shared" si="59"/>
        <v>0</v>
      </c>
      <c r="CA33" s="124"/>
      <c r="CB33" s="124">
        <f t="shared" si="60"/>
        <v>0</v>
      </c>
      <c r="CC33" s="124">
        <f t="shared" si="61"/>
        <v>17.55</v>
      </c>
      <c r="CD33" s="124">
        <f t="shared" si="62"/>
        <v>308.0025</v>
      </c>
      <c r="CE33" s="124">
        <f t="shared" si="63"/>
        <v>0</v>
      </c>
      <c r="CF33" s="124"/>
      <c r="CG33" s="124">
        <f t="shared" si="64"/>
        <v>0</v>
      </c>
      <c r="CH33" s="124">
        <f t="shared" si="65"/>
        <v>18.649999999999999</v>
      </c>
      <c r="CI33" s="124">
        <f t="shared" si="66"/>
        <v>347.82249999999993</v>
      </c>
      <c r="CJ33" s="124">
        <f t="shared" si="67"/>
        <v>0</v>
      </c>
      <c r="CK33" s="124"/>
      <c r="CL33" s="124">
        <f t="shared" si="68"/>
        <v>0</v>
      </c>
      <c r="CM33" s="124">
        <f t="shared" si="69"/>
        <v>19.105263157894736</v>
      </c>
      <c r="CN33" s="124">
        <f t="shared" si="70"/>
        <v>365.01108033240996</v>
      </c>
      <c r="CO33" s="124">
        <f t="shared" si="71"/>
        <v>0</v>
      </c>
      <c r="CP33" s="124"/>
      <c r="CQ33" s="124">
        <f t="shared" si="72"/>
        <v>0</v>
      </c>
      <c r="CR33" s="124">
        <f t="shared" si="73"/>
        <v>19.8</v>
      </c>
      <c r="CS33" s="124">
        <f t="shared" si="74"/>
        <v>392.04</v>
      </c>
      <c r="CT33" s="124">
        <f t="shared" si="75"/>
        <v>0</v>
      </c>
      <c r="CU33" s="124"/>
      <c r="CV33" s="124">
        <f t="shared" si="76"/>
        <v>0</v>
      </c>
      <c r="CW33" s="124">
        <f t="shared" si="77"/>
        <v>21.05</v>
      </c>
      <c r="CX33" s="124">
        <f t="shared" si="78"/>
        <v>443.10250000000002</v>
      </c>
      <c r="CY33" s="124">
        <f t="shared" si="79"/>
        <v>0</v>
      </c>
      <c r="CZ33" s="123"/>
      <c r="DA33" s="124">
        <f t="shared" si="80"/>
        <v>0</v>
      </c>
      <c r="DB33" s="124">
        <f t="shared" si="81"/>
        <v>22.966666666666665</v>
      </c>
      <c r="DC33" s="124">
        <f t="shared" si="82"/>
        <v>527.46777777777766</v>
      </c>
      <c r="DD33" s="123">
        <f t="shared" si="83"/>
        <v>0</v>
      </c>
    </row>
    <row r="34" spans="1:108">
      <c r="A34" s="126">
        <f t="shared" si="84"/>
        <v>40</v>
      </c>
      <c r="B34" s="136" t="s">
        <v>48</v>
      </c>
      <c r="C34" s="135">
        <f t="shared" si="85"/>
        <v>40.9</v>
      </c>
      <c r="D34" s="124">
        <v>1</v>
      </c>
      <c r="E34" s="124">
        <f t="shared" si="0"/>
        <v>40.5</v>
      </c>
      <c r="F34" s="124">
        <f t="shared" si="1"/>
        <v>0</v>
      </c>
      <c r="G34" s="124">
        <f t="shared" si="2"/>
        <v>0</v>
      </c>
      <c r="H34" s="124">
        <f t="shared" si="3"/>
        <v>0</v>
      </c>
      <c r="I34" s="124"/>
      <c r="J34" s="124">
        <f t="shared" si="4"/>
        <v>0</v>
      </c>
      <c r="K34" s="124">
        <f t="shared" si="5"/>
        <v>4.3999999999999986</v>
      </c>
      <c r="L34" s="124">
        <f t="shared" si="6"/>
        <v>19.359999999999989</v>
      </c>
      <c r="M34" s="124">
        <f t="shared" si="7"/>
        <v>0</v>
      </c>
      <c r="N34" s="124"/>
      <c r="O34" s="124">
        <f t="shared" si="8"/>
        <v>0</v>
      </c>
      <c r="P34" s="124">
        <f t="shared" si="9"/>
        <v>7.5714285714285694</v>
      </c>
      <c r="Q34" s="124">
        <f t="shared" si="10"/>
        <v>57.326530612244866</v>
      </c>
      <c r="R34" s="124">
        <f t="shared" si="11"/>
        <v>0</v>
      </c>
      <c r="S34" s="124"/>
      <c r="T34" s="124">
        <f t="shared" si="12"/>
        <v>0</v>
      </c>
      <c r="U34" s="124">
        <f t="shared" si="13"/>
        <v>8.3333333333333357</v>
      </c>
      <c r="V34" s="124">
        <f t="shared" si="14"/>
        <v>69.444444444444485</v>
      </c>
      <c r="W34" s="124">
        <f t="shared" si="15"/>
        <v>0</v>
      </c>
      <c r="X34" s="124"/>
      <c r="Y34" s="124">
        <f t="shared" si="16"/>
        <v>0</v>
      </c>
      <c r="Z34" s="124">
        <f t="shared" si="17"/>
        <v>9.8333333333333321</v>
      </c>
      <c r="AA34" s="124">
        <f t="shared" si="18"/>
        <v>96.694444444444414</v>
      </c>
      <c r="AB34" s="124">
        <f t="shared" si="19"/>
        <v>0</v>
      </c>
      <c r="AC34" s="124"/>
      <c r="AD34" s="124">
        <f t="shared" si="20"/>
        <v>0</v>
      </c>
      <c r="AE34" s="124">
        <f t="shared" si="21"/>
        <v>11.333333333333332</v>
      </c>
      <c r="AF34" s="124">
        <f t="shared" si="22"/>
        <v>128.44444444444443</v>
      </c>
      <c r="AG34" s="124">
        <f t="shared" si="23"/>
        <v>0</v>
      </c>
      <c r="AH34" s="124"/>
      <c r="AI34" s="124">
        <f t="shared" si="24"/>
        <v>0</v>
      </c>
      <c r="AJ34" s="124">
        <f t="shared" si="25"/>
        <v>6.1000000000000014</v>
      </c>
      <c r="AK34" s="124">
        <f t="shared" si="26"/>
        <v>37.210000000000015</v>
      </c>
      <c r="AL34" s="124">
        <f t="shared" si="27"/>
        <v>0</v>
      </c>
      <c r="AM34" s="124"/>
      <c r="AN34" s="124">
        <f t="shared" si="28"/>
        <v>0</v>
      </c>
      <c r="AO34" s="124">
        <f t="shared" si="29"/>
        <v>8.75</v>
      </c>
      <c r="AP34" s="124">
        <f t="shared" si="30"/>
        <v>76.5625</v>
      </c>
      <c r="AQ34" s="124">
        <f t="shared" si="31"/>
        <v>0</v>
      </c>
      <c r="AR34" s="124"/>
      <c r="AS34" s="124">
        <f t="shared" si="32"/>
        <v>0</v>
      </c>
      <c r="AT34" s="124">
        <f t="shared" si="33"/>
        <v>11.3</v>
      </c>
      <c r="AU34" s="124">
        <f t="shared" si="34"/>
        <v>127.69000000000001</v>
      </c>
      <c r="AV34" s="124">
        <f t="shared" si="35"/>
        <v>0</v>
      </c>
      <c r="AW34" s="124"/>
      <c r="AX34" s="124">
        <f t="shared" si="36"/>
        <v>0</v>
      </c>
      <c r="AY34" s="124">
        <f t="shared" si="37"/>
        <v>12.777777777777779</v>
      </c>
      <c r="AZ34" s="124">
        <f t="shared" si="38"/>
        <v>163.27160493827162</v>
      </c>
      <c r="BA34" s="124">
        <f t="shared" si="39"/>
        <v>0</v>
      </c>
      <c r="BB34" s="124"/>
      <c r="BC34" s="124">
        <f t="shared" si="40"/>
        <v>0</v>
      </c>
      <c r="BD34" s="124">
        <f t="shared" si="41"/>
        <v>13.421052631578949</v>
      </c>
      <c r="BE34" s="124">
        <f t="shared" si="42"/>
        <v>180.12465373961223</v>
      </c>
      <c r="BF34" s="124">
        <f t="shared" si="43"/>
        <v>0</v>
      </c>
      <c r="BG34" s="124"/>
      <c r="BH34" s="124">
        <f t="shared" si="44"/>
        <v>0</v>
      </c>
      <c r="BI34" s="124">
        <f t="shared" si="45"/>
        <v>14.149999999999999</v>
      </c>
      <c r="BJ34" s="124">
        <f t="shared" si="46"/>
        <v>200.22249999999997</v>
      </c>
      <c r="BK34" s="124">
        <f t="shared" si="47"/>
        <v>0</v>
      </c>
      <c r="BL34" s="124"/>
      <c r="BM34" s="124">
        <f t="shared" si="48"/>
        <v>0</v>
      </c>
      <c r="BN34" s="124">
        <f t="shared" si="49"/>
        <v>15.75</v>
      </c>
      <c r="BO34" s="124">
        <f t="shared" si="50"/>
        <v>248.0625</v>
      </c>
      <c r="BP34" s="124">
        <f t="shared" si="51"/>
        <v>0</v>
      </c>
      <c r="BQ34" s="124"/>
      <c r="BR34" s="124">
        <f t="shared" si="52"/>
        <v>0</v>
      </c>
      <c r="BS34" s="124">
        <f t="shared" si="53"/>
        <v>15.681818181818183</v>
      </c>
      <c r="BT34" s="124">
        <f t="shared" si="54"/>
        <v>245.91942148760336</v>
      </c>
      <c r="BU34" s="124">
        <f t="shared" si="55"/>
        <v>0</v>
      </c>
      <c r="BV34" s="124"/>
      <c r="BW34" s="124">
        <f t="shared" si="56"/>
        <v>0</v>
      </c>
      <c r="BX34" s="124">
        <f t="shared" si="57"/>
        <v>17.25</v>
      </c>
      <c r="BY34" s="124">
        <f t="shared" si="58"/>
        <v>297.5625</v>
      </c>
      <c r="BZ34" s="124">
        <f t="shared" si="59"/>
        <v>0</v>
      </c>
      <c r="CA34" s="124"/>
      <c r="CB34" s="124">
        <f t="shared" si="60"/>
        <v>0</v>
      </c>
      <c r="CC34" s="124">
        <f t="shared" si="61"/>
        <v>18.55</v>
      </c>
      <c r="CD34" s="124">
        <f t="shared" si="62"/>
        <v>344.10250000000002</v>
      </c>
      <c r="CE34" s="124">
        <f t="shared" si="63"/>
        <v>0</v>
      </c>
      <c r="CF34" s="124"/>
      <c r="CG34" s="124">
        <f t="shared" si="64"/>
        <v>0</v>
      </c>
      <c r="CH34" s="124">
        <f t="shared" si="65"/>
        <v>19.649999999999999</v>
      </c>
      <c r="CI34" s="124">
        <f t="shared" si="66"/>
        <v>386.12249999999995</v>
      </c>
      <c r="CJ34" s="124">
        <f t="shared" si="67"/>
        <v>0</v>
      </c>
      <c r="CK34" s="124"/>
      <c r="CL34" s="124">
        <f t="shared" si="68"/>
        <v>0</v>
      </c>
      <c r="CM34" s="124">
        <f t="shared" si="69"/>
        <v>20.105263157894736</v>
      </c>
      <c r="CN34" s="124">
        <f t="shared" si="70"/>
        <v>404.22160664819944</v>
      </c>
      <c r="CO34" s="124">
        <f t="shared" si="71"/>
        <v>0</v>
      </c>
      <c r="CP34" s="124"/>
      <c r="CQ34" s="124">
        <f t="shared" si="72"/>
        <v>0</v>
      </c>
      <c r="CR34" s="124">
        <f t="shared" si="73"/>
        <v>20.8</v>
      </c>
      <c r="CS34" s="124">
        <f t="shared" si="74"/>
        <v>432.64000000000004</v>
      </c>
      <c r="CT34" s="124">
        <f t="shared" si="75"/>
        <v>0</v>
      </c>
      <c r="CU34" s="124"/>
      <c r="CV34" s="124">
        <f t="shared" si="76"/>
        <v>0</v>
      </c>
      <c r="CW34" s="124">
        <f t="shared" si="77"/>
        <v>22.05</v>
      </c>
      <c r="CX34" s="124">
        <f t="shared" si="78"/>
        <v>486.20250000000004</v>
      </c>
      <c r="CY34" s="124">
        <f t="shared" si="79"/>
        <v>0</v>
      </c>
      <c r="CZ34" s="123"/>
      <c r="DA34" s="124">
        <f t="shared" si="80"/>
        <v>0</v>
      </c>
      <c r="DB34" s="124">
        <f t="shared" si="81"/>
        <v>23.966666666666665</v>
      </c>
      <c r="DC34" s="124">
        <f t="shared" si="82"/>
        <v>574.40111111111105</v>
      </c>
      <c r="DD34" s="123">
        <f t="shared" si="83"/>
        <v>0</v>
      </c>
    </row>
    <row r="35" spans="1:108">
      <c r="A35" s="126">
        <f t="shared" si="84"/>
        <v>41</v>
      </c>
      <c r="B35" s="136" t="s">
        <v>48</v>
      </c>
      <c r="C35" s="135">
        <f t="shared" si="85"/>
        <v>41.9</v>
      </c>
      <c r="D35" s="124">
        <v>2</v>
      </c>
      <c r="E35" s="124">
        <f t="shared" si="0"/>
        <v>83</v>
      </c>
      <c r="F35" s="124">
        <f t="shared" si="1"/>
        <v>1</v>
      </c>
      <c r="G35" s="124">
        <f t="shared" si="2"/>
        <v>1</v>
      </c>
      <c r="H35" s="124">
        <f t="shared" si="3"/>
        <v>2</v>
      </c>
      <c r="I35" s="124"/>
      <c r="J35" s="124">
        <f t="shared" si="4"/>
        <v>0</v>
      </c>
      <c r="K35" s="124">
        <f t="shared" si="5"/>
        <v>5.3999999999999986</v>
      </c>
      <c r="L35" s="124">
        <f t="shared" si="6"/>
        <v>29.159999999999986</v>
      </c>
      <c r="M35" s="124">
        <f t="shared" si="7"/>
        <v>0</v>
      </c>
      <c r="N35" s="124"/>
      <c r="O35" s="124">
        <f t="shared" si="8"/>
        <v>0</v>
      </c>
      <c r="P35" s="124">
        <f t="shared" si="9"/>
        <v>8.5714285714285694</v>
      </c>
      <c r="Q35" s="124">
        <f t="shared" si="10"/>
        <v>73.469387755102005</v>
      </c>
      <c r="R35" s="124">
        <f t="shared" si="11"/>
        <v>0</v>
      </c>
      <c r="S35" s="124"/>
      <c r="T35" s="124">
        <f t="shared" si="12"/>
        <v>0</v>
      </c>
      <c r="U35" s="124">
        <f t="shared" si="13"/>
        <v>9.3333333333333357</v>
      </c>
      <c r="V35" s="124">
        <f t="shared" si="14"/>
        <v>87.111111111111157</v>
      </c>
      <c r="W35" s="124">
        <f t="shared" si="15"/>
        <v>0</v>
      </c>
      <c r="X35" s="124"/>
      <c r="Y35" s="124">
        <f t="shared" si="16"/>
        <v>0</v>
      </c>
      <c r="Z35" s="124">
        <f t="shared" si="17"/>
        <v>10.833333333333332</v>
      </c>
      <c r="AA35" s="124">
        <f t="shared" si="18"/>
        <v>117.36111111111109</v>
      </c>
      <c r="AB35" s="124">
        <f t="shared" si="19"/>
        <v>0</v>
      </c>
      <c r="AC35" s="124"/>
      <c r="AD35" s="124">
        <f t="shared" si="20"/>
        <v>0</v>
      </c>
      <c r="AE35" s="124">
        <f t="shared" si="21"/>
        <v>12.333333333333332</v>
      </c>
      <c r="AF35" s="124">
        <f t="shared" si="22"/>
        <v>152.11111111111109</v>
      </c>
      <c r="AG35" s="124">
        <f t="shared" si="23"/>
        <v>0</v>
      </c>
      <c r="AH35" s="124"/>
      <c r="AI35" s="124">
        <f t="shared" si="24"/>
        <v>0</v>
      </c>
      <c r="AJ35" s="124">
        <f t="shared" si="25"/>
        <v>7.1000000000000014</v>
      </c>
      <c r="AK35" s="124">
        <f t="shared" si="26"/>
        <v>50.410000000000018</v>
      </c>
      <c r="AL35" s="124">
        <f t="shared" si="27"/>
        <v>0</v>
      </c>
      <c r="AM35" s="124"/>
      <c r="AN35" s="124">
        <f t="shared" si="28"/>
        <v>0</v>
      </c>
      <c r="AO35" s="124">
        <f t="shared" si="29"/>
        <v>9.75</v>
      </c>
      <c r="AP35" s="124">
        <f t="shared" si="30"/>
        <v>95.0625</v>
      </c>
      <c r="AQ35" s="124">
        <f t="shared" si="31"/>
        <v>0</v>
      </c>
      <c r="AR35" s="124"/>
      <c r="AS35" s="124">
        <f t="shared" si="32"/>
        <v>0</v>
      </c>
      <c r="AT35" s="124">
        <f t="shared" si="33"/>
        <v>12.3</v>
      </c>
      <c r="AU35" s="124">
        <f t="shared" si="34"/>
        <v>151.29000000000002</v>
      </c>
      <c r="AV35" s="124">
        <f t="shared" si="35"/>
        <v>0</v>
      </c>
      <c r="AW35" s="124"/>
      <c r="AX35" s="124">
        <f t="shared" si="36"/>
        <v>0</v>
      </c>
      <c r="AY35" s="124">
        <f t="shared" si="37"/>
        <v>13.777777777777779</v>
      </c>
      <c r="AZ35" s="124">
        <f t="shared" si="38"/>
        <v>189.82716049382719</v>
      </c>
      <c r="BA35" s="124">
        <f t="shared" si="39"/>
        <v>0</v>
      </c>
      <c r="BB35" s="124"/>
      <c r="BC35" s="124">
        <f t="shared" si="40"/>
        <v>0</v>
      </c>
      <c r="BD35" s="124">
        <f t="shared" si="41"/>
        <v>14.421052631578949</v>
      </c>
      <c r="BE35" s="124">
        <f t="shared" si="42"/>
        <v>207.96675900277012</v>
      </c>
      <c r="BF35" s="124">
        <f t="shared" si="43"/>
        <v>0</v>
      </c>
      <c r="BG35" s="124"/>
      <c r="BH35" s="124">
        <f t="shared" si="44"/>
        <v>0</v>
      </c>
      <c r="BI35" s="124">
        <f t="shared" si="45"/>
        <v>15.149999999999999</v>
      </c>
      <c r="BJ35" s="124">
        <f t="shared" si="46"/>
        <v>229.52249999999995</v>
      </c>
      <c r="BK35" s="124">
        <f t="shared" si="47"/>
        <v>0</v>
      </c>
      <c r="BL35" s="124"/>
      <c r="BM35" s="124">
        <f t="shared" si="48"/>
        <v>0</v>
      </c>
      <c r="BN35" s="124">
        <f t="shared" si="49"/>
        <v>16.75</v>
      </c>
      <c r="BO35" s="124">
        <f t="shared" si="50"/>
        <v>280.5625</v>
      </c>
      <c r="BP35" s="124">
        <f t="shared" si="51"/>
        <v>0</v>
      </c>
      <c r="BQ35" s="124"/>
      <c r="BR35" s="124">
        <f t="shared" si="52"/>
        <v>0</v>
      </c>
      <c r="BS35" s="124">
        <f t="shared" si="53"/>
        <v>16.681818181818183</v>
      </c>
      <c r="BT35" s="124">
        <f t="shared" si="54"/>
        <v>278.28305785123973</v>
      </c>
      <c r="BU35" s="124">
        <f t="shared" si="55"/>
        <v>0</v>
      </c>
      <c r="BV35" s="124"/>
      <c r="BW35" s="124">
        <f t="shared" si="56"/>
        <v>0</v>
      </c>
      <c r="BX35" s="124">
        <f t="shared" si="57"/>
        <v>18.25</v>
      </c>
      <c r="BY35" s="124">
        <f t="shared" si="58"/>
        <v>333.0625</v>
      </c>
      <c r="BZ35" s="124">
        <f t="shared" si="59"/>
        <v>0</v>
      </c>
      <c r="CA35" s="124"/>
      <c r="CB35" s="124">
        <f t="shared" si="60"/>
        <v>0</v>
      </c>
      <c r="CC35" s="124">
        <f t="shared" si="61"/>
        <v>19.55</v>
      </c>
      <c r="CD35" s="124">
        <f t="shared" si="62"/>
        <v>382.20250000000004</v>
      </c>
      <c r="CE35" s="124">
        <f t="shared" si="63"/>
        <v>0</v>
      </c>
      <c r="CF35" s="124"/>
      <c r="CG35" s="124">
        <f t="shared" si="64"/>
        <v>0</v>
      </c>
      <c r="CH35" s="124">
        <f t="shared" si="65"/>
        <v>20.65</v>
      </c>
      <c r="CI35" s="124">
        <f t="shared" si="66"/>
        <v>426.42249999999996</v>
      </c>
      <c r="CJ35" s="124">
        <f t="shared" si="67"/>
        <v>0</v>
      </c>
      <c r="CK35" s="124"/>
      <c r="CL35" s="124">
        <f t="shared" si="68"/>
        <v>0</v>
      </c>
      <c r="CM35" s="124">
        <f t="shared" si="69"/>
        <v>21.105263157894736</v>
      </c>
      <c r="CN35" s="124">
        <f t="shared" si="70"/>
        <v>445.43213296398892</v>
      </c>
      <c r="CO35" s="124">
        <f t="shared" si="71"/>
        <v>0</v>
      </c>
      <c r="CP35" s="124"/>
      <c r="CQ35" s="124">
        <f t="shared" si="72"/>
        <v>0</v>
      </c>
      <c r="CR35" s="124">
        <f t="shared" si="73"/>
        <v>21.8</v>
      </c>
      <c r="CS35" s="124">
        <f t="shared" si="74"/>
        <v>475.24</v>
      </c>
      <c r="CT35" s="124">
        <f t="shared" si="75"/>
        <v>0</v>
      </c>
      <c r="CU35" s="124"/>
      <c r="CV35" s="124">
        <f t="shared" si="76"/>
        <v>0</v>
      </c>
      <c r="CW35" s="124">
        <f t="shared" si="77"/>
        <v>23.05</v>
      </c>
      <c r="CX35" s="124">
        <f t="shared" si="78"/>
        <v>531.30250000000001</v>
      </c>
      <c r="CY35" s="124">
        <f t="shared" si="79"/>
        <v>0</v>
      </c>
      <c r="CZ35" s="123"/>
      <c r="DA35" s="124">
        <f t="shared" si="80"/>
        <v>0</v>
      </c>
      <c r="DB35" s="124">
        <f t="shared" si="81"/>
        <v>24.966666666666665</v>
      </c>
      <c r="DC35" s="124">
        <f t="shared" si="82"/>
        <v>623.33444444444433</v>
      </c>
      <c r="DD35" s="123">
        <f t="shared" si="83"/>
        <v>0</v>
      </c>
    </row>
    <row r="36" spans="1:108">
      <c r="A36" s="126">
        <f t="shared" si="84"/>
        <v>42</v>
      </c>
      <c r="B36" s="136" t="s">
        <v>48</v>
      </c>
      <c r="C36" s="135">
        <f t="shared" si="85"/>
        <v>42.9</v>
      </c>
      <c r="D36" s="124"/>
      <c r="E36" s="124">
        <f t="shared" si="0"/>
        <v>0</v>
      </c>
      <c r="F36" s="124">
        <f t="shared" si="1"/>
        <v>2</v>
      </c>
      <c r="G36" s="124">
        <f t="shared" si="2"/>
        <v>4</v>
      </c>
      <c r="H36" s="124">
        <f t="shared" si="3"/>
        <v>0</v>
      </c>
      <c r="I36" s="124"/>
      <c r="J36" s="124">
        <f t="shared" si="4"/>
        <v>0</v>
      </c>
      <c r="K36" s="124">
        <f t="shared" si="5"/>
        <v>6.3999999999999986</v>
      </c>
      <c r="L36" s="124">
        <f t="shared" si="6"/>
        <v>40.95999999999998</v>
      </c>
      <c r="M36" s="124">
        <f t="shared" si="7"/>
        <v>0</v>
      </c>
      <c r="N36" s="124"/>
      <c r="O36" s="124">
        <f t="shared" si="8"/>
        <v>0</v>
      </c>
      <c r="P36" s="124">
        <f t="shared" si="9"/>
        <v>9.5714285714285694</v>
      </c>
      <c r="Q36" s="124">
        <f t="shared" si="10"/>
        <v>91.612244897959144</v>
      </c>
      <c r="R36" s="124">
        <f t="shared" si="11"/>
        <v>0</v>
      </c>
      <c r="S36" s="124"/>
      <c r="T36" s="124">
        <f t="shared" si="12"/>
        <v>0</v>
      </c>
      <c r="U36" s="124">
        <f t="shared" si="13"/>
        <v>10.333333333333336</v>
      </c>
      <c r="V36" s="124">
        <f t="shared" si="14"/>
        <v>106.77777777777783</v>
      </c>
      <c r="W36" s="124">
        <f t="shared" si="15"/>
        <v>0</v>
      </c>
      <c r="X36" s="124"/>
      <c r="Y36" s="124">
        <f t="shared" si="16"/>
        <v>0</v>
      </c>
      <c r="Z36" s="124">
        <f t="shared" si="17"/>
        <v>11.833333333333332</v>
      </c>
      <c r="AA36" s="124">
        <f t="shared" si="18"/>
        <v>140.02777777777774</v>
      </c>
      <c r="AB36" s="124">
        <f t="shared" si="19"/>
        <v>0</v>
      </c>
      <c r="AC36" s="124"/>
      <c r="AD36" s="124">
        <f t="shared" si="20"/>
        <v>0</v>
      </c>
      <c r="AE36" s="124">
        <f t="shared" si="21"/>
        <v>13.333333333333332</v>
      </c>
      <c r="AF36" s="124">
        <f t="shared" si="22"/>
        <v>177.77777777777774</v>
      </c>
      <c r="AG36" s="124">
        <f t="shared" si="23"/>
        <v>0</v>
      </c>
      <c r="AH36" s="124"/>
      <c r="AI36" s="124">
        <f t="shared" si="24"/>
        <v>0</v>
      </c>
      <c r="AJ36" s="124">
        <f t="shared" si="25"/>
        <v>8.1000000000000014</v>
      </c>
      <c r="AK36" s="124">
        <f t="shared" si="26"/>
        <v>65.610000000000028</v>
      </c>
      <c r="AL36" s="124">
        <f t="shared" si="27"/>
        <v>0</v>
      </c>
      <c r="AM36" s="124"/>
      <c r="AN36" s="124">
        <f t="shared" si="28"/>
        <v>0</v>
      </c>
      <c r="AO36" s="124">
        <f t="shared" si="29"/>
        <v>10.75</v>
      </c>
      <c r="AP36" s="124">
        <f t="shared" si="30"/>
        <v>115.5625</v>
      </c>
      <c r="AQ36" s="124">
        <f t="shared" si="31"/>
        <v>0</v>
      </c>
      <c r="AR36" s="124"/>
      <c r="AS36" s="124">
        <f t="shared" si="32"/>
        <v>0</v>
      </c>
      <c r="AT36" s="124">
        <f t="shared" si="33"/>
        <v>13.3</v>
      </c>
      <c r="AU36" s="124">
        <f t="shared" si="34"/>
        <v>176.89000000000001</v>
      </c>
      <c r="AV36" s="124">
        <f t="shared" si="35"/>
        <v>0</v>
      </c>
      <c r="AW36" s="124"/>
      <c r="AX36" s="124">
        <f t="shared" si="36"/>
        <v>0</v>
      </c>
      <c r="AY36" s="124">
        <f t="shared" si="37"/>
        <v>14.777777777777779</v>
      </c>
      <c r="AZ36" s="124">
        <f t="shared" si="38"/>
        <v>218.38271604938274</v>
      </c>
      <c r="BA36" s="124">
        <f t="shared" si="39"/>
        <v>0</v>
      </c>
      <c r="BB36" s="124"/>
      <c r="BC36" s="124">
        <f t="shared" si="40"/>
        <v>0</v>
      </c>
      <c r="BD36" s="124">
        <f t="shared" si="41"/>
        <v>15.421052631578949</v>
      </c>
      <c r="BE36" s="124">
        <f t="shared" si="42"/>
        <v>237.80886426592801</v>
      </c>
      <c r="BF36" s="124">
        <f t="shared" si="43"/>
        <v>0</v>
      </c>
      <c r="BG36" s="124"/>
      <c r="BH36" s="124">
        <f t="shared" si="44"/>
        <v>0</v>
      </c>
      <c r="BI36" s="124">
        <f t="shared" si="45"/>
        <v>16.149999999999999</v>
      </c>
      <c r="BJ36" s="124">
        <f t="shared" si="46"/>
        <v>260.82249999999993</v>
      </c>
      <c r="BK36" s="124">
        <f t="shared" si="47"/>
        <v>0</v>
      </c>
      <c r="BL36" s="124"/>
      <c r="BM36" s="124">
        <f t="shared" si="48"/>
        <v>0</v>
      </c>
      <c r="BN36" s="124">
        <f t="shared" si="49"/>
        <v>17.75</v>
      </c>
      <c r="BO36" s="124">
        <f t="shared" si="50"/>
        <v>315.0625</v>
      </c>
      <c r="BP36" s="124">
        <f t="shared" si="51"/>
        <v>0</v>
      </c>
      <c r="BQ36" s="124"/>
      <c r="BR36" s="124">
        <f t="shared" si="52"/>
        <v>0</v>
      </c>
      <c r="BS36" s="124">
        <f t="shared" si="53"/>
        <v>17.681818181818183</v>
      </c>
      <c r="BT36" s="124">
        <f t="shared" si="54"/>
        <v>312.64669421487611</v>
      </c>
      <c r="BU36" s="124">
        <f t="shared" si="55"/>
        <v>0</v>
      </c>
      <c r="BV36" s="124"/>
      <c r="BW36" s="124">
        <f t="shared" si="56"/>
        <v>0</v>
      </c>
      <c r="BX36" s="124">
        <f t="shared" si="57"/>
        <v>19.25</v>
      </c>
      <c r="BY36" s="124">
        <f t="shared" si="58"/>
        <v>370.5625</v>
      </c>
      <c r="BZ36" s="124">
        <f t="shared" si="59"/>
        <v>0</v>
      </c>
      <c r="CA36" s="124"/>
      <c r="CB36" s="124">
        <f t="shared" si="60"/>
        <v>0</v>
      </c>
      <c r="CC36" s="124">
        <f t="shared" si="61"/>
        <v>20.55</v>
      </c>
      <c r="CD36" s="124">
        <f t="shared" si="62"/>
        <v>422.30250000000001</v>
      </c>
      <c r="CE36" s="124">
        <f t="shared" si="63"/>
        <v>0</v>
      </c>
      <c r="CF36" s="124"/>
      <c r="CG36" s="124">
        <f t="shared" si="64"/>
        <v>0</v>
      </c>
      <c r="CH36" s="124">
        <f t="shared" si="65"/>
        <v>21.65</v>
      </c>
      <c r="CI36" s="124">
        <f t="shared" si="66"/>
        <v>468.72249999999991</v>
      </c>
      <c r="CJ36" s="124">
        <f t="shared" si="67"/>
        <v>0</v>
      </c>
      <c r="CK36" s="124"/>
      <c r="CL36" s="124">
        <f t="shared" si="68"/>
        <v>0</v>
      </c>
      <c r="CM36" s="124">
        <f t="shared" si="69"/>
        <v>22.105263157894736</v>
      </c>
      <c r="CN36" s="124">
        <f t="shared" si="70"/>
        <v>488.64265927977834</v>
      </c>
      <c r="CO36" s="124">
        <f t="shared" si="71"/>
        <v>0</v>
      </c>
      <c r="CP36" s="124"/>
      <c r="CQ36" s="124">
        <f t="shared" si="72"/>
        <v>0</v>
      </c>
      <c r="CR36" s="124">
        <f t="shared" si="73"/>
        <v>22.8</v>
      </c>
      <c r="CS36" s="124">
        <f t="shared" si="74"/>
        <v>519.84</v>
      </c>
      <c r="CT36" s="124">
        <f t="shared" si="75"/>
        <v>0</v>
      </c>
      <c r="CU36" s="124"/>
      <c r="CV36" s="124">
        <f t="shared" si="76"/>
        <v>0</v>
      </c>
      <c r="CW36" s="124">
        <f t="shared" si="77"/>
        <v>24.05</v>
      </c>
      <c r="CX36" s="124">
        <f t="shared" si="78"/>
        <v>578.40250000000003</v>
      </c>
      <c r="CY36" s="124">
        <f t="shared" si="79"/>
        <v>0</v>
      </c>
      <c r="CZ36" s="123"/>
      <c r="DA36" s="124">
        <f t="shared" si="80"/>
        <v>0</v>
      </c>
      <c r="DB36" s="124">
        <f t="shared" si="81"/>
        <v>25.966666666666665</v>
      </c>
      <c r="DC36" s="124">
        <f t="shared" si="82"/>
        <v>674.26777777777772</v>
      </c>
      <c r="DD36" s="123">
        <f t="shared" si="83"/>
        <v>0</v>
      </c>
    </row>
    <row r="37" spans="1:108">
      <c r="A37" s="126">
        <f t="shared" si="84"/>
        <v>43</v>
      </c>
      <c r="B37" s="136" t="s">
        <v>48</v>
      </c>
      <c r="C37" s="135">
        <f t="shared" si="85"/>
        <v>43.9</v>
      </c>
      <c r="D37" s="124"/>
      <c r="E37" s="124">
        <f t="shared" si="0"/>
        <v>0</v>
      </c>
      <c r="F37" s="124">
        <f t="shared" si="1"/>
        <v>3</v>
      </c>
      <c r="G37" s="124">
        <f t="shared" si="2"/>
        <v>9</v>
      </c>
      <c r="H37" s="124">
        <f t="shared" si="3"/>
        <v>0</v>
      </c>
      <c r="I37" s="124"/>
      <c r="J37" s="124">
        <f t="shared" si="4"/>
        <v>0</v>
      </c>
      <c r="K37" s="124">
        <f t="shared" si="5"/>
        <v>7.3999999999999986</v>
      </c>
      <c r="L37" s="124">
        <f t="shared" si="6"/>
        <v>54.759999999999977</v>
      </c>
      <c r="M37" s="124">
        <f t="shared" si="7"/>
        <v>0</v>
      </c>
      <c r="N37" s="124"/>
      <c r="O37" s="124">
        <f t="shared" si="8"/>
        <v>0</v>
      </c>
      <c r="P37" s="124">
        <f t="shared" si="9"/>
        <v>10.571428571428569</v>
      </c>
      <c r="Q37" s="124">
        <f t="shared" si="10"/>
        <v>111.75510204081628</v>
      </c>
      <c r="R37" s="124">
        <f t="shared" si="11"/>
        <v>0</v>
      </c>
      <c r="S37" s="124"/>
      <c r="T37" s="124">
        <f t="shared" si="12"/>
        <v>0</v>
      </c>
      <c r="U37" s="124">
        <f t="shared" si="13"/>
        <v>11.333333333333336</v>
      </c>
      <c r="V37" s="124">
        <f t="shared" si="14"/>
        <v>128.44444444444449</v>
      </c>
      <c r="W37" s="124">
        <f t="shared" si="15"/>
        <v>0</v>
      </c>
      <c r="X37" s="124"/>
      <c r="Y37" s="124">
        <f t="shared" si="16"/>
        <v>0</v>
      </c>
      <c r="Z37" s="124">
        <f t="shared" si="17"/>
        <v>12.833333333333332</v>
      </c>
      <c r="AA37" s="124">
        <f t="shared" si="18"/>
        <v>164.6944444444444</v>
      </c>
      <c r="AB37" s="124">
        <f t="shared" si="19"/>
        <v>0</v>
      </c>
      <c r="AC37" s="124"/>
      <c r="AD37" s="124">
        <f t="shared" si="20"/>
        <v>0</v>
      </c>
      <c r="AE37" s="124">
        <f t="shared" si="21"/>
        <v>14.333333333333332</v>
      </c>
      <c r="AF37" s="124">
        <f t="shared" si="22"/>
        <v>205.4444444444444</v>
      </c>
      <c r="AG37" s="124">
        <f t="shared" si="23"/>
        <v>0</v>
      </c>
      <c r="AH37" s="124"/>
      <c r="AI37" s="124">
        <f t="shared" si="24"/>
        <v>0</v>
      </c>
      <c r="AJ37" s="124">
        <f t="shared" si="25"/>
        <v>9.1000000000000014</v>
      </c>
      <c r="AK37" s="124">
        <f t="shared" si="26"/>
        <v>82.810000000000031</v>
      </c>
      <c r="AL37" s="124">
        <f t="shared" si="27"/>
        <v>0</v>
      </c>
      <c r="AM37" s="124"/>
      <c r="AN37" s="124">
        <f t="shared" si="28"/>
        <v>0</v>
      </c>
      <c r="AO37" s="124">
        <f t="shared" si="29"/>
        <v>11.75</v>
      </c>
      <c r="AP37" s="124">
        <f t="shared" si="30"/>
        <v>138.0625</v>
      </c>
      <c r="AQ37" s="124">
        <f t="shared" si="31"/>
        <v>0</v>
      </c>
      <c r="AR37" s="124"/>
      <c r="AS37" s="124">
        <f t="shared" si="32"/>
        <v>0</v>
      </c>
      <c r="AT37" s="124">
        <f t="shared" si="33"/>
        <v>14.3</v>
      </c>
      <c r="AU37" s="124">
        <f t="shared" si="34"/>
        <v>204.49</v>
      </c>
      <c r="AV37" s="124">
        <f t="shared" si="35"/>
        <v>0</v>
      </c>
      <c r="AW37" s="124"/>
      <c r="AX37" s="124">
        <f t="shared" si="36"/>
        <v>0</v>
      </c>
      <c r="AY37" s="124">
        <f t="shared" si="37"/>
        <v>15.777777777777779</v>
      </c>
      <c r="AZ37" s="124">
        <f t="shared" si="38"/>
        <v>248.93827160493831</v>
      </c>
      <c r="BA37" s="124">
        <f t="shared" si="39"/>
        <v>0</v>
      </c>
      <c r="BB37" s="124"/>
      <c r="BC37" s="124">
        <f t="shared" si="40"/>
        <v>0</v>
      </c>
      <c r="BD37" s="124">
        <f t="shared" si="41"/>
        <v>16.421052631578949</v>
      </c>
      <c r="BE37" s="124">
        <f t="shared" si="42"/>
        <v>269.6509695290859</v>
      </c>
      <c r="BF37" s="124">
        <f t="shared" si="43"/>
        <v>0</v>
      </c>
      <c r="BG37" s="124"/>
      <c r="BH37" s="124">
        <f t="shared" si="44"/>
        <v>0</v>
      </c>
      <c r="BI37" s="124">
        <f t="shared" si="45"/>
        <v>17.149999999999999</v>
      </c>
      <c r="BJ37" s="124">
        <f t="shared" si="46"/>
        <v>294.12249999999995</v>
      </c>
      <c r="BK37" s="124">
        <f t="shared" si="47"/>
        <v>0</v>
      </c>
      <c r="BL37" s="124"/>
      <c r="BM37" s="124">
        <f t="shared" si="48"/>
        <v>0</v>
      </c>
      <c r="BN37" s="124">
        <f t="shared" si="49"/>
        <v>18.75</v>
      </c>
      <c r="BO37" s="124">
        <f t="shared" si="50"/>
        <v>351.5625</v>
      </c>
      <c r="BP37" s="124">
        <f t="shared" si="51"/>
        <v>0</v>
      </c>
      <c r="BQ37" s="124"/>
      <c r="BR37" s="124">
        <f t="shared" si="52"/>
        <v>0</v>
      </c>
      <c r="BS37" s="124">
        <f t="shared" si="53"/>
        <v>18.681818181818183</v>
      </c>
      <c r="BT37" s="124">
        <f t="shared" si="54"/>
        <v>349.01033057851248</v>
      </c>
      <c r="BU37" s="124">
        <f t="shared" si="55"/>
        <v>0</v>
      </c>
      <c r="BV37" s="124"/>
      <c r="BW37" s="124">
        <f t="shared" si="56"/>
        <v>0</v>
      </c>
      <c r="BX37" s="124">
        <f t="shared" si="57"/>
        <v>20.25</v>
      </c>
      <c r="BY37" s="124">
        <f t="shared" si="58"/>
        <v>410.0625</v>
      </c>
      <c r="BZ37" s="124">
        <f t="shared" si="59"/>
        <v>0</v>
      </c>
      <c r="CA37" s="124"/>
      <c r="CB37" s="124">
        <f t="shared" si="60"/>
        <v>0</v>
      </c>
      <c r="CC37" s="124">
        <f t="shared" si="61"/>
        <v>21.55</v>
      </c>
      <c r="CD37" s="124">
        <f t="shared" si="62"/>
        <v>464.40250000000003</v>
      </c>
      <c r="CE37" s="124">
        <f t="shared" si="63"/>
        <v>0</v>
      </c>
      <c r="CF37" s="124"/>
      <c r="CG37" s="124">
        <f t="shared" si="64"/>
        <v>0</v>
      </c>
      <c r="CH37" s="124">
        <f t="shared" si="65"/>
        <v>22.65</v>
      </c>
      <c r="CI37" s="124">
        <f t="shared" si="66"/>
        <v>513.02249999999992</v>
      </c>
      <c r="CJ37" s="124">
        <f t="shared" si="67"/>
        <v>0</v>
      </c>
      <c r="CK37" s="124"/>
      <c r="CL37" s="124">
        <f t="shared" si="68"/>
        <v>0</v>
      </c>
      <c r="CM37" s="124">
        <f t="shared" si="69"/>
        <v>23.105263157894736</v>
      </c>
      <c r="CN37" s="124">
        <f t="shared" si="70"/>
        <v>533.85318559556788</v>
      </c>
      <c r="CO37" s="124">
        <f t="shared" si="71"/>
        <v>0</v>
      </c>
      <c r="CP37" s="124"/>
      <c r="CQ37" s="124">
        <f t="shared" si="72"/>
        <v>0</v>
      </c>
      <c r="CR37" s="124">
        <f t="shared" si="73"/>
        <v>23.8</v>
      </c>
      <c r="CS37" s="124">
        <f t="shared" si="74"/>
        <v>566.44000000000005</v>
      </c>
      <c r="CT37" s="124">
        <f t="shared" si="75"/>
        <v>0</v>
      </c>
      <c r="CU37" s="124"/>
      <c r="CV37" s="124">
        <f t="shared" si="76"/>
        <v>0</v>
      </c>
      <c r="CW37" s="124">
        <f t="shared" si="77"/>
        <v>25.05</v>
      </c>
      <c r="CX37" s="124">
        <f t="shared" si="78"/>
        <v>627.50250000000005</v>
      </c>
      <c r="CY37" s="124">
        <f t="shared" si="79"/>
        <v>0</v>
      </c>
      <c r="CZ37" s="123"/>
      <c r="DA37" s="124">
        <f t="shared" si="80"/>
        <v>0</v>
      </c>
      <c r="DB37" s="124">
        <f t="shared" si="81"/>
        <v>26.966666666666665</v>
      </c>
      <c r="DC37" s="124">
        <f t="shared" si="82"/>
        <v>727.201111111111</v>
      </c>
      <c r="DD37" s="123">
        <f t="shared" si="83"/>
        <v>0</v>
      </c>
    </row>
    <row r="38" spans="1:108">
      <c r="A38" s="126">
        <f t="shared" si="84"/>
        <v>44</v>
      </c>
      <c r="B38" s="136" t="s">
        <v>48</v>
      </c>
      <c r="C38" s="135">
        <f t="shared" si="85"/>
        <v>44.9</v>
      </c>
      <c r="D38" s="124"/>
      <c r="E38" s="124">
        <f t="shared" si="0"/>
        <v>0</v>
      </c>
      <c r="F38" s="124">
        <f t="shared" si="1"/>
        <v>4</v>
      </c>
      <c r="G38" s="124">
        <f t="shared" si="2"/>
        <v>16</v>
      </c>
      <c r="H38" s="124">
        <f t="shared" si="3"/>
        <v>0</v>
      </c>
      <c r="I38" s="124"/>
      <c r="J38" s="124">
        <f t="shared" si="4"/>
        <v>0</v>
      </c>
      <c r="K38" s="124">
        <f t="shared" si="5"/>
        <v>8.3999999999999986</v>
      </c>
      <c r="L38" s="124">
        <f t="shared" si="6"/>
        <v>70.559999999999974</v>
      </c>
      <c r="M38" s="124">
        <f t="shared" si="7"/>
        <v>0</v>
      </c>
      <c r="N38" s="124"/>
      <c r="O38" s="124">
        <f t="shared" si="8"/>
        <v>0</v>
      </c>
      <c r="P38" s="124">
        <f t="shared" si="9"/>
        <v>11.571428571428569</v>
      </c>
      <c r="Q38" s="124">
        <f t="shared" si="10"/>
        <v>133.89795918367344</v>
      </c>
      <c r="R38" s="124">
        <f t="shared" si="11"/>
        <v>0</v>
      </c>
      <c r="S38" s="124"/>
      <c r="T38" s="124">
        <f t="shared" si="12"/>
        <v>0</v>
      </c>
      <c r="U38" s="124">
        <f t="shared" si="13"/>
        <v>12.333333333333336</v>
      </c>
      <c r="V38" s="124">
        <f t="shared" si="14"/>
        <v>152.11111111111117</v>
      </c>
      <c r="W38" s="124">
        <f t="shared" si="15"/>
        <v>0</v>
      </c>
      <c r="X38" s="124"/>
      <c r="Y38" s="124">
        <f t="shared" si="16"/>
        <v>0</v>
      </c>
      <c r="Z38" s="124">
        <f t="shared" si="17"/>
        <v>13.833333333333332</v>
      </c>
      <c r="AA38" s="124">
        <f t="shared" si="18"/>
        <v>191.36111111111109</v>
      </c>
      <c r="AB38" s="124">
        <f t="shared" si="19"/>
        <v>0</v>
      </c>
      <c r="AC38" s="124"/>
      <c r="AD38" s="124">
        <f t="shared" si="20"/>
        <v>0</v>
      </c>
      <c r="AE38" s="124">
        <f t="shared" si="21"/>
        <v>15.333333333333332</v>
      </c>
      <c r="AF38" s="124">
        <f t="shared" si="22"/>
        <v>235.11111111111109</v>
      </c>
      <c r="AG38" s="124">
        <f t="shared" si="23"/>
        <v>0</v>
      </c>
      <c r="AH38" s="124"/>
      <c r="AI38" s="124">
        <f t="shared" si="24"/>
        <v>0</v>
      </c>
      <c r="AJ38" s="124">
        <f t="shared" si="25"/>
        <v>10.100000000000001</v>
      </c>
      <c r="AK38" s="124">
        <f t="shared" si="26"/>
        <v>102.01000000000003</v>
      </c>
      <c r="AL38" s="124">
        <f t="shared" si="27"/>
        <v>0</v>
      </c>
      <c r="AM38" s="124"/>
      <c r="AN38" s="124">
        <f t="shared" si="28"/>
        <v>0</v>
      </c>
      <c r="AO38" s="124">
        <f t="shared" si="29"/>
        <v>12.75</v>
      </c>
      <c r="AP38" s="124">
        <f t="shared" si="30"/>
        <v>162.5625</v>
      </c>
      <c r="AQ38" s="124">
        <f t="shared" si="31"/>
        <v>0</v>
      </c>
      <c r="AR38" s="124"/>
      <c r="AS38" s="124">
        <f t="shared" si="32"/>
        <v>0</v>
      </c>
      <c r="AT38" s="124">
        <f t="shared" si="33"/>
        <v>15.3</v>
      </c>
      <c r="AU38" s="124">
        <f t="shared" si="34"/>
        <v>234.09000000000003</v>
      </c>
      <c r="AV38" s="124">
        <f t="shared" si="35"/>
        <v>0</v>
      </c>
      <c r="AW38" s="124"/>
      <c r="AX38" s="124">
        <f t="shared" si="36"/>
        <v>0</v>
      </c>
      <c r="AY38" s="124">
        <f t="shared" si="37"/>
        <v>16.777777777777779</v>
      </c>
      <c r="AZ38" s="124">
        <f t="shared" si="38"/>
        <v>281.49382716049388</v>
      </c>
      <c r="BA38" s="124">
        <f t="shared" si="39"/>
        <v>0</v>
      </c>
      <c r="BB38" s="124"/>
      <c r="BC38" s="124">
        <f t="shared" si="40"/>
        <v>0</v>
      </c>
      <c r="BD38" s="124">
        <f t="shared" si="41"/>
        <v>17.421052631578949</v>
      </c>
      <c r="BE38" s="124">
        <f t="shared" si="42"/>
        <v>303.49307479224382</v>
      </c>
      <c r="BF38" s="124">
        <f t="shared" si="43"/>
        <v>0</v>
      </c>
      <c r="BG38" s="124"/>
      <c r="BH38" s="124">
        <f t="shared" si="44"/>
        <v>0</v>
      </c>
      <c r="BI38" s="124">
        <f t="shared" si="45"/>
        <v>18.149999999999999</v>
      </c>
      <c r="BJ38" s="124">
        <f t="shared" si="46"/>
        <v>329.42249999999996</v>
      </c>
      <c r="BK38" s="124">
        <f t="shared" si="47"/>
        <v>0</v>
      </c>
      <c r="BL38" s="124"/>
      <c r="BM38" s="124">
        <f t="shared" si="48"/>
        <v>0</v>
      </c>
      <c r="BN38" s="124">
        <f t="shared" si="49"/>
        <v>19.75</v>
      </c>
      <c r="BO38" s="124">
        <f t="shared" si="50"/>
        <v>390.0625</v>
      </c>
      <c r="BP38" s="124">
        <f t="shared" si="51"/>
        <v>0</v>
      </c>
      <c r="BQ38" s="124"/>
      <c r="BR38" s="124">
        <f t="shared" si="52"/>
        <v>0</v>
      </c>
      <c r="BS38" s="124">
        <f t="shared" si="53"/>
        <v>19.681818181818183</v>
      </c>
      <c r="BT38" s="124">
        <f t="shared" si="54"/>
        <v>387.3739669421488</v>
      </c>
      <c r="BU38" s="124">
        <f t="shared" si="55"/>
        <v>0</v>
      </c>
      <c r="BV38" s="124"/>
      <c r="BW38" s="124">
        <f t="shared" si="56"/>
        <v>0</v>
      </c>
      <c r="BX38" s="124">
        <f t="shared" si="57"/>
        <v>21.25</v>
      </c>
      <c r="BY38" s="124">
        <f t="shared" si="58"/>
        <v>451.5625</v>
      </c>
      <c r="BZ38" s="124">
        <f t="shared" si="59"/>
        <v>0</v>
      </c>
      <c r="CA38" s="124"/>
      <c r="CB38" s="124">
        <f t="shared" si="60"/>
        <v>0</v>
      </c>
      <c r="CC38" s="124">
        <f t="shared" si="61"/>
        <v>22.55</v>
      </c>
      <c r="CD38" s="124">
        <f t="shared" si="62"/>
        <v>508.50250000000005</v>
      </c>
      <c r="CE38" s="124">
        <f t="shared" si="63"/>
        <v>0</v>
      </c>
      <c r="CF38" s="124"/>
      <c r="CG38" s="124">
        <f t="shared" si="64"/>
        <v>0</v>
      </c>
      <c r="CH38" s="124">
        <f t="shared" si="65"/>
        <v>23.65</v>
      </c>
      <c r="CI38" s="124">
        <f t="shared" si="66"/>
        <v>559.32249999999988</v>
      </c>
      <c r="CJ38" s="124">
        <f t="shared" si="67"/>
        <v>0</v>
      </c>
      <c r="CK38" s="124"/>
      <c r="CL38" s="124">
        <f t="shared" si="68"/>
        <v>0</v>
      </c>
      <c r="CM38" s="124">
        <f t="shared" si="69"/>
        <v>24.105263157894736</v>
      </c>
      <c r="CN38" s="124">
        <f t="shared" si="70"/>
        <v>581.06371191135736</v>
      </c>
      <c r="CO38" s="124">
        <f t="shared" si="71"/>
        <v>0</v>
      </c>
      <c r="CP38" s="124"/>
      <c r="CQ38" s="124">
        <f t="shared" si="72"/>
        <v>0</v>
      </c>
      <c r="CR38" s="124">
        <f t="shared" si="73"/>
        <v>24.8</v>
      </c>
      <c r="CS38" s="124">
        <f t="shared" si="74"/>
        <v>615.04000000000008</v>
      </c>
      <c r="CT38" s="124">
        <f t="shared" si="75"/>
        <v>0</v>
      </c>
      <c r="CU38" s="124"/>
      <c r="CV38" s="124">
        <f t="shared" si="76"/>
        <v>0</v>
      </c>
      <c r="CW38" s="124">
        <f t="shared" si="77"/>
        <v>26.05</v>
      </c>
      <c r="CX38" s="124">
        <f t="shared" si="78"/>
        <v>678.60250000000008</v>
      </c>
      <c r="CY38" s="124">
        <f t="shared" si="79"/>
        <v>0</v>
      </c>
      <c r="CZ38" s="123"/>
      <c r="DA38" s="124">
        <f t="shared" si="80"/>
        <v>0</v>
      </c>
      <c r="DB38" s="124">
        <f t="shared" si="81"/>
        <v>27.966666666666665</v>
      </c>
      <c r="DC38" s="124">
        <f t="shared" si="82"/>
        <v>782.1344444444444</v>
      </c>
      <c r="DD38" s="123">
        <f t="shared" si="83"/>
        <v>0</v>
      </c>
    </row>
    <row r="39" spans="1:108">
      <c r="A39" s="126">
        <f t="shared" si="84"/>
        <v>45</v>
      </c>
      <c r="B39" s="136" t="s">
        <v>48</v>
      </c>
      <c r="C39" s="135">
        <f t="shared" si="85"/>
        <v>45.9</v>
      </c>
      <c r="D39" s="124"/>
      <c r="E39" s="124">
        <f t="shared" si="0"/>
        <v>0</v>
      </c>
      <c r="F39" s="124">
        <f t="shared" si="1"/>
        <v>5</v>
      </c>
      <c r="G39" s="124">
        <f t="shared" si="2"/>
        <v>25</v>
      </c>
      <c r="H39" s="124">
        <f t="shared" si="3"/>
        <v>0</v>
      </c>
      <c r="I39" s="124"/>
      <c r="J39" s="124">
        <f t="shared" si="4"/>
        <v>0</v>
      </c>
      <c r="K39" s="124">
        <f t="shared" si="5"/>
        <v>9.3999999999999986</v>
      </c>
      <c r="L39" s="124">
        <f t="shared" si="6"/>
        <v>88.359999999999971</v>
      </c>
      <c r="M39" s="124">
        <f t="shared" si="7"/>
        <v>0</v>
      </c>
      <c r="N39" s="124"/>
      <c r="O39" s="124">
        <f t="shared" si="8"/>
        <v>0</v>
      </c>
      <c r="P39" s="124">
        <f t="shared" si="9"/>
        <v>12.571428571428569</v>
      </c>
      <c r="Q39" s="124">
        <f t="shared" si="10"/>
        <v>158.04081632653057</v>
      </c>
      <c r="R39" s="124">
        <f t="shared" si="11"/>
        <v>0</v>
      </c>
      <c r="S39" s="124"/>
      <c r="T39" s="124">
        <f t="shared" si="12"/>
        <v>0</v>
      </c>
      <c r="U39" s="124">
        <f t="shared" si="13"/>
        <v>13.333333333333336</v>
      </c>
      <c r="V39" s="124">
        <f t="shared" si="14"/>
        <v>177.77777777777783</v>
      </c>
      <c r="W39" s="124">
        <f t="shared" si="15"/>
        <v>0</v>
      </c>
      <c r="X39" s="124"/>
      <c r="Y39" s="124">
        <f t="shared" si="16"/>
        <v>0</v>
      </c>
      <c r="Z39" s="124">
        <f t="shared" si="17"/>
        <v>14.833333333333332</v>
      </c>
      <c r="AA39" s="124">
        <f t="shared" si="18"/>
        <v>220.02777777777774</v>
      </c>
      <c r="AB39" s="124">
        <f t="shared" si="19"/>
        <v>0</v>
      </c>
      <c r="AC39" s="124"/>
      <c r="AD39" s="124">
        <f t="shared" si="20"/>
        <v>0</v>
      </c>
      <c r="AE39" s="124">
        <f t="shared" si="21"/>
        <v>16.333333333333332</v>
      </c>
      <c r="AF39" s="124">
        <f t="shared" si="22"/>
        <v>266.77777777777771</v>
      </c>
      <c r="AG39" s="124">
        <f t="shared" si="23"/>
        <v>0</v>
      </c>
      <c r="AH39" s="124"/>
      <c r="AI39" s="124">
        <f t="shared" si="24"/>
        <v>0</v>
      </c>
      <c r="AJ39" s="124">
        <f t="shared" si="25"/>
        <v>11.100000000000001</v>
      </c>
      <c r="AK39" s="124">
        <f t="shared" si="26"/>
        <v>123.21000000000004</v>
      </c>
      <c r="AL39" s="124">
        <f t="shared" si="27"/>
        <v>0</v>
      </c>
      <c r="AM39" s="124"/>
      <c r="AN39" s="124">
        <f t="shared" si="28"/>
        <v>0</v>
      </c>
      <c r="AO39" s="124">
        <f t="shared" si="29"/>
        <v>13.75</v>
      </c>
      <c r="AP39" s="124">
        <f t="shared" si="30"/>
        <v>189.0625</v>
      </c>
      <c r="AQ39" s="124">
        <f t="shared" si="31"/>
        <v>0</v>
      </c>
      <c r="AR39" s="124"/>
      <c r="AS39" s="124">
        <f t="shared" si="32"/>
        <v>0</v>
      </c>
      <c r="AT39" s="124">
        <f t="shared" si="33"/>
        <v>16.3</v>
      </c>
      <c r="AU39" s="124">
        <f t="shared" si="34"/>
        <v>265.69</v>
      </c>
      <c r="AV39" s="124">
        <f t="shared" si="35"/>
        <v>0</v>
      </c>
      <c r="AW39" s="124"/>
      <c r="AX39" s="124">
        <f t="shared" si="36"/>
        <v>0</v>
      </c>
      <c r="AY39" s="124">
        <f t="shared" si="37"/>
        <v>17.777777777777779</v>
      </c>
      <c r="AZ39" s="124">
        <f t="shared" si="38"/>
        <v>316.04938271604942</v>
      </c>
      <c r="BA39" s="124">
        <f t="shared" si="39"/>
        <v>0</v>
      </c>
      <c r="BB39" s="124"/>
      <c r="BC39" s="124">
        <f t="shared" si="40"/>
        <v>0</v>
      </c>
      <c r="BD39" s="124">
        <f t="shared" si="41"/>
        <v>18.421052631578949</v>
      </c>
      <c r="BE39" s="124">
        <f t="shared" si="42"/>
        <v>339.33518005540174</v>
      </c>
      <c r="BF39" s="124">
        <f t="shared" si="43"/>
        <v>0</v>
      </c>
      <c r="BG39" s="124"/>
      <c r="BH39" s="124">
        <f t="shared" si="44"/>
        <v>0</v>
      </c>
      <c r="BI39" s="124">
        <f t="shared" si="45"/>
        <v>19.149999999999999</v>
      </c>
      <c r="BJ39" s="124">
        <f t="shared" si="46"/>
        <v>366.72249999999997</v>
      </c>
      <c r="BK39" s="124">
        <f t="shared" si="47"/>
        <v>0</v>
      </c>
      <c r="BL39" s="124"/>
      <c r="BM39" s="124">
        <f t="shared" si="48"/>
        <v>0</v>
      </c>
      <c r="BN39" s="124">
        <f t="shared" si="49"/>
        <v>20.75</v>
      </c>
      <c r="BO39" s="124">
        <f t="shared" si="50"/>
        <v>430.5625</v>
      </c>
      <c r="BP39" s="124">
        <f t="shared" si="51"/>
        <v>0</v>
      </c>
      <c r="BQ39" s="124"/>
      <c r="BR39" s="124">
        <f t="shared" si="52"/>
        <v>0</v>
      </c>
      <c r="BS39" s="124">
        <f t="shared" si="53"/>
        <v>20.681818181818183</v>
      </c>
      <c r="BT39" s="124">
        <f t="shared" si="54"/>
        <v>427.73760330578517</v>
      </c>
      <c r="BU39" s="124">
        <f t="shared" si="55"/>
        <v>0</v>
      </c>
      <c r="BV39" s="124"/>
      <c r="BW39" s="124">
        <f t="shared" si="56"/>
        <v>0</v>
      </c>
      <c r="BX39" s="124">
        <f t="shared" si="57"/>
        <v>22.25</v>
      </c>
      <c r="BY39" s="124">
        <f t="shared" si="58"/>
        <v>495.0625</v>
      </c>
      <c r="BZ39" s="124">
        <f t="shared" si="59"/>
        <v>0</v>
      </c>
      <c r="CA39" s="124"/>
      <c r="CB39" s="124">
        <f t="shared" si="60"/>
        <v>0</v>
      </c>
      <c r="CC39" s="124">
        <f t="shared" si="61"/>
        <v>23.55</v>
      </c>
      <c r="CD39" s="124">
        <f t="shared" si="62"/>
        <v>554.60250000000008</v>
      </c>
      <c r="CE39" s="124">
        <f t="shared" si="63"/>
        <v>0</v>
      </c>
      <c r="CF39" s="124"/>
      <c r="CG39" s="124">
        <f t="shared" si="64"/>
        <v>0</v>
      </c>
      <c r="CH39" s="124">
        <f t="shared" si="65"/>
        <v>24.65</v>
      </c>
      <c r="CI39" s="124">
        <f t="shared" si="66"/>
        <v>607.62249999999995</v>
      </c>
      <c r="CJ39" s="124">
        <f t="shared" si="67"/>
        <v>0</v>
      </c>
      <c r="CK39" s="124"/>
      <c r="CL39" s="124">
        <f t="shared" si="68"/>
        <v>0</v>
      </c>
      <c r="CM39" s="124">
        <f t="shared" si="69"/>
        <v>25.105263157894736</v>
      </c>
      <c r="CN39" s="124">
        <f t="shared" si="70"/>
        <v>630.27423822714684</v>
      </c>
      <c r="CO39" s="124">
        <f t="shared" si="71"/>
        <v>0</v>
      </c>
      <c r="CP39" s="124"/>
      <c r="CQ39" s="124">
        <f t="shared" si="72"/>
        <v>0</v>
      </c>
      <c r="CR39" s="124">
        <f t="shared" si="73"/>
        <v>25.8</v>
      </c>
      <c r="CS39" s="124">
        <f t="shared" si="74"/>
        <v>665.64</v>
      </c>
      <c r="CT39" s="124">
        <f t="shared" si="75"/>
        <v>0</v>
      </c>
      <c r="CU39" s="124"/>
      <c r="CV39" s="124">
        <f t="shared" si="76"/>
        <v>0</v>
      </c>
      <c r="CW39" s="124">
        <f t="shared" si="77"/>
        <v>27.05</v>
      </c>
      <c r="CX39" s="124">
        <f t="shared" si="78"/>
        <v>731.70249999999999</v>
      </c>
      <c r="CY39" s="124">
        <f t="shared" si="79"/>
        <v>0</v>
      </c>
      <c r="CZ39" s="123"/>
      <c r="DA39" s="124">
        <f t="shared" si="80"/>
        <v>0</v>
      </c>
      <c r="DB39" s="124">
        <f t="shared" si="81"/>
        <v>28.966666666666665</v>
      </c>
      <c r="DC39" s="124">
        <f t="shared" si="82"/>
        <v>839.06777777777768</v>
      </c>
      <c r="DD39" s="123">
        <f t="shared" si="83"/>
        <v>0</v>
      </c>
    </row>
    <row r="40" spans="1:108">
      <c r="A40" s="126">
        <f t="shared" si="84"/>
        <v>46</v>
      </c>
      <c r="B40" s="136" t="s">
        <v>48</v>
      </c>
      <c r="C40" s="135">
        <f t="shared" si="85"/>
        <v>46.9</v>
      </c>
      <c r="D40" s="124"/>
      <c r="E40" s="124">
        <f t="shared" si="0"/>
        <v>0</v>
      </c>
      <c r="F40" s="124">
        <f t="shared" si="1"/>
        <v>6</v>
      </c>
      <c r="G40" s="124">
        <f t="shared" si="2"/>
        <v>36</v>
      </c>
      <c r="H40" s="124">
        <f t="shared" si="3"/>
        <v>0</v>
      </c>
      <c r="I40" s="124"/>
      <c r="J40" s="124">
        <f t="shared" si="4"/>
        <v>0</v>
      </c>
      <c r="K40" s="124">
        <f t="shared" si="5"/>
        <v>10.399999999999999</v>
      </c>
      <c r="L40" s="124">
        <f t="shared" si="6"/>
        <v>108.15999999999997</v>
      </c>
      <c r="M40" s="124">
        <f t="shared" si="7"/>
        <v>0</v>
      </c>
      <c r="N40" s="124"/>
      <c r="O40" s="124">
        <f t="shared" si="8"/>
        <v>0</v>
      </c>
      <c r="P40" s="124">
        <f t="shared" si="9"/>
        <v>13.571428571428569</v>
      </c>
      <c r="Q40" s="124">
        <f t="shared" si="10"/>
        <v>184.18367346938771</v>
      </c>
      <c r="R40" s="124">
        <f t="shared" si="11"/>
        <v>0</v>
      </c>
      <c r="S40" s="124"/>
      <c r="T40" s="124">
        <f t="shared" si="12"/>
        <v>0</v>
      </c>
      <c r="U40" s="124">
        <f t="shared" si="13"/>
        <v>14.333333333333336</v>
      </c>
      <c r="V40" s="124">
        <f t="shared" si="14"/>
        <v>205.44444444444451</v>
      </c>
      <c r="W40" s="124">
        <f t="shared" si="15"/>
        <v>0</v>
      </c>
      <c r="X40" s="124"/>
      <c r="Y40" s="124">
        <f t="shared" si="16"/>
        <v>0</v>
      </c>
      <c r="Z40" s="124">
        <f t="shared" si="17"/>
        <v>15.833333333333332</v>
      </c>
      <c r="AA40" s="124">
        <f t="shared" si="18"/>
        <v>250.6944444444444</v>
      </c>
      <c r="AB40" s="124">
        <f t="shared" si="19"/>
        <v>0</v>
      </c>
      <c r="AC40" s="124"/>
      <c r="AD40" s="124">
        <f t="shared" si="20"/>
        <v>0</v>
      </c>
      <c r="AE40" s="124">
        <f t="shared" si="21"/>
        <v>17.333333333333332</v>
      </c>
      <c r="AF40" s="124">
        <f t="shared" si="22"/>
        <v>300.4444444444444</v>
      </c>
      <c r="AG40" s="124">
        <f t="shared" si="23"/>
        <v>0</v>
      </c>
      <c r="AH40" s="124"/>
      <c r="AI40" s="124">
        <f t="shared" si="24"/>
        <v>0</v>
      </c>
      <c r="AJ40" s="124">
        <f t="shared" si="25"/>
        <v>12.100000000000001</v>
      </c>
      <c r="AK40" s="124">
        <f t="shared" si="26"/>
        <v>146.41000000000003</v>
      </c>
      <c r="AL40" s="124">
        <f t="shared" si="27"/>
        <v>0</v>
      </c>
      <c r="AM40" s="124"/>
      <c r="AN40" s="124">
        <f t="shared" si="28"/>
        <v>0</v>
      </c>
      <c r="AO40" s="124">
        <f t="shared" si="29"/>
        <v>14.75</v>
      </c>
      <c r="AP40" s="124">
        <f t="shared" si="30"/>
        <v>217.5625</v>
      </c>
      <c r="AQ40" s="124">
        <f t="shared" si="31"/>
        <v>0</v>
      </c>
      <c r="AR40" s="124"/>
      <c r="AS40" s="124">
        <f t="shared" si="32"/>
        <v>0</v>
      </c>
      <c r="AT40" s="124">
        <f t="shared" si="33"/>
        <v>17.3</v>
      </c>
      <c r="AU40" s="124">
        <f t="shared" si="34"/>
        <v>299.29000000000002</v>
      </c>
      <c r="AV40" s="124">
        <f t="shared" si="35"/>
        <v>0</v>
      </c>
      <c r="AW40" s="124"/>
      <c r="AX40" s="124">
        <f t="shared" si="36"/>
        <v>0</v>
      </c>
      <c r="AY40" s="124">
        <f t="shared" si="37"/>
        <v>18.777777777777779</v>
      </c>
      <c r="AZ40" s="124">
        <f t="shared" si="38"/>
        <v>352.60493827160496</v>
      </c>
      <c r="BA40" s="124">
        <f t="shared" si="39"/>
        <v>0</v>
      </c>
      <c r="BB40" s="124"/>
      <c r="BC40" s="124">
        <f t="shared" si="40"/>
        <v>0</v>
      </c>
      <c r="BD40" s="124">
        <f t="shared" si="41"/>
        <v>19.421052631578949</v>
      </c>
      <c r="BE40" s="124">
        <f t="shared" si="42"/>
        <v>377.1772853185596</v>
      </c>
      <c r="BF40" s="124">
        <f t="shared" si="43"/>
        <v>0</v>
      </c>
      <c r="BG40" s="124"/>
      <c r="BH40" s="124">
        <f t="shared" si="44"/>
        <v>0</v>
      </c>
      <c r="BI40" s="124">
        <f t="shared" si="45"/>
        <v>20.149999999999999</v>
      </c>
      <c r="BJ40" s="124">
        <f t="shared" si="46"/>
        <v>406.02249999999992</v>
      </c>
      <c r="BK40" s="124">
        <f t="shared" si="47"/>
        <v>0</v>
      </c>
      <c r="BL40" s="124"/>
      <c r="BM40" s="124">
        <f t="shared" si="48"/>
        <v>0</v>
      </c>
      <c r="BN40" s="124">
        <f t="shared" si="49"/>
        <v>21.75</v>
      </c>
      <c r="BO40" s="124">
        <f t="shared" si="50"/>
        <v>473.0625</v>
      </c>
      <c r="BP40" s="124">
        <f t="shared" si="51"/>
        <v>0</v>
      </c>
      <c r="BQ40" s="124"/>
      <c r="BR40" s="124">
        <f t="shared" si="52"/>
        <v>0</v>
      </c>
      <c r="BS40" s="124">
        <f t="shared" si="53"/>
        <v>21.681818181818183</v>
      </c>
      <c r="BT40" s="124">
        <f t="shared" si="54"/>
        <v>470.10123966942155</v>
      </c>
      <c r="BU40" s="124">
        <f t="shared" si="55"/>
        <v>0</v>
      </c>
      <c r="BV40" s="124"/>
      <c r="BW40" s="124">
        <f t="shared" si="56"/>
        <v>0</v>
      </c>
      <c r="BX40" s="124">
        <f t="shared" si="57"/>
        <v>23.25</v>
      </c>
      <c r="BY40" s="124">
        <f t="shared" si="58"/>
        <v>540.5625</v>
      </c>
      <c r="BZ40" s="124">
        <f t="shared" si="59"/>
        <v>0</v>
      </c>
      <c r="CA40" s="124"/>
      <c r="CB40" s="124">
        <f t="shared" si="60"/>
        <v>0</v>
      </c>
      <c r="CC40" s="124">
        <f t="shared" si="61"/>
        <v>24.55</v>
      </c>
      <c r="CD40" s="124">
        <f t="shared" si="62"/>
        <v>602.70249999999999</v>
      </c>
      <c r="CE40" s="124">
        <f t="shared" si="63"/>
        <v>0</v>
      </c>
      <c r="CF40" s="124"/>
      <c r="CG40" s="124">
        <f t="shared" si="64"/>
        <v>0</v>
      </c>
      <c r="CH40" s="124">
        <f t="shared" si="65"/>
        <v>25.65</v>
      </c>
      <c r="CI40" s="124">
        <f t="shared" si="66"/>
        <v>657.9224999999999</v>
      </c>
      <c r="CJ40" s="124">
        <f t="shared" si="67"/>
        <v>0</v>
      </c>
      <c r="CK40" s="124"/>
      <c r="CL40" s="124">
        <f t="shared" si="68"/>
        <v>0</v>
      </c>
      <c r="CM40" s="124">
        <f t="shared" si="69"/>
        <v>26.105263157894736</v>
      </c>
      <c r="CN40" s="124">
        <f t="shared" si="70"/>
        <v>681.4847645429362</v>
      </c>
      <c r="CO40" s="124">
        <f t="shared" si="71"/>
        <v>0</v>
      </c>
      <c r="CP40" s="124"/>
      <c r="CQ40" s="124">
        <f t="shared" si="72"/>
        <v>0</v>
      </c>
      <c r="CR40" s="124">
        <f t="shared" si="73"/>
        <v>26.8</v>
      </c>
      <c r="CS40" s="124">
        <f t="shared" si="74"/>
        <v>718.24</v>
      </c>
      <c r="CT40" s="124">
        <f t="shared" si="75"/>
        <v>0</v>
      </c>
      <c r="CU40" s="124"/>
      <c r="CV40" s="124">
        <f t="shared" si="76"/>
        <v>0</v>
      </c>
      <c r="CW40" s="124">
        <f t="shared" si="77"/>
        <v>28.05</v>
      </c>
      <c r="CX40" s="124">
        <f t="shared" si="78"/>
        <v>786.80250000000001</v>
      </c>
      <c r="CY40" s="124">
        <f t="shared" si="79"/>
        <v>0</v>
      </c>
      <c r="CZ40" s="123"/>
      <c r="DA40" s="124">
        <f t="shared" si="80"/>
        <v>0</v>
      </c>
      <c r="DB40" s="124">
        <f t="shared" si="81"/>
        <v>29.966666666666665</v>
      </c>
      <c r="DC40" s="124">
        <f t="shared" si="82"/>
        <v>898.00111111111096</v>
      </c>
      <c r="DD40" s="123">
        <f t="shared" si="83"/>
        <v>0</v>
      </c>
    </row>
    <row r="41" spans="1:108">
      <c r="A41" s="126">
        <f t="shared" si="84"/>
        <v>47</v>
      </c>
      <c r="B41" s="136" t="s">
        <v>48</v>
      </c>
      <c r="C41" s="135">
        <f t="shared" si="85"/>
        <v>47.9</v>
      </c>
      <c r="D41" s="124"/>
      <c r="E41" s="124">
        <f t="shared" si="0"/>
        <v>0</v>
      </c>
      <c r="F41" s="124">
        <f t="shared" si="1"/>
        <v>7</v>
      </c>
      <c r="G41" s="124">
        <f t="shared" si="2"/>
        <v>49</v>
      </c>
      <c r="H41" s="124">
        <f t="shared" si="3"/>
        <v>0</v>
      </c>
      <c r="I41" s="124"/>
      <c r="J41" s="124">
        <f t="shared" si="4"/>
        <v>0</v>
      </c>
      <c r="K41" s="124">
        <f t="shared" si="5"/>
        <v>11.399999999999999</v>
      </c>
      <c r="L41" s="124">
        <f t="shared" si="6"/>
        <v>129.95999999999998</v>
      </c>
      <c r="M41" s="124">
        <f t="shared" si="7"/>
        <v>0</v>
      </c>
      <c r="N41" s="124"/>
      <c r="O41" s="124">
        <f t="shared" si="8"/>
        <v>0</v>
      </c>
      <c r="P41" s="124">
        <f t="shared" si="9"/>
        <v>14.571428571428569</v>
      </c>
      <c r="Q41" s="124">
        <f t="shared" si="10"/>
        <v>212.32653061224485</v>
      </c>
      <c r="R41" s="124">
        <f t="shared" si="11"/>
        <v>0</v>
      </c>
      <c r="S41" s="124"/>
      <c r="T41" s="124">
        <f t="shared" si="12"/>
        <v>0</v>
      </c>
      <c r="U41" s="124">
        <f t="shared" si="13"/>
        <v>15.333333333333336</v>
      </c>
      <c r="V41" s="124">
        <f t="shared" si="14"/>
        <v>235.11111111111117</v>
      </c>
      <c r="W41" s="124">
        <f t="shared" si="15"/>
        <v>0</v>
      </c>
      <c r="X41" s="124"/>
      <c r="Y41" s="124">
        <f t="shared" si="16"/>
        <v>0</v>
      </c>
      <c r="Z41" s="124">
        <f t="shared" si="17"/>
        <v>16.833333333333332</v>
      </c>
      <c r="AA41" s="124">
        <f t="shared" si="18"/>
        <v>283.36111111111109</v>
      </c>
      <c r="AB41" s="124">
        <f t="shared" si="19"/>
        <v>0</v>
      </c>
      <c r="AC41" s="124"/>
      <c r="AD41" s="124">
        <f t="shared" si="20"/>
        <v>0</v>
      </c>
      <c r="AE41" s="124">
        <f t="shared" si="21"/>
        <v>18.333333333333332</v>
      </c>
      <c r="AF41" s="124">
        <f t="shared" si="22"/>
        <v>336.11111111111109</v>
      </c>
      <c r="AG41" s="124">
        <f t="shared" si="23"/>
        <v>0</v>
      </c>
      <c r="AH41" s="124"/>
      <c r="AI41" s="124">
        <f t="shared" si="24"/>
        <v>0</v>
      </c>
      <c r="AJ41" s="124">
        <f t="shared" si="25"/>
        <v>13.100000000000001</v>
      </c>
      <c r="AK41" s="124">
        <f t="shared" si="26"/>
        <v>171.61000000000004</v>
      </c>
      <c r="AL41" s="124">
        <f t="shared" si="27"/>
        <v>0</v>
      </c>
      <c r="AM41" s="124"/>
      <c r="AN41" s="124">
        <f t="shared" si="28"/>
        <v>0</v>
      </c>
      <c r="AO41" s="124">
        <f t="shared" si="29"/>
        <v>15.75</v>
      </c>
      <c r="AP41" s="124">
        <f t="shared" si="30"/>
        <v>248.0625</v>
      </c>
      <c r="AQ41" s="124">
        <f t="shared" si="31"/>
        <v>0</v>
      </c>
      <c r="AR41" s="124"/>
      <c r="AS41" s="124">
        <f t="shared" si="32"/>
        <v>0</v>
      </c>
      <c r="AT41" s="124">
        <f t="shared" si="33"/>
        <v>18.3</v>
      </c>
      <c r="AU41" s="124">
        <f t="shared" si="34"/>
        <v>334.89000000000004</v>
      </c>
      <c r="AV41" s="124">
        <f t="shared" si="35"/>
        <v>0</v>
      </c>
      <c r="AW41" s="124"/>
      <c r="AX41" s="124">
        <f t="shared" si="36"/>
        <v>0</v>
      </c>
      <c r="AY41" s="124">
        <f t="shared" si="37"/>
        <v>19.777777777777779</v>
      </c>
      <c r="AZ41" s="124">
        <f t="shared" si="38"/>
        <v>391.16049382716051</v>
      </c>
      <c r="BA41" s="124">
        <f t="shared" si="39"/>
        <v>0</v>
      </c>
      <c r="BB41" s="124"/>
      <c r="BC41" s="124">
        <f t="shared" si="40"/>
        <v>0</v>
      </c>
      <c r="BD41" s="124">
        <f t="shared" si="41"/>
        <v>20.421052631578949</v>
      </c>
      <c r="BE41" s="124">
        <f t="shared" si="42"/>
        <v>417.01939058171752</v>
      </c>
      <c r="BF41" s="124">
        <f t="shared" si="43"/>
        <v>0</v>
      </c>
      <c r="BG41" s="124"/>
      <c r="BH41" s="124">
        <f t="shared" si="44"/>
        <v>0</v>
      </c>
      <c r="BI41" s="124">
        <f t="shared" si="45"/>
        <v>21.15</v>
      </c>
      <c r="BJ41" s="124">
        <f t="shared" si="46"/>
        <v>447.32249999999993</v>
      </c>
      <c r="BK41" s="124">
        <f t="shared" si="47"/>
        <v>0</v>
      </c>
      <c r="BL41" s="124"/>
      <c r="BM41" s="124">
        <f t="shared" si="48"/>
        <v>0</v>
      </c>
      <c r="BN41" s="124">
        <f t="shared" si="49"/>
        <v>22.75</v>
      </c>
      <c r="BO41" s="124">
        <f t="shared" si="50"/>
        <v>517.5625</v>
      </c>
      <c r="BP41" s="124">
        <f t="shared" si="51"/>
        <v>0</v>
      </c>
      <c r="BQ41" s="124"/>
      <c r="BR41" s="124">
        <f t="shared" si="52"/>
        <v>0</v>
      </c>
      <c r="BS41" s="124">
        <f t="shared" si="53"/>
        <v>22.681818181818183</v>
      </c>
      <c r="BT41" s="124">
        <f t="shared" si="54"/>
        <v>514.46487603305798</v>
      </c>
      <c r="BU41" s="124">
        <f t="shared" si="55"/>
        <v>0</v>
      </c>
      <c r="BV41" s="124"/>
      <c r="BW41" s="124">
        <f t="shared" si="56"/>
        <v>0</v>
      </c>
      <c r="BX41" s="124">
        <f t="shared" si="57"/>
        <v>24.25</v>
      </c>
      <c r="BY41" s="124">
        <f t="shared" si="58"/>
        <v>588.0625</v>
      </c>
      <c r="BZ41" s="124">
        <f t="shared" si="59"/>
        <v>0</v>
      </c>
      <c r="CA41" s="124"/>
      <c r="CB41" s="124">
        <f t="shared" si="60"/>
        <v>0</v>
      </c>
      <c r="CC41" s="124">
        <f t="shared" si="61"/>
        <v>25.55</v>
      </c>
      <c r="CD41" s="124">
        <f t="shared" si="62"/>
        <v>652.80250000000001</v>
      </c>
      <c r="CE41" s="124">
        <f t="shared" si="63"/>
        <v>0</v>
      </c>
      <c r="CF41" s="124"/>
      <c r="CG41" s="124">
        <f t="shared" si="64"/>
        <v>0</v>
      </c>
      <c r="CH41" s="124">
        <f t="shared" si="65"/>
        <v>26.65</v>
      </c>
      <c r="CI41" s="124">
        <f t="shared" si="66"/>
        <v>710.22249999999997</v>
      </c>
      <c r="CJ41" s="124">
        <f t="shared" si="67"/>
        <v>0</v>
      </c>
      <c r="CK41" s="124"/>
      <c r="CL41" s="124">
        <f t="shared" si="68"/>
        <v>0</v>
      </c>
      <c r="CM41" s="124">
        <f t="shared" si="69"/>
        <v>27.105263157894736</v>
      </c>
      <c r="CN41" s="124">
        <f t="shared" si="70"/>
        <v>734.69529085872568</v>
      </c>
      <c r="CO41" s="124">
        <f t="shared" si="71"/>
        <v>0</v>
      </c>
      <c r="CP41" s="124"/>
      <c r="CQ41" s="124">
        <f t="shared" si="72"/>
        <v>0</v>
      </c>
      <c r="CR41" s="124">
        <f t="shared" si="73"/>
        <v>27.8</v>
      </c>
      <c r="CS41" s="124">
        <f t="shared" si="74"/>
        <v>772.84</v>
      </c>
      <c r="CT41" s="124">
        <f t="shared" si="75"/>
        <v>0</v>
      </c>
      <c r="CU41" s="124"/>
      <c r="CV41" s="124">
        <f t="shared" si="76"/>
        <v>0</v>
      </c>
      <c r="CW41" s="124">
        <f t="shared" si="77"/>
        <v>29.05</v>
      </c>
      <c r="CX41" s="124">
        <f t="shared" si="78"/>
        <v>843.90250000000003</v>
      </c>
      <c r="CY41" s="124">
        <f t="shared" si="79"/>
        <v>0</v>
      </c>
      <c r="CZ41" s="123"/>
      <c r="DA41" s="124">
        <f t="shared" si="80"/>
        <v>0</v>
      </c>
      <c r="DB41" s="124">
        <f t="shared" si="81"/>
        <v>30.966666666666665</v>
      </c>
      <c r="DC41" s="124">
        <f t="shared" si="82"/>
        <v>958.93444444444435</v>
      </c>
      <c r="DD41" s="123">
        <f t="shared" si="83"/>
        <v>0</v>
      </c>
    </row>
    <row r="42" spans="1:108">
      <c r="A42" s="119">
        <f t="shared" si="84"/>
        <v>48</v>
      </c>
      <c r="B42" s="134" t="s">
        <v>48</v>
      </c>
      <c r="C42" s="133">
        <f t="shared" si="85"/>
        <v>48.9</v>
      </c>
      <c r="D42" s="113"/>
      <c r="E42" s="113">
        <f t="shared" si="0"/>
        <v>0</v>
      </c>
      <c r="F42" s="113">
        <f t="shared" si="1"/>
        <v>8</v>
      </c>
      <c r="G42" s="113">
        <f t="shared" si="2"/>
        <v>64</v>
      </c>
      <c r="H42" s="113">
        <f t="shared" si="3"/>
        <v>0</v>
      </c>
      <c r="I42" s="113"/>
      <c r="J42" s="113">
        <f t="shared" si="4"/>
        <v>0</v>
      </c>
      <c r="K42" s="113">
        <f t="shared" si="5"/>
        <v>12.399999999999999</v>
      </c>
      <c r="L42" s="113">
        <f t="shared" si="6"/>
        <v>153.75999999999996</v>
      </c>
      <c r="M42" s="113">
        <f t="shared" si="7"/>
        <v>0</v>
      </c>
      <c r="N42" s="113"/>
      <c r="O42" s="113">
        <f t="shared" si="8"/>
        <v>0</v>
      </c>
      <c r="P42" s="113">
        <f t="shared" si="9"/>
        <v>15.571428571428569</v>
      </c>
      <c r="Q42" s="113">
        <f t="shared" si="10"/>
        <v>242.46938775510199</v>
      </c>
      <c r="R42" s="113">
        <f t="shared" si="11"/>
        <v>0</v>
      </c>
      <c r="S42" s="113"/>
      <c r="T42" s="113">
        <f t="shared" si="12"/>
        <v>0</v>
      </c>
      <c r="U42" s="113">
        <f t="shared" si="13"/>
        <v>16.333333333333336</v>
      </c>
      <c r="V42" s="113">
        <f t="shared" si="14"/>
        <v>266.77777777777783</v>
      </c>
      <c r="W42" s="113">
        <f t="shared" si="15"/>
        <v>0</v>
      </c>
      <c r="X42" s="113"/>
      <c r="Y42" s="113">
        <f t="shared" si="16"/>
        <v>0</v>
      </c>
      <c r="Z42" s="113">
        <f t="shared" si="17"/>
        <v>17.833333333333332</v>
      </c>
      <c r="AA42" s="113">
        <f t="shared" si="18"/>
        <v>318.02777777777771</v>
      </c>
      <c r="AB42" s="113">
        <f t="shared" si="19"/>
        <v>0</v>
      </c>
      <c r="AC42" s="113"/>
      <c r="AD42" s="113">
        <f t="shared" si="20"/>
        <v>0</v>
      </c>
      <c r="AE42" s="113">
        <f t="shared" si="21"/>
        <v>19.333333333333332</v>
      </c>
      <c r="AF42" s="113">
        <f t="shared" si="22"/>
        <v>373.77777777777771</v>
      </c>
      <c r="AG42" s="113">
        <f t="shared" si="23"/>
        <v>0</v>
      </c>
      <c r="AH42" s="113"/>
      <c r="AI42" s="113">
        <f t="shared" si="24"/>
        <v>0</v>
      </c>
      <c r="AJ42" s="113">
        <f t="shared" si="25"/>
        <v>14.100000000000001</v>
      </c>
      <c r="AK42" s="113">
        <f t="shared" si="26"/>
        <v>198.81000000000003</v>
      </c>
      <c r="AL42" s="113">
        <f t="shared" si="27"/>
        <v>0</v>
      </c>
      <c r="AM42" s="113"/>
      <c r="AN42" s="113">
        <f t="shared" si="28"/>
        <v>0</v>
      </c>
      <c r="AO42" s="113">
        <f t="shared" si="29"/>
        <v>16.75</v>
      </c>
      <c r="AP42" s="113">
        <f t="shared" si="30"/>
        <v>280.5625</v>
      </c>
      <c r="AQ42" s="113">
        <f t="shared" si="31"/>
        <v>0</v>
      </c>
      <c r="AR42" s="113"/>
      <c r="AS42" s="113">
        <f t="shared" si="32"/>
        <v>0</v>
      </c>
      <c r="AT42" s="113">
        <f t="shared" si="33"/>
        <v>19.3</v>
      </c>
      <c r="AU42" s="113">
        <f t="shared" si="34"/>
        <v>372.49</v>
      </c>
      <c r="AV42" s="113">
        <f t="shared" si="35"/>
        <v>0</v>
      </c>
      <c r="AW42" s="113"/>
      <c r="AX42" s="113">
        <f t="shared" si="36"/>
        <v>0</v>
      </c>
      <c r="AY42" s="113">
        <f t="shared" si="37"/>
        <v>20.777777777777779</v>
      </c>
      <c r="AZ42" s="113">
        <f t="shared" si="38"/>
        <v>431.71604938271611</v>
      </c>
      <c r="BA42" s="113">
        <f t="shared" si="39"/>
        <v>0</v>
      </c>
      <c r="BB42" s="113"/>
      <c r="BC42" s="113">
        <f t="shared" si="40"/>
        <v>0</v>
      </c>
      <c r="BD42" s="113">
        <f t="shared" si="41"/>
        <v>21.421052631578949</v>
      </c>
      <c r="BE42" s="113">
        <f t="shared" si="42"/>
        <v>458.86149584487538</v>
      </c>
      <c r="BF42" s="113">
        <f t="shared" si="43"/>
        <v>0</v>
      </c>
      <c r="BG42" s="113"/>
      <c r="BH42" s="113">
        <f t="shared" si="44"/>
        <v>0</v>
      </c>
      <c r="BI42" s="113">
        <f t="shared" si="45"/>
        <v>22.15</v>
      </c>
      <c r="BJ42" s="113">
        <f t="shared" si="46"/>
        <v>490.62249999999995</v>
      </c>
      <c r="BK42" s="113">
        <f t="shared" si="47"/>
        <v>0</v>
      </c>
      <c r="BL42" s="113"/>
      <c r="BM42" s="113">
        <f t="shared" si="48"/>
        <v>0</v>
      </c>
      <c r="BN42" s="113">
        <f t="shared" si="49"/>
        <v>23.75</v>
      </c>
      <c r="BO42" s="113">
        <f t="shared" si="50"/>
        <v>564.0625</v>
      </c>
      <c r="BP42" s="113">
        <f t="shared" si="51"/>
        <v>0</v>
      </c>
      <c r="BQ42" s="113"/>
      <c r="BR42" s="113">
        <f t="shared" si="52"/>
        <v>0</v>
      </c>
      <c r="BS42" s="113">
        <f t="shared" si="53"/>
        <v>23.681818181818183</v>
      </c>
      <c r="BT42" s="113">
        <f t="shared" si="54"/>
        <v>560.82851239669424</v>
      </c>
      <c r="BU42" s="113">
        <f t="shared" si="55"/>
        <v>0</v>
      </c>
      <c r="BV42" s="113"/>
      <c r="BW42" s="113">
        <f t="shared" si="56"/>
        <v>0</v>
      </c>
      <c r="BX42" s="113">
        <f t="shared" si="57"/>
        <v>25.25</v>
      </c>
      <c r="BY42" s="113">
        <f t="shared" si="58"/>
        <v>637.5625</v>
      </c>
      <c r="BZ42" s="113">
        <f t="shared" si="59"/>
        <v>0</v>
      </c>
      <c r="CA42" s="113"/>
      <c r="CB42" s="113">
        <f t="shared" si="60"/>
        <v>0</v>
      </c>
      <c r="CC42" s="113">
        <f t="shared" si="61"/>
        <v>26.55</v>
      </c>
      <c r="CD42" s="113">
        <f t="shared" si="62"/>
        <v>704.90250000000003</v>
      </c>
      <c r="CE42" s="113">
        <f t="shared" si="63"/>
        <v>0</v>
      </c>
      <c r="CF42" s="113"/>
      <c r="CG42" s="113">
        <f t="shared" si="64"/>
        <v>0</v>
      </c>
      <c r="CH42" s="113">
        <f t="shared" si="65"/>
        <v>27.65</v>
      </c>
      <c r="CI42" s="113">
        <f t="shared" si="66"/>
        <v>764.52249999999992</v>
      </c>
      <c r="CJ42" s="113">
        <f t="shared" si="67"/>
        <v>0</v>
      </c>
      <c r="CK42" s="113"/>
      <c r="CL42" s="113">
        <f t="shared" si="68"/>
        <v>0</v>
      </c>
      <c r="CM42" s="113">
        <f t="shared" si="69"/>
        <v>28.105263157894736</v>
      </c>
      <c r="CN42" s="113">
        <f t="shared" si="70"/>
        <v>789.90581717451516</v>
      </c>
      <c r="CO42" s="113">
        <f t="shared" si="71"/>
        <v>0</v>
      </c>
      <c r="CP42" s="113"/>
      <c r="CQ42" s="113">
        <f t="shared" si="72"/>
        <v>0</v>
      </c>
      <c r="CR42" s="113">
        <f t="shared" si="73"/>
        <v>28.8</v>
      </c>
      <c r="CS42" s="113">
        <f t="shared" si="74"/>
        <v>829.44</v>
      </c>
      <c r="CT42" s="113">
        <f t="shared" si="75"/>
        <v>0</v>
      </c>
      <c r="CU42" s="113"/>
      <c r="CV42" s="113">
        <f t="shared" si="76"/>
        <v>0</v>
      </c>
      <c r="CW42" s="113">
        <f t="shared" si="77"/>
        <v>30.05</v>
      </c>
      <c r="CX42" s="113">
        <f t="shared" si="78"/>
        <v>903.00250000000005</v>
      </c>
      <c r="CY42" s="113">
        <f t="shared" si="79"/>
        <v>0</v>
      </c>
      <c r="CZ42" s="112"/>
      <c r="DA42" s="113">
        <f t="shared" si="80"/>
        <v>0</v>
      </c>
      <c r="DB42" s="113">
        <f t="shared" si="81"/>
        <v>31.966666666666665</v>
      </c>
      <c r="DC42" s="113">
        <f t="shared" si="82"/>
        <v>1021.8677777777776</v>
      </c>
      <c r="DD42" s="112">
        <f t="shared" si="83"/>
        <v>0</v>
      </c>
    </row>
    <row r="43" spans="1:108">
      <c r="A43" s="128" t="s">
        <v>49</v>
      </c>
      <c r="B43" s="127"/>
      <c r="C43" s="127"/>
      <c r="D43" s="124">
        <f t="shared" ref="D43:CI43" si="86">SUM(D4:D42)</f>
        <v>5</v>
      </c>
      <c r="E43" s="124">
        <f t="shared" si="86"/>
        <v>202.5</v>
      </c>
      <c r="F43" s="124">
        <f t="shared" si="86"/>
        <v>-429</v>
      </c>
      <c r="G43" s="124">
        <f t="shared" si="86"/>
        <v>9659</v>
      </c>
      <c r="H43" s="124">
        <f t="shared" si="86"/>
        <v>4</v>
      </c>
      <c r="I43" s="124">
        <f t="shared" si="86"/>
        <v>5</v>
      </c>
      <c r="J43" s="124">
        <f t="shared" si="86"/>
        <v>180.5</v>
      </c>
      <c r="K43" s="124">
        <f t="shared" si="86"/>
        <v>-257.40000000000055</v>
      </c>
      <c r="L43" s="124">
        <f t="shared" si="86"/>
        <v>6638.840000000002</v>
      </c>
      <c r="M43" s="124">
        <f t="shared" si="86"/>
        <v>3.2</v>
      </c>
      <c r="N43" s="124">
        <f t="shared" si="86"/>
        <v>7</v>
      </c>
      <c r="O43" s="124">
        <f t="shared" si="86"/>
        <v>230.5</v>
      </c>
      <c r="P43" s="124">
        <f t="shared" si="86"/>
        <v>-133.71428571428623</v>
      </c>
      <c r="Q43" s="124">
        <f t="shared" si="86"/>
        <v>5398.4489795918371</v>
      </c>
      <c r="R43" s="124">
        <f t="shared" si="86"/>
        <v>3.7142857142857144</v>
      </c>
      <c r="S43" s="124">
        <f t="shared" si="86"/>
        <v>30</v>
      </c>
      <c r="T43" s="124">
        <f t="shared" si="86"/>
        <v>965</v>
      </c>
      <c r="U43" s="124">
        <f t="shared" si="86"/>
        <v>-103.99999999999966</v>
      </c>
      <c r="V43" s="124">
        <f t="shared" si="86"/>
        <v>5217.3333333333339</v>
      </c>
      <c r="W43" s="124">
        <f t="shared" si="86"/>
        <v>20.666666666666668</v>
      </c>
      <c r="X43" s="124">
        <f t="shared" si="86"/>
        <v>30</v>
      </c>
      <c r="Y43" s="124">
        <f t="shared" si="86"/>
        <v>920</v>
      </c>
      <c r="Z43" s="124">
        <f t="shared" si="86"/>
        <v>-45.499999999999801</v>
      </c>
      <c r="AA43" s="124">
        <f t="shared" si="86"/>
        <v>4993.0833333333339</v>
      </c>
      <c r="AB43" s="124">
        <f t="shared" si="86"/>
        <v>12.166666666666666</v>
      </c>
      <c r="AC43" s="124">
        <f t="shared" si="86"/>
        <v>30</v>
      </c>
      <c r="AD43" s="124">
        <f t="shared" si="86"/>
        <v>875</v>
      </c>
      <c r="AE43" s="124">
        <f t="shared" si="86"/>
        <v>13.000000000000124</v>
      </c>
      <c r="AF43" s="124">
        <f t="shared" si="86"/>
        <v>4944.3333333333339</v>
      </c>
      <c r="AG43" s="124">
        <f t="shared" si="86"/>
        <v>8.6666666666666661</v>
      </c>
      <c r="AH43" s="124">
        <f t="shared" si="86"/>
        <v>10</v>
      </c>
      <c r="AI43" s="124">
        <f t="shared" si="86"/>
        <v>344</v>
      </c>
      <c r="AJ43" s="124">
        <f t="shared" si="86"/>
        <v>-191.09999999999968</v>
      </c>
      <c r="AK43" s="124">
        <f t="shared" si="86"/>
        <v>5876.39</v>
      </c>
      <c r="AL43" s="124">
        <f t="shared" si="86"/>
        <v>4.9000000000000004</v>
      </c>
      <c r="AM43" s="124">
        <f t="shared" si="86"/>
        <v>20</v>
      </c>
      <c r="AN43" s="124">
        <f t="shared" si="86"/>
        <v>635</v>
      </c>
      <c r="AO43" s="124">
        <f t="shared" si="86"/>
        <v>-87.75</v>
      </c>
      <c r="AP43" s="124">
        <f t="shared" si="86"/>
        <v>5137.4375</v>
      </c>
      <c r="AQ43" s="124">
        <f t="shared" si="86"/>
        <v>13.75</v>
      </c>
      <c r="AR43" s="124">
        <f t="shared" si="86"/>
        <v>20</v>
      </c>
      <c r="AS43" s="124">
        <f t="shared" si="86"/>
        <v>584</v>
      </c>
      <c r="AT43" s="124">
        <f t="shared" si="86"/>
        <v>11.700000000000198</v>
      </c>
      <c r="AU43" s="124">
        <f t="shared" si="86"/>
        <v>4943.5099999999993</v>
      </c>
      <c r="AV43" s="124">
        <f t="shared" si="86"/>
        <v>10.199999999999999</v>
      </c>
      <c r="AW43" s="124">
        <f t="shared" si="86"/>
        <v>18</v>
      </c>
      <c r="AX43" s="124">
        <f t="shared" si="86"/>
        <v>499</v>
      </c>
      <c r="AY43" s="124">
        <f t="shared" si="86"/>
        <v>69.333333333333172</v>
      </c>
      <c r="AZ43" s="124">
        <f t="shared" si="86"/>
        <v>5063.2592592592591</v>
      </c>
      <c r="BA43" s="124">
        <f t="shared" si="86"/>
        <v>9.1111111111111107</v>
      </c>
      <c r="BB43" s="124">
        <f t="shared" si="86"/>
        <v>19</v>
      </c>
      <c r="BC43" s="124">
        <f t="shared" si="86"/>
        <v>514.5</v>
      </c>
      <c r="BD43" s="124">
        <f t="shared" si="86"/>
        <v>94.421052631579059</v>
      </c>
      <c r="BE43" s="124">
        <f t="shared" si="86"/>
        <v>5168.5983379501395</v>
      </c>
      <c r="BF43" s="124">
        <f t="shared" si="86"/>
        <v>6.6315789473684204</v>
      </c>
      <c r="BG43" s="124">
        <f t="shared" si="86"/>
        <v>20</v>
      </c>
      <c r="BH43" s="124">
        <f t="shared" si="86"/>
        <v>527</v>
      </c>
      <c r="BI43" s="124">
        <f t="shared" si="86"/>
        <v>122.85000000000014</v>
      </c>
      <c r="BJ43" s="124">
        <f t="shared" si="86"/>
        <v>5326.9775000000009</v>
      </c>
      <c r="BK43" s="124">
        <f t="shared" si="86"/>
        <v>4.55</v>
      </c>
      <c r="BL43" s="124">
        <f t="shared" si="86"/>
        <v>20</v>
      </c>
      <c r="BM43" s="124">
        <f t="shared" si="86"/>
        <v>495</v>
      </c>
      <c r="BN43" s="124">
        <f t="shared" si="86"/>
        <v>185.25</v>
      </c>
      <c r="BO43" s="124">
        <f t="shared" si="86"/>
        <v>5819.9375</v>
      </c>
      <c r="BP43" s="124">
        <f t="shared" si="86"/>
        <v>7.75</v>
      </c>
      <c r="BQ43" s="124">
        <f t="shared" si="86"/>
        <v>22</v>
      </c>
      <c r="BR43" s="124">
        <f t="shared" si="86"/>
        <v>546</v>
      </c>
      <c r="BS43" s="124">
        <f t="shared" si="86"/>
        <v>182.59090909090926</v>
      </c>
      <c r="BT43" s="124">
        <f t="shared" si="86"/>
        <v>5794.8574380165301</v>
      </c>
      <c r="BU43" s="124">
        <f t="shared" si="86"/>
        <v>20.772727272727273</v>
      </c>
      <c r="BV43" s="124">
        <f t="shared" si="86"/>
        <v>20</v>
      </c>
      <c r="BW43" s="124">
        <f t="shared" si="86"/>
        <v>465</v>
      </c>
      <c r="BX43" s="124">
        <f t="shared" si="86"/>
        <v>243.75</v>
      </c>
      <c r="BY43" s="124">
        <f t="shared" si="86"/>
        <v>6463.4375</v>
      </c>
      <c r="BZ43" s="124">
        <f t="shared" si="86"/>
        <v>3.75</v>
      </c>
      <c r="CA43" s="124">
        <f t="shared" si="86"/>
        <v>20</v>
      </c>
      <c r="CB43" s="124">
        <f t="shared" si="86"/>
        <v>439</v>
      </c>
      <c r="CC43" s="124">
        <f t="shared" si="86"/>
        <v>294.45000000000005</v>
      </c>
      <c r="CD43" s="124">
        <f t="shared" si="86"/>
        <v>7163.0974999999999</v>
      </c>
      <c r="CE43" s="124">
        <f t="shared" si="86"/>
        <v>4.9499999999999993</v>
      </c>
      <c r="CF43" s="124">
        <f t="shared" si="86"/>
        <v>20</v>
      </c>
      <c r="CG43" s="124">
        <f t="shared" si="86"/>
        <v>417</v>
      </c>
      <c r="CH43" s="124">
        <f t="shared" si="86"/>
        <v>337.34999999999991</v>
      </c>
      <c r="CI43" s="124">
        <f t="shared" si="86"/>
        <v>7858.0774999999994</v>
      </c>
      <c r="CJ43" s="124">
        <f t="shared" ref="CJ43:CY43" si="87">SUM(CJ4:CJ42)</f>
        <v>6.5500000000000007</v>
      </c>
      <c r="CK43" s="124">
        <f t="shared" si="87"/>
        <v>19</v>
      </c>
      <c r="CL43" s="124">
        <f t="shared" si="87"/>
        <v>387.5</v>
      </c>
      <c r="CM43" s="124">
        <f t="shared" si="87"/>
        <v>355.1052631578948</v>
      </c>
      <c r="CN43" s="124">
        <f t="shared" si="87"/>
        <v>8173.3268698060938</v>
      </c>
      <c r="CO43" s="124">
        <f t="shared" si="87"/>
        <v>1.7894736842105263</v>
      </c>
      <c r="CP43" s="124">
        <f t="shared" si="87"/>
        <v>20</v>
      </c>
      <c r="CQ43" s="124">
        <f t="shared" si="87"/>
        <v>394</v>
      </c>
      <c r="CR43" s="124">
        <f t="shared" si="87"/>
        <v>382.20000000000005</v>
      </c>
      <c r="CS43" s="124">
        <f t="shared" si="87"/>
        <v>8685.5600000000013</v>
      </c>
      <c r="CT43" s="124">
        <f t="shared" si="87"/>
        <v>3.2</v>
      </c>
      <c r="CU43" s="124">
        <f t="shared" si="87"/>
        <v>20</v>
      </c>
      <c r="CV43" s="124">
        <f t="shared" si="87"/>
        <v>369</v>
      </c>
      <c r="CW43" s="124">
        <f t="shared" si="87"/>
        <v>430.9500000000001</v>
      </c>
      <c r="CX43" s="124">
        <f t="shared" si="87"/>
        <v>9701.9975000000013</v>
      </c>
      <c r="CY43" s="124">
        <f t="shared" si="87"/>
        <v>0.95</v>
      </c>
      <c r="CZ43" s="123">
        <f>SUM(CZ4:CZ42)</f>
        <v>30</v>
      </c>
      <c r="DA43" s="124">
        <f>SUM(DA4:DA42)</f>
        <v>496</v>
      </c>
      <c r="DB43" s="124">
        <f>SUM(DB4:DB42)</f>
        <v>505.69999999999976</v>
      </c>
      <c r="DC43" s="124">
        <f>SUM(DC4:DC42)</f>
        <v>11497.243333333334</v>
      </c>
      <c r="DD43" s="123">
        <f>SUM(DD4:DD42)</f>
        <v>36.966666666666669</v>
      </c>
    </row>
    <row r="44" spans="1:108">
      <c r="A44" s="128" t="s">
        <v>100</v>
      </c>
      <c r="B44" s="127"/>
      <c r="C44" s="127"/>
      <c r="D44" s="126">
        <f>E43/D43</f>
        <v>40.5</v>
      </c>
      <c r="E44" s="126"/>
      <c r="F44" s="126"/>
      <c r="G44" s="126"/>
      <c r="H44" s="126"/>
      <c r="I44" s="126">
        <f>J43/I43</f>
        <v>36.1</v>
      </c>
      <c r="J44" s="126"/>
      <c r="K44" s="126"/>
      <c r="L44" s="126"/>
      <c r="M44" s="126"/>
      <c r="N44" s="126">
        <f>O43/N43</f>
        <v>32.928571428571431</v>
      </c>
      <c r="O44" s="126"/>
      <c r="P44" s="126"/>
      <c r="Q44" s="126"/>
      <c r="R44" s="126"/>
      <c r="S44" s="126">
        <f>T43/S43</f>
        <v>32.166666666666664</v>
      </c>
      <c r="T44" s="126"/>
      <c r="U44" s="126"/>
      <c r="V44" s="126"/>
      <c r="W44" s="126"/>
      <c r="X44" s="126">
        <f>Y43/X43</f>
        <v>30.666666666666668</v>
      </c>
      <c r="Y44" s="126"/>
      <c r="Z44" s="126"/>
      <c r="AA44" s="126"/>
      <c r="AB44" s="126"/>
      <c r="AC44" s="126">
        <f>AD43/AC43</f>
        <v>29.166666666666668</v>
      </c>
      <c r="AD44" s="126"/>
      <c r="AE44" s="126"/>
      <c r="AF44" s="126"/>
      <c r="AG44" s="126"/>
      <c r="AH44" s="126">
        <f>AI43/AH43</f>
        <v>34.4</v>
      </c>
      <c r="AI44" s="126"/>
      <c r="AJ44" s="126"/>
      <c r="AK44" s="126"/>
      <c r="AL44" s="126"/>
      <c r="AM44" s="126">
        <f>AN43/AM43</f>
        <v>31.75</v>
      </c>
      <c r="AN44" s="126"/>
      <c r="AO44" s="126"/>
      <c r="AP44" s="126"/>
      <c r="AQ44" s="126"/>
      <c r="AR44" s="126">
        <f>AS43/AR43</f>
        <v>29.2</v>
      </c>
      <c r="AS44" s="126"/>
      <c r="AT44" s="126"/>
      <c r="AU44" s="126"/>
      <c r="AV44" s="126"/>
      <c r="AW44" s="126">
        <f>AX43/AW43</f>
        <v>27.722222222222221</v>
      </c>
      <c r="AX44" s="126"/>
      <c r="AY44" s="126"/>
      <c r="AZ44" s="126"/>
      <c r="BA44" s="126"/>
      <c r="BB44" s="126">
        <f>BC43/BB43</f>
        <v>27.078947368421051</v>
      </c>
      <c r="BC44" s="126"/>
      <c r="BD44" s="126"/>
      <c r="BE44" s="126"/>
      <c r="BF44" s="126"/>
      <c r="BG44" s="126">
        <f>BH43/BG43</f>
        <v>26.35</v>
      </c>
      <c r="BH44" s="126"/>
      <c r="BI44" s="126"/>
      <c r="BJ44" s="126"/>
      <c r="BK44" s="126"/>
      <c r="BL44" s="126">
        <f>BM43/BL43</f>
        <v>24.75</v>
      </c>
      <c r="BM44" s="126"/>
      <c r="BN44" s="126"/>
      <c r="BO44" s="126"/>
      <c r="BP44" s="126"/>
      <c r="BQ44" s="126">
        <f>BR43/BQ43</f>
        <v>24.818181818181817</v>
      </c>
      <c r="BR44" s="126"/>
      <c r="BS44" s="126"/>
      <c r="BT44" s="126"/>
      <c r="BU44" s="126"/>
      <c r="BV44" s="126">
        <f>BW43/BV43</f>
        <v>23.25</v>
      </c>
      <c r="BW44" s="126"/>
      <c r="BX44" s="126"/>
      <c r="BY44" s="126"/>
      <c r="BZ44" s="126"/>
      <c r="CA44" s="126">
        <f>CB43/CA43</f>
        <v>21.95</v>
      </c>
      <c r="CB44" s="126"/>
      <c r="CC44" s="126"/>
      <c r="CD44" s="126"/>
      <c r="CE44" s="126"/>
      <c r="CF44" s="126">
        <f>CG43/CF43</f>
        <v>20.85</v>
      </c>
      <c r="CG44" s="126"/>
      <c r="CH44" s="126"/>
      <c r="CI44" s="126"/>
      <c r="CJ44" s="126"/>
      <c r="CK44" s="126">
        <f>CL43/CK43</f>
        <v>20.394736842105264</v>
      </c>
      <c r="CL44" s="126"/>
      <c r="CM44" s="126"/>
      <c r="CN44" s="126"/>
      <c r="CO44" s="126"/>
      <c r="CP44" s="126">
        <f>CQ43/CP43</f>
        <v>19.7</v>
      </c>
      <c r="CQ44" s="126"/>
      <c r="CR44" s="126"/>
      <c r="CS44" s="126"/>
      <c r="CT44" s="126"/>
      <c r="CU44" s="126">
        <f>CV43/CU43</f>
        <v>18.45</v>
      </c>
      <c r="CV44" s="126"/>
      <c r="CW44" s="126"/>
      <c r="CX44" s="126"/>
      <c r="CY44" s="126"/>
      <c r="CZ44" s="125">
        <f>DA43/CZ43</f>
        <v>16.533333333333335</v>
      </c>
      <c r="DA44" s="126"/>
      <c r="DB44" s="126"/>
      <c r="DC44" s="126"/>
      <c r="DD44" s="125"/>
    </row>
    <row r="45" spans="1:108">
      <c r="A45" s="128" t="s">
        <v>99</v>
      </c>
      <c r="B45" s="127"/>
      <c r="C45" s="127"/>
      <c r="D45" s="132">
        <f>SQRT(H43/(D43-1))</f>
        <v>1</v>
      </c>
      <c r="E45" s="124"/>
      <c r="F45" s="124"/>
      <c r="G45" s="124"/>
      <c r="H45" s="124"/>
      <c r="I45" s="132">
        <f>SQRT(M43/(I43-1))</f>
        <v>0.89442719099991586</v>
      </c>
      <c r="J45" s="124"/>
      <c r="K45" s="124"/>
      <c r="L45" s="124"/>
      <c r="M45" s="124"/>
      <c r="N45" s="132">
        <f>SQRT(R43/(N43-1))</f>
        <v>0.7867957924694432</v>
      </c>
      <c r="O45" s="124"/>
      <c r="P45" s="124"/>
      <c r="Q45" s="124"/>
      <c r="R45" s="124"/>
      <c r="S45" s="132">
        <f>SQRT(W43/(S43-1))</f>
        <v>0.84418225411395587</v>
      </c>
      <c r="T45" s="124"/>
      <c r="U45" s="124"/>
      <c r="V45" s="124"/>
      <c r="W45" s="124"/>
      <c r="X45" s="132">
        <f>SQRT(AB43/(X43-1))</f>
        <v>0.64771925236560435</v>
      </c>
      <c r="Y45" s="124"/>
      <c r="Z45" s="124"/>
      <c r="AA45" s="124"/>
      <c r="AB45" s="124"/>
      <c r="AC45" s="132">
        <f>SQRT(AG43/(AC43-1))</f>
        <v>0.54667227359053394</v>
      </c>
      <c r="AD45" s="124"/>
      <c r="AE45" s="124"/>
      <c r="AF45" s="124"/>
      <c r="AG45" s="124"/>
      <c r="AH45" s="132">
        <f>SQRT(AL43/(AH43-1))</f>
        <v>0.73786478737262184</v>
      </c>
      <c r="AI45" s="124"/>
      <c r="AJ45" s="124"/>
      <c r="AK45" s="124"/>
      <c r="AL45" s="124"/>
      <c r="AM45" s="132">
        <f>SQRT(AQ43/(AM43-1))</f>
        <v>0.85069630922340067</v>
      </c>
      <c r="AN45" s="124"/>
      <c r="AO45" s="124"/>
      <c r="AP45" s="124"/>
      <c r="AQ45" s="124"/>
      <c r="AR45" s="132">
        <f>SQRT(AV43/(AR43-1))</f>
        <v>0.73269509706504654</v>
      </c>
      <c r="AS45" s="124"/>
      <c r="AT45" s="124"/>
      <c r="AU45" s="124"/>
      <c r="AV45" s="124"/>
      <c r="AW45" s="132">
        <f>SQRT(BA43/(AW43-1))</f>
        <v>0.73208449814095955</v>
      </c>
      <c r="AX45" s="124"/>
      <c r="AY45" s="124"/>
      <c r="AZ45" s="124"/>
      <c r="BA45" s="124"/>
      <c r="BB45" s="132">
        <f>SQRT(BF43/(BB43-1))</f>
        <v>0.60697697866688394</v>
      </c>
      <c r="BC45" s="124"/>
      <c r="BD45" s="124"/>
      <c r="BE45" s="124"/>
      <c r="BF45" s="124"/>
      <c r="BG45" s="132">
        <f>SQRT(BK43/(BG43-1))</f>
        <v>0.48936048492959289</v>
      </c>
      <c r="BH45" s="124"/>
      <c r="BI45" s="124"/>
      <c r="BJ45" s="124"/>
      <c r="BK45" s="124"/>
      <c r="BL45" s="132">
        <f>SQRT(BP43/(BL43-1))</f>
        <v>0.63866637365850509</v>
      </c>
      <c r="BM45" s="124"/>
      <c r="BN45" s="124"/>
      <c r="BO45" s="124"/>
      <c r="BP45" s="124"/>
      <c r="BQ45" s="132">
        <f>SQRT(BU43/(BQ43-1))</f>
        <v>0.99457402398086447</v>
      </c>
      <c r="BR45" s="124"/>
      <c r="BS45" s="124"/>
      <c r="BT45" s="124"/>
      <c r="BU45" s="124"/>
      <c r="BV45" s="132">
        <f>SQRT(BZ43/(BV43-1))</f>
        <v>0.4442616583193193</v>
      </c>
      <c r="BW45" s="124"/>
      <c r="BX45" s="124"/>
      <c r="BY45" s="124"/>
      <c r="BZ45" s="124"/>
      <c r="CA45" s="132">
        <f>SQRT(CE43/(CA43-1))</f>
        <v>0.51041778553404038</v>
      </c>
      <c r="CB45" s="124"/>
      <c r="CC45" s="124"/>
      <c r="CD45" s="124"/>
      <c r="CE45" s="124"/>
      <c r="CF45" s="132">
        <f>SQRT(CJ43/(CF43-1))</f>
        <v>0.5871429486123998</v>
      </c>
      <c r="CG45" s="124"/>
      <c r="CH45" s="124"/>
      <c r="CI45" s="124"/>
      <c r="CJ45" s="124"/>
      <c r="CK45" s="132">
        <f>SQRT(CO43/(CK43-1))</f>
        <v>0.31530176764230577</v>
      </c>
      <c r="CL45" s="124"/>
      <c r="CM45" s="124"/>
      <c r="CN45" s="124"/>
      <c r="CO45" s="124"/>
      <c r="CP45" s="132">
        <f>SQRT(CT43/(CP43-1))</f>
        <v>0.41039134083406165</v>
      </c>
      <c r="CQ45" s="124"/>
      <c r="CR45" s="124"/>
      <c r="CS45" s="124"/>
      <c r="CT45" s="124"/>
      <c r="CU45" s="132">
        <f>SQRT(CY43/(CU43-1))</f>
        <v>0.22360679774997896</v>
      </c>
      <c r="CV45" s="124"/>
      <c r="CW45" s="124"/>
      <c r="CX45" s="124"/>
      <c r="CY45" s="124"/>
      <c r="CZ45" s="131">
        <f>SQRT(DD43/(CZ43-1))</f>
        <v>1.1290317283753195</v>
      </c>
      <c r="DA45" s="124"/>
      <c r="DB45" s="124"/>
      <c r="DC45" s="124"/>
      <c r="DD45" s="123"/>
    </row>
    <row r="46" spans="1:108">
      <c r="A46" s="128" t="s">
        <v>52</v>
      </c>
      <c r="B46" s="127"/>
      <c r="C46" s="127"/>
      <c r="D46" s="124"/>
      <c r="E46" s="124"/>
      <c r="F46" s="124"/>
      <c r="G46" s="124"/>
      <c r="H46" s="124"/>
      <c r="I46" s="124"/>
      <c r="J46" s="124"/>
      <c r="K46" s="124"/>
      <c r="L46" s="124"/>
      <c r="M46" s="124"/>
      <c r="N46" s="124"/>
      <c r="O46" s="124"/>
      <c r="P46" s="124"/>
      <c r="Q46" s="124"/>
      <c r="R46" s="124"/>
      <c r="S46" s="124"/>
      <c r="T46" s="124"/>
      <c r="U46" s="124"/>
      <c r="V46" s="124"/>
      <c r="W46" s="124"/>
      <c r="X46" s="124"/>
      <c r="Y46" s="124"/>
      <c r="Z46" s="124"/>
      <c r="AA46" s="124"/>
      <c r="AB46" s="124"/>
      <c r="AC46" s="124"/>
      <c r="AD46" s="124"/>
      <c r="AE46" s="124"/>
      <c r="AF46" s="124"/>
      <c r="AG46" s="124"/>
      <c r="AH46" s="124">
        <v>1</v>
      </c>
      <c r="AI46" s="124"/>
      <c r="AJ46" s="124"/>
      <c r="AK46" s="124"/>
      <c r="AL46" s="124"/>
      <c r="AM46" s="124">
        <v>5</v>
      </c>
      <c r="AN46" s="124"/>
      <c r="AO46" s="124"/>
      <c r="AP46" s="124"/>
      <c r="AQ46" s="124"/>
      <c r="AR46" s="124">
        <v>2</v>
      </c>
      <c r="AS46" s="124"/>
      <c r="AT46" s="124"/>
      <c r="AU46" s="124"/>
      <c r="AV46" s="124"/>
      <c r="AW46" s="124">
        <v>2</v>
      </c>
      <c r="AX46" s="124"/>
      <c r="AY46" s="124"/>
      <c r="AZ46" s="124"/>
      <c r="BA46" s="124"/>
      <c r="BB46" s="124">
        <v>2</v>
      </c>
      <c r="BC46" s="124"/>
      <c r="BD46" s="124"/>
      <c r="BE46" s="124"/>
      <c r="BF46" s="124"/>
      <c r="BG46" s="124">
        <v>1</v>
      </c>
      <c r="BH46" s="124"/>
      <c r="BI46" s="124"/>
      <c r="BJ46" s="124"/>
      <c r="BK46" s="124"/>
      <c r="BL46" s="124">
        <v>1</v>
      </c>
      <c r="BM46" s="124"/>
      <c r="BN46" s="124"/>
      <c r="BO46" s="124"/>
      <c r="BP46" s="124"/>
      <c r="BQ46" s="124">
        <v>2</v>
      </c>
      <c r="BR46" s="124"/>
      <c r="BS46" s="124"/>
      <c r="BT46" s="124"/>
      <c r="BU46" s="124"/>
      <c r="BV46" s="124">
        <v>2</v>
      </c>
      <c r="BW46" s="124"/>
      <c r="BX46" s="124"/>
      <c r="BY46" s="124"/>
      <c r="BZ46" s="124"/>
      <c r="CA46" s="124">
        <v>2</v>
      </c>
      <c r="CB46" s="124"/>
      <c r="CC46" s="124"/>
      <c r="CD46" s="124"/>
      <c r="CE46" s="124"/>
      <c r="CF46" s="124">
        <v>3</v>
      </c>
      <c r="CG46" s="124"/>
      <c r="CH46" s="124"/>
      <c r="CI46" s="124"/>
      <c r="CJ46" s="124"/>
      <c r="CK46" s="124">
        <v>4</v>
      </c>
      <c r="CL46" s="124"/>
      <c r="CM46" s="124"/>
      <c r="CN46" s="124"/>
      <c r="CO46" s="124"/>
      <c r="CP46" s="124">
        <v>4</v>
      </c>
      <c r="CQ46" s="124"/>
      <c r="CR46" s="124"/>
      <c r="CS46" s="124"/>
      <c r="CT46" s="124"/>
      <c r="CU46" s="124">
        <v>3</v>
      </c>
      <c r="CV46" s="124"/>
      <c r="CW46" s="124"/>
      <c r="CX46" s="124"/>
      <c r="CY46" s="124"/>
      <c r="CZ46" s="123">
        <v>1</v>
      </c>
      <c r="DA46" s="124"/>
      <c r="DB46" s="124"/>
      <c r="DC46" s="124"/>
      <c r="DD46" s="123"/>
    </row>
    <row r="47" spans="1:108">
      <c r="A47" s="128" t="s">
        <v>53</v>
      </c>
      <c r="B47" s="127"/>
      <c r="C47" s="127"/>
      <c r="D47" s="124">
        <v>10</v>
      </c>
      <c r="E47" s="124"/>
      <c r="F47" s="124"/>
      <c r="G47" s="124"/>
      <c r="H47" s="124"/>
      <c r="I47" s="124">
        <v>15</v>
      </c>
      <c r="J47" s="124"/>
      <c r="K47" s="124"/>
      <c r="L47" s="124"/>
      <c r="M47" s="124"/>
      <c r="N47" s="124">
        <v>24</v>
      </c>
      <c r="O47" s="124"/>
      <c r="P47" s="124"/>
      <c r="Q47" s="124"/>
      <c r="R47" s="124"/>
      <c r="S47" s="124">
        <v>30</v>
      </c>
      <c r="T47" s="124"/>
      <c r="U47" s="124"/>
      <c r="V47" s="124"/>
      <c r="W47" s="124"/>
      <c r="X47" s="124">
        <v>36</v>
      </c>
      <c r="Y47" s="124"/>
      <c r="Z47" s="124"/>
      <c r="AA47" s="124"/>
      <c r="AB47" s="124"/>
      <c r="AC47" s="124">
        <v>40</v>
      </c>
      <c r="AD47" s="124"/>
      <c r="AE47" s="124"/>
      <c r="AF47" s="124"/>
      <c r="AG47" s="124"/>
      <c r="AH47" s="124">
        <v>30</v>
      </c>
      <c r="AI47" s="124"/>
      <c r="AJ47" s="124"/>
      <c r="AK47" s="124"/>
      <c r="AL47" s="124"/>
      <c r="AM47" s="124">
        <v>40</v>
      </c>
      <c r="AN47" s="124"/>
      <c r="AO47" s="124"/>
      <c r="AP47" s="124"/>
      <c r="AQ47" s="124"/>
      <c r="AR47" s="124">
        <v>50</v>
      </c>
      <c r="AS47" s="124"/>
      <c r="AT47" s="124"/>
      <c r="AU47" s="124"/>
      <c r="AV47" s="124"/>
      <c r="AW47" s="124">
        <v>70</v>
      </c>
      <c r="AX47" s="124"/>
      <c r="AY47" s="124"/>
      <c r="AZ47" s="124"/>
      <c r="BA47" s="124"/>
      <c r="BB47" s="124">
        <v>80</v>
      </c>
      <c r="BC47" s="124"/>
      <c r="BD47" s="124"/>
      <c r="BE47" s="124"/>
      <c r="BF47" s="124"/>
      <c r="BG47" s="124">
        <v>90</v>
      </c>
      <c r="BH47" s="124"/>
      <c r="BI47" s="124"/>
      <c r="BJ47" s="124"/>
      <c r="BK47" s="124"/>
      <c r="BL47" s="124">
        <v>100</v>
      </c>
      <c r="BM47" s="124"/>
      <c r="BN47" s="124"/>
      <c r="BO47" s="124"/>
      <c r="BP47" s="124"/>
      <c r="BQ47" s="124">
        <v>110</v>
      </c>
      <c r="BR47" s="124"/>
      <c r="BS47" s="124"/>
      <c r="BT47" s="124"/>
      <c r="BU47" s="124"/>
      <c r="BV47" s="130">
        <f>(BV49/BV52)*1000</f>
        <v>172.77227722772275</v>
      </c>
      <c r="BW47" s="124"/>
      <c r="BX47" s="124"/>
      <c r="BY47" s="124"/>
      <c r="BZ47" s="124"/>
      <c r="CA47" s="130">
        <f>(CA49/CA52)*1000</f>
        <v>184.04558404558406</v>
      </c>
      <c r="CB47" s="130"/>
      <c r="CC47" s="130"/>
      <c r="CD47" s="130"/>
      <c r="CE47" s="130"/>
      <c r="CF47" s="130">
        <f>(CF49/CF52)*1000</f>
        <v>228.37837837837841</v>
      </c>
      <c r="CG47" s="130"/>
      <c r="CH47" s="130"/>
      <c r="CI47" s="130"/>
      <c r="CJ47" s="130"/>
      <c r="CK47" s="130">
        <f>(CK49/CK52)*1000</f>
        <v>226.36963696369642</v>
      </c>
      <c r="CL47" s="130"/>
      <c r="CM47" s="130"/>
      <c r="CN47" s="130"/>
      <c r="CO47" s="130"/>
      <c r="CP47" s="130">
        <f>(CP49/CP52)*1000</f>
        <v>276.11940298507466</v>
      </c>
      <c r="CQ47" s="130"/>
      <c r="CR47" s="130"/>
      <c r="CS47" s="130"/>
      <c r="CT47" s="130"/>
      <c r="CU47" s="130">
        <f>(CU49/CU52)*1000</f>
        <v>330.84112149532706</v>
      </c>
      <c r="CV47" s="130"/>
      <c r="CW47" s="130"/>
      <c r="CX47" s="130"/>
      <c r="CY47" s="130"/>
      <c r="CZ47" s="129">
        <f>(CZ49/CZ52)*1000</f>
        <v>441.58878504672901</v>
      </c>
      <c r="DA47" s="130"/>
      <c r="DB47" s="130"/>
      <c r="DC47" s="130"/>
      <c r="DD47" s="129"/>
    </row>
    <row r="48" spans="1:108">
      <c r="A48" s="128" t="s">
        <v>98</v>
      </c>
      <c r="B48" s="127"/>
      <c r="C48" s="127"/>
      <c r="D48" s="126"/>
      <c r="E48" s="126"/>
      <c r="F48" s="126"/>
      <c r="G48" s="126"/>
      <c r="H48" s="126"/>
      <c r="I48" s="126"/>
      <c r="J48" s="126"/>
      <c r="K48" s="126"/>
      <c r="L48" s="126"/>
      <c r="M48" s="126"/>
      <c r="N48" s="126"/>
      <c r="O48" s="126"/>
      <c r="P48" s="126"/>
      <c r="Q48" s="126"/>
      <c r="R48" s="126"/>
      <c r="S48" s="126">
        <v>10.99</v>
      </c>
      <c r="T48" s="126"/>
      <c r="U48" s="126"/>
      <c r="V48" s="126"/>
      <c r="W48" s="126"/>
      <c r="X48" s="126">
        <v>9.1199999999999992</v>
      </c>
      <c r="Y48" s="126"/>
      <c r="Z48" s="126"/>
      <c r="AA48" s="126"/>
      <c r="AB48" s="126"/>
      <c r="AC48" s="126">
        <v>7.43</v>
      </c>
      <c r="AD48" s="126"/>
      <c r="AE48" s="126"/>
      <c r="AF48" s="126"/>
      <c r="AG48" s="126"/>
      <c r="AH48" s="126">
        <v>3.92</v>
      </c>
      <c r="AI48" s="126"/>
      <c r="AJ48" s="126"/>
      <c r="AK48" s="126"/>
      <c r="AL48" s="126"/>
      <c r="AM48" s="126">
        <v>6.35</v>
      </c>
      <c r="AN48" s="126"/>
      <c r="AO48" s="126"/>
      <c r="AP48" s="126"/>
      <c r="AQ48" s="126"/>
      <c r="AR48" s="126">
        <v>4.1349999999999998</v>
      </c>
      <c r="AS48" s="126"/>
      <c r="AT48" s="126"/>
      <c r="AU48" s="126"/>
      <c r="AV48" s="126"/>
      <c r="AW48" s="126">
        <v>3.4449999999999998</v>
      </c>
      <c r="AX48" s="126"/>
      <c r="AY48" s="126"/>
      <c r="AZ48" s="126"/>
      <c r="BA48" s="126"/>
      <c r="BB48" s="126">
        <v>3.38</v>
      </c>
      <c r="BC48" s="126"/>
      <c r="BD48" s="126"/>
      <c r="BE48" s="126"/>
      <c r="BF48" s="126"/>
      <c r="BG48" s="126">
        <v>3.19</v>
      </c>
      <c r="BH48" s="126"/>
      <c r="BI48" s="126"/>
      <c r="BJ48" s="126"/>
      <c r="BK48" s="126"/>
      <c r="BL48" s="126">
        <v>2.52</v>
      </c>
      <c r="BM48" s="126"/>
      <c r="BN48" s="126"/>
      <c r="BO48" s="126"/>
      <c r="BP48" s="126"/>
      <c r="BQ48" s="126">
        <v>2.92</v>
      </c>
      <c r="BR48" s="126"/>
      <c r="BS48" s="126"/>
      <c r="BT48" s="126"/>
      <c r="BU48" s="126"/>
      <c r="BV48" s="126">
        <v>2.02</v>
      </c>
      <c r="BW48" s="126"/>
      <c r="BX48" s="126"/>
      <c r="BY48" s="126"/>
      <c r="BZ48" s="126"/>
      <c r="CA48" s="126">
        <v>1.7549999999999999</v>
      </c>
      <c r="CB48" s="126"/>
      <c r="CC48" s="126"/>
      <c r="CD48" s="126"/>
      <c r="CE48" s="126"/>
      <c r="CF48" s="126">
        <v>1.48</v>
      </c>
      <c r="CG48" s="126"/>
      <c r="CH48" s="126"/>
      <c r="CI48" s="126"/>
      <c r="CJ48" s="126"/>
      <c r="CK48" s="126">
        <v>1.5149999999999999</v>
      </c>
      <c r="CL48" s="126"/>
      <c r="CM48" s="126"/>
      <c r="CN48" s="126"/>
      <c r="CO48" s="126"/>
      <c r="CP48" s="126">
        <v>1.34</v>
      </c>
      <c r="CQ48" s="126"/>
      <c r="CR48" s="126"/>
      <c r="CS48" s="126"/>
      <c r="CT48" s="126"/>
      <c r="CU48" s="126">
        <v>1.07</v>
      </c>
      <c r="CV48" s="126"/>
      <c r="CW48" s="126"/>
      <c r="CX48" s="126"/>
      <c r="CY48" s="126"/>
      <c r="CZ48" s="125">
        <v>1.07</v>
      </c>
      <c r="DA48" s="126"/>
      <c r="DB48" s="126"/>
      <c r="DC48" s="126"/>
      <c r="DD48" s="125"/>
    </row>
    <row r="49" spans="1:108">
      <c r="A49" s="128" t="s">
        <v>97</v>
      </c>
      <c r="B49" s="127"/>
      <c r="C49" s="127"/>
      <c r="D49" s="126">
        <f>+(D47*D48)/D43</f>
        <v>0</v>
      </c>
      <c r="E49" s="124"/>
      <c r="F49" s="124"/>
      <c r="G49" s="124"/>
      <c r="H49" s="124"/>
      <c r="I49" s="126">
        <f>+(I47*I48)/I43</f>
        <v>0</v>
      </c>
      <c r="J49" s="124"/>
      <c r="K49" s="124"/>
      <c r="L49" s="124"/>
      <c r="M49" s="124"/>
      <c r="N49" s="126">
        <f>+(N47*N48)/N43</f>
        <v>0</v>
      </c>
      <c r="O49" s="124"/>
      <c r="P49" s="124"/>
      <c r="Q49" s="124"/>
      <c r="R49" s="124"/>
      <c r="S49" s="126">
        <f>+(S47*S48)/S43</f>
        <v>10.99</v>
      </c>
      <c r="T49" s="124"/>
      <c r="U49" s="124"/>
      <c r="V49" s="124"/>
      <c r="W49" s="124"/>
      <c r="X49" s="126">
        <f>+(X47*X48)/X43</f>
        <v>10.943999999999999</v>
      </c>
      <c r="Y49" s="124"/>
      <c r="Z49" s="124"/>
      <c r="AA49" s="124"/>
      <c r="AB49" s="124"/>
      <c r="AC49" s="126">
        <f>+(AC47*AC48)/AC43</f>
        <v>9.9066666666666663</v>
      </c>
      <c r="AD49" s="124"/>
      <c r="AE49" s="124"/>
      <c r="AF49" s="124"/>
      <c r="AG49" s="124"/>
      <c r="AH49" s="126">
        <f>+(AH47*AH48)/AH43</f>
        <v>11.76</v>
      </c>
      <c r="AI49" s="124"/>
      <c r="AJ49" s="124"/>
      <c r="AK49" s="124"/>
      <c r="AL49" s="124"/>
      <c r="AM49" s="126">
        <f>AM47*AM52/1000</f>
        <v>12.7</v>
      </c>
      <c r="AN49" s="126"/>
      <c r="AO49" s="126"/>
      <c r="AP49" s="126"/>
      <c r="AQ49" s="126"/>
      <c r="AR49" s="126">
        <f>AR47*AR52/1000</f>
        <v>10.3375</v>
      </c>
      <c r="AS49" s="126"/>
      <c r="AT49" s="126"/>
      <c r="AU49" s="126"/>
      <c r="AV49" s="126"/>
      <c r="AW49" s="126">
        <f>AW47*AW52/1000</f>
        <v>13.397222222222222</v>
      </c>
      <c r="AX49" s="126"/>
      <c r="AY49" s="126"/>
      <c r="AZ49" s="126"/>
      <c r="BA49" s="126"/>
      <c r="BB49" s="126">
        <f>BB47*BB52/1000</f>
        <v>14.231578947368417</v>
      </c>
      <c r="BC49" s="126"/>
      <c r="BD49" s="126"/>
      <c r="BE49" s="126"/>
      <c r="BF49" s="126"/>
      <c r="BG49" s="126">
        <f>BG47*BG52/1000</f>
        <v>14.355</v>
      </c>
      <c r="BH49" s="126"/>
      <c r="BI49" s="126"/>
      <c r="BJ49" s="126"/>
      <c r="BK49" s="126"/>
      <c r="BL49" s="126">
        <f>BL47*BL52/1000</f>
        <v>12.6</v>
      </c>
      <c r="BM49" s="126"/>
      <c r="BN49" s="126"/>
      <c r="BO49" s="126"/>
      <c r="BP49" s="126"/>
      <c r="BQ49" s="126">
        <f>BQ47*BQ52/1000</f>
        <v>14.6</v>
      </c>
      <c r="BR49" s="126"/>
      <c r="BS49" s="126"/>
      <c r="BT49" s="126"/>
      <c r="BU49" s="126"/>
      <c r="BV49" s="126">
        <f>+BV50-2.7</f>
        <v>17.45</v>
      </c>
      <c r="BW49" s="126"/>
      <c r="BX49" s="126"/>
      <c r="BY49" s="126"/>
      <c r="BZ49" s="126"/>
      <c r="CA49" s="126">
        <f>+CA50-2.7</f>
        <v>16.150000000000002</v>
      </c>
      <c r="CB49" s="124"/>
      <c r="CC49" s="124"/>
      <c r="CD49" s="124"/>
      <c r="CE49" s="124"/>
      <c r="CF49" s="126">
        <f>+CF50-2.7</f>
        <v>16.900000000000002</v>
      </c>
      <c r="CG49" s="124"/>
      <c r="CH49" s="124"/>
      <c r="CI49" s="124"/>
      <c r="CJ49" s="124"/>
      <c r="CK49" s="126">
        <f>+CK50-2.7</f>
        <v>18.05</v>
      </c>
      <c r="CL49" s="124"/>
      <c r="CM49" s="124"/>
      <c r="CN49" s="124"/>
      <c r="CO49" s="124"/>
      <c r="CP49" s="126">
        <f>+CP50-2.7</f>
        <v>18.5</v>
      </c>
      <c r="CQ49" s="124"/>
      <c r="CR49" s="124"/>
      <c r="CS49" s="124"/>
      <c r="CT49" s="124"/>
      <c r="CU49" s="126">
        <f>+CU50-2.7</f>
        <v>17.7</v>
      </c>
      <c r="CV49" s="124"/>
      <c r="CW49" s="124"/>
      <c r="CX49" s="124"/>
      <c r="CY49" s="124"/>
      <c r="CZ49" s="125">
        <f>+CZ50-2.7</f>
        <v>15.75</v>
      </c>
      <c r="DA49" s="124"/>
      <c r="DB49" s="124"/>
      <c r="DC49" s="124"/>
      <c r="DD49" s="123"/>
    </row>
    <row r="50" spans="1:108">
      <c r="A50" s="117" t="s">
        <v>96</v>
      </c>
      <c r="B50" s="116"/>
      <c r="C50" s="116"/>
      <c r="D50" s="119"/>
      <c r="E50" s="119"/>
      <c r="F50" s="119"/>
      <c r="G50" s="119"/>
      <c r="H50" s="119"/>
      <c r="I50" s="119"/>
      <c r="J50" s="119"/>
      <c r="K50" s="119"/>
      <c r="L50" s="119"/>
      <c r="M50" s="119"/>
      <c r="N50" s="119"/>
      <c r="O50" s="119"/>
      <c r="P50" s="119"/>
      <c r="Q50" s="119"/>
      <c r="R50" s="119"/>
      <c r="S50" s="119"/>
      <c r="T50" s="119"/>
      <c r="U50" s="119"/>
      <c r="V50" s="119"/>
      <c r="W50" s="119"/>
      <c r="X50" s="119"/>
      <c r="Y50" s="119"/>
      <c r="Z50" s="119"/>
      <c r="AA50" s="119"/>
      <c r="AB50" s="119"/>
      <c r="AC50" s="119"/>
      <c r="AD50" s="119"/>
      <c r="AE50" s="119"/>
      <c r="AF50" s="119"/>
      <c r="AG50" s="119"/>
      <c r="AH50" s="119">
        <f>AH49+13</f>
        <v>24.759999999999998</v>
      </c>
      <c r="AI50" s="119"/>
      <c r="AJ50" s="119"/>
      <c r="AK50" s="119"/>
      <c r="AL50" s="119"/>
      <c r="AM50" s="119">
        <f>AM49+13</f>
        <v>25.7</v>
      </c>
      <c r="AN50" s="113"/>
      <c r="AO50" s="113"/>
      <c r="AP50" s="113"/>
      <c r="AQ50" s="113"/>
      <c r="AR50" s="119">
        <f>AR49+13</f>
        <v>23.337499999999999</v>
      </c>
      <c r="AS50" s="113"/>
      <c r="AT50" s="113"/>
      <c r="AU50" s="113"/>
      <c r="AV50" s="113"/>
      <c r="AW50" s="119">
        <f>AW49+13</f>
        <v>26.397222222222222</v>
      </c>
      <c r="AX50" s="113"/>
      <c r="AY50" s="113"/>
      <c r="AZ50" s="113"/>
      <c r="BA50" s="113"/>
      <c r="BB50" s="119">
        <f>BB49+13</f>
        <v>27.231578947368419</v>
      </c>
      <c r="BC50" s="113"/>
      <c r="BD50" s="113"/>
      <c r="BE50" s="113"/>
      <c r="BF50" s="113"/>
      <c r="BG50" s="119">
        <f>BG49+13</f>
        <v>27.355</v>
      </c>
      <c r="BH50" s="113"/>
      <c r="BI50" s="113"/>
      <c r="BJ50" s="113"/>
      <c r="BK50" s="113"/>
      <c r="BL50" s="119">
        <f>BL49+13</f>
        <v>25.6</v>
      </c>
      <c r="BM50" s="113"/>
      <c r="BN50" s="113"/>
      <c r="BO50" s="113"/>
      <c r="BP50" s="113"/>
      <c r="BQ50" s="119">
        <f>BQ49+13</f>
        <v>27.6</v>
      </c>
      <c r="BR50" s="113"/>
      <c r="BS50" s="113"/>
      <c r="BT50" s="113"/>
      <c r="BU50" s="113"/>
      <c r="BV50" s="119">
        <v>20.149999999999999</v>
      </c>
      <c r="BW50" s="113"/>
      <c r="BX50" s="113"/>
      <c r="BY50" s="113"/>
      <c r="BZ50" s="113"/>
      <c r="CA50" s="119">
        <v>18.850000000000001</v>
      </c>
      <c r="CB50" s="119"/>
      <c r="CC50" s="119"/>
      <c r="CD50" s="119"/>
      <c r="CE50" s="119"/>
      <c r="CF50" s="119">
        <v>19.600000000000001</v>
      </c>
      <c r="CG50" s="119"/>
      <c r="CH50" s="119"/>
      <c r="CI50" s="119"/>
      <c r="CJ50" s="119"/>
      <c r="CK50" s="119">
        <v>20.75</v>
      </c>
      <c r="CL50" s="119"/>
      <c r="CM50" s="119"/>
      <c r="CN50" s="119"/>
      <c r="CO50" s="119"/>
      <c r="CP50" s="119">
        <v>21.2</v>
      </c>
      <c r="CQ50" s="119"/>
      <c r="CR50" s="119"/>
      <c r="CS50" s="119"/>
      <c r="CT50" s="119"/>
      <c r="CU50" s="119">
        <v>20.399999999999999</v>
      </c>
      <c r="CV50" s="119"/>
      <c r="CW50" s="119"/>
      <c r="CX50" s="119"/>
      <c r="CY50" s="119"/>
      <c r="CZ50" s="118">
        <v>18.45</v>
      </c>
      <c r="DA50" s="119"/>
      <c r="DB50" s="119"/>
      <c r="DC50" s="119"/>
      <c r="DD50" s="118"/>
    </row>
    <row r="51" spans="1:108">
      <c r="A51" s="122" t="s">
        <v>57</v>
      </c>
      <c r="B51" s="116"/>
      <c r="C51" s="116"/>
      <c r="D51" s="121" t="s">
        <v>95</v>
      </c>
      <c r="E51" s="121"/>
      <c r="F51" s="121"/>
      <c r="G51" s="121"/>
      <c r="H51" s="121"/>
      <c r="I51" s="121" t="s">
        <v>95</v>
      </c>
      <c r="J51" s="121"/>
      <c r="K51" s="121"/>
      <c r="L51" s="121"/>
      <c r="M51" s="121"/>
      <c r="N51" s="121" t="s">
        <v>95</v>
      </c>
      <c r="O51" s="121"/>
      <c r="P51" s="121"/>
      <c r="Q51" s="121"/>
      <c r="R51" s="121"/>
      <c r="S51" s="121" t="s">
        <v>95</v>
      </c>
      <c r="T51" s="121"/>
      <c r="U51" s="121"/>
      <c r="V51" s="121"/>
      <c r="W51" s="121"/>
      <c r="X51" s="121" t="s">
        <v>95</v>
      </c>
      <c r="Y51" s="121"/>
      <c r="Z51" s="121"/>
      <c r="AA51" s="121"/>
      <c r="AB51" s="121"/>
      <c r="AC51" s="121" t="s">
        <v>95</v>
      </c>
      <c r="AD51" s="121"/>
      <c r="AE51" s="121"/>
      <c r="AF51" s="121"/>
      <c r="AG51" s="121"/>
      <c r="AH51" s="121" t="s">
        <v>94</v>
      </c>
      <c r="AI51" s="121"/>
      <c r="AJ51" s="121"/>
      <c r="AK51" s="121"/>
      <c r="AL51" s="121"/>
      <c r="AM51" s="121" t="s">
        <v>94</v>
      </c>
      <c r="AN51" s="121"/>
      <c r="AO51" s="121"/>
      <c r="AP51" s="121"/>
      <c r="AQ51" s="121"/>
      <c r="AR51" s="121" t="s">
        <v>94</v>
      </c>
      <c r="AS51" s="121"/>
      <c r="AT51" s="121"/>
      <c r="AU51" s="121"/>
      <c r="AV51" s="121"/>
      <c r="AW51" s="121" t="s">
        <v>94</v>
      </c>
      <c r="AX51" s="121"/>
      <c r="AY51" s="121"/>
      <c r="AZ51" s="121"/>
      <c r="BA51" s="121"/>
      <c r="BB51" s="121" t="s">
        <v>94</v>
      </c>
      <c r="BC51" s="121"/>
      <c r="BD51" s="121"/>
      <c r="BE51" s="121"/>
      <c r="BF51" s="121"/>
      <c r="BG51" s="121" t="s">
        <v>94</v>
      </c>
      <c r="BH51" s="121"/>
      <c r="BI51" s="121"/>
      <c r="BJ51" s="121"/>
      <c r="BK51" s="121"/>
      <c r="BL51" s="121" t="s">
        <v>94</v>
      </c>
      <c r="BM51" s="121"/>
      <c r="BN51" s="121"/>
      <c r="BO51" s="121"/>
      <c r="BP51" s="121"/>
      <c r="BQ51" s="121" t="s">
        <v>94</v>
      </c>
      <c r="BR51" s="121"/>
      <c r="BS51" s="121"/>
      <c r="BT51" s="121"/>
      <c r="BU51" s="121"/>
      <c r="BV51" s="121" t="s">
        <v>93</v>
      </c>
      <c r="BW51" s="121"/>
      <c r="BX51" s="121"/>
      <c r="BY51" s="121"/>
      <c r="BZ51" s="121"/>
      <c r="CA51" s="121" t="s">
        <v>93</v>
      </c>
      <c r="CB51" s="119"/>
      <c r="CC51" s="119"/>
      <c r="CD51" s="119"/>
      <c r="CE51" s="119"/>
      <c r="CF51" s="121" t="s">
        <v>93</v>
      </c>
      <c r="CG51" s="119"/>
      <c r="CH51" s="119"/>
      <c r="CI51" s="119"/>
      <c r="CJ51" s="119"/>
      <c r="CK51" s="121" t="s">
        <v>93</v>
      </c>
      <c r="CL51" s="119"/>
      <c r="CM51" s="119"/>
      <c r="CN51" s="119"/>
      <c r="CO51" s="119"/>
      <c r="CP51" s="121" t="s">
        <v>93</v>
      </c>
      <c r="CQ51" s="119"/>
      <c r="CR51" s="119"/>
      <c r="CS51" s="119"/>
      <c r="CT51" s="119"/>
      <c r="CU51" s="121" t="s">
        <v>93</v>
      </c>
      <c r="CV51" s="119"/>
      <c r="CW51" s="119"/>
      <c r="CX51" s="119"/>
      <c r="CY51" s="119"/>
      <c r="CZ51" s="120" t="s">
        <v>93</v>
      </c>
      <c r="DA51" s="119"/>
      <c r="DB51" s="119"/>
      <c r="DC51" s="119"/>
      <c r="DD51" s="118"/>
    </row>
    <row r="52" spans="1:108">
      <c r="A52" s="117" t="s">
        <v>60</v>
      </c>
      <c r="B52" s="116"/>
      <c r="C52" s="116"/>
      <c r="D52" s="115">
        <f>D48/D43*1000</f>
        <v>0</v>
      </c>
      <c r="E52" s="113"/>
      <c r="F52" s="113"/>
      <c r="G52" s="113"/>
      <c r="H52" s="113"/>
      <c r="I52" s="115">
        <f>I48/I43*1000</f>
        <v>0</v>
      </c>
      <c r="J52" s="113"/>
      <c r="K52" s="113"/>
      <c r="L52" s="113"/>
      <c r="M52" s="113"/>
      <c r="N52" s="115">
        <f>N48/N43*1000</f>
        <v>0</v>
      </c>
      <c r="O52" s="113"/>
      <c r="P52" s="113"/>
      <c r="Q52" s="113"/>
      <c r="R52" s="113"/>
      <c r="S52" s="115">
        <f>S48/S43*1000</f>
        <v>366.33333333333337</v>
      </c>
      <c r="T52" s="113"/>
      <c r="U52" s="113"/>
      <c r="V52" s="113"/>
      <c r="W52" s="113"/>
      <c r="X52" s="115">
        <f>X48/X43*1000</f>
        <v>304</v>
      </c>
      <c r="Y52" s="113"/>
      <c r="Z52" s="113"/>
      <c r="AA52" s="113"/>
      <c r="AB52" s="113"/>
      <c r="AC52" s="115">
        <f>AC48/AC43*1000</f>
        <v>247.66666666666666</v>
      </c>
      <c r="AD52" s="113"/>
      <c r="AE52" s="113"/>
      <c r="AF52" s="113"/>
      <c r="AG52" s="113"/>
      <c r="AH52" s="115">
        <f>AH48/AH43*1000</f>
        <v>392</v>
      </c>
      <c r="AI52" s="113"/>
      <c r="AJ52" s="113"/>
      <c r="AK52" s="113"/>
      <c r="AL52" s="113"/>
      <c r="AM52" s="115">
        <f>AM48/AM43*1000</f>
        <v>317.5</v>
      </c>
      <c r="AN52" s="113"/>
      <c r="AO52" s="113"/>
      <c r="AP52" s="113"/>
      <c r="AQ52" s="113"/>
      <c r="AR52" s="115">
        <f>AR48/AR43*1000</f>
        <v>206.75</v>
      </c>
      <c r="AS52" s="113"/>
      <c r="AT52" s="113"/>
      <c r="AU52" s="113"/>
      <c r="AV52" s="113"/>
      <c r="AW52" s="115">
        <f>AW48/AW43*1000</f>
        <v>191.38888888888889</v>
      </c>
      <c r="AX52" s="113"/>
      <c r="AY52" s="113"/>
      <c r="AZ52" s="113"/>
      <c r="BA52" s="113"/>
      <c r="BB52" s="115">
        <f>BB48/BB43*1000</f>
        <v>177.89473684210523</v>
      </c>
      <c r="BC52" s="113"/>
      <c r="BD52" s="113"/>
      <c r="BE52" s="113"/>
      <c r="BF52" s="113"/>
      <c r="BG52" s="115">
        <f>BG48/BG43*1000</f>
        <v>159.5</v>
      </c>
      <c r="BH52" s="113"/>
      <c r="BI52" s="113"/>
      <c r="BJ52" s="113"/>
      <c r="BK52" s="113"/>
      <c r="BL52" s="115">
        <f>BL48/BL43*1000</f>
        <v>126</v>
      </c>
      <c r="BM52" s="113"/>
      <c r="BN52" s="113"/>
      <c r="BO52" s="113"/>
      <c r="BP52" s="113"/>
      <c r="BQ52" s="115">
        <f>BQ48/BQ43*1000</f>
        <v>132.72727272727272</v>
      </c>
      <c r="BR52" s="113"/>
      <c r="BS52" s="113"/>
      <c r="BT52" s="113"/>
      <c r="BU52" s="113"/>
      <c r="BV52" s="115">
        <f>BV48/BV43*1000</f>
        <v>101</v>
      </c>
      <c r="BW52" s="113"/>
      <c r="BX52" s="113"/>
      <c r="BY52" s="113"/>
      <c r="BZ52" s="113"/>
      <c r="CA52" s="115">
        <f>CA48/CA43*1000</f>
        <v>87.75</v>
      </c>
      <c r="CB52" s="113"/>
      <c r="CC52" s="113"/>
      <c r="CD52" s="113"/>
      <c r="CE52" s="113"/>
      <c r="CF52" s="115">
        <f>CF48/CF43*1000</f>
        <v>74</v>
      </c>
      <c r="CG52" s="113"/>
      <c r="CH52" s="113"/>
      <c r="CI52" s="113"/>
      <c r="CJ52" s="113"/>
      <c r="CK52" s="115">
        <f>CK48/CK43*1000</f>
        <v>79.73684210526315</v>
      </c>
      <c r="CL52" s="113"/>
      <c r="CM52" s="113"/>
      <c r="CN52" s="113"/>
      <c r="CO52" s="113"/>
      <c r="CP52" s="115">
        <f>CP48/CP43*1000</f>
        <v>67</v>
      </c>
      <c r="CQ52" s="113"/>
      <c r="CR52" s="113"/>
      <c r="CS52" s="113"/>
      <c r="CT52" s="113"/>
      <c r="CU52" s="115">
        <f>CU48/CU43*1000</f>
        <v>53.500000000000007</v>
      </c>
      <c r="CV52" s="113"/>
      <c r="CW52" s="113"/>
      <c r="CX52" s="113"/>
      <c r="CY52" s="113"/>
      <c r="CZ52" s="114">
        <f>CZ48/CZ43*1000</f>
        <v>35.666666666666664</v>
      </c>
      <c r="DA52" s="113"/>
      <c r="DB52" s="113"/>
      <c r="DC52" s="113"/>
      <c r="DD52" s="112"/>
    </row>
    <row r="54" spans="1:108">
      <c r="CA54" s="110"/>
      <c r="CB54" s="110"/>
      <c r="CC54" s="110"/>
      <c r="CD54" s="110"/>
      <c r="CE54" s="110"/>
      <c r="CF54" s="110"/>
      <c r="CG54" s="110"/>
      <c r="CH54" s="110"/>
      <c r="CI54" s="110"/>
      <c r="CJ54" s="110"/>
      <c r="CK54" s="110"/>
      <c r="CL54" s="110"/>
      <c r="CM54" s="110"/>
      <c r="CN54" s="110"/>
      <c r="CO54" s="110"/>
      <c r="CP54" s="110"/>
      <c r="CQ54" s="110"/>
      <c r="CR54" s="110"/>
      <c r="CS54" s="110"/>
      <c r="CT54" s="110"/>
      <c r="CU54" s="110"/>
    </row>
    <row r="55" spans="1:108">
      <c r="CA55" s="110"/>
      <c r="CB55" s="110"/>
      <c r="CC55" s="110"/>
      <c r="CD55" s="110"/>
      <c r="CE55" s="110"/>
      <c r="CF55" s="110"/>
      <c r="CG55" s="110"/>
      <c r="CH55" s="110"/>
      <c r="CI55" s="110"/>
      <c r="CJ55" s="110"/>
      <c r="CK55" s="110"/>
      <c r="CL55" s="110"/>
      <c r="CM55" s="110"/>
      <c r="CN55" s="110"/>
      <c r="CO55" s="110"/>
      <c r="CP55" s="110"/>
      <c r="CQ55" s="110"/>
      <c r="CR55" s="110"/>
      <c r="CS55" s="110"/>
      <c r="CT55" s="110"/>
      <c r="CU55" s="110"/>
    </row>
    <row r="59" spans="1:108">
      <c r="CA59" s="108"/>
    </row>
    <row r="60" spans="1:108">
      <c r="CA60" s="108"/>
    </row>
    <row r="61" spans="1:108">
      <c r="CA61" s="108"/>
    </row>
    <row r="62" spans="1:108">
      <c r="CA62" s="108"/>
    </row>
    <row r="63" spans="1:108">
      <c r="CA63" s="108"/>
    </row>
    <row r="64" spans="1:108">
      <c r="CA64" s="108"/>
    </row>
    <row r="65" spans="79:79">
      <c r="CA65" s="108"/>
    </row>
    <row r="66" spans="79:79">
      <c r="CA66" s="108"/>
    </row>
  </sheetData>
  <phoneticPr fontId="4"/>
  <pageMargins left="0.78740157480314965" right="0.78740157480314965" top="0.70866141732283472" bottom="0.6692913385826772" header="0.51181102362204722" footer="0.51181102362204722"/>
  <pageSetup paperSize="9" scale="59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303"/>
  <sheetViews>
    <sheetView workbookViewId="0">
      <selection activeCell="L18" sqref="L18"/>
    </sheetView>
  </sheetViews>
  <sheetFormatPr defaultRowHeight="13.5"/>
  <cols>
    <col min="3" max="3" width="10.25" bestFit="1" customWidth="1"/>
    <col min="4" max="4" width="7.75" customWidth="1"/>
    <col min="6" max="6" width="9" customWidth="1"/>
    <col min="7" max="7" width="6.625" customWidth="1"/>
    <col min="9" max="9" width="10.5" bestFit="1" customWidth="1"/>
    <col min="11" max="11" width="12.125" customWidth="1"/>
    <col min="12" max="12" width="10" customWidth="1"/>
  </cols>
  <sheetData>
    <row r="1" spans="2:11" s="165" customFormat="1">
      <c r="B1"/>
      <c r="C1"/>
      <c r="D1"/>
      <c r="E1"/>
      <c r="F1"/>
      <c r="G1"/>
      <c r="H1"/>
      <c r="I1"/>
      <c r="J1"/>
      <c r="K1"/>
    </row>
    <row r="2" spans="2:11" s="165" customFormat="1">
      <c r="B2" s="166" t="s">
        <v>150</v>
      </c>
      <c r="C2" s="167"/>
      <c r="F2" s="168"/>
      <c r="H2" s="169"/>
      <c r="I2" s="169"/>
      <c r="J2" s="169"/>
      <c r="K2" s="168"/>
    </row>
    <row r="3" spans="2:11" s="165" customFormat="1">
      <c r="C3" s="167"/>
      <c r="F3" s="166" t="s">
        <v>151</v>
      </c>
      <c r="G3" s="170" t="s">
        <v>152</v>
      </c>
      <c r="H3" s="170" t="s">
        <v>153</v>
      </c>
      <c r="I3" s="170" t="s">
        <v>154</v>
      </c>
      <c r="K3" s="168"/>
    </row>
    <row r="4" spans="2:11" s="165" customFormat="1">
      <c r="B4" s="165" t="s">
        <v>155</v>
      </c>
      <c r="C4" s="88" t="s">
        <v>156</v>
      </c>
      <c r="D4" s="171"/>
      <c r="E4" s="171"/>
      <c r="F4" s="168"/>
      <c r="G4" s="172" t="s">
        <v>157</v>
      </c>
      <c r="H4" s="172" t="s">
        <v>158</v>
      </c>
      <c r="I4" s="172" t="s">
        <v>158</v>
      </c>
      <c r="K4" s="168"/>
    </row>
    <row r="5" spans="2:11" s="165" customFormat="1" ht="14.25">
      <c r="B5" s="165" t="s">
        <v>159</v>
      </c>
      <c r="C5" s="88" t="s">
        <v>160</v>
      </c>
      <c r="D5" s="173"/>
      <c r="E5" s="171"/>
      <c r="F5" s="168"/>
      <c r="G5" s="172" t="s">
        <v>161</v>
      </c>
      <c r="H5" s="172" t="s">
        <v>162</v>
      </c>
      <c r="I5" s="172" t="s">
        <v>162</v>
      </c>
      <c r="K5" s="168"/>
    </row>
    <row r="6" spans="2:11" s="165" customFormat="1" ht="14.25">
      <c r="B6" s="197" t="s">
        <v>210</v>
      </c>
      <c r="C6" s="199" t="s">
        <v>211</v>
      </c>
      <c r="D6" s="104"/>
      <c r="E6" s="171"/>
      <c r="F6" s="168"/>
      <c r="G6" s="170" t="s">
        <v>164</v>
      </c>
      <c r="H6" s="172" t="s">
        <v>165</v>
      </c>
      <c r="I6" s="172" t="s">
        <v>165</v>
      </c>
      <c r="K6" s="174"/>
    </row>
    <row r="7" spans="2:11" s="165" customFormat="1" ht="14.25">
      <c r="B7" s="198"/>
      <c r="C7" s="167"/>
      <c r="D7" s="173"/>
      <c r="E7" s="171"/>
      <c r="F7" s="168"/>
      <c r="G7" s="168"/>
      <c r="H7" s="172" t="s">
        <v>166</v>
      </c>
      <c r="I7" s="172" t="s">
        <v>166</v>
      </c>
      <c r="K7" s="175"/>
    </row>
    <row r="8" spans="2:11" s="165" customFormat="1" ht="14.25">
      <c r="C8" s="167"/>
      <c r="D8" s="173"/>
      <c r="E8" s="171"/>
      <c r="F8" s="168"/>
      <c r="G8" s="168"/>
      <c r="H8" s="170" t="s">
        <v>167</v>
      </c>
      <c r="I8" s="170" t="s">
        <v>168</v>
      </c>
      <c r="K8" s="176"/>
    </row>
    <row r="9" spans="2:11" s="165" customFormat="1">
      <c r="B9" s="177"/>
      <c r="C9"/>
      <c r="F9" s="168"/>
      <c r="G9" s="168"/>
      <c r="H9" s="168"/>
      <c r="I9" s="178"/>
      <c r="J9" s="178"/>
      <c r="K9" s="176"/>
    </row>
    <row r="10" spans="2:11" s="165" customFormat="1">
      <c r="B10" s="179" t="s">
        <v>169</v>
      </c>
      <c r="C10" s="180" t="s">
        <v>170</v>
      </c>
      <c r="D10" s="180" t="s">
        <v>171</v>
      </c>
      <c r="E10" s="180" t="s">
        <v>172</v>
      </c>
      <c r="F10" s="180" t="s">
        <v>173</v>
      </c>
      <c r="G10" s="180" t="s">
        <v>174</v>
      </c>
      <c r="H10" s="180" t="s">
        <v>175</v>
      </c>
      <c r="I10" s="180" t="s">
        <v>176</v>
      </c>
      <c r="J10" s="180" t="s">
        <v>177</v>
      </c>
      <c r="K10" s="180" t="s">
        <v>178</v>
      </c>
    </row>
    <row r="11" spans="2:11" s="165" customFormat="1">
      <c r="B11" s="200">
        <v>1</v>
      </c>
      <c r="C11" s="201" t="s">
        <v>179</v>
      </c>
      <c r="D11" s="201">
        <v>309</v>
      </c>
      <c r="E11" s="201">
        <v>262</v>
      </c>
      <c r="F11" s="202">
        <v>316</v>
      </c>
      <c r="G11" s="202">
        <v>2</v>
      </c>
      <c r="H11" s="201">
        <v>63</v>
      </c>
      <c r="I11" s="201">
        <v>3</v>
      </c>
      <c r="J11" s="201">
        <v>0</v>
      </c>
      <c r="K11" s="203"/>
    </row>
    <row r="12" spans="2:11" s="165" customFormat="1">
      <c r="B12" s="183">
        <v>2</v>
      </c>
      <c r="C12" s="184" t="s">
        <v>179</v>
      </c>
      <c r="D12" s="96">
        <v>316</v>
      </c>
      <c r="E12" s="96">
        <v>268</v>
      </c>
      <c r="F12" s="204">
        <v>407.1</v>
      </c>
      <c r="G12" s="204">
        <v>2</v>
      </c>
      <c r="H12" s="184">
        <v>68.400000000000006</v>
      </c>
      <c r="I12" s="184">
        <v>3</v>
      </c>
      <c r="J12" s="184">
        <v>0.9</v>
      </c>
      <c r="K12" s="182" t="s">
        <v>180</v>
      </c>
    </row>
    <row r="13" spans="2:11" s="165" customFormat="1">
      <c r="B13" s="183">
        <v>3</v>
      </c>
      <c r="C13" s="184" t="s">
        <v>179</v>
      </c>
      <c r="D13" s="96">
        <v>314</v>
      </c>
      <c r="E13" s="96">
        <v>266</v>
      </c>
      <c r="F13" s="204">
        <v>298.5</v>
      </c>
      <c r="G13" s="204">
        <v>2</v>
      </c>
      <c r="H13" s="184">
        <v>40.6</v>
      </c>
      <c r="I13" s="184">
        <v>4</v>
      </c>
      <c r="J13" s="184">
        <v>1.1000000000000001</v>
      </c>
      <c r="K13" s="182" t="s">
        <v>181</v>
      </c>
    </row>
    <row r="14" spans="2:11" s="165" customFormat="1">
      <c r="B14" s="189">
        <v>4</v>
      </c>
      <c r="C14" s="184" t="s">
        <v>179</v>
      </c>
      <c r="D14" s="96">
        <v>315</v>
      </c>
      <c r="E14" s="96">
        <v>270</v>
      </c>
      <c r="F14" s="204">
        <v>348.4</v>
      </c>
      <c r="G14" s="204">
        <v>2</v>
      </c>
      <c r="H14" s="184">
        <v>99</v>
      </c>
      <c r="I14" s="184">
        <v>3</v>
      </c>
      <c r="J14" s="184">
        <v>0</v>
      </c>
      <c r="K14" s="182"/>
    </row>
    <row r="15" spans="2:11" s="165" customFormat="1">
      <c r="B15" s="183">
        <v>5</v>
      </c>
      <c r="C15" s="184" t="s">
        <v>179</v>
      </c>
      <c r="D15" s="96">
        <v>331</v>
      </c>
      <c r="E15" s="96">
        <v>284</v>
      </c>
      <c r="F15" s="204">
        <v>365.9</v>
      </c>
      <c r="G15" s="204">
        <v>2</v>
      </c>
      <c r="H15" s="184">
        <v>67.5</v>
      </c>
      <c r="I15" s="184">
        <v>4</v>
      </c>
      <c r="J15" s="184">
        <v>0</v>
      </c>
      <c r="K15" s="96"/>
    </row>
    <row r="16" spans="2:11" s="165" customFormat="1">
      <c r="B16" s="183">
        <v>6</v>
      </c>
      <c r="C16" s="184" t="s">
        <v>179</v>
      </c>
      <c r="D16" s="96">
        <v>316</v>
      </c>
      <c r="E16" s="96">
        <v>269</v>
      </c>
      <c r="F16" s="204">
        <v>381.9</v>
      </c>
      <c r="G16" s="204">
        <v>2</v>
      </c>
      <c r="H16" s="184">
        <v>86.2</v>
      </c>
      <c r="I16" s="184">
        <v>4</v>
      </c>
      <c r="J16" s="184">
        <v>0</v>
      </c>
      <c r="K16" s="96"/>
    </row>
    <row r="17" spans="2:15" s="165" customFormat="1">
      <c r="B17" s="189">
        <v>7</v>
      </c>
      <c r="C17" s="184" t="s">
        <v>179</v>
      </c>
      <c r="D17" s="96">
        <v>325</v>
      </c>
      <c r="E17" s="96">
        <v>276</v>
      </c>
      <c r="F17" s="204">
        <v>344.5</v>
      </c>
      <c r="G17" s="204">
        <v>2</v>
      </c>
      <c r="H17" s="184">
        <v>63.6</v>
      </c>
      <c r="I17" s="205" t="s">
        <v>182</v>
      </c>
      <c r="J17" s="184">
        <v>0</v>
      </c>
      <c r="K17" s="96"/>
    </row>
    <row r="18" spans="2:15">
      <c r="B18" s="183">
        <v>8</v>
      </c>
      <c r="C18" s="184" t="s">
        <v>179</v>
      </c>
      <c r="D18" s="96">
        <v>327</v>
      </c>
      <c r="E18" s="96">
        <v>280</v>
      </c>
      <c r="F18" s="204">
        <v>420.1</v>
      </c>
      <c r="G18" s="204">
        <v>2</v>
      </c>
      <c r="H18" s="184">
        <v>101.6</v>
      </c>
      <c r="I18" s="204">
        <v>4</v>
      </c>
      <c r="J18" s="184">
        <v>0</v>
      </c>
      <c r="K18" s="96"/>
    </row>
    <row r="19" spans="2:15">
      <c r="B19" s="183">
        <v>9</v>
      </c>
      <c r="C19" s="184" t="s">
        <v>179</v>
      </c>
      <c r="D19" s="96">
        <v>322</v>
      </c>
      <c r="E19" s="96">
        <v>278</v>
      </c>
      <c r="F19" s="204">
        <v>348.3</v>
      </c>
      <c r="G19" s="204">
        <v>2</v>
      </c>
      <c r="H19" s="184">
        <v>84.5</v>
      </c>
      <c r="I19" s="204">
        <v>4</v>
      </c>
      <c r="J19" s="184">
        <v>0</v>
      </c>
      <c r="K19" s="96"/>
    </row>
    <row r="20" spans="2:15">
      <c r="B20" s="189">
        <v>10</v>
      </c>
      <c r="C20" s="184" t="s">
        <v>179</v>
      </c>
      <c r="D20" s="96">
        <v>327</v>
      </c>
      <c r="E20" s="96">
        <v>280</v>
      </c>
      <c r="F20" s="204">
        <v>418.6</v>
      </c>
      <c r="G20" s="204">
        <v>2</v>
      </c>
      <c r="H20" s="184">
        <v>116.2</v>
      </c>
      <c r="I20" s="204">
        <v>4</v>
      </c>
      <c r="J20" s="184">
        <v>0</v>
      </c>
      <c r="K20" s="96"/>
    </row>
    <row r="21" spans="2:15">
      <c r="B21" s="183">
        <v>11</v>
      </c>
      <c r="C21" s="184" t="s">
        <v>179</v>
      </c>
      <c r="D21" s="96">
        <v>318</v>
      </c>
      <c r="E21" s="96">
        <v>268</v>
      </c>
      <c r="F21" s="204">
        <v>314.5</v>
      </c>
      <c r="G21" s="204">
        <v>2</v>
      </c>
      <c r="H21" s="184">
        <v>63.4</v>
      </c>
      <c r="I21" s="184">
        <v>4</v>
      </c>
      <c r="J21" s="184">
        <v>0.9</v>
      </c>
      <c r="K21" s="96" t="s">
        <v>183</v>
      </c>
    </row>
    <row r="22" spans="2:15">
      <c r="B22" s="183">
        <v>12</v>
      </c>
      <c r="C22" s="184" t="s">
        <v>184</v>
      </c>
      <c r="D22" s="96">
        <v>317</v>
      </c>
      <c r="E22" s="96">
        <v>269</v>
      </c>
      <c r="F22" s="204">
        <v>421.2</v>
      </c>
      <c r="G22" s="204">
        <v>2</v>
      </c>
      <c r="H22" s="184">
        <v>76</v>
      </c>
      <c r="I22" s="184">
        <v>3</v>
      </c>
      <c r="J22" s="184">
        <v>0</v>
      </c>
      <c r="K22" s="96"/>
    </row>
    <row r="23" spans="2:15">
      <c r="B23" s="189">
        <v>13</v>
      </c>
      <c r="C23" s="184" t="s">
        <v>184</v>
      </c>
      <c r="D23" s="96">
        <v>330</v>
      </c>
      <c r="E23" s="96">
        <v>284</v>
      </c>
      <c r="F23" s="204">
        <v>375.7</v>
      </c>
      <c r="G23" s="204">
        <v>2</v>
      </c>
      <c r="H23" s="184">
        <v>73.099999999999994</v>
      </c>
      <c r="I23" s="184">
        <v>4</v>
      </c>
      <c r="J23" s="184">
        <v>0</v>
      </c>
      <c r="K23" s="96"/>
    </row>
    <row r="24" spans="2:15">
      <c r="B24" s="183">
        <v>14</v>
      </c>
      <c r="C24" s="184" t="s">
        <v>184</v>
      </c>
      <c r="D24" s="96">
        <v>330</v>
      </c>
      <c r="E24" s="96">
        <v>283</v>
      </c>
      <c r="F24" s="204">
        <v>379.7</v>
      </c>
      <c r="G24" s="204">
        <v>2</v>
      </c>
      <c r="H24" s="184">
        <v>73.5</v>
      </c>
      <c r="I24" s="184">
        <v>4</v>
      </c>
      <c r="J24" s="184">
        <v>1.1000000000000001</v>
      </c>
      <c r="K24" s="96" t="s">
        <v>183</v>
      </c>
    </row>
    <row r="25" spans="2:15">
      <c r="B25" s="183">
        <v>15</v>
      </c>
      <c r="C25" s="184" t="s">
        <v>184</v>
      </c>
      <c r="D25" s="96">
        <v>319</v>
      </c>
      <c r="E25" s="96">
        <v>272</v>
      </c>
      <c r="F25" s="204">
        <v>353.7</v>
      </c>
      <c r="G25" s="204">
        <v>2</v>
      </c>
      <c r="H25" s="184">
        <v>42.7</v>
      </c>
      <c r="I25" s="184">
        <v>4</v>
      </c>
      <c r="J25" s="184">
        <v>0</v>
      </c>
      <c r="K25" s="96"/>
    </row>
    <row r="26" spans="2:15">
      <c r="B26" s="189">
        <v>16</v>
      </c>
      <c r="C26" s="184" t="s">
        <v>184</v>
      </c>
      <c r="D26" s="96">
        <v>317</v>
      </c>
      <c r="E26" s="96">
        <v>268</v>
      </c>
      <c r="F26" s="204">
        <v>404.6</v>
      </c>
      <c r="G26" s="204">
        <v>2</v>
      </c>
      <c r="H26" s="184">
        <v>91.5</v>
      </c>
      <c r="I26" s="184">
        <v>3</v>
      </c>
      <c r="J26" s="184">
        <v>0</v>
      </c>
      <c r="K26" s="96"/>
      <c r="O26" s="96"/>
    </row>
    <row r="27" spans="2:15">
      <c r="B27" s="183">
        <v>17</v>
      </c>
      <c r="C27" s="184" t="s">
        <v>184</v>
      </c>
      <c r="D27" s="96">
        <v>332</v>
      </c>
      <c r="E27" s="96">
        <v>283</v>
      </c>
      <c r="F27" s="204">
        <v>358</v>
      </c>
      <c r="G27" s="204">
        <v>2</v>
      </c>
      <c r="H27" s="184">
        <v>47.5</v>
      </c>
      <c r="I27" s="205" t="s">
        <v>185</v>
      </c>
      <c r="J27" s="184">
        <v>0</v>
      </c>
      <c r="K27" s="96"/>
    </row>
    <row r="28" spans="2:15">
      <c r="B28" s="183">
        <v>18</v>
      </c>
      <c r="C28" s="184" t="s">
        <v>184</v>
      </c>
      <c r="D28" s="96">
        <v>319</v>
      </c>
      <c r="E28" s="96">
        <v>272</v>
      </c>
      <c r="F28" s="204">
        <v>334.5</v>
      </c>
      <c r="G28" s="204">
        <v>2</v>
      </c>
      <c r="H28" s="184">
        <v>85.5</v>
      </c>
      <c r="I28" s="184">
        <v>3</v>
      </c>
      <c r="J28" s="184">
        <v>0</v>
      </c>
      <c r="K28" s="96"/>
    </row>
    <row r="29" spans="2:15">
      <c r="B29" s="189">
        <v>19</v>
      </c>
      <c r="C29" s="184" t="s">
        <v>184</v>
      </c>
      <c r="D29" s="96">
        <v>328</v>
      </c>
      <c r="E29" s="96">
        <v>283</v>
      </c>
      <c r="F29" s="204">
        <v>362.5</v>
      </c>
      <c r="G29" s="204">
        <v>2</v>
      </c>
      <c r="H29" s="184">
        <v>95.4</v>
      </c>
      <c r="I29" s="184">
        <v>4</v>
      </c>
      <c r="J29" s="184">
        <v>0</v>
      </c>
      <c r="K29" s="96"/>
    </row>
    <row r="30" spans="2:15">
      <c r="B30" s="183">
        <v>20</v>
      </c>
      <c r="C30" s="184" t="s">
        <v>184</v>
      </c>
      <c r="D30" s="96">
        <v>331</v>
      </c>
      <c r="E30" s="96">
        <v>283</v>
      </c>
      <c r="F30" s="204">
        <v>447.3</v>
      </c>
      <c r="G30" s="204">
        <v>2</v>
      </c>
      <c r="H30" s="184">
        <v>120.4</v>
      </c>
      <c r="I30" s="184">
        <v>4</v>
      </c>
      <c r="J30" s="184">
        <v>0</v>
      </c>
      <c r="K30" s="96"/>
    </row>
    <row r="31" spans="2:15">
      <c r="B31" s="183">
        <v>21</v>
      </c>
      <c r="C31" s="184" t="s">
        <v>184</v>
      </c>
      <c r="D31" s="185">
        <v>331</v>
      </c>
      <c r="E31" s="185">
        <v>281</v>
      </c>
      <c r="F31" s="204">
        <v>438.1</v>
      </c>
      <c r="G31" s="204">
        <v>2</v>
      </c>
      <c r="H31" s="184">
        <v>124.7</v>
      </c>
      <c r="I31" s="184">
        <v>4</v>
      </c>
      <c r="J31" s="184">
        <v>0</v>
      </c>
      <c r="K31" s="96"/>
    </row>
    <row r="32" spans="2:15">
      <c r="B32" s="183">
        <v>22</v>
      </c>
      <c r="C32" s="184" t="s">
        <v>184</v>
      </c>
      <c r="D32" s="185">
        <v>316</v>
      </c>
      <c r="E32" s="185">
        <v>268</v>
      </c>
      <c r="F32" s="204">
        <v>329.8</v>
      </c>
      <c r="G32" s="204">
        <v>2</v>
      </c>
      <c r="H32" s="184">
        <v>50</v>
      </c>
      <c r="I32" s="184">
        <v>4</v>
      </c>
      <c r="J32" s="184">
        <v>0</v>
      </c>
      <c r="K32" s="96"/>
    </row>
    <row r="33" spans="2:13">
      <c r="B33" s="183">
        <v>23</v>
      </c>
      <c r="C33" s="184" t="s">
        <v>184</v>
      </c>
      <c r="D33" s="185">
        <v>319</v>
      </c>
      <c r="E33" s="185">
        <v>274</v>
      </c>
      <c r="F33" s="204">
        <v>347.8</v>
      </c>
      <c r="G33" s="204">
        <v>2</v>
      </c>
      <c r="H33" s="184">
        <v>78</v>
      </c>
      <c r="I33" s="184">
        <v>3</v>
      </c>
      <c r="J33" s="184">
        <v>0.4</v>
      </c>
      <c r="K33" s="182" t="s">
        <v>180</v>
      </c>
    </row>
    <row r="34" spans="2:13">
      <c r="B34" s="183">
        <v>24</v>
      </c>
      <c r="C34" s="184" t="s">
        <v>184</v>
      </c>
      <c r="D34" s="185">
        <v>328</v>
      </c>
      <c r="E34" s="185">
        <v>283</v>
      </c>
      <c r="F34" s="204">
        <v>347.6</v>
      </c>
      <c r="G34" s="204">
        <v>2</v>
      </c>
      <c r="H34" s="184">
        <v>58</v>
      </c>
      <c r="I34" s="184">
        <v>4</v>
      </c>
      <c r="J34" s="184">
        <v>0</v>
      </c>
      <c r="K34" s="96"/>
    </row>
    <row r="35" spans="2:13">
      <c r="B35" s="183">
        <v>25</v>
      </c>
      <c r="C35" s="184" t="s">
        <v>184</v>
      </c>
      <c r="D35" s="185">
        <v>321</v>
      </c>
      <c r="E35" s="185">
        <v>274</v>
      </c>
      <c r="F35" s="204">
        <v>346.1</v>
      </c>
      <c r="G35" s="204">
        <v>2</v>
      </c>
      <c r="H35" s="184">
        <v>91.3</v>
      </c>
      <c r="I35" s="184">
        <v>4</v>
      </c>
      <c r="J35" s="184">
        <v>0</v>
      </c>
      <c r="K35" s="96"/>
    </row>
    <row r="36" spans="2:13">
      <c r="B36" s="183">
        <v>26</v>
      </c>
      <c r="C36" s="184" t="s">
        <v>184</v>
      </c>
      <c r="D36" s="185">
        <v>325</v>
      </c>
      <c r="E36" s="185">
        <v>277</v>
      </c>
      <c r="F36" s="204">
        <v>394.1</v>
      </c>
      <c r="G36" s="204">
        <v>2</v>
      </c>
      <c r="H36" s="184">
        <v>56.5</v>
      </c>
      <c r="I36" s="184">
        <v>3</v>
      </c>
      <c r="J36" s="184">
        <v>0</v>
      </c>
      <c r="K36" s="96"/>
    </row>
    <row r="37" spans="2:13">
      <c r="B37" s="183">
        <v>27</v>
      </c>
      <c r="C37" s="184" t="s">
        <v>184</v>
      </c>
      <c r="D37" s="185">
        <v>321</v>
      </c>
      <c r="E37" s="185">
        <v>273</v>
      </c>
      <c r="F37" s="204">
        <v>383.2</v>
      </c>
      <c r="G37" s="204">
        <v>2</v>
      </c>
      <c r="H37" s="184">
        <v>92</v>
      </c>
      <c r="I37" s="184">
        <v>3</v>
      </c>
      <c r="J37" s="184">
        <v>0</v>
      </c>
      <c r="K37" s="96"/>
    </row>
    <row r="38" spans="2:13">
      <c r="B38" s="183">
        <v>28</v>
      </c>
      <c r="C38" s="184" t="s">
        <v>184</v>
      </c>
      <c r="D38" s="185">
        <v>317</v>
      </c>
      <c r="E38" s="185">
        <v>272</v>
      </c>
      <c r="F38" s="204">
        <v>359.1</v>
      </c>
      <c r="G38" s="204">
        <v>2</v>
      </c>
      <c r="H38" s="184">
        <v>76.900000000000006</v>
      </c>
      <c r="I38" s="184">
        <v>3</v>
      </c>
      <c r="J38" s="184">
        <v>0</v>
      </c>
      <c r="K38" s="96"/>
    </row>
    <row r="39" spans="2:13">
      <c r="B39" s="183">
        <v>29</v>
      </c>
      <c r="C39" s="184" t="s">
        <v>184</v>
      </c>
      <c r="D39" s="185">
        <v>313</v>
      </c>
      <c r="E39" s="185">
        <v>268</v>
      </c>
      <c r="F39" s="204">
        <v>327.9</v>
      </c>
      <c r="G39" s="204">
        <v>2</v>
      </c>
      <c r="H39" s="184">
        <v>72.400000000000006</v>
      </c>
      <c r="I39" s="184">
        <v>3</v>
      </c>
      <c r="J39" s="184">
        <v>0</v>
      </c>
      <c r="K39" s="96"/>
    </row>
    <row r="40" spans="2:13">
      <c r="B40" s="183">
        <v>30</v>
      </c>
      <c r="C40" s="184" t="s">
        <v>184</v>
      </c>
      <c r="D40" s="185">
        <v>310</v>
      </c>
      <c r="E40" s="185">
        <v>263</v>
      </c>
      <c r="F40" s="204">
        <v>311.39999999999998</v>
      </c>
      <c r="G40" s="204">
        <v>2</v>
      </c>
      <c r="H40" s="184">
        <v>59.7</v>
      </c>
      <c r="I40" s="184">
        <v>4</v>
      </c>
      <c r="J40" s="184">
        <v>0</v>
      </c>
      <c r="K40" s="96"/>
      <c r="L40" s="186"/>
      <c r="M40" s="187"/>
    </row>
    <row r="41" spans="2:13">
      <c r="B41" s="210">
        <v>31</v>
      </c>
      <c r="C41" s="201" t="s">
        <v>186</v>
      </c>
      <c r="D41" s="211">
        <v>307</v>
      </c>
      <c r="E41" s="211">
        <v>259</v>
      </c>
      <c r="F41" s="211">
        <v>292.3</v>
      </c>
      <c r="G41" s="202">
        <v>2</v>
      </c>
      <c r="H41" s="202">
        <v>73</v>
      </c>
      <c r="I41" s="202">
        <v>3</v>
      </c>
      <c r="J41" s="202">
        <v>0</v>
      </c>
      <c r="K41" s="188"/>
    </row>
    <row r="42" spans="2:13">
      <c r="B42" s="189">
        <v>32</v>
      </c>
      <c r="C42" s="184" t="s">
        <v>186</v>
      </c>
      <c r="D42" s="185">
        <v>318</v>
      </c>
      <c r="E42" s="185">
        <v>269</v>
      </c>
      <c r="F42" s="185">
        <v>366.4</v>
      </c>
      <c r="G42" s="204">
        <v>2</v>
      </c>
      <c r="H42" s="204">
        <v>72.5</v>
      </c>
      <c r="I42" s="204">
        <v>3</v>
      </c>
      <c r="J42" s="204">
        <v>2</v>
      </c>
      <c r="K42" s="96" t="s">
        <v>187</v>
      </c>
    </row>
    <row r="43" spans="2:13">
      <c r="B43" s="183">
        <v>33</v>
      </c>
      <c r="C43" s="184" t="s">
        <v>186</v>
      </c>
      <c r="D43" s="185">
        <v>301</v>
      </c>
      <c r="E43" s="185">
        <v>252</v>
      </c>
      <c r="F43" s="185">
        <v>280.7</v>
      </c>
      <c r="G43" s="204">
        <v>2</v>
      </c>
      <c r="H43" s="204">
        <v>49.4</v>
      </c>
      <c r="I43" s="204">
        <v>4</v>
      </c>
      <c r="J43" s="204">
        <v>0</v>
      </c>
      <c r="K43" s="96"/>
    </row>
    <row r="44" spans="2:13">
      <c r="B44" s="183">
        <v>34</v>
      </c>
      <c r="C44" s="184" t="s">
        <v>186</v>
      </c>
      <c r="D44" s="185">
        <v>312</v>
      </c>
      <c r="E44" s="185">
        <v>267</v>
      </c>
      <c r="F44" s="185">
        <v>290.60000000000002</v>
      </c>
      <c r="G44" s="204">
        <v>2</v>
      </c>
      <c r="H44" s="204">
        <v>45.5</v>
      </c>
      <c r="I44" s="204">
        <v>4</v>
      </c>
      <c r="J44" s="204">
        <v>0</v>
      </c>
      <c r="K44" s="96"/>
    </row>
    <row r="45" spans="2:13">
      <c r="B45" s="189">
        <v>35</v>
      </c>
      <c r="C45" s="184" t="s">
        <v>186</v>
      </c>
      <c r="D45" s="185">
        <v>307</v>
      </c>
      <c r="E45" s="185">
        <v>258</v>
      </c>
      <c r="F45" s="185">
        <v>345</v>
      </c>
      <c r="G45" s="204">
        <v>2</v>
      </c>
      <c r="H45" s="204">
        <v>54.5</v>
      </c>
      <c r="I45" s="204">
        <v>3</v>
      </c>
      <c r="J45" s="204">
        <v>8.6999999999999993</v>
      </c>
      <c r="K45" s="96" t="s">
        <v>187</v>
      </c>
    </row>
    <row r="46" spans="2:13">
      <c r="B46" s="183">
        <v>36</v>
      </c>
      <c r="C46" s="184" t="s">
        <v>186</v>
      </c>
      <c r="D46" s="185">
        <v>306</v>
      </c>
      <c r="E46" s="185">
        <v>261</v>
      </c>
      <c r="F46" s="185">
        <v>320</v>
      </c>
      <c r="G46" s="204">
        <v>2</v>
      </c>
      <c r="H46" s="204">
        <v>71.7</v>
      </c>
      <c r="I46" s="204">
        <v>3</v>
      </c>
      <c r="J46" s="204">
        <v>0.6</v>
      </c>
      <c r="K46" s="96" t="s">
        <v>180</v>
      </c>
    </row>
    <row r="47" spans="2:13">
      <c r="B47" s="183">
        <v>37</v>
      </c>
      <c r="C47" s="184" t="s">
        <v>186</v>
      </c>
      <c r="D47" s="185">
        <v>296</v>
      </c>
      <c r="E47" s="185">
        <v>251</v>
      </c>
      <c r="F47" s="185">
        <v>228.9</v>
      </c>
      <c r="G47" s="204">
        <v>2</v>
      </c>
      <c r="H47" s="204">
        <v>33.700000000000003</v>
      </c>
      <c r="I47" s="205" t="s">
        <v>185</v>
      </c>
      <c r="J47" s="204">
        <v>0</v>
      </c>
      <c r="K47" s="96"/>
    </row>
    <row r="48" spans="2:13">
      <c r="B48" s="189">
        <v>38</v>
      </c>
      <c r="C48" s="184" t="s">
        <v>186</v>
      </c>
      <c r="D48" s="185">
        <v>306</v>
      </c>
      <c r="E48" s="185">
        <v>258</v>
      </c>
      <c r="F48" s="185">
        <v>352.2</v>
      </c>
      <c r="G48" s="204">
        <v>2</v>
      </c>
      <c r="H48" s="204">
        <v>74.2</v>
      </c>
      <c r="I48" s="204">
        <v>3</v>
      </c>
      <c r="J48" s="204">
        <v>0.8</v>
      </c>
      <c r="K48" s="96" t="s">
        <v>187</v>
      </c>
    </row>
    <row r="49" spans="2:13">
      <c r="B49" s="183">
        <v>39</v>
      </c>
      <c r="C49" s="184" t="s">
        <v>186</v>
      </c>
      <c r="D49" s="185">
        <v>309</v>
      </c>
      <c r="E49" s="185">
        <v>263</v>
      </c>
      <c r="F49" s="185">
        <v>308.2</v>
      </c>
      <c r="G49" s="204">
        <v>2</v>
      </c>
      <c r="H49" s="204">
        <v>77.5</v>
      </c>
      <c r="I49" s="204">
        <v>4</v>
      </c>
      <c r="J49" s="204">
        <v>0</v>
      </c>
      <c r="K49" s="96"/>
    </row>
    <row r="50" spans="2:13">
      <c r="B50" s="183">
        <v>40</v>
      </c>
      <c r="C50" s="184" t="s">
        <v>186</v>
      </c>
      <c r="D50" s="185">
        <v>298</v>
      </c>
      <c r="E50" s="185">
        <v>253</v>
      </c>
      <c r="F50" s="185">
        <v>283.10000000000002</v>
      </c>
      <c r="G50" s="204">
        <v>2</v>
      </c>
      <c r="H50" s="204">
        <v>61</v>
      </c>
      <c r="I50" s="204">
        <v>4</v>
      </c>
      <c r="J50" s="204">
        <v>0</v>
      </c>
      <c r="K50" s="96"/>
      <c r="L50" s="96"/>
      <c r="M50" s="96"/>
    </row>
    <row r="51" spans="2:13">
      <c r="B51" s="189">
        <v>41</v>
      </c>
      <c r="C51" s="184" t="s">
        <v>186</v>
      </c>
      <c r="D51" s="185">
        <v>302</v>
      </c>
      <c r="E51" s="185">
        <v>256</v>
      </c>
      <c r="F51" s="185">
        <v>239.9</v>
      </c>
      <c r="G51" s="204">
        <v>2</v>
      </c>
      <c r="H51" s="204">
        <v>48.1</v>
      </c>
      <c r="I51" s="204">
        <v>3</v>
      </c>
      <c r="J51" s="204">
        <v>0</v>
      </c>
      <c r="K51" s="96"/>
      <c r="L51" s="96"/>
      <c r="M51" s="96"/>
    </row>
    <row r="52" spans="2:13">
      <c r="B52" s="183">
        <v>42</v>
      </c>
      <c r="C52" s="184" t="s">
        <v>186</v>
      </c>
      <c r="D52" s="185">
        <v>316</v>
      </c>
      <c r="E52" s="185">
        <v>271</v>
      </c>
      <c r="F52" s="185">
        <v>351.2</v>
      </c>
      <c r="G52" s="204">
        <v>2</v>
      </c>
      <c r="H52" s="204">
        <v>91.6</v>
      </c>
      <c r="I52" s="204">
        <v>3</v>
      </c>
      <c r="J52" s="204">
        <v>0</v>
      </c>
      <c r="K52" s="96"/>
    </row>
    <row r="53" spans="2:13">
      <c r="B53" s="189">
        <v>43</v>
      </c>
      <c r="C53" s="184" t="s">
        <v>186</v>
      </c>
      <c r="D53" s="185">
        <v>297</v>
      </c>
      <c r="E53" s="185">
        <v>254</v>
      </c>
      <c r="F53" s="185">
        <v>240.6</v>
      </c>
      <c r="G53" s="204">
        <v>2</v>
      </c>
      <c r="H53" s="204">
        <v>48.6</v>
      </c>
      <c r="I53" s="204">
        <v>3</v>
      </c>
      <c r="J53" s="204">
        <v>0</v>
      </c>
      <c r="K53" s="96"/>
    </row>
    <row r="54" spans="2:13">
      <c r="B54" s="183">
        <v>44</v>
      </c>
      <c r="C54" s="184" t="s">
        <v>186</v>
      </c>
      <c r="D54" s="185">
        <v>302</v>
      </c>
      <c r="E54" s="185">
        <v>258</v>
      </c>
      <c r="F54" s="185">
        <v>280.7</v>
      </c>
      <c r="G54" s="204">
        <v>2</v>
      </c>
      <c r="H54" s="204">
        <v>61.5</v>
      </c>
      <c r="I54" s="204">
        <v>4</v>
      </c>
      <c r="J54" s="204">
        <v>0</v>
      </c>
      <c r="K54" s="96"/>
    </row>
    <row r="55" spans="2:13">
      <c r="B55" s="189">
        <v>45</v>
      </c>
      <c r="C55" s="184" t="s">
        <v>186</v>
      </c>
      <c r="D55" s="185">
        <v>313</v>
      </c>
      <c r="E55" s="185">
        <v>269</v>
      </c>
      <c r="F55" s="185">
        <v>351</v>
      </c>
      <c r="G55" s="204">
        <v>2</v>
      </c>
      <c r="H55" s="204">
        <v>85.3</v>
      </c>
      <c r="I55" s="204">
        <v>4</v>
      </c>
      <c r="J55" s="204">
        <v>0</v>
      </c>
      <c r="K55" s="96"/>
    </row>
    <row r="56" spans="2:13">
      <c r="B56" s="183">
        <v>46</v>
      </c>
      <c r="C56" s="184" t="s">
        <v>186</v>
      </c>
      <c r="D56" s="185">
        <v>307</v>
      </c>
      <c r="E56" s="185">
        <v>259</v>
      </c>
      <c r="F56" s="185">
        <v>339.3</v>
      </c>
      <c r="G56" s="204">
        <v>2</v>
      </c>
      <c r="H56" s="204">
        <v>82.6</v>
      </c>
      <c r="I56" s="204">
        <v>4</v>
      </c>
      <c r="J56" s="204">
        <v>1.3</v>
      </c>
      <c r="K56" s="96" t="s">
        <v>188</v>
      </c>
    </row>
    <row r="57" spans="2:13">
      <c r="B57" s="189">
        <v>47</v>
      </c>
      <c r="C57" s="184" t="s">
        <v>189</v>
      </c>
      <c r="D57" s="185">
        <v>318</v>
      </c>
      <c r="E57" s="185">
        <v>269</v>
      </c>
      <c r="F57" s="185">
        <v>363.7</v>
      </c>
      <c r="G57" s="204">
        <v>2</v>
      </c>
      <c r="H57" s="204">
        <v>80.2</v>
      </c>
      <c r="I57" s="204">
        <v>4</v>
      </c>
      <c r="J57" s="204">
        <v>2</v>
      </c>
      <c r="K57" s="96" t="s">
        <v>188</v>
      </c>
    </row>
    <row r="58" spans="2:13">
      <c r="B58" s="183">
        <v>48</v>
      </c>
      <c r="C58" s="184" t="s">
        <v>189</v>
      </c>
      <c r="D58" s="185">
        <v>295</v>
      </c>
      <c r="E58" s="185">
        <v>250</v>
      </c>
      <c r="F58" s="185">
        <v>238.1</v>
      </c>
      <c r="G58" s="204">
        <v>2</v>
      </c>
      <c r="H58" s="204">
        <v>36.4</v>
      </c>
      <c r="I58" s="204">
        <v>3</v>
      </c>
      <c r="J58" s="204">
        <v>0</v>
      </c>
      <c r="K58" s="96"/>
    </row>
    <row r="59" spans="2:13">
      <c r="B59" s="189">
        <v>49</v>
      </c>
      <c r="C59" s="184" t="s">
        <v>189</v>
      </c>
      <c r="D59" s="185">
        <v>301</v>
      </c>
      <c r="E59" s="185">
        <v>254</v>
      </c>
      <c r="F59" s="185">
        <v>295.8</v>
      </c>
      <c r="G59" s="204">
        <v>2</v>
      </c>
      <c r="H59" s="204">
        <v>32.5</v>
      </c>
      <c r="I59" s="204">
        <v>4</v>
      </c>
      <c r="J59" s="204">
        <v>1.6</v>
      </c>
      <c r="K59" s="96" t="s">
        <v>190</v>
      </c>
    </row>
    <row r="60" spans="2:13">
      <c r="B60" s="183">
        <v>50</v>
      </c>
      <c r="C60" s="184" t="s">
        <v>189</v>
      </c>
      <c r="D60" s="185">
        <v>317</v>
      </c>
      <c r="E60" s="185">
        <v>273</v>
      </c>
      <c r="F60" s="185">
        <v>306.39999999999998</v>
      </c>
      <c r="G60" s="204">
        <v>2</v>
      </c>
      <c r="H60" s="204">
        <v>52.3</v>
      </c>
      <c r="I60" s="204">
        <v>4</v>
      </c>
      <c r="J60" s="204">
        <v>9.1</v>
      </c>
      <c r="K60" s="96" t="s">
        <v>190</v>
      </c>
    </row>
    <row r="61" spans="2:13">
      <c r="B61" s="189">
        <v>51</v>
      </c>
      <c r="C61" s="184" t="s">
        <v>189</v>
      </c>
      <c r="D61" s="185">
        <v>316</v>
      </c>
      <c r="E61" s="185">
        <v>268</v>
      </c>
      <c r="F61" s="185">
        <v>287.5</v>
      </c>
      <c r="G61" s="204">
        <v>2</v>
      </c>
      <c r="H61" s="204">
        <v>57.6</v>
      </c>
      <c r="I61" s="204">
        <v>4</v>
      </c>
      <c r="J61" s="204">
        <v>0</v>
      </c>
      <c r="K61" s="96"/>
    </row>
    <row r="62" spans="2:13">
      <c r="B62" s="183">
        <v>52</v>
      </c>
      <c r="C62" s="184" t="s">
        <v>189</v>
      </c>
      <c r="D62" s="185">
        <v>301</v>
      </c>
      <c r="E62" s="185">
        <v>253</v>
      </c>
      <c r="F62" s="185">
        <v>333.4</v>
      </c>
      <c r="G62" s="204">
        <v>2</v>
      </c>
      <c r="H62" s="204">
        <v>67.400000000000006</v>
      </c>
      <c r="I62" s="204">
        <v>3</v>
      </c>
      <c r="J62" s="204">
        <v>0</v>
      </c>
      <c r="K62" s="96"/>
    </row>
    <row r="63" spans="2:13">
      <c r="B63" s="189">
        <v>53</v>
      </c>
      <c r="C63" s="184" t="s">
        <v>189</v>
      </c>
      <c r="D63" s="185">
        <v>303</v>
      </c>
      <c r="E63" s="185">
        <v>258</v>
      </c>
      <c r="F63" s="185">
        <v>305.10000000000002</v>
      </c>
      <c r="G63" s="204">
        <v>2</v>
      </c>
      <c r="H63" s="204">
        <v>60.8</v>
      </c>
      <c r="I63" s="204">
        <v>3</v>
      </c>
      <c r="J63" s="204">
        <v>0</v>
      </c>
      <c r="K63" s="96"/>
    </row>
    <row r="64" spans="2:13">
      <c r="B64" s="183">
        <v>54</v>
      </c>
      <c r="C64" s="184" t="s">
        <v>189</v>
      </c>
      <c r="D64" s="185">
        <v>301</v>
      </c>
      <c r="E64" s="185">
        <v>253</v>
      </c>
      <c r="F64" s="185">
        <v>267.89999999999998</v>
      </c>
      <c r="G64" s="204">
        <v>2</v>
      </c>
      <c r="H64" s="204">
        <v>52.9</v>
      </c>
      <c r="I64" s="204">
        <v>4</v>
      </c>
      <c r="J64" s="204">
        <v>0</v>
      </c>
      <c r="K64" s="96"/>
    </row>
    <row r="65" spans="2:13">
      <c r="B65" s="189">
        <v>55</v>
      </c>
      <c r="C65" s="184" t="s">
        <v>189</v>
      </c>
      <c r="D65" s="185">
        <v>307</v>
      </c>
      <c r="E65" s="185">
        <v>261</v>
      </c>
      <c r="F65" s="185">
        <v>342.4</v>
      </c>
      <c r="G65" s="204">
        <v>2</v>
      </c>
      <c r="H65" s="204">
        <v>75.099999999999994</v>
      </c>
      <c r="I65" s="204">
        <v>4</v>
      </c>
      <c r="J65" s="204">
        <v>0</v>
      </c>
      <c r="K65" s="96"/>
    </row>
    <row r="66" spans="2:13">
      <c r="B66" s="189">
        <v>56</v>
      </c>
      <c r="C66" s="184" t="s">
        <v>189</v>
      </c>
      <c r="D66" s="185">
        <v>313</v>
      </c>
      <c r="E66" s="185">
        <v>267</v>
      </c>
      <c r="F66" s="185">
        <v>338.4</v>
      </c>
      <c r="G66" s="204">
        <v>2</v>
      </c>
      <c r="H66" s="204">
        <v>78.3</v>
      </c>
      <c r="I66" s="204">
        <v>4</v>
      </c>
      <c r="J66" s="204">
        <v>0</v>
      </c>
      <c r="K66" s="96"/>
    </row>
    <row r="67" spans="2:13">
      <c r="B67" s="189">
        <v>57</v>
      </c>
      <c r="C67" s="184" t="s">
        <v>189</v>
      </c>
      <c r="D67" s="185">
        <v>310</v>
      </c>
      <c r="E67" s="185">
        <v>261</v>
      </c>
      <c r="F67" s="185">
        <v>273.10000000000002</v>
      </c>
      <c r="G67" s="204">
        <v>2</v>
      </c>
      <c r="H67" s="204">
        <v>45.4</v>
      </c>
      <c r="I67" s="204">
        <v>4</v>
      </c>
      <c r="J67" s="204">
        <v>0</v>
      </c>
      <c r="K67" s="96"/>
    </row>
    <row r="68" spans="2:13">
      <c r="B68" s="189">
        <v>58</v>
      </c>
      <c r="C68" s="184" t="s">
        <v>189</v>
      </c>
      <c r="D68" s="185">
        <v>305</v>
      </c>
      <c r="E68" s="185">
        <v>259</v>
      </c>
      <c r="F68" s="185">
        <v>332.4</v>
      </c>
      <c r="G68" s="204">
        <v>2</v>
      </c>
      <c r="H68" s="204">
        <v>67.2</v>
      </c>
      <c r="I68" s="204">
        <v>4</v>
      </c>
      <c r="J68" s="204">
        <v>0</v>
      </c>
      <c r="K68" s="96"/>
    </row>
    <row r="69" spans="2:13">
      <c r="B69" s="189">
        <v>59</v>
      </c>
      <c r="C69" s="184" t="s">
        <v>189</v>
      </c>
      <c r="D69" s="185">
        <v>308</v>
      </c>
      <c r="E69" s="185">
        <v>258</v>
      </c>
      <c r="F69" s="185">
        <v>264.7</v>
      </c>
      <c r="G69" s="204">
        <v>2</v>
      </c>
      <c r="H69" s="204">
        <v>42.2</v>
      </c>
      <c r="I69" s="204">
        <v>4</v>
      </c>
      <c r="J69" s="204">
        <v>0</v>
      </c>
      <c r="K69" s="96"/>
    </row>
    <row r="70" spans="2:13">
      <c r="B70" s="206">
        <v>60</v>
      </c>
      <c r="C70" s="207" t="s">
        <v>189</v>
      </c>
      <c r="D70" s="208">
        <v>302</v>
      </c>
      <c r="E70" s="208">
        <v>255</v>
      </c>
      <c r="F70" s="208">
        <v>305</v>
      </c>
      <c r="G70" s="212">
        <v>2</v>
      </c>
      <c r="H70" s="212">
        <v>67</v>
      </c>
      <c r="I70" s="212">
        <v>4</v>
      </c>
      <c r="J70" s="212">
        <v>0</v>
      </c>
      <c r="K70" s="209"/>
      <c r="L70" s="186"/>
      <c r="M70" s="187"/>
    </row>
    <row r="71" spans="2:13">
      <c r="B71" s="183">
        <v>61</v>
      </c>
      <c r="C71" s="184" t="s">
        <v>191</v>
      </c>
      <c r="D71" s="185">
        <v>287</v>
      </c>
      <c r="E71" s="185">
        <v>243</v>
      </c>
      <c r="F71" s="185">
        <v>230.1</v>
      </c>
      <c r="G71" s="185">
        <v>2</v>
      </c>
      <c r="H71" s="185">
        <v>37.200000000000003</v>
      </c>
      <c r="I71" s="185">
        <v>3</v>
      </c>
      <c r="J71" s="185">
        <v>0</v>
      </c>
      <c r="K71" s="96"/>
    </row>
    <row r="72" spans="2:13">
      <c r="B72" s="189">
        <v>62</v>
      </c>
      <c r="C72" s="184" t="s">
        <v>191</v>
      </c>
      <c r="D72" s="185">
        <v>289</v>
      </c>
      <c r="E72" s="185">
        <v>243</v>
      </c>
      <c r="F72" s="185">
        <v>239.5</v>
      </c>
      <c r="G72" s="185">
        <v>2</v>
      </c>
      <c r="H72" s="185">
        <v>37.5</v>
      </c>
      <c r="I72" s="185">
        <v>4</v>
      </c>
      <c r="J72" s="185">
        <v>0</v>
      </c>
      <c r="K72" s="96"/>
    </row>
    <row r="73" spans="2:13">
      <c r="B73" s="183">
        <v>63</v>
      </c>
      <c r="C73" s="184" t="s">
        <v>191</v>
      </c>
      <c r="D73" s="185">
        <v>288</v>
      </c>
      <c r="E73" s="185">
        <v>247</v>
      </c>
      <c r="F73" s="185">
        <v>238.7</v>
      </c>
      <c r="G73" s="185">
        <v>2</v>
      </c>
      <c r="H73" s="185">
        <v>37.799999999999997</v>
      </c>
      <c r="I73" s="185">
        <v>3</v>
      </c>
      <c r="J73" s="185">
        <v>6.7</v>
      </c>
      <c r="K73" s="96" t="s">
        <v>192</v>
      </c>
    </row>
    <row r="74" spans="2:13">
      <c r="B74" s="189">
        <v>64</v>
      </c>
      <c r="C74" s="184" t="s">
        <v>191</v>
      </c>
      <c r="D74" s="185">
        <v>294</v>
      </c>
      <c r="E74" s="185">
        <v>252</v>
      </c>
      <c r="F74" s="185">
        <v>224.5</v>
      </c>
      <c r="G74" s="185">
        <v>2</v>
      </c>
      <c r="H74" s="185">
        <v>28.6</v>
      </c>
      <c r="I74" s="185">
        <v>4</v>
      </c>
      <c r="J74" s="185">
        <v>12.5</v>
      </c>
      <c r="K74" s="96" t="s">
        <v>193</v>
      </c>
    </row>
    <row r="75" spans="2:13">
      <c r="B75" s="183">
        <v>65</v>
      </c>
      <c r="C75" s="184" t="s">
        <v>191</v>
      </c>
      <c r="D75" s="185">
        <v>285</v>
      </c>
      <c r="E75" s="185">
        <v>241</v>
      </c>
      <c r="F75" s="185">
        <v>231</v>
      </c>
      <c r="G75" s="185">
        <v>2</v>
      </c>
      <c r="H75" s="185">
        <v>40.700000000000003</v>
      </c>
      <c r="I75" s="185">
        <v>3</v>
      </c>
      <c r="J75" s="185">
        <v>0</v>
      </c>
      <c r="K75" s="96"/>
    </row>
    <row r="76" spans="2:13">
      <c r="B76" s="189">
        <v>66</v>
      </c>
      <c r="C76" s="184" t="s">
        <v>191</v>
      </c>
      <c r="D76" s="185">
        <v>288</v>
      </c>
      <c r="E76" s="185">
        <v>245</v>
      </c>
      <c r="F76" s="185">
        <v>249.5</v>
      </c>
      <c r="G76" s="185">
        <v>2</v>
      </c>
      <c r="H76" s="185">
        <v>46.6</v>
      </c>
      <c r="I76" s="185">
        <v>3</v>
      </c>
      <c r="J76" s="185">
        <v>0</v>
      </c>
      <c r="K76" s="96"/>
    </row>
    <row r="77" spans="2:13">
      <c r="B77" s="183">
        <v>67</v>
      </c>
      <c r="C77" s="184" t="s">
        <v>191</v>
      </c>
      <c r="D77" s="185">
        <v>288</v>
      </c>
      <c r="E77" s="185">
        <v>244</v>
      </c>
      <c r="F77" s="185">
        <v>228.4</v>
      </c>
      <c r="G77" s="185">
        <v>2</v>
      </c>
      <c r="H77" s="185">
        <v>44.6</v>
      </c>
      <c r="I77" s="185">
        <v>4</v>
      </c>
      <c r="J77" s="185">
        <v>0</v>
      </c>
      <c r="K77" s="96"/>
    </row>
    <row r="78" spans="2:13">
      <c r="B78" s="189">
        <v>68</v>
      </c>
      <c r="C78" s="184" t="s">
        <v>191</v>
      </c>
      <c r="D78" s="185">
        <v>299</v>
      </c>
      <c r="E78" s="185">
        <v>254</v>
      </c>
      <c r="F78" s="185">
        <v>255.9</v>
      </c>
      <c r="G78" s="185">
        <v>2</v>
      </c>
      <c r="H78" s="185">
        <v>54.3</v>
      </c>
      <c r="I78" s="185">
        <v>4</v>
      </c>
      <c r="J78" s="185">
        <v>0</v>
      </c>
      <c r="K78" s="96"/>
    </row>
    <row r="79" spans="2:13">
      <c r="B79" s="183">
        <v>69</v>
      </c>
      <c r="C79" s="184" t="s">
        <v>191</v>
      </c>
      <c r="D79" s="185">
        <v>296</v>
      </c>
      <c r="E79" s="185">
        <v>250</v>
      </c>
      <c r="F79" s="185">
        <v>287.8</v>
      </c>
      <c r="G79" s="185">
        <v>2</v>
      </c>
      <c r="H79" s="185">
        <v>52.3</v>
      </c>
      <c r="I79" s="185">
        <v>3</v>
      </c>
      <c r="J79" s="185">
        <v>0</v>
      </c>
      <c r="K79" s="96"/>
    </row>
    <row r="80" spans="2:13">
      <c r="B80" s="189">
        <v>70</v>
      </c>
      <c r="C80" s="184" t="s">
        <v>191</v>
      </c>
      <c r="D80" s="185">
        <v>283</v>
      </c>
      <c r="E80" s="185">
        <v>243</v>
      </c>
      <c r="F80" s="185">
        <v>243</v>
      </c>
      <c r="G80" s="185">
        <v>2</v>
      </c>
      <c r="H80" s="185">
        <v>42.7</v>
      </c>
      <c r="I80" s="185">
        <v>3</v>
      </c>
      <c r="J80" s="185">
        <v>0</v>
      </c>
      <c r="K80" s="96"/>
      <c r="L80" s="186"/>
      <c r="M80" s="187"/>
    </row>
    <row r="81" spans="2:11">
      <c r="B81" s="189">
        <v>71</v>
      </c>
      <c r="C81" s="184" t="s">
        <v>191</v>
      </c>
      <c r="D81" s="185">
        <v>296</v>
      </c>
      <c r="E81" s="185">
        <v>252</v>
      </c>
      <c r="F81" s="185">
        <v>252</v>
      </c>
      <c r="G81" s="185">
        <v>2</v>
      </c>
      <c r="H81" s="185">
        <v>58.7</v>
      </c>
      <c r="I81" s="185">
        <v>3</v>
      </c>
      <c r="J81" s="185">
        <v>0</v>
      </c>
      <c r="K81" s="96"/>
    </row>
    <row r="82" spans="2:11">
      <c r="B82" s="183">
        <v>72</v>
      </c>
      <c r="C82" s="184" t="s">
        <v>191</v>
      </c>
      <c r="D82" s="185">
        <v>301</v>
      </c>
      <c r="E82" s="185">
        <v>258</v>
      </c>
      <c r="F82" s="185">
        <v>259.3</v>
      </c>
      <c r="G82" s="185">
        <v>2</v>
      </c>
      <c r="H82" s="185">
        <v>48.4</v>
      </c>
      <c r="I82" s="185">
        <v>4</v>
      </c>
      <c r="J82" s="185">
        <v>0</v>
      </c>
      <c r="K82" s="96"/>
    </row>
    <row r="83" spans="2:11">
      <c r="B83" s="189">
        <v>73</v>
      </c>
      <c r="C83" s="184" t="s">
        <v>191</v>
      </c>
      <c r="D83" s="185">
        <v>296</v>
      </c>
      <c r="E83" s="185">
        <v>253</v>
      </c>
      <c r="F83" s="185">
        <v>274.3</v>
      </c>
      <c r="G83" s="185">
        <v>2</v>
      </c>
      <c r="H83" s="185">
        <v>29.1</v>
      </c>
      <c r="I83" s="185">
        <v>4</v>
      </c>
      <c r="J83" s="185">
        <v>0</v>
      </c>
      <c r="K83" s="96"/>
    </row>
    <row r="84" spans="2:11">
      <c r="B84" s="183">
        <v>74</v>
      </c>
      <c r="C84" s="184" t="s">
        <v>191</v>
      </c>
      <c r="D84" s="185">
        <v>298</v>
      </c>
      <c r="E84" s="185">
        <v>252</v>
      </c>
      <c r="F84" s="185">
        <v>250.1</v>
      </c>
      <c r="G84" s="185">
        <v>2</v>
      </c>
      <c r="H84" s="185">
        <v>51.5</v>
      </c>
      <c r="I84" s="185">
        <v>4</v>
      </c>
      <c r="J84" s="185">
        <v>0</v>
      </c>
      <c r="K84" s="96"/>
    </row>
    <row r="85" spans="2:11">
      <c r="B85" s="189">
        <v>75</v>
      </c>
      <c r="C85" s="184" t="s">
        <v>191</v>
      </c>
      <c r="D85" s="185">
        <v>289</v>
      </c>
      <c r="E85" s="185">
        <v>244</v>
      </c>
      <c r="F85" s="185">
        <v>222.3</v>
      </c>
      <c r="G85" s="185">
        <v>2</v>
      </c>
      <c r="H85" s="185">
        <v>43.8</v>
      </c>
      <c r="I85" s="185">
        <v>4</v>
      </c>
      <c r="J85" s="185">
        <v>0</v>
      </c>
      <c r="K85" s="96"/>
    </row>
    <row r="86" spans="2:11">
      <c r="B86" s="183">
        <v>76</v>
      </c>
      <c r="C86" s="184" t="s">
        <v>191</v>
      </c>
      <c r="D86" s="185">
        <v>285</v>
      </c>
      <c r="E86" s="185">
        <v>244</v>
      </c>
      <c r="F86" s="185">
        <v>214.5</v>
      </c>
      <c r="G86" s="185">
        <v>2</v>
      </c>
      <c r="H86" s="185">
        <v>23.9</v>
      </c>
      <c r="I86" s="185">
        <v>4</v>
      </c>
      <c r="J86" s="185">
        <v>0</v>
      </c>
      <c r="K86" s="96"/>
    </row>
    <row r="87" spans="2:11">
      <c r="B87" s="189">
        <v>77</v>
      </c>
      <c r="C87" s="184" t="s">
        <v>191</v>
      </c>
      <c r="D87" s="185">
        <v>287</v>
      </c>
      <c r="E87" s="185">
        <v>244</v>
      </c>
      <c r="F87" s="185">
        <v>244</v>
      </c>
      <c r="G87" s="185">
        <v>2</v>
      </c>
      <c r="H87" s="185">
        <v>42.2</v>
      </c>
      <c r="I87" s="185">
        <v>3</v>
      </c>
      <c r="J87" s="185">
        <v>0.7</v>
      </c>
      <c r="K87" s="96" t="s">
        <v>190</v>
      </c>
    </row>
    <row r="88" spans="2:11">
      <c r="B88" s="183">
        <v>78</v>
      </c>
      <c r="C88" s="184" t="s">
        <v>191</v>
      </c>
      <c r="D88" s="185">
        <v>291</v>
      </c>
      <c r="E88" s="185">
        <v>248</v>
      </c>
      <c r="F88" s="185">
        <v>259</v>
      </c>
      <c r="G88" s="185">
        <v>2</v>
      </c>
      <c r="H88" s="185">
        <v>44.8</v>
      </c>
      <c r="I88" s="185">
        <v>3</v>
      </c>
      <c r="J88" s="185">
        <v>7.1</v>
      </c>
      <c r="K88" s="96" t="s">
        <v>192</v>
      </c>
    </row>
    <row r="89" spans="2:11">
      <c r="B89" s="189">
        <v>79</v>
      </c>
      <c r="C89" s="184" t="s">
        <v>191</v>
      </c>
      <c r="D89" s="185">
        <v>293</v>
      </c>
      <c r="E89" s="185">
        <v>248</v>
      </c>
      <c r="F89" s="185">
        <v>272.2</v>
      </c>
      <c r="G89" s="185">
        <v>2</v>
      </c>
      <c r="H89" s="185">
        <v>48.3</v>
      </c>
      <c r="I89" s="185">
        <v>3</v>
      </c>
      <c r="J89" s="185">
        <v>0</v>
      </c>
      <c r="K89" s="96"/>
    </row>
    <row r="90" spans="2:11">
      <c r="B90" s="183">
        <v>80</v>
      </c>
      <c r="C90" s="184" t="s">
        <v>191</v>
      </c>
      <c r="D90" s="185">
        <v>290</v>
      </c>
      <c r="E90" s="185">
        <v>245</v>
      </c>
      <c r="F90" s="185">
        <v>246.1</v>
      </c>
      <c r="G90" s="185">
        <v>2</v>
      </c>
      <c r="H90" s="185">
        <v>33</v>
      </c>
      <c r="I90" s="185">
        <v>4</v>
      </c>
      <c r="J90" s="185">
        <v>0</v>
      </c>
      <c r="K90" s="96"/>
    </row>
    <row r="91" spans="2:11">
      <c r="B91" s="189">
        <v>81</v>
      </c>
      <c r="C91" s="184" t="s">
        <v>191</v>
      </c>
      <c r="D91" s="185">
        <v>293</v>
      </c>
      <c r="E91" s="185">
        <v>248</v>
      </c>
      <c r="F91" s="185">
        <v>239.1</v>
      </c>
      <c r="G91" s="185">
        <v>2</v>
      </c>
      <c r="H91" s="185">
        <v>44.3</v>
      </c>
      <c r="I91" s="185">
        <v>4</v>
      </c>
      <c r="J91" s="185">
        <v>0</v>
      </c>
      <c r="K91" s="96"/>
    </row>
    <row r="92" spans="2:11">
      <c r="B92" s="183">
        <v>82</v>
      </c>
      <c r="C92" s="184" t="s">
        <v>191</v>
      </c>
      <c r="D92" s="185">
        <v>294</v>
      </c>
      <c r="E92" s="185">
        <v>245</v>
      </c>
      <c r="F92" s="185">
        <v>277.5</v>
      </c>
      <c r="G92" s="185">
        <v>2</v>
      </c>
      <c r="H92" s="185">
        <v>64.8</v>
      </c>
      <c r="I92" s="185">
        <v>3</v>
      </c>
      <c r="J92" s="185">
        <v>0.5</v>
      </c>
      <c r="K92" s="96" t="s">
        <v>180</v>
      </c>
    </row>
    <row r="93" spans="2:11">
      <c r="B93" s="189">
        <v>83</v>
      </c>
      <c r="C93" s="184" t="s">
        <v>191</v>
      </c>
      <c r="D93" s="185">
        <v>294</v>
      </c>
      <c r="E93" s="185">
        <v>250</v>
      </c>
      <c r="F93" s="185">
        <v>264.2</v>
      </c>
      <c r="G93" s="185">
        <v>2</v>
      </c>
      <c r="H93" s="185">
        <v>56.3</v>
      </c>
      <c r="I93" s="185">
        <v>4</v>
      </c>
      <c r="J93" s="185">
        <v>0.2</v>
      </c>
      <c r="K93" s="96" t="s">
        <v>180</v>
      </c>
    </row>
    <row r="94" spans="2:11">
      <c r="B94" s="183">
        <v>84</v>
      </c>
      <c r="C94" s="184" t="s">
        <v>191</v>
      </c>
      <c r="D94" s="185">
        <v>280</v>
      </c>
      <c r="E94" s="185">
        <v>238</v>
      </c>
      <c r="F94" s="185">
        <v>263</v>
      </c>
      <c r="G94" s="185">
        <v>2</v>
      </c>
      <c r="H94" s="185">
        <v>61.4</v>
      </c>
      <c r="I94" s="185">
        <v>3</v>
      </c>
      <c r="J94" s="185">
        <v>0.6</v>
      </c>
      <c r="K94" s="96" t="s">
        <v>180</v>
      </c>
    </row>
    <row r="95" spans="2:11">
      <c r="B95" s="189">
        <v>85</v>
      </c>
      <c r="C95" s="184" t="s">
        <v>191</v>
      </c>
      <c r="D95" s="185">
        <v>290</v>
      </c>
      <c r="E95" s="185">
        <v>247</v>
      </c>
      <c r="F95" s="185">
        <v>218.5</v>
      </c>
      <c r="G95" s="185">
        <v>2</v>
      </c>
      <c r="H95" s="185">
        <v>34.1</v>
      </c>
      <c r="I95" s="185">
        <v>4</v>
      </c>
      <c r="J95" s="185">
        <v>0</v>
      </c>
      <c r="K95" s="96"/>
    </row>
    <row r="96" spans="2:11">
      <c r="B96" s="183">
        <v>86</v>
      </c>
      <c r="C96" s="184" t="s">
        <v>191</v>
      </c>
      <c r="D96" s="185">
        <v>291</v>
      </c>
      <c r="E96" s="185">
        <v>248</v>
      </c>
      <c r="F96" s="185">
        <v>234.4</v>
      </c>
      <c r="G96" s="185">
        <v>2</v>
      </c>
      <c r="H96" s="185">
        <v>46.5</v>
      </c>
      <c r="I96" s="185">
        <v>3</v>
      </c>
      <c r="J96" s="185">
        <v>0</v>
      </c>
      <c r="K96" s="96"/>
    </row>
    <row r="97" spans="2:11">
      <c r="B97" s="189">
        <v>87</v>
      </c>
      <c r="C97" s="184" t="s">
        <v>191</v>
      </c>
      <c r="D97" s="185">
        <v>291</v>
      </c>
      <c r="E97" s="185">
        <v>250</v>
      </c>
      <c r="F97" s="185">
        <v>230.5</v>
      </c>
      <c r="G97" s="185">
        <v>2</v>
      </c>
      <c r="H97" s="185">
        <v>37.299999999999997</v>
      </c>
      <c r="I97" s="185">
        <v>4</v>
      </c>
      <c r="J97" s="185">
        <v>0</v>
      </c>
      <c r="K97" s="96"/>
    </row>
    <row r="98" spans="2:11">
      <c r="B98" s="183">
        <v>88</v>
      </c>
      <c r="C98" s="184" t="s">
        <v>191</v>
      </c>
      <c r="D98" s="185">
        <v>294</v>
      </c>
      <c r="E98" s="185">
        <v>249</v>
      </c>
      <c r="F98" s="185">
        <v>271.10000000000002</v>
      </c>
      <c r="G98" s="185">
        <v>2</v>
      </c>
      <c r="H98" s="185">
        <v>48.3</v>
      </c>
      <c r="I98" s="185">
        <v>3</v>
      </c>
      <c r="J98" s="185">
        <v>0</v>
      </c>
      <c r="K98" s="96"/>
    </row>
    <row r="99" spans="2:11">
      <c r="B99" s="189">
        <v>89</v>
      </c>
      <c r="C99" s="184" t="s">
        <v>191</v>
      </c>
      <c r="D99" s="185">
        <v>298</v>
      </c>
      <c r="E99" s="185">
        <v>249</v>
      </c>
      <c r="F99" s="185">
        <v>277.3</v>
      </c>
      <c r="G99" s="185">
        <v>2</v>
      </c>
      <c r="H99" s="185">
        <v>48.4</v>
      </c>
      <c r="I99" s="185">
        <v>3</v>
      </c>
      <c r="J99" s="185">
        <v>0</v>
      </c>
      <c r="K99" s="96"/>
    </row>
    <row r="100" spans="2:11">
      <c r="B100" s="206">
        <v>90</v>
      </c>
      <c r="C100" s="207" t="s">
        <v>191</v>
      </c>
      <c r="D100" s="208">
        <v>293</v>
      </c>
      <c r="E100" s="208">
        <v>249</v>
      </c>
      <c r="F100" s="208">
        <v>228.8</v>
      </c>
      <c r="G100" s="208">
        <v>2</v>
      </c>
      <c r="H100" s="208">
        <v>27</v>
      </c>
      <c r="I100" s="208">
        <v>4</v>
      </c>
      <c r="J100" s="208">
        <v>0</v>
      </c>
      <c r="K100" s="209"/>
    </row>
    <row r="101" spans="2:11">
      <c r="B101" s="167"/>
      <c r="C101" s="191"/>
    </row>
    <row r="102" spans="2:11">
      <c r="B102" s="167"/>
      <c r="C102" s="191"/>
    </row>
    <row r="103" spans="2:11">
      <c r="B103" s="167"/>
      <c r="C103" s="191"/>
    </row>
    <row r="104" spans="2:11">
      <c r="B104" s="167"/>
      <c r="C104" s="191"/>
    </row>
    <row r="105" spans="2:11">
      <c r="B105" s="167"/>
      <c r="C105" s="191"/>
    </row>
    <row r="106" spans="2:11">
      <c r="B106" s="167"/>
      <c r="C106" s="191"/>
    </row>
    <row r="107" spans="2:11">
      <c r="B107" s="167"/>
      <c r="C107" s="191"/>
    </row>
    <row r="108" spans="2:11">
      <c r="B108" s="167"/>
      <c r="C108" s="191"/>
    </row>
    <row r="109" spans="2:11">
      <c r="B109" s="167"/>
      <c r="C109" s="191"/>
    </row>
    <row r="110" spans="2:11">
      <c r="B110" s="167"/>
      <c r="C110" s="191"/>
    </row>
    <row r="111" spans="2:11">
      <c r="B111" s="167"/>
      <c r="C111" s="191"/>
    </row>
    <row r="112" spans="2:11">
      <c r="B112" s="167"/>
      <c r="C112" s="191"/>
    </row>
    <row r="113" spans="2:13">
      <c r="B113" s="167"/>
      <c r="C113" s="191"/>
    </row>
    <row r="114" spans="2:13">
      <c r="B114" s="167"/>
      <c r="C114" s="191"/>
    </row>
    <row r="115" spans="2:13">
      <c r="B115" s="167"/>
      <c r="C115" s="191"/>
    </row>
    <row r="116" spans="2:13">
      <c r="B116" s="167"/>
      <c r="C116" s="191"/>
    </row>
    <row r="117" spans="2:13">
      <c r="B117" s="167"/>
      <c r="C117" s="191"/>
    </row>
    <row r="118" spans="2:13">
      <c r="B118" s="167"/>
      <c r="C118" s="191"/>
    </row>
    <row r="119" spans="2:13">
      <c r="B119" s="167"/>
      <c r="C119" s="191"/>
    </row>
    <row r="120" spans="2:13">
      <c r="B120" s="167"/>
      <c r="C120" s="191"/>
    </row>
    <row r="121" spans="2:13">
      <c r="B121" s="167"/>
      <c r="C121" s="191"/>
    </row>
    <row r="122" spans="2:13">
      <c r="B122" s="167"/>
      <c r="C122" s="191"/>
    </row>
    <row r="123" spans="2:13">
      <c r="B123" s="167"/>
      <c r="C123" s="191"/>
    </row>
    <row r="124" spans="2:13">
      <c r="B124" s="167"/>
      <c r="C124" s="191"/>
    </row>
    <row r="125" spans="2:13">
      <c r="B125" s="167"/>
      <c r="C125" s="191"/>
    </row>
    <row r="126" spans="2:13">
      <c r="B126" s="167"/>
      <c r="C126" s="191"/>
    </row>
    <row r="127" spans="2:13">
      <c r="B127" s="167"/>
      <c r="C127" s="191"/>
      <c r="L127" s="96"/>
      <c r="M127" s="96"/>
    </row>
    <row r="128" spans="2:13">
      <c r="B128" s="167"/>
      <c r="C128" s="191"/>
      <c r="L128" s="96"/>
      <c r="M128" s="96"/>
    </row>
    <row r="129" spans="2:3">
      <c r="B129" s="167"/>
      <c r="C129" s="191"/>
    </row>
    <row r="130" spans="2:3">
      <c r="B130" s="167"/>
      <c r="C130" s="191"/>
    </row>
    <row r="131" spans="2:3">
      <c r="B131" s="167"/>
      <c r="C131" s="191"/>
    </row>
    <row r="132" spans="2:3">
      <c r="B132" s="167"/>
      <c r="C132" s="191"/>
    </row>
    <row r="133" spans="2:3">
      <c r="B133" s="167"/>
      <c r="C133" s="191"/>
    </row>
    <row r="134" spans="2:3">
      <c r="B134" s="167"/>
      <c r="C134" s="191"/>
    </row>
    <row r="135" spans="2:3">
      <c r="B135" s="167"/>
      <c r="C135" s="191"/>
    </row>
    <row r="136" spans="2:3">
      <c r="B136" s="167"/>
      <c r="C136" s="191"/>
    </row>
    <row r="137" spans="2:3">
      <c r="B137" s="167"/>
      <c r="C137" s="191"/>
    </row>
    <row r="138" spans="2:3">
      <c r="B138" s="167"/>
      <c r="C138" s="191"/>
    </row>
    <row r="139" spans="2:3">
      <c r="B139" s="167"/>
      <c r="C139" s="191"/>
    </row>
    <row r="140" spans="2:3">
      <c r="B140" s="167"/>
      <c r="C140" s="191"/>
    </row>
    <row r="141" spans="2:3">
      <c r="B141" s="167"/>
      <c r="C141" s="191"/>
    </row>
    <row r="142" spans="2:3">
      <c r="B142" s="167"/>
      <c r="C142" s="191"/>
    </row>
    <row r="143" spans="2:3">
      <c r="B143" s="167"/>
      <c r="C143" s="191"/>
    </row>
    <row r="144" spans="2:3">
      <c r="B144" s="167"/>
      <c r="C144" s="191"/>
    </row>
    <row r="145" spans="2:3">
      <c r="B145" s="167"/>
      <c r="C145" s="191"/>
    </row>
    <row r="146" spans="2:3">
      <c r="B146" s="167"/>
      <c r="C146" s="191"/>
    </row>
    <row r="147" spans="2:3">
      <c r="B147" s="167"/>
      <c r="C147" s="191"/>
    </row>
    <row r="148" spans="2:3">
      <c r="B148" s="167"/>
      <c r="C148" s="191"/>
    </row>
    <row r="149" spans="2:3">
      <c r="B149" s="167"/>
      <c r="C149" s="191"/>
    </row>
    <row r="150" spans="2:3">
      <c r="B150" s="167"/>
      <c r="C150" s="191"/>
    </row>
    <row r="151" spans="2:3">
      <c r="B151" s="167"/>
      <c r="C151" s="191"/>
    </row>
    <row r="152" spans="2:3">
      <c r="B152" s="167"/>
      <c r="C152" s="191"/>
    </row>
    <row r="153" spans="2:3">
      <c r="B153" s="167"/>
      <c r="C153" s="191"/>
    </row>
    <row r="154" spans="2:3">
      <c r="B154" s="167"/>
      <c r="C154" s="191"/>
    </row>
    <row r="155" spans="2:3">
      <c r="B155" s="167"/>
      <c r="C155" s="191"/>
    </row>
    <row r="156" spans="2:3">
      <c r="B156" s="167"/>
      <c r="C156" s="191"/>
    </row>
    <row r="157" spans="2:3">
      <c r="B157" s="167"/>
      <c r="C157" s="191"/>
    </row>
    <row r="158" spans="2:3">
      <c r="B158" s="167"/>
      <c r="C158" s="191"/>
    </row>
    <row r="159" spans="2:3">
      <c r="B159" s="167"/>
      <c r="C159" s="191"/>
    </row>
    <row r="160" spans="2:3">
      <c r="B160" s="167"/>
      <c r="C160" s="191"/>
    </row>
    <row r="161" spans="2:12">
      <c r="B161" s="167"/>
      <c r="C161" s="191"/>
    </row>
    <row r="162" spans="2:12">
      <c r="B162" s="167"/>
      <c r="C162" s="191"/>
    </row>
    <row r="163" spans="2:12">
      <c r="B163" s="167"/>
      <c r="C163" s="191"/>
    </row>
    <row r="164" spans="2:12">
      <c r="B164" s="167"/>
      <c r="C164" s="191"/>
    </row>
    <row r="165" spans="2:12">
      <c r="B165" s="167"/>
      <c r="C165" s="191"/>
    </row>
    <row r="166" spans="2:12">
      <c r="B166" s="167"/>
      <c r="C166" s="191"/>
      <c r="L166" s="86"/>
    </row>
    <row r="167" spans="2:12">
      <c r="B167" s="167"/>
      <c r="C167" s="191"/>
      <c r="L167" s="86"/>
    </row>
    <row r="168" spans="2:12">
      <c r="B168" s="167"/>
      <c r="C168" s="191"/>
      <c r="L168" s="86"/>
    </row>
    <row r="169" spans="2:12">
      <c r="B169" s="167"/>
      <c r="C169" s="191"/>
      <c r="L169" s="86"/>
    </row>
    <row r="170" spans="2:12">
      <c r="B170" s="167"/>
      <c r="C170" s="191"/>
    </row>
    <row r="171" spans="2:12">
      <c r="B171" s="167"/>
      <c r="C171" s="191"/>
    </row>
    <row r="172" spans="2:12">
      <c r="B172" s="167"/>
      <c r="C172" s="191"/>
    </row>
    <row r="173" spans="2:12">
      <c r="B173" s="167"/>
      <c r="C173" s="191"/>
    </row>
    <row r="174" spans="2:12">
      <c r="B174" s="167"/>
      <c r="C174" s="191"/>
      <c r="L174" s="86"/>
    </row>
    <row r="175" spans="2:12">
      <c r="B175" s="167"/>
      <c r="C175" s="191"/>
      <c r="L175" s="86"/>
    </row>
    <row r="176" spans="2:12">
      <c r="B176" s="167"/>
      <c r="C176" s="191"/>
      <c r="L176" s="86"/>
    </row>
    <row r="177" spans="2:13">
      <c r="B177" s="167"/>
      <c r="C177" s="191"/>
      <c r="L177" s="192"/>
      <c r="M177" s="96"/>
    </row>
    <row r="178" spans="2:13">
      <c r="B178" s="167"/>
      <c r="C178" s="191"/>
      <c r="L178" s="192"/>
      <c r="M178" s="96"/>
    </row>
    <row r="179" spans="2:13">
      <c r="B179" s="167"/>
      <c r="C179" s="191"/>
    </row>
    <row r="180" spans="2:13">
      <c r="B180" s="167"/>
      <c r="C180" s="191"/>
    </row>
    <row r="181" spans="2:13">
      <c r="B181" s="167"/>
      <c r="C181" s="191"/>
    </row>
    <row r="182" spans="2:13">
      <c r="B182" s="167"/>
      <c r="C182" s="191"/>
    </row>
    <row r="183" spans="2:13">
      <c r="B183" s="167"/>
      <c r="C183" s="191"/>
    </row>
    <row r="184" spans="2:13">
      <c r="B184" s="167"/>
      <c r="C184" s="191"/>
    </row>
    <row r="185" spans="2:13">
      <c r="B185" s="167"/>
      <c r="C185" s="191"/>
    </row>
    <row r="186" spans="2:13">
      <c r="B186" s="167"/>
      <c r="C186" s="191"/>
    </row>
    <row r="187" spans="2:13">
      <c r="B187" s="167"/>
      <c r="C187" s="191"/>
    </row>
    <row r="188" spans="2:13">
      <c r="B188" s="189"/>
      <c r="C188" s="193"/>
      <c r="D188" s="96"/>
      <c r="E188" s="96"/>
      <c r="F188" s="96"/>
      <c r="G188" s="96"/>
      <c r="H188" s="96"/>
      <c r="I188" s="96"/>
      <c r="J188" s="96"/>
      <c r="K188" s="96"/>
    </row>
    <row r="189" spans="2:13">
      <c r="B189" s="189"/>
      <c r="C189" s="193"/>
      <c r="D189" s="96"/>
      <c r="E189" s="96"/>
      <c r="F189" s="96"/>
      <c r="G189" s="96"/>
      <c r="H189" s="96"/>
      <c r="I189" s="96"/>
      <c r="J189" s="96"/>
      <c r="K189" s="96"/>
    </row>
    <row r="190" spans="2:13">
      <c r="B190" s="167"/>
      <c r="C190" s="191"/>
    </row>
    <row r="191" spans="2:13">
      <c r="B191" s="167"/>
      <c r="C191" s="191"/>
    </row>
    <row r="192" spans="2:13">
      <c r="B192" s="167"/>
      <c r="C192" s="191"/>
    </row>
    <row r="193" spans="2:3">
      <c r="B193" s="167"/>
      <c r="C193" s="191"/>
    </row>
    <row r="194" spans="2:3">
      <c r="B194" s="167"/>
      <c r="C194" s="191"/>
    </row>
    <row r="195" spans="2:3">
      <c r="B195" s="167"/>
      <c r="C195" s="191"/>
    </row>
    <row r="290" spans="12:13">
      <c r="L290" s="88"/>
      <c r="M290" s="88"/>
    </row>
    <row r="293" spans="12:13">
      <c r="M293" s="98"/>
    </row>
    <row r="302" spans="12:13">
      <c r="L302" s="88"/>
    </row>
    <row r="303" spans="12:13">
      <c r="L303" s="194"/>
      <c r="M303" s="194"/>
    </row>
  </sheetData>
  <phoneticPr fontId="4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W66"/>
  <sheetViews>
    <sheetView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D3" sqref="D3"/>
    </sheetView>
  </sheetViews>
  <sheetFormatPr defaultRowHeight="13.5"/>
  <cols>
    <col min="1" max="1" width="5.875" style="107" customWidth="1"/>
    <col min="2" max="2" width="3.25" style="107" customWidth="1"/>
    <col min="3" max="3" width="5.5" style="107" customWidth="1"/>
    <col min="4" max="4" width="8.5" style="107" customWidth="1"/>
    <col min="5" max="8" width="8.5" style="107" hidden="1" customWidth="1"/>
    <col min="9" max="9" width="8.5" style="107" customWidth="1"/>
    <col min="10" max="13" width="8.5" style="107" hidden="1" customWidth="1"/>
    <col min="14" max="14" width="8.5" style="107" customWidth="1"/>
    <col min="15" max="18" width="8.5" style="107" hidden="1" customWidth="1"/>
    <col min="19" max="19" width="8.5" style="107" customWidth="1"/>
    <col min="20" max="23" width="8.5" style="107" hidden="1" customWidth="1"/>
    <col min="24" max="24" width="8.5" style="107" customWidth="1"/>
    <col min="25" max="28" width="8.5" style="107" hidden="1" customWidth="1"/>
    <col min="29" max="29" width="8.5" style="107" customWidth="1"/>
    <col min="30" max="33" width="8.5" style="107" hidden="1" customWidth="1"/>
    <col min="34" max="34" width="8.5" style="107" customWidth="1"/>
    <col min="35" max="38" width="8.5" style="107" hidden="1" customWidth="1"/>
    <col min="39" max="39" width="8.5" style="107" customWidth="1"/>
    <col min="40" max="43" width="8.5" style="107" hidden="1" customWidth="1"/>
    <col min="44" max="44" width="8.5" style="107" customWidth="1"/>
    <col min="45" max="48" width="8.5" style="107" hidden="1" customWidth="1"/>
    <col min="49" max="49" width="8.5" style="107" customWidth="1"/>
    <col min="50" max="53" width="8.5" style="107" hidden="1" customWidth="1"/>
    <col min="54" max="54" width="8.5" style="107" customWidth="1"/>
    <col min="55" max="58" width="8.5" style="107" hidden="1" customWidth="1"/>
    <col min="59" max="59" width="8.5" style="107" customWidth="1"/>
    <col min="60" max="63" width="8.5" style="107" hidden="1" customWidth="1"/>
    <col min="64" max="64" width="8.5" style="107" customWidth="1"/>
    <col min="65" max="68" width="8.5" style="107" hidden="1" customWidth="1"/>
    <col min="69" max="69" width="8.5" style="107" customWidth="1"/>
    <col min="70" max="73" width="8.5" style="107" hidden="1" customWidth="1"/>
    <col min="74" max="74" width="8.5" style="107" customWidth="1"/>
    <col min="75" max="78" width="8.5" style="107" hidden="1" customWidth="1"/>
    <col min="79" max="79" width="8.5" style="107" customWidth="1"/>
    <col min="80" max="83" width="11" style="107" hidden="1" customWidth="1"/>
    <col min="84" max="84" width="9" style="107"/>
    <col min="85" max="101" width="5.5" style="107" customWidth="1"/>
    <col min="102" max="16384" width="9" style="107"/>
  </cols>
  <sheetData>
    <row r="1" spans="1:101" ht="14.25">
      <c r="A1" s="143" t="s">
        <v>132</v>
      </c>
      <c r="CG1" s="144"/>
      <c r="CH1" s="144"/>
      <c r="CI1" s="144"/>
      <c r="CJ1" s="144"/>
      <c r="CK1" s="144"/>
      <c r="CL1" s="144"/>
      <c r="CM1" s="144"/>
      <c r="CN1" s="144"/>
      <c r="CO1" s="144"/>
      <c r="CP1" s="144"/>
      <c r="CQ1" s="144"/>
      <c r="CR1" s="144"/>
      <c r="CS1" s="145"/>
      <c r="CT1" s="145"/>
      <c r="CU1" s="145"/>
      <c r="CV1" s="145"/>
      <c r="CW1" s="146"/>
    </row>
    <row r="2" spans="1:101" ht="14.25">
      <c r="A2" s="134" t="s">
        <v>133</v>
      </c>
      <c r="B2" s="116"/>
      <c r="C2" s="116"/>
      <c r="D2" s="116" t="s">
        <v>149</v>
      </c>
      <c r="E2" s="116"/>
      <c r="F2" s="116"/>
      <c r="G2" s="116"/>
      <c r="H2" s="116"/>
      <c r="I2" s="142"/>
      <c r="J2" s="116"/>
      <c r="K2" s="116"/>
      <c r="L2" s="116"/>
      <c r="M2" s="116"/>
      <c r="N2" s="116"/>
      <c r="O2" s="116"/>
      <c r="P2" s="116"/>
      <c r="Q2" s="116"/>
      <c r="R2" s="116"/>
      <c r="S2" s="116"/>
      <c r="T2" s="116"/>
      <c r="U2" s="116"/>
      <c r="V2" s="116"/>
      <c r="W2" s="116"/>
      <c r="X2" s="116"/>
      <c r="Y2" s="116"/>
      <c r="Z2" s="116"/>
      <c r="AA2" s="116"/>
      <c r="AB2" s="116"/>
      <c r="AC2" s="116"/>
      <c r="AD2" s="116"/>
      <c r="AE2" s="116"/>
      <c r="AF2" s="116"/>
      <c r="AG2" s="116"/>
      <c r="AH2" s="116"/>
      <c r="AI2" s="116"/>
      <c r="AJ2" s="116"/>
      <c r="AK2" s="116"/>
      <c r="AL2" s="116"/>
      <c r="AM2" s="116"/>
      <c r="AN2" s="116"/>
      <c r="AO2" s="116"/>
      <c r="AP2" s="116"/>
      <c r="AQ2" s="116"/>
      <c r="AR2" s="116"/>
      <c r="AS2" s="116"/>
      <c r="AT2" s="116"/>
      <c r="AU2" s="116"/>
      <c r="AV2" s="116"/>
      <c r="AW2" s="116"/>
      <c r="AX2" s="116"/>
      <c r="AY2" s="116"/>
      <c r="AZ2" s="116"/>
      <c r="BA2" s="116"/>
      <c r="BB2" s="116"/>
      <c r="BC2" s="116"/>
      <c r="BD2" s="116"/>
      <c r="BE2" s="116"/>
      <c r="BF2" s="116"/>
      <c r="BG2" s="116"/>
      <c r="BH2" s="116"/>
      <c r="BI2" s="116"/>
      <c r="BJ2" s="116"/>
      <c r="BK2" s="116"/>
      <c r="BL2" s="116"/>
      <c r="BM2" s="116"/>
      <c r="BN2" s="116"/>
      <c r="BO2" s="116"/>
      <c r="BP2" s="116"/>
      <c r="BQ2" s="116"/>
      <c r="BR2" s="116"/>
      <c r="BS2" s="116"/>
      <c r="BT2" s="116"/>
      <c r="BU2" s="116"/>
      <c r="BV2" s="116"/>
      <c r="BW2" s="116"/>
      <c r="BX2" s="116"/>
      <c r="BY2" s="116"/>
      <c r="BZ2" s="116"/>
      <c r="CA2" s="116"/>
      <c r="CB2" s="116"/>
      <c r="CC2" s="116"/>
      <c r="CD2" s="116"/>
      <c r="CE2" s="116"/>
      <c r="CG2" s="144"/>
      <c r="CH2" s="144"/>
      <c r="CI2" s="144"/>
      <c r="CJ2" s="144"/>
      <c r="CK2" s="144"/>
      <c r="CL2" s="144"/>
      <c r="CM2" s="144"/>
      <c r="CN2" s="144"/>
      <c r="CO2" s="144"/>
      <c r="CP2" s="144"/>
      <c r="CQ2" s="144"/>
      <c r="CR2" s="144"/>
      <c r="CS2" s="147"/>
      <c r="CT2" s="147"/>
      <c r="CU2" s="147"/>
      <c r="CV2" s="147"/>
      <c r="CW2" s="146"/>
    </row>
    <row r="3" spans="1:101" ht="14.25">
      <c r="A3" s="117" t="s">
        <v>120</v>
      </c>
      <c r="B3" s="116"/>
      <c r="C3" s="116"/>
      <c r="D3" s="141" t="s">
        <v>116</v>
      </c>
      <c r="E3" s="138"/>
      <c r="F3" s="138"/>
      <c r="G3" s="138"/>
      <c r="H3" s="138"/>
      <c r="I3" s="141" t="s">
        <v>134</v>
      </c>
      <c r="J3" s="138"/>
      <c r="K3" s="138"/>
      <c r="L3" s="138"/>
      <c r="M3" s="138"/>
      <c r="N3" s="141" t="s">
        <v>115</v>
      </c>
      <c r="O3" s="138"/>
      <c r="P3" s="138"/>
      <c r="Q3" s="138"/>
      <c r="R3" s="138"/>
      <c r="S3" s="141" t="s">
        <v>114</v>
      </c>
      <c r="T3" s="138"/>
      <c r="U3" s="138"/>
      <c r="V3" s="138"/>
      <c r="W3" s="138"/>
      <c r="X3" s="141" t="s">
        <v>135</v>
      </c>
      <c r="Y3" s="138"/>
      <c r="Z3" s="138"/>
      <c r="AA3" s="138"/>
      <c r="AB3" s="138"/>
      <c r="AC3" s="140" t="s">
        <v>136</v>
      </c>
      <c r="AD3" s="138"/>
      <c r="AE3" s="138"/>
      <c r="AF3" s="138"/>
      <c r="AG3" s="138"/>
      <c r="AH3" s="140" t="s">
        <v>137</v>
      </c>
      <c r="AI3" s="138"/>
      <c r="AJ3" s="138"/>
      <c r="AK3" s="138"/>
      <c r="AL3" s="138"/>
      <c r="AM3" s="140" t="s">
        <v>138</v>
      </c>
      <c r="AN3" s="138"/>
      <c r="AO3" s="138"/>
      <c r="AP3" s="138"/>
      <c r="AQ3" s="138"/>
      <c r="AR3" s="140" t="s">
        <v>139</v>
      </c>
      <c r="AS3" s="138"/>
      <c r="AT3" s="138"/>
      <c r="AU3" s="138"/>
      <c r="AV3" s="138"/>
      <c r="AW3" s="140" t="s">
        <v>140</v>
      </c>
      <c r="AX3" s="138"/>
      <c r="AY3" s="138"/>
      <c r="AZ3" s="138"/>
      <c r="BA3" s="138"/>
      <c r="BB3" s="140" t="s">
        <v>141</v>
      </c>
      <c r="BC3" s="138"/>
      <c r="BD3" s="138"/>
      <c r="BE3" s="138"/>
      <c r="BF3" s="138"/>
      <c r="BG3" s="140" t="s">
        <v>142</v>
      </c>
      <c r="BH3" s="138"/>
      <c r="BI3" s="138"/>
      <c r="BJ3" s="138"/>
      <c r="BK3" s="138"/>
      <c r="BL3" s="140" t="s">
        <v>143</v>
      </c>
      <c r="BM3" s="138"/>
      <c r="BN3" s="138"/>
      <c r="BO3" s="138"/>
      <c r="BP3" s="138"/>
      <c r="BQ3" s="140" t="s">
        <v>144</v>
      </c>
      <c r="BR3" s="138"/>
      <c r="BS3" s="138"/>
      <c r="BT3" s="138"/>
      <c r="BU3" s="138"/>
      <c r="BV3" s="140" t="s">
        <v>145</v>
      </c>
      <c r="BW3" s="138"/>
      <c r="BX3" s="138"/>
      <c r="BY3" s="138"/>
      <c r="BZ3" s="138"/>
      <c r="CA3" s="139" t="s">
        <v>64</v>
      </c>
      <c r="CB3" s="148"/>
      <c r="CC3" s="148"/>
      <c r="CD3" s="148"/>
      <c r="CE3" s="149"/>
      <c r="CG3" s="150"/>
      <c r="CH3" s="150"/>
      <c r="CI3" s="150"/>
      <c r="CJ3" s="150"/>
      <c r="CK3" s="150"/>
      <c r="CL3" s="150"/>
      <c r="CM3" s="150"/>
      <c r="CN3" s="150"/>
      <c r="CO3" s="150"/>
      <c r="CP3" s="150"/>
      <c r="CQ3" s="150"/>
      <c r="CR3" s="150"/>
      <c r="CS3" s="150"/>
      <c r="CT3" s="150"/>
      <c r="CU3" s="150"/>
      <c r="CV3" s="150"/>
      <c r="CW3" s="146"/>
    </row>
    <row r="4" spans="1:101">
      <c r="A4" s="126">
        <v>10</v>
      </c>
      <c r="B4" s="136" t="s">
        <v>48</v>
      </c>
      <c r="C4" s="135">
        <v>10.9</v>
      </c>
      <c r="D4" s="124"/>
      <c r="E4" s="124">
        <f t="shared" ref="E4:E42" si="0">D4*(+$A4+0.5)</f>
        <v>0</v>
      </c>
      <c r="F4" s="124">
        <f t="shared" ref="F4:F42" si="1">($A4+0.5)-D$44</f>
        <v>-25.142857142857146</v>
      </c>
      <c r="G4" s="124">
        <f t="shared" ref="G4:G42" si="2">F4^2</f>
        <v>632.16326530612264</v>
      </c>
      <c r="H4" s="124">
        <f t="shared" ref="H4:H42" si="3">G4*D4</f>
        <v>0</v>
      </c>
      <c r="I4" s="124"/>
      <c r="J4" s="124">
        <f t="shared" ref="J4:J42" si="4">I4*(+$A4+0.5)</f>
        <v>0</v>
      </c>
      <c r="K4" s="124">
        <f t="shared" ref="K4:K42" si="5">($A4+0.5)-I$44</f>
        <v>-22.333333333333336</v>
      </c>
      <c r="L4" s="124">
        <f t="shared" ref="L4:L42" si="6">K4^2</f>
        <v>498.77777777777789</v>
      </c>
      <c r="M4" s="124">
        <f t="shared" ref="M4:M42" si="7">L4*I4</f>
        <v>0</v>
      </c>
      <c r="N4" s="124"/>
      <c r="O4" s="124">
        <f t="shared" ref="O4:O42" si="8">N4*(+$A4+0.5)</f>
        <v>0</v>
      </c>
      <c r="P4" s="124">
        <f t="shared" ref="P4:P42" si="9">($A4+0.5)-N$44</f>
        <v>-21.1</v>
      </c>
      <c r="Q4" s="124">
        <f t="shared" ref="Q4:Q42" si="10">P4^2</f>
        <v>445.21000000000004</v>
      </c>
      <c r="R4" s="124">
        <f t="shared" ref="R4:R42" si="11">Q4*N4</f>
        <v>0</v>
      </c>
      <c r="S4" s="124"/>
      <c r="T4" s="124">
        <f t="shared" ref="T4:T42" si="12">S4*(+$A4+0.5)</f>
        <v>0</v>
      </c>
      <c r="U4" s="124">
        <f t="shared" ref="U4:U42" si="13">($A4+0.5)-S$44</f>
        <v>-19.53846153846154</v>
      </c>
      <c r="V4" s="124">
        <f t="shared" ref="V4:V42" si="14">U4^2</f>
        <v>381.7514792899409</v>
      </c>
      <c r="W4" s="124">
        <f t="shared" ref="W4:W42" si="15">V4*S4</f>
        <v>0</v>
      </c>
      <c r="X4" s="124"/>
      <c r="Y4" s="124">
        <f t="shared" ref="Y4:Y42" si="16">X4*(+$A4+0.5)</f>
        <v>0</v>
      </c>
      <c r="Z4" s="124">
        <f t="shared" ref="Z4:Z42" si="17">($A4+0.5)-X$44</f>
        <v>-18.833333333333332</v>
      </c>
      <c r="AA4" s="124">
        <f t="shared" ref="AA4:AA42" si="18">Z4^2</f>
        <v>354.6944444444444</v>
      </c>
      <c r="AB4" s="124">
        <f t="shared" ref="AB4:AB42" si="19">AA4*X4</f>
        <v>0</v>
      </c>
      <c r="AC4" s="124"/>
      <c r="AD4" s="124">
        <f t="shared" ref="AD4:AD42" si="20">AC4*(+$A4+0.5)</f>
        <v>0</v>
      </c>
      <c r="AE4" s="124">
        <f t="shared" ref="AE4:AE42" si="21">($A4+0.5)-AC$44</f>
        <v>-17.433333333333334</v>
      </c>
      <c r="AF4" s="124">
        <f t="shared" ref="AF4:AF42" si="22">AE4^2</f>
        <v>303.92111111111114</v>
      </c>
      <c r="AG4" s="124">
        <f t="shared" ref="AG4:AG42" si="23">AF4*AC4</f>
        <v>0</v>
      </c>
      <c r="AH4" s="124"/>
      <c r="AI4" s="124">
        <f t="shared" ref="AI4:AI42" si="24">AH4*(+$A4+0.5)</f>
        <v>0</v>
      </c>
      <c r="AJ4" s="124">
        <f t="shared" ref="AJ4:AJ42" si="25">($A4+0.5)-AH$44</f>
        <v>-16.5</v>
      </c>
      <c r="AK4" s="124">
        <f t="shared" ref="AK4:AK42" si="26">AJ4^2</f>
        <v>272.25</v>
      </c>
      <c r="AL4" s="124">
        <f t="shared" ref="AL4:AL42" si="27">AK4*AH4</f>
        <v>0</v>
      </c>
      <c r="AM4" s="124"/>
      <c r="AN4" s="124">
        <f t="shared" ref="AN4:AN42" si="28">AM4*(+$A4+0.5)</f>
        <v>0</v>
      </c>
      <c r="AO4" s="124">
        <f t="shared" ref="AO4:AO42" si="29">($A4+0.5)-AM$44</f>
        <v>-16.100000000000001</v>
      </c>
      <c r="AP4" s="124">
        <f t="shared" ref="AP4:AP42" si="30">AO4^2</f>
        <v>259.21000000000004</v>
      </c>
      <c r="AQ4" s="124">
        <f t="shared" ref="AQ4:AQ42" si="31">AP4*AM4</f>
        <v>0</v>
      </c>
      <c r="AR4" s="124"/>
      <c r="AS4" s="124">
        <f t="shared" ref="AS4:AS42" si="32">AR4*(+$A4+0.5)</f>
        <v>0</v>
      </c>
      <c r="AT4" s="124">
        <f t="shared" ref="AT4:AT42" si="33">($A4+0.5)-AR$44</f>
        <v>-15.239999999999998</v>
      </c>
      <c r="AU4" s="124">
        <f t="shared" ref="AU4:AU42" si="34">AT4^2</f>
        <v>232.25759999999994</v>
      </c>
      <c r="AV4" s="124">
        <f t="shared" ref="AV4:AV42" si="35">AU4*AR4</f>
        <v>0</v>
      </c>
      <c r="AW4" s="124"/>
      <c r="AX4" s="124">
        <f t="shared" ref="AX4:AX42" si="36">AW4*(+$A4+0.5)</f>
        <v>0</v>
      </c>
      <c r="AY4" s="124">
        <f t="shared" ref="AY4:AY42" si="37">($A4+0.5)-AW$44</f>
        <v>-14.533333333333335</v>
      </c>
      <c r="AZ4" s="124">
        <f t="shared" ref="AZ4:AZ42" si="38">AY4^2</f>
        <v>211.21777777777783</v>
      </c>
      <c r="BA4" s="124">
        <f t="shared" ref="BA4:BA42" si="39">AZ4*AW4</f>
        <v>0</v>
      </c>
      <c r="BB4" s="124"/>
      <c r="BC4" s="124">
        <f t="shared" ref="BC4:BC42" si="40">BB4*(+$A4+0.5)</f>
        <v>0</v>
      </c>
      <c r="BD4" s="124">
        <f t="shared" ref="BD4:BD42" si="41">($A4+0.5)-BB$44</f>
        <v>-13.3</v>
      </c>
      <c r="BE4" s="124">
        <f t="shared" ref="BE4:BE42" si="42">BD4^2</f>
        <v>176.89000000000001</v>
      </c>
      <c r="BF4" s="124">
        <f t="shared" ref="BF4:BF42" si="43">BE4*BB4</f>
        <v>0</v>
      </c>
      <c r="BG4" s="124"/>
      <c r="BH4" s="124">
        <f t="shared" ref="BH4:BH42" si="44">BG4*(+$A4+0.5)</f>
        <v>0</v>
      </c>
      <c r="BI4" s="124">
        <f t="shared" ref="BI4:BI42" si="45">($A4+0.5)-BG$44</f>
        <v>-13.233333333333334</v>
      </c>
      <c r="BJ4" s="124">
        <f t="shared" ref="BJ4:BJ42" si="46">BI4^2</f>
        <v>175.12111111111113</v>
      </c>
      <c r="BK4" s="124">
        <f t="shared" ref="BK4:BK42" si="47">BJ4*BG4</f>
        <v>0</v>
      </c>
      <c r="BL4" s="124"/>
      <c r="BM4" s="124">
        <f t="shared" ref="BM4:BM42" si="48">BL4*(+$A4+0.5)</f>
        <v>0</v>
      </c>
      <c r="BN4" s="124">
        <f t="shared" ref="BN4:BN42" si="49">($A4+0.5)-BL$44</f>
        <v>-12.3</v>
      </c>
      <c r="BO4" s="124">
        <f t="shared" ref="BO4:BO42" si="50">BN4^2</f>
        <v>151.29000000000002</v>
      </c>
      <c r="BP4" s="124">
        <f t="shared" ref="BP4:BP42" si="51">BO4*BL4</f>
        <v>0</v>
      </c>
      <c r="BQ4" s="124"/>
      <c r="BR4" s="124">
        <f t="shared" ref="BR4:BR42" si="52">BQ4*(+$A4+0.5)</f>
        <v>0</v>
      </c>
      <c r="BS4" s="124">
        <f t="shared" ref="BS4:BS42" si="53">($A4+0.5)-BQ$44</f>
        <v>-11.166666666666668</v>
      </c>
      <c r="BT4" s="124">
        <f t="shared" ref="BT4:BT42" si="54">BS4^2</f>
        <v>124.69444444444447</v>
      </c>
      <c r="BU4" s="124">
        <f t="shared" ref="BU4:BU42" si="55">BT4*BQ4</f>
        <v>0</v>
      </c>
      <c r="BV4" s="124"/>
      <c r="BW4" s="124">
        <f t="shared" ref="BW4:BW42" si="56">BV4*(+$A4+0.5)</f>
        <v>0</v>
      </c>
      <c r="BX4" s="124">
        <f t="shared" ref="BX4:BX42" si="57">($A4+0.5)-BV$44</f>
        <v>-9.6000000000000014</v>
      </c>
      <c r="BY4" s="124">
        <f t="shared" ref="BY4:BY42" si="58">BX4^2</f>
        <v>92.160000000000025</v>
      </c>
      <c r="BZ4" s="124">
        <f t="shared" ref="BZ4:BZ42" si="59">BY4*BV4</f>
        <v>0</v>
      </c>
      <c r="CA4" s="123"/>
      <c r="CB4" s="124">
        <f t="shared" ref="CB4:CB42" si="60">CA4*(+$A4+0.5)</f>
        <v>0</v>
      </c>
      <c r="CC4" s="124">
        <f t="shared" ref="CC4:CC42" si="61">($A4+0.5)-CA$44</f>
        <v>-5.98</v>
      </c>
      <c r="CD4" s="124">
        <f t="shared" ref="CD4:CD42" si="62">CC4^2</f>
        <v>35.760400000000004</v>
      </c>
      <c r="CE4" s="123">
        <f t="shared" ref="CE4:CE42" si="63">CD4*CA4</f>
        <v>0</v>
      </c>
      <c r="CG4" s="151"/>
      <c r="CH4" s="151"/>
      <c r="CI4" s="151"/>
      <c r="CJ4" s="151"/>
      <c r="CK4" s="151"/>
      <c r="CL4" s="151"/>
      <c r="CM4" s="151"/>
      <c r="CN4" s="151"/>
      <c r="CO4" s="151"/>
      <c r="CP4" s="151"/>
      <c r="CQ4" s="151"/>
      <c r="CR4" s="151"/>
      <c r="CS4" s="151"/>
      <c r="CT4" s="151"/>
      <c r="CU4" s="151"/>
      <c r="CV4" s="151"/>
      <c r="CW4" s="152"/>
    </row>
    <row r="5" spans="1:101">
      <c r="A5" s="126">
        <f t="shared" ref="A5:A42" si="64">A4+1</f>
        <v>11</v>
      </c>
      <c r="B5" s="136" t="s">
        <v>48</v>
      </c>
      <c r="C5" s="135">
        <f t="shared" ref="C5:C42" si="65">C4+1</f>
        <v>11.9</v>
      </c>
      <c r="D5" s="124"/>
      <c r="E5" s="124">
        <f t="shared" si="0"/>
        <v>0</v>
      </c>
      <c r="F5" s="124">
        <f t="shared" si="1"/>
        <v>-24.142857142857146</v>
      </c>
      <c r="G5" s="124">
        <f t="shared" si="2"/>
        <v>582.8775510204083</v>
      </c>
      <c r="H5" s="124">
        <f t="shared" si="3"/>
        <v>0</v>
      </c>
      <c r="I5" s="124"/>
      <c r="J5" s="124">
        <f t="shared" si="4"/>
        <v>0</v>
      </c>
      <c r="K5" s="124">
        <f t="shared" si="5"/>
        <v>-21.333333333333336</v>
      </c>
      <c r="L5" s="124">
        <f t="shared" si="6"/>
        <v>455.1111111111112</v>
      </c>
      <c r="M5" s="124">
        <f t="shared" si="7"/>
        <v>0</v>
      </c>
      <c r="N5" s="124"/>
      <c r="O5" s="124">
        <f t="shared" si="8"/>
        <v>0</v>
      </c>
      <c r="P5" s="124">
        <f t="shared" si="9"/>
        <v>-20.100000000000001</v>
      </c>
      <c r="Q5" s="124">
        <f t="shared" si="10"/>
        <v>404.01000000000005</v>
      </c>
      <c r="R5" s="124">
        <f t="shared" si="11"/>
        <v>0</v>
      </c>
      <c r="S5" s="124"/>
      <c r="T5" s="124">
        <f t="shared" si="12"/>
        <v>0</v>
      </c>
      <c r="U5" s="124">
        <f t="shared" si="13"/>
        <v>-18.53846153846154</v>
      </c>
      <c r="V5" s="124">
        <f t="shared" si="14"/>
        <v>343.67455621301781</v>
      </c>
      <c r="W5" s="124">
        <f t="shared" si="15"/>
        <v>0</v>
      </c>
      <c r="X5" s="124"/>
      <c r="Y5" s="124">
        <f t="shared" si="16"/>
        <v>0</v>
      </c>
      <c r="Z5" s="124">
        <f t="shared" si="17"/>
        <v>-17.833333333333332</v>
      </c>
      <c r="AA5" s="124">
        <f t="shared" si="18"/>
        <v>318.02777777777771</v>
      </c>
      <c r="AB5" s="124">
        <f t="shared" si="19"/>
        <v>0</v>
      </c>
      <c r="AC5" s="124"/>
      <c r="AD5" s="124">
        <f t="shared" si="20"/>
        <v>0</v>
      </c>
      <c r="AE5" s="124">
        <f t="shared" si="21"/>
        <v>-16.433333333333334</v>
      </c>
      <c r="AF5" s="124">
        <f t="shared" si="22"/>
        <v>270.05444444444447</v>
      </c>
      <c r="AG5" s="124">
        <f t="shared" si="23"/>
        <v>0</v>
      </c>
      <c r="AH5" s="124"/>
      <c r="AI5" s="124">
        <f t="shared" si="24"/>
        <v>0</v>
      </c>
      <c r="AJ5" s="124">
        <f t="shared" si="25"/>
        <v>-15.5</v>
      </c>
      <c r="AK5" s="124">
        <f t="shared" si="26"/>
        <v>240.25</v>
      </c>
      <c r="AL5" s="124">
        <f t="shared" si="27"/>
        <v>0</v>
      </c>
      <c r="AM5" s="124"/>
      <c r="AN5" s="124">
        <f t="shared" si="28"/>
        <v>0</v>
      </c>
      <c r="AO5" s="124">
        <f t="shared" si="29"/>
        <v>-15.100000000000001</v>
      </c>
      <c r="AP5" s="124">
        <f t="shared" si="30"/>
        <v>228.01000000000005</v>
      </c>
      <c r="AQ5" s="124">
        <f t="shared" si="31"/>
        <v>0</v>
      </c>
      <c r="AR5" s="124"/>
      <c r="AS5" s="124">
        <f t="shared" si="32"/>
        <v>0</v>
      </c>
      <c r="AT5" s="124">
        <f t="shared" si="33"/>
        <v>-14.239999999999998</v>
      </c>
      <c r="AU5" s="124">
        <f t="shared" si="34"/>
        <v>202.77759999999995</v>
      </c>
      <c r="AV5" s="124">
        <f t="shared" si="35"/>
        <v>0</v>
      </c>
      <c r="AW5" s="124"/>
      <c r="AX5" s="124">
        <f t="shared" si="36"/>
        <v>0</v>
      </c>
      <c r="AY5" s="124">
        <f t="shared" si="37"/>
        <v>-13.533333333333335</v>
      </c>
      <c r="AZ5" s="124">
        <f t="shared" si="38"/>
        <v>183.15111111111116</v>
      </c>
      <c r="BA5" s="124">
        <f t="shared" si="39"/>
        <v>0</v>
      </c>
      <c r="BB5" s="124"/>
      <c r="BC5" s="124">
        <f t="shared" si="40"/>
        <v>0</v>
      </c>
      <c r="BD5" s="124">
        <f t="shared" si="41"/>
        <v>-12.3</v>
      </c>
      <c r="BE5" s="124">
        <f t="shared" si="42"/>
        <v>151.29000000000002</v>
      </c>
      <c r="BF5" s="124">
        <f t="shared" si="43"/>
        <v>0</v>
      </c>
      <c r="BG5" s="124"/>
      <c r="BH5" s="124">
        <f t="shared" si="44"/>
        <v>0</v>
      </c>
      <c r="BI5" s="124">
        <f t="shared" si="45"/>
        <v>-12.233333333333334</v>
      </c>
      <c r="BJ5" s="124">
        <f t="shared" si="46"/>
        <v>149.65444444444447</v>
      </c>
      <c r="BK5" s="124">
        <f t="shared" si="47"/>
        <v>0</v>
      </c>
      <c r="BL5" s="124"/>
      <c r="BM5" s="124">
        <f t="shared" si="48"/>
        <v>0</v>
      </c>
      <c r="BN5" s="124">
        <f t="shared" si="49"/>
        <v>-11.3</v>
      </c>
      <c r="BO5" s="124">
        <f t="shared" si="50"/>
        <v>127.69000000000001</v>
      </c>
      <c r="BP5" s="124">
        <f t="shared" si="51"/>
        <v>0</v>
      </c>
      <c r="BQ5" s="124"/>
      <c r="BR5" s="124">
        <f t="shared" si="52"/>
        <v>0</v>
      </c>
      <c r="BS5" s="124">
        <f t="shared" si="53"/>
        <v>-10.166666666666668</v>
      </c>
      <c r="BT5" s="124">
        <f t="shared" si="54"/>
        <v>103.36111111111113</v>
      </c>
      <c r="BU5" s="124">
        <f t="shared" si="55"/>
        <v>0</v>
      </c>
      <c r="BV5" s="124"/>
      <c r="BW5" s="124">
        <f t="shared" si="56"/>
        <v>0</v>
      </c>
      <c r="BX5" s="124">
        <f t="shared" si="57"/>
        <v>-8.6000000000000014</v>
      </c>
      <c r="BY5" s="124">
        <f t="shared" si="58"/>
        <v>73.960000000000022</v>
      </c>
      <c r="BZ5" s="124">
        <f t="shared" si="59"/>
        <v>0</v>
      </c>
      <c r="CA5" s="123"/>
      <c r="CB5" s="124">
        <f t="shared" si="60"/>
        <v>0</v>
      </c>
      <c r="CC5" s="124">
        <f t="shared" si="61"/>
        <v>-4.9800000000000004</v>
      </c>
      <c r="CD5" s="124">
        <f t="shared" si="62"/>
        <v>24.800400000000003</v>
      </c>
      <c r="CE5" s="123">
        <f t="shared" si="63"/>
        <v>0</v>
      </c>
      <c r="CG5" s="151"/>
      <c r="CH5" s="151"/>
      <c r="CI5" s="151"/>
      <c r="CJ5" s="151"/>
      <c r="CK5" s="151"/>
      <c r="CL5" s="151"/>
      <c r="CM5" s="151"/>
      <c r="CN5" s="151"/>
      <c r="CO5" s="151"/>
      <c r="CP5" s="151"/>
      <c r="CQ5" s="151"/>
      <c r="CR5" s="151"/>
      <c r="CS5" s="151"/>
      <c r="CT5" s="151"/>
      <c r="CU5" s="151"/>
      <c r="CV5" s="151"/>
      <c r="CW5" s="152"/>
    </row>
    <row r="6" spans="1:101">
      <c r="A6" s="126">
        <f t="shared" si="64"/>
        <v>12</v>
      </c>
      <c r="B6" s="136" t="s">
        <v>48</v>
      </c>
      <c r="C6" s="135">
        <f t="shared" si="65"/>
        <v>12.9</v>
      </c>
      <c r="D6" s="124"/>
      <c r="E6" s="124">
        <f t="shared" si="0"/>
        <v>0</v>
      </c>
      <c r="F6" s="124">
        <f t="shared" si="1"/>
        <v>-23.142857142857146</v>
      </c>
      <c r="G6" s="124">
        <f t="shared" si="2"/>
        <v>535.59183673469397</v>
      </c>
      <c r="H6" s="124">
        <f t="shared" si="3"/>
        <v>0</v>
      </c>
      <c r="I6" s="124"/>
      <c r="J6" s="124">
        <f t="shared" si="4"/>
        <v>0</v>
      </c>
      <c r="K6" s="124">
        <f t="shared" si="5"/>
        <v>-20.333333333333336</v>
      </c>
      <c r="L6" s="124">
        <f t="shared" si="6"/>
        <v>413.44444444444451</v>
      </c>
      <c r="M6" s="124">
        <f t="shared" si="7"/>
        <v>0</v>
      </c>
      <c r="N6" s="124"/>
      <c r="O6" s="124">
        <f t="shared" si="8"/>
        <v>0</v>
      </c>
      <c r="P6" s="124">
        <f t="shared" si="9"/>
        <v>-19.100000000000001</v>
      </c>
      <c r="Q6" s="124">
        <f t="shared" si="10"/>
        <v>364.81000000000006</v>
      </c>
      <c r="R6" s="124">
        <f t="shared" si="11"/>
        <v>0</v>
      </c>
      <c r="S6" s="124"/>
      <c r="T6" s="124">
        <f t="shared" si="12"/>
        <v>0</v>
      </c>
      <c r="U6" s="124">
        <f t="shared" si="13"/>
        <v>-17.53846153846154</v>
      </c>
      <c r="V6" s="124">
        <f t="shared" si="14"/>
        <v>307.59763313609471</v>
      </c>
      <c r="W6" s="124">
        <f t="shared" si="15"/>
        <v>0</v>
      </c>
      <c r="X6" s="124"/>
      <c r="Y6" s="124">
        <f t="shared" si="16"/>
        <v>0</v>
      </c>
      <c r="Z6" s="124">
        <f t="shared" si="17"/>
        <v>-16.833333333333332</v>
      </c>
      <c r="AA6" s="124">
        <f t="shared" si="18"/>
        <v>283.36111111111109</v>
      </c>
      <c r="AB6" s="124">
        <f t="shared" si="19"/>
        <v>0</v>
      </c>
      <c r="AC6" s="124"/>
      <c r="AD6" s="124">
        <f t="shared" si="20"/>
        <v>0</v>
      </c>
      <c r="AE6" s="124">
        <f t="shared" si="21"/>
        <v>-15.433333333333334</v>
      </c>
      <c r="AF6" s="124">
        <f t="shared" si="22"/>
        <v>238.1877777777778</v>
      </c>
      <c r="AG6" s="124">
        <f t="shared" si="23"/>
        <v>0</v>
      </c>
      <c r="AH6" s="124"/>
      <c r="AI6" s="124">
        <f t="shared" si="24"/>
        <v>0</v>
      </c>
      <c r="AJ6" s="124">
        <f t="shared" si="25"/>
        <v>-14.5</v>
      </c>
      <c r="AK6" s="124">
        <f t="shared" si="26"/>
        <v>210.25</v>
      </c>
      <c r="AL6" s="124">
        <f t="shared" si="27"/>
        <v>0</v>
      </c>
      <c r="AM6" s="124"/>
      <c r="AN6" s="124">
        <f t="shared" si="28"/>
        <v>0</v>
      </c>
      <c r="AO6" s="124">
        <f t="shared" si="29"/>
        <v>-14.100000000000001</v>
      </c>
      <c r="AP6" s="124">
        <f t="shared" si="30"/>
        <v>198.81000000000003</v>
      </c>
      <c r="AQ6" s="124">
        <f t="shared" si="31"/>
        <v>0</v>
      </c>
      <c r="AR6" s="124"/>
      <c r="AS6" s="124">
        <f t="shared" si="32"/>
        <v>0</v>
      </c>
      <c r="AT6" s="124">
        <f t="shared" si="33"/>
        <v>-13.239999999999998</v>
      </c>
      <c r="AU6" s="124">
        <f t="shared" si="34"/>
        <v>175.29759999999996</v>
      </c>
      <c r="AV6" s="124">
        <f t="shared" si="35"/>
        <v>0</v>
      </c>
      <c r="AW6" s="124"/>
      <c r="AX6" s="124">
        <f t="shared" si="36"/>
        <v>0</v>
      </c>
      <c r="AY6" s="124">
        <f t="shared" si="37"/>
        <v>-12.533333333333335</v>
      </c>
      <c r="AZ6" s="124">
        <f t="shared" si="38"/>
        <v>157.08444444444447</v>
      </c>
      <c r="BA6" s="124">
        <f t="shared" si="39"/>
        <v>0</v>
      </c>
      <c r="BB6" s="124"/>
      <c r="BC6" s="124">
        <f t="shared" si="40"/>
        <v>0</v>
      </c>
      <c r="BD6" s="124">
        <f t="shared" si="41"/>
        <v>-11.3</v>
      </c>
      <c r="BE6" s="124">
        <f t="shared" si="42"/>
        <v>127.69000000000001</v>
      </c>
      <c r="BF6" s="124">
        <f t="shared" si="43"/>
        <v>0</v>
      </c>
      <c r="BG6" s="124"/>
      <c r="BH6" s="124">
        <f t="shared" si="44"/>
        <v>0</v>
      </c>
      <c r="BI6" s="124">
        <f t="shared" si="45"/>
        <v>-11.233333333333334</v>
      </c>
      <c r="BJ6" s="124">
        <f t="shared" si="46"/>
        <v>126.1877777777778</v>
      </c>
      <c r="BK6" s="124">
        <f t="shared" si="47"/>
        <v>0</v>
      </c>
      <c r="BL6" s="124"/>
      <c r="BM6" s="124">
        <f t="shared" si="48"/>
        <v>0</v>
      </c>
      <c r="BN6" s="124">
        <f t="shared" si="49"/>
        <v>-10.3</v>
      </c>
      <c r="BO6" s="124">
        <f t="shared" si="50"/>
        <v>106.09000000000002</v>
      </c>
      <c r="BP6" s="124">
        <f t="shared" si="51"/>
        <v>0</v>
      </c>
      <c r="BQ6" s="124"/>
      <c r="BR6" s="124">
        <f t="shared" si="52"/>
        <v>0</v>
      </c>
      <c r="BS6" s="124">
        <f t="shared" si="53"/>
        <v>-9.1666666666666679</v>
      </c>
      <c r="BT6" s="124">
        <f t="shared" si="54"/>
        <v>84.0277777777778</v>
      </c>
      <c r="BU6" s="124">
        <f t="shared" si="55"/>
        <v>0</v>
      </c>
      <c r="BV6" s="124"/>
      <c r="BW6" s="124">
        <f t="shared" si="56"/>
        <v>0</v>
      </c>
      <c r="BX6" s="124">
        <f t="shared" si="57"/>
        <v>-7.6000000000000014</v>
      </c>
      <c r="BY6" s="124">
        <f t="shared" si="58"/>
        <v>57.760000000000019</v>
      </c>
      <c r="BZ6" s="124">
        <f t="shared" si="59"/>
        <v>0</v>
      </c>
      <c r="CA6" s="123"/>
      <c r="CB6" s="124">
        <f t="shared" si="60"/>
        <v>0</v>
      </c>
      <c r="CC6" s="124">
        <f t="shared" si="61"/>
        <v>-3.9800000000000004</v>
      </c>
      <c r="CD6" s="124">
        <f t="shared" si="62"/>
        <v>15.840400000000004</v>
      </c>
      <c r="CE6" s="123">
        <f t="shared" si="63"/>
        <v>0</v>
      </c>
      <c r="CG6" s="151"/>
      <c r="CH6" s="151"/>
      <c r="CI6" s="151"/>
      <c r="CJ6" s="151"/>
      <c r="CK6" s="151"/>
      <c r="CL6" s="151"/>
      <c r="CM6" s="151"/>
      <c r="CN6" s="151"/>
      <c r="CO6" s="151"/>
      <c r="CP6" s="151"/>
      <c r="CQ6" s="151"/>
      <c r="CR6" s="151"/>
      <c r="CS6" s="151"/>
      <c r="CT6" s="151"/>
      <c r="CU6" s="151"/>
      <c r="CV6" s="151"/>
      <c r="CW6" s="152"/>
    </row>
    <row r="7" spans="1:101">
      <c r="A7" s="126">
        <f t="shared" si="64"/>
        <v>13</v>
      </c>
      <c r="B7" s="136" t="s">
        <v>48</v>
      </c>
      <c r="C7" s="135">
        <f t="shared" si="65"/>
        <v>13.9</v>
      </c>
      <c r="D7" s="124"/>
      <c r="E7" s="124">
        <f t="shared" si="0"/>
        <v>0</v>
      </c>
      <c r="F7" s="124">
        <f t="shared" si="1"/>
        <v>-22.142857142857146</v>
      </c>
      <c r="G7" s="124">
        <f t="shared" si="2"/>
        <v>490.30612244897975</v>
      </c>
      <c r="H7" s="124">
        <f t="shared" si="3"/>
        <v>0</v>
      </c>
      <c r="I7" s="124"/>
      <c r="J7" s="124">
        <f t="shared" si="4"/>
        <v>0</v>
      </c>
      <c r="K7" s="124">
        <f t="shared" si="5"/>
        <v>-19.333333333333336</v>
      </c>
      <c r="L7" s="124">
        <f t="shared" si="6"/>
        <v>373.77777777777789</v>
      </c>
      <c r="M7" s="124">
        <f t="shared" si="7"/>
        <v>0</v>
      </c>
      <c r="N7" s="124"/>
      <c r="O7" s="124">
        <f t="shared" si="8"/>
        <v>0</v>
      </c>
      <c r="P7" s="124">
        <f t="shared" si="9"/>
        <v>-18.100000000000001</v>
      </c>
      <c r="Q7" s="124">
        <f t="shared" si="10"/>
        <v>327.61000000000007</v>
      </c>
      <c r="R7" s="124">
        <f t="shared" si="11"/>
        <v>0</v>
      </c>
      <c r="S7" s="124"/>
      <c r="T7" s="124">
        <f t="shared" si="12"/>
        <v>0</v>
      </c>
      <c r="U7" s="124">
        <f t="shared" si="13"/>
        <v>-16.53846153846154</v>
      </c>
      <c r="V7" s="124">
        <f t="shared" si="14"/>
        <v>273.52071005917168</v>
      </c>
      <c r="W7" s="124">
        <f t="shared" si="15"/>
        <v>0</v>
      </c>
      <c r="X7" s="124"/>
      <c r="Y7" s="124">
        <f t="shared" si="16"/>
        <v>0</v>
      </c>
      <c r="Z7" s="124">
        <f t="shared" si="17"/>
        <v>-15.833333333333332</v>
      </c>
      <c r="AA7" s="124">
        <f t="shared" si="18"/>
        <v>250.6944444444444</v>
      </c>
      <c r="AB7" s="124">
        <f t="shared" si="19"/>
        <v>0</v>
      </c>
      <c r="AC7" s="124"/>
      <c r="AD7" s="124">
        <f t="shared" si="20"/>
        <v>0</v>
      </c>
      <c r="AE7" s="124">
        <f t="shared" si="21"/>
        <v>-14.433333333333334</v>
      </c>
      <c r="AF7" s="124">
        <f t="shared" si="22"/>
        <v>208.32111111111112</v>
      </c>
      <c r="AG7" s="124">
        <f t="shared" si="23"/>
        <v>0</v>
      </c>
      <c r="AH7" s="124"/>
      <c r="AI7" s="124">
        <f t="shared" si="24"/>
        <v>0</v>
      </c>
      <c r="AJ7" s="124">
        <f t="shared" si="25"/>
        <v>-13.5</v>
      </c>
      <c r="AK7" s="124">
        <f t="shared" si="26"/>
        <v>182.25</v>
      </c>
      <c r="AL7" s="124">
        <f t="shared" si="27"/>
        <v>0</v>
      </c>
      <c r="AM7" s="124"/>
      <c r="AN7" s="124">
        <f t="shared" si="28"/>
        <v>0</v>
      </c>
      <c r="AO7" s="124">
        <f t="shared" si="29"/>
        <v>-13.100000000000001</v>
      </c>
      <c r="AP7" s="124">
        <f t="shared" si="30"/>
        <v>171.61000000000004</v>
      </c>
      <c r="AQ7" s="124">
        <f t="shared" si="31"/>
        <v>0</v>
      </c>
      <c r="AR7" s="124"/>
      <c r="AS7" s="124">
        <f t="shared" si="32"/>
        <v>0</v>
      </c>
      <c r="AT7" s="124">
        <f t="shared" si="33"/>
        <v>-12.239999999999998</v>
      </c>
      <c r="AU7" s="124">
        <f t="shared" si="34"/>
        <v>149.81759999999997</v>
      </c>
      <c r="AV7" s="124">
        <f t="shared" si="35"/>
        <v>0</v>
      </c>
      <c r="AW7" s="124"/>
      <c r="AX7" s="124">
        <f t="shared" si="36"/>
        <v>0</v>
      </c>
      <c r="AY7" s="124">
        <f t="shared" si="37"/>
        <v>-11.533333333333335</v>
      </c>
      <c r="AZ7" s="124">
        <f t="shared" si="38"/>
        <v>133.01777777777781</v>
      </c>
      <c r="BA7" s="124">
        <f t="shared" si="39"/>
        <v>0</v>
      </c>
      <c r="BB7" s="124"/>
      <c r="BC7" s="124">
        <f t="shared" si="40"/>
        <v>0</v>
      </c>
      <c r="BD7" s="124">
        <f t="shared" si="41"/>
        <v>-10.3</v>
      </c>
      <c r="BE7" s="124">
        <f t="shared" si="42"/>
        <v>106.09000000000002</v>
      </c>
      <c r="BF7" s="124">
        <f t="shared" si="43"/>
        <v>0</v>
      </c>
      <c r="BG7" s="124"/>
      <c r="BH7" s="124">
        <f t="shared" si="44"/>
        <v>0</v>
      </c>
      <c r="BI7" s="124">
        <f t="shared" si="45"/>
        <v>-10.233333333333334</v>
      </c>
      <c r="BJ7" s="124">
        <f t="shared" si="46"/>
        <v>104.72111111111113</v>
      </c>
      <c r="BK7" s="124">
        <f t="shared" si="47"/>
        <v>0</v>
      </c>
      <c r="BL7" s="124"/>
      <c r="BM7" s="124">
        <f t="shared" si="48"/>
        <v>0</v>
      </c>
      <c r="BN7" s="124">
        <f t="shared" si="49"/>
        <v>-9.3000000000000007</v>
      </c>
      <c r="BO7" s="124">
        <f t="shared" si="50"/>
        <v>86.490000000000009</v>
      </c>
      <c r="BP7" s="124">
        <f t="shared" si="51"/>
        <v>0</v>
      </c>
      <c r="BQ7" s="124"/>
      <c r="BR7" s="124">
        <f t="shared" si="52"/>
        <v>0</v>
      </c>
      <c r="BS7" s="124">
        <f t="shared" si="53"/>
        <v>-8.1666666666666679</v>
      </c>
      <c r="BT7" s="124">
        <f t="shared" si="54"/>
        <v>66.694444444444457</v>
      </c>
      <c r="BU7" s="124">
        <f t="shared" si="55"/>
        <v>0</v>
      </c>
      <c r="BV7" s="124"/>
      <c r="BW7" s="124">
        <f t="shared" si="56"/>
        <v>0</v>
      </c>
      <c r="BX7" s="124">
        <f t="shared" si="57"/>
        <v>-6.6000000000000014</v>
      </c>
      <c r="BY7" s="124">
        <f t="shared" si="58"/>
        <v>43.560000000000016</v>
      </c>
      <c r="BZ7" s="124">
        <f t="shared" si="59"/>
        <v>0</v>
      </c>
      <c r="CA7" s="123">
        <v>1</v>
      </c>
      <c r="CB7" s="124">
        <f t="shared" si="60"/>
        <v>13.5</v>
      </c>
      <c r="CC7" s="124">
        <f t="shared" si="61"/>
        <v>-2.9800000000000004</v>
      </c>
      <c r="CD7" s="124">
        <f t="shared" si="62"/>
        <v>8.8804000000000034</v>
      </c>
      <c r="CE7" s="123">
        <f t="shared" si="63"/>
        <v>8.8804000000000034</v>
      </c>
      <c r="CG7" s="151"/>
      <c r="CH7" s="151"/>
      <c r="CI7" s="151"/>
      <c r="CJ7" s="151"/>
      <c r="CK7" s="151"/>
      <c r="CL7" s="151"/>
      <c r="CM7" s="151"/>
      <c r="CN7" s="151"/>
      <c r="CO7" s="151"/>
      <c r="CP7" s="151"/>
      <c r="CQ7" s="151"/>
      <c r="CR7" s="151"/>
      <c r="CS7" s="151"/>
      <c r="CT7" s="151"/>
      <c r="CU7" s="151"/>
      <c r="CV7" s="151"/>
      <c r="CW7" s="152"/>
    </row>
    <row r="8" spans="1:101">
      <c r="A8" s="126">
        <f t="shared" si="64"/>
        <v>14</v>
      </c>
      <c r="B8" s="136" t="s">
        <v>48</v>
      </c>
      <c r="C8" s="135">
        <f t="shared" si="65"/>
        <v>14.9</v>
      </c>
      <c r="D8" s="124"/>
      <c r="E8" s="124">
        <f t="shared" si="0"/>
        <v>0</v>
      </c>
      <c r="F8" s="124">
        <f t="shared" si="1"/>
        <v>-21.142857142857146</v>
      </c>
      <c r="G8" s="124">
        <f t="shared" si="2"/>
        <v>447.02040816326542</v>
      </c>
      <c r="H8" s="124">
        <f t="shared" si="3"/>
        <v>0</v>
      </c>
      <c r="I8" s="124"/>
      <c r="J8" s="124">
        <f t="shared" si="4"/>
        <v>0</v>
      </c>
      <c r="K8" s="124">
        <f t="shared" si="5"/>
        <v>-18.333333333333336</v>
      </c>
      <c r="L8" s="124">
        <f t="shared" si="6"/>
        <v>336.1111111111112</v>
      </c>
      <c r="M8" s="124">
        <f t="shared" si="7"/>
        <v>0</v>
      </c>
      <c r="N8" s="124"/>
      <c r="O8" s="124">
        <f t="shared" si="8"/>
        <v>0</v>
      </c>
      <c r="P8" s="124">
        <f t="shared" si="9"/>
        <v>-17.100000000000001</v>
      </c>
      <c r="Q8" s="124">
        <f t="shared" si="10"/>
        <v>292.41000000000003</v>
      </c>
      <c r="R8" s="124">
        <f t="shared" si="11"/>
        <v>0</v>
      </c>
      <c r="S8" s="124"/>
      <c r="T8" s="124">
        <f t="shared" si="12"/>
        <v>0</v>
      </c>
      <c r="U8" s="124">
        <f t="shared" si="13"/>
        <v>-15.53846153846154</v>
      </c>
      <c r="V8" s="124">
        <f t="shared" si="14"/>
        <v>241.44378698224858</v>
      </c>
      <c r="W8" s="124">
        <f t="shared" si="15"/>
        <v>0</v>
      </c>
      <c r="X8" s="124"/>
      <c r="Y8" s="124">
        <f t="shared" si="16"/>
        <v>0</v>
      </c>
      <c r="Z8" s="124">
        <f t="shared" si="17"/>
        <v>-14.833333333333332</v>
      </c>
      <c r="AA8" s="124">
        <f t="shared" si="18"/>
        <v>220.02777777777774</v>
      </c>
      <c r="AB8" s="124">
        <f t="shared" si="19"/>
        <v>0</v>
      </c>
      <c r="AC8" s="124"/>
      <c r="AD8" s="124">
        <f t="shared" si="20"/>
        <v>0</v>
      </c>
      <c r="AE8" s="124">
        <f t="shared" si="21"/>
        <v>-13.433333333333334</v>
      </c>
      <c r="AF8" s="124">
        <f t="shared" si="22"/>
        <v>180.45444444444445</v>
      </c>
      <c r="AG8" s="124">
        <f t="shared" si="23"/>
        <v>0</v>
      </c>
      <c r="AH8" s="124"/>
      <c r="AI8" s="124">
        <f t="shared" si="24"/>
        <v>0</v>
      </c>
      <c r="AJ8" s="124">
        <f t="shared" si="25"/>
        <v>-12.5</v>
      </c>
      <c r="AK8" s="124">
        <f t="shared" si="26"/>
        <v>156.25</v>
      </c>
      <c r="AL8" s="124">
        <f t="shared" si="27"/>
        <v>0</v>
      </c>
      <c r="AM8" s="124"/>
      <c r="AN8" s="124">
        <f t="shared" si="28"/>
        <v>0</v>
      </c>
      <c r="AO8" s="124">
        <f t="shared" si="29"/>
        <v>-12.100000000000001</v>
      </c>
      <c r="AP8" s="124">
        <f t="shared" si="30"/>
        <v>146.41000000000003</v>
      </c>
      <c r="AQ8" s="124">
        <f t="shared" si="31"/>
        <v>0</v>
      </c>
      <c r="AR8" s="124"/>
      <c r="AS8" s="124">
        <f t="shared" si="32"/>
        <v>0</v>
      </c>
      <c r="AT8" s="124">
        <f t="shared" si="33"/>
        <v>-11.239999999999998</v>
      </c>
      <c r="AU8" s="124">
        <f t="shared" si="34"/>
        <v>126.33759999999997</v>
      </c>
      <c r="AV8" s="124">
        <f t="shared" si="35"/>
        <v>0</v>
      </c>
      <c r="AW8" s="124"/>
      <c r="AX8" s="124">
        <f t="shared" si="36"/>
        <v>0</v>
      </c>
      <c r="AY8" s="124">
        <f t="shared" si="37"/>
        <v>-10.533333333333335</v>
      </c>
      <c r="AZ8" s="124">
        <f t="shared" si="38"/>
        <v>110.95111111111115</v>
      </c>
      <c r="BA8" s="124">
        <f t="shared" si="39"/>
        <v>0</v>
      </c>
      <c r="BB8" s="124"/>
      <c r="BC8" s="124">
        <f t="shared" si="40"/>
        <v>0</v>
      </c>
      <c r="BD8" s="124">
        <f t="shared" si="41"/>
        <v>-9.3000000000000007</v>
      </c>
      <c r="BE8" s="124">
        <f t="shared" si="42"/>
        <v>86.490000000000009</v>
      </c>
      <c r="BF8" s="124">
        <f t="shared" si="43"/>
        <v>0</v>
      </c>
      <c r="BG8" s="124"/>
      <c r="BH8" s="124">
        <f t="shared" si="44"/>
        <v>0</v>
      </c>
      <c r="BI8" s="124">
        <f t="shared" si="45"/>
        <v>-9.2333333333333343</v>
      </c>
      <c r="BJ8" s="124">
        <f t="shared" si="46"/>
        <v>85.254444444444459</v>
      </c>
      <c r="BK8" s="124">
        <f t="shared" si="47"/>
        <v>0</v>
      </c>
      <c r="BL8" s="124"/>
      <c r="BM8" s="124">
        <f t="shared" si="48"/>
        <v>0</v>
      </c>
      <c r="BN8" s="124">
        <f t="shared" si="49"/>
        <v>-8.3000000000000007</v>
      </c>
      <c r="BO8" s="124">
        <f t="shared" si="50"/>
        <v>68.890000000000015</v>
      </c>
      <c r="BP8" s="124">
        <f t="shared" si="51"/>
        <v>0</v>
      </c>
      <c r="BQ8" s="124"/>
      <c r="BR8" s="124">
        <f t="shared" si="52"/>
        <v>0</v>
      </c>
      <c r="BS8" s="124">
        <f t="shared" si="53"/>
        <v>-7.1666666666666679</v>
      </c>
      <c r="BT8" s="124">
        <f t="shared" si="54"/>
        <v>51.361111111111128</v>
      </c>
      <c r="BU8" s="124">
        <f t="shared" si="55"/>
        <v>0</v>
      </c>
      <c r="BV8" s="124"/>
      <c r="BW8" s="124">
        <f t="shared" si="56"/>
        <v>0</v>
      </c>
      <c r="BX8" s="124">
        <f t="shared" si="57"/>
        <v>-5.6000000000000014</v>
      </c>
      <c r="BY8" s="124">
        <f t="shared" si="58"/>
        <v>31.360000000000017</v>
      </c>
      <c r="BZ8" s="124">
        <f t="shared" si="59"/>
        <v>0</v>
      </c>
      <c r="CA8" s="123">
        <v>8</v>
      </c>
      <c r="CB8" s="124">
        <f t="shared" si="60"/>
        <v>116</v>
      </c>
      <c r="CC8" s="124">
        <f t="shared" si="61"/>
        <v>-1.9800000000000004</v>
      </c>
      <c r="CD8" s="124">
        <f t="shared" si="62"/>
        <v>3.9204000000000017</v>
      </c>
      <c r="CE8" s="123">
        <f t="shared" si="63"/>
        <v>31.363200000000013</v>
      </c>
      <c r="CG8" s="151"/>
      <c r="CH8" s="151"/>
      <c r="CI8" s="151"/>
      <c r="CJ8" s="151"/>
      <c r="CK8" s="151"/>
      <c r="CL8" s="151"/>
      <c r="CM8" s="151"/>
      <c r="CN8" s="151"/>
      <c r="CO8" s="151"/>
      <c r="CP8" s="151"/>
      <c r="CQ8" s="151"/>
      <c r="CR8" s="151"/>
      <c r="CS8" s="151"/>
      <c r="CT8" s="151"/>
      <c r="CU8" s="151"/>
      <c r="CV8" s="151"/>
      <c r="CW8" s="152"/>
    </row>
    <row r="9" spans="1:101">
      <c r="A9" s="126">
        <f t="shared" si="64"/>
        <v>15</v>
      </c>
      <c r="B9" s="136" t="s">
        <v>48</v>
      </c>
      <c r="C9" s="135">
        <f t="shared" si="65"/>
        <v>15.9</v>
      </c>
      <c r="D9" s="124"/>
      <c r="E9" s="124">
        <f t="shared" si="0"/>
        <v>0</v>
      </c>
      <c r="F9" s="124">
        <f t="shared" si="1"/>
        <v>-20.142857142857146</v>
      </c>
      <c r="G9" s="124">
        <f t="shared" si="2"/>
        <v>405.73469387755114</v>
      </c>
      <c r="H9" s="124">
        <f t="shared" si="3"/>
        <v>0</v>
      </c>
      <c r="I9" s="124"/>
      <c r="J9" s="124">
        <f t="shared" si="4"/>
        <v>0</v>
      </c>
      <c r="K9" s="124">
        <f t="shared" si="5"/>
        <v>-17.333333333333336</v>
      </c>
      <c r="L9" s="124">
        <f t="shared" si="6"/>
        <v>300.44444444444451</v>
      </c>
      <c r="M9" s="124">
        <f t="shared" si="7"/>
        <v>0</v>
      </c>
      <c r="N9" s="124"/>
      <c r="O9" s="124">
        <f t="shared" si="8"/>
        <v>0</v>
      </c>
      <c r="P9" s="124">
        <f t="shared" si="9"/>
        <v>-16.100000000000001</v>
      </c>
      <c r="Q9" s="124">
        <f t="shared" si="10"/>
        <v>259.21000000000004</v>
      </c>
      <c r="R9" s="124">
        <f t="shared" si="11"/>
        <v>0</v>
      </c>
      <c r="S9" s="124"/>
      <c r="T9" s="124">
        <f t="shared" si="12"/>
        <v>0</v>
      </c>
      <c r="U9" s="124">
        <f t="shared" si="13"/>
        <v>-14.53846153846154</v>
      </c>
      <c r="V9" s="124">
        <f t="shared" si="14"/>
        <v>211.36686390532549</v>
      </c>
      <c r="W9" s="124">
        <f t="shared" si="15"/>
        <v>0</v>
      </c>
      <c r="X9" s="124"/>
      <c r="Y9" s="124">
        <f t="shared" si="16"/>
        <v>0</v>
      </c>
      <c r="Z9" s="124">
        <f t="shared" si="17"/>
        <v>-13.833333333333332</v>
      </c>
      <c r="AA9" s="124">
        <f t="shared" si="18"/>
        <v>191.36111111111109</v>
      </c>
      <c r="AB9" s="124">
        <f t="shared" si="19"/>
        <v>0</v>
      </c>
      <c r="AC9" s="124"/>
      <c r="AD9" s="124">
        <f t="shared" si="20"/>
        <v>0</v>
      </c>
      <c r="AE9" s="124">
        <f t="shared" si="21"/>
        <v>-12.433333333333334</v>
      </c>
      <c r="AF9" s="124">
        <f t="shared" si="22"/>
        <v>154.58777777777777</v>
      </c>
      <c r="AG9" s="124">
        <f t="shared" si="23"/>
        <v>0</v>
      </c>
      <c r="AH9" s="124"/>
      <c r="AI9" s="124">
        <f t="shared" si="24"/>
        <v>0</v>
      </c>
      <c r="AJ9" s="124">
        <f t="shared" si="25"/>
        <v>-11.5</v>
      </c>
      <c r="AK9" s="124">
        <f t="shared" si="26"/>
        <v>132.25</v>
      </c>
      <c r="AL9" s="124">
        <f t="shared" si="27"/>
        <v>0</v>
      </c>
      <c r="AM9" s="124"/>
      <c r="AN9" s="124">
        <f t="shared" si="28"/>
        <v>0</v>
      </c>
      <c r="AO9" s="124">
        <f t="shared" si="29"/>
        <v>-11.100000000000001</v>
      </c>
      <c r="AP9" s="124">
        <f t="shared" si="30"/>
        <v>123.21000000000004</v>
      </c>
      <c r="AQ9" s="124">
        <f t="shared" si="31"/>
        <v>0</v>
      </c>
      <c r="AR9" s="124"/>
      <c r="AS9" s="124">
        <f t="shared" si="32"/>
        <v>0</v>
      </c>
      <c r="AT9" s="124">
        <f t="shared" si="33"/>
        <v>-10.239999999999998</v>
      </c>
      <c r="AU9" s="124">
        <f t="shared" si="34"/>
        <v>104.85759999999996</v>
      </c>
      <c r="AV9" s="124">
        <f t="shared" si="35"/>
        <v>0</v>
      </c>
      <c r="AW9" s="124"/>
      <c r="AX9" s="124">
        <f t="shared" si="36"/>
        <v>0</v>
      </c>
      <c r="AY9" s="124">
        <f t="shared" si="37"/>
        <v>-9.533333333333335</v>
      </c>
      <c r="AZ9" s="124">
        <f t="shared" si="38"/>
        <v>90.884444444444469</v>
      </c>
      <c r="BA9" s="124">
        <f t="shared" si="39"/>
        <v>0</v>
      </c>
      <c r="BB9" s="124"/>
      <c r="BC9" s="124">
        <f t="shared" si="40"/>
        <v>0</v>
      </c>
      <c r="BD9" s="124">
        <f t="shared" si="41"/>
        <v>-8.3000000000000007</v>
      </c>
      <c r="BE9" s="124">
        <f t="shared" si="42"/>
        <v>68.890000000000015</v>
      </c>
      <c r="BF9" s="124">
        <f t="shared" si="43"/>
        <v>0</v>
      </c>
      <c r="BG9" s="124"/>
      <c r="BH9" s="124">
        <f t="shared" si="44"/>
        <v>0</v>
      </c>
      <c r="BI9" s="124">
        <f t="shared" si="45"/>
        <v>-8.2333333333333343</v>
      </c>
      <c r="BJ9" s="124">
        <f t="shared" si="46"/>
        <v>67.787777777777791</v>
      </c>
      <c r="BK9" s="124">
        <f t="shared" si="47"/>
        <v>0</v>
      </c>
      <c r="BL9" s="124"/>
      <c r="BM9" s="124">
        <f t="shared" si="48"/>
        <v>0</v>
      </c>
      <c r="BN9" s="124">
        <f t="shared" si="49"/>
        <v>-7.3000000000000007</v>
      </c>
      <c r="BO9" s="124">
        <f t="shared" si="50"/>
        <v>53.290000000000013</v>
      </c>
      <c r="BP9" s="124">
        <f t="shared" si="51"/>
        <v>0</v>
      </c>
      <c r="BQ9" s="124"/>
      <c r="BR9" s="124">
        <f t="shared" si="52"/>
        <v>0</v>
      </c>
      <c r="BS9" s="124">
        <f t="shared" si="53"/>
        <v>-6.1666666666666679</v>
      </c>
      <c r="BT9" s="124">
        <f t="shared" si="54"/>
        <v>38.027777777777793</v>
      </c>
      <c r="BU9" s="124">
        <f t="shared" si="55"/>
        <v>0</v>
      </c>
      <c r="BV9" s="124"/>
      <c r="BW9" s="124">
        <f t="shared" si="56"/>
        <v>0</v>
      </c>
      <c r="BX9" s="124">
        <f t="shared" si="57"/>
        <v>-4.6000000000000014</v>
      </c>
      <c r="BY9" s="124">
        <f t="shared" si="58"/>
        <v>21.160000000000014</v>
      </c>
      <c r="BZ9" s="124">
        <f t="shared" si="59"/>
        <v>0</v>
      </c>
      <c r="CA9" s="123">
        <v>12</v>
      </c>
      <c r="CB9" s="124">
        <f t="shared" si="60"/>
        <v>186</v>
      </c>
      <c r="CC9" s="124">
        <f t="shared" si="61"/>
        <v>-0.98000000000000043</v>
      </c>
      <c r="CD9" s="124">
        <f t="shared" si="62"/>
        <v>0.96040000000000081</v>
      </c>
      <c r="CE9" s="123">
        <f t="shared" si="63"/>
        <v>11.52480000000001</v>
      </c>
      <c r="CG9" s="151"/>
      <c r="CH9" s="151"/>
      <c r="CI9" s="151"/>
      <c r="CJ9" s="151"/>
      <c r="CK9" s="151"/>
      <c r="CL9" s="151"/>
      <c r="CM9" s="151"/>
      <c r="CN9" s="151"/>
      <c r="CO9" s="151"/>
      <c r="CP9" s="151"/>
      <c r="CQ9" s="151"/>
      <c r="CR9" s="151"/>
      <c r="CS9" s="151"/>
      <c r="CT9" s="151"/>
      <c r="CU9" s="151"/>
      <c r="CV9" s="151"/>
      <c r="CW9" s="152"/>
    </row>
    <row r="10" spans="1:101">
      <c r="A10" s="126">
        <f t="shared" si="64"/>
        <v>16</v>
      </c>
      <c r="B10" s="136" t="s">
        <v>48</v>
      </c>
      <c r="C10" s="135">
        <f t="shared" si="65"/>
        <v>16.899999999999999</v>
      </c>
      <c r="D10" s="124"/>
      <c r="E10" s="124">
        <f t="shared" si="0"/>
        <v>0</v>
      </c>
      <c r="F10" s="124">
        <f t="shared" si="1"/>
        <v>-19.142857142857146</v>
      </c>
      <c r="G10" s="124">
        <f t="shared" si="2"/>
        <v>366.44897959183686</v>
      </c>
      <c r="H10" s="124">
        <f t="shared" si="3"/>
        <v>0</v>
      </c>
      <c r="I10" s="124"/>
      <c r="J10" s="124">
        <f t="shared" si="4"/>
        <v>0</v>
      </c>
      <c r="K10" s="124">
        <f t="shared" si="5"/>
        <v>-16.333333333333336</v>
      </c>
      <c r="L10" s="124">
        <f t="shared" si="6"/>
        <v>266.77777777777783</v>
      </c>
      <c r="M10" s="124">
        <f t="shared" si="7"/>
        <v>0</v>
      </c>
      <c r="N10" s="124"/>
      <c r="O10" s="124">
        <f t="shared" si="8"/>
        <v>0</v>
      </c>
      <c r="P10" s="124">
        <f t="shared" si="9"/>
        <v>-15.100000000000001</v>
      </c>
      <c r="Q10" s="124">
        <f t="shared" si="10"/>
        <v>228.01000000000005</v>
      </c>
      <c r="R10" s="124">
        <f t="shared" si="11"/>
        <v>0</v>
      </c>
      <c r="S10" s="124"/>
      <c r="T10" s="124">
        <f t="shared" si="12"/>
        <v>0</v>
      </c>
      <c r="U10" s="124">
        <f t="shared" si="13"/>
        <v>-13.53846153846154</v>
      </c>
      <c r="V10" s="124">
        <f t="shared" si="14"/>
        <v>183.28994082840242</v>
      </c>
      <c r="W10" s="124">
        <f t="shared" si="15"/>
        <v>0</v>
      </c>
      <c r="X10" s="124"/>
      <c r="Y10" s="124">
        <f t="shared" si="16"/>
        <v>0</v>
      </c>
      <c r="Z10" s="124">
        <f t="shared" si="17"/>
        <v>-12.833333333333332</v>
      </c>
      <c r="AA10" s="124">
        <f t="shared" si="18"/>
        <v>164.6944444444444</v>
      </c>
      <c r="AB10" s="124">
        <f t="shared" si="19"/>
        <v>0</v>
      </c>
      <c r="AC10" s="124"/>
      <c r="AD10" s="124">
        <f t="shared" si="20"/>
        <v>0</v>
      </c>
      <c r="AE10" s="124">
        <f t="shared" si="21"/>
        <v>-11.433333333333334</v>
      </c>
      <c r="AF10" s="124">
        <f t="shared" si="22"/>
        <v>130.72111111111113</v>
      </c>
      <c r="AG10" s="124">
        <f t="shared" si="23"/>
        <v>0</v>
      </c>
      <c r="AH10" s="124"/>
      <c r="AI10" s="124">
        <f t="shared" si="24"/>
        <v>0</v>
      </c>
      <c r="AJ10" s="124">
        <f t="shared" si="25"/>
        <v>-10.5</v>
      </c>
      <c r="AK10" s="124">
        <f t="shared" si="26"/>
        <v>110.25</v>
      </c>
      <c r="AL10" s="124">
        <f t="shared" si="27"/>
        <v>0</v>
      </c>
      <c r="AM10" s="124"/>
      <c r="AN10" s="124">
        <f t="shared" si="28"/>
        <v>0</v>
      </c>
      <c r="AO10" s="124">
        <f t="shared" si="29"/>
        <v>-10.100000000000001</v>
      </c>
      <c r="AP10" s="124">
        <f t="shared" si="30"/>
        <v>102.01000000000003</v>
      </c>
      <c r="AQ10" s="124">
        <f t="shared" si="31"/>
        <v>0</v>
      </c>
      <c r="AR10" s="124"/>
      <c r="AS10" s="124">
        <f t="shared" si="32"/>
        <v>0</v>
      </c>
      <c r="AT10" s="124">
        <f t="shared" si="33"/>
        <v>-9.2399999999999984</v>
      </c>
      <c r="AU10" s="124">
        <f t="shared" si="34"/>
        <v>85.377599999999973</v>
      </c>
      <c r="AV10" s="124">
        <f t="shared" si="35"/>
        <v>0</v>
      </c>
      <c r="AW10" s="124"/>
      <c r="AX10" s="124">
        <f t="shared" si="36"/>
        <v>0</v>
      </c>
      <c r="AY10" s="124">
        <f t="shared" si="37"/>
        <v>-8.533333333333335</v>
      </c>
      <c r="AZ10" s="124">
        <f t="shared" si="38"/>
        <v>72.817777777777806</v>
      </c>
      <c r="BA10" s="124">
        <f t="shared" si="39"/>
        <v>0</v>
      </c>
      <c r="BB10" s="124"/>
      <c r="BC10" s="124">
        <f t="shared" si="40"/>
        <v>0</v>
      </c>
      <c r="BD10" s="124">
        <f t="shared" si="41"/>
        <v>-7.3000000000000007</v>
      </c>
      <c r="BE10" s="124">
        <f t="shared" si="42"/>
        <v>53.290000000000013</v>
      </c>
      <c r="BF10" s="124">
        <f t="shared" si="43"/>
        <v>0</v>
      </c>
      <c r="BG10" s="124"/>
      <c r="BH10" s="124">
        <f t="shared" si="44"/>
        <v>0</v>
      </c>
      <c r="BI10" s="124">
        <f t="shared" si="45"/>
        <v>-7.2333333333333343</v>
      </c>
      <c r="BJ10" s="124">
        <f t="shared" si="46"/>
        <v>52.321111111111122</v>
      </c>
      <c r="BK10" s="124">
        <f t="shared" si="47"/>
        <v>0</v>
      </c>
      <c r="BL10" s="124"/>
      <c r="BM10" s="124">
        <f t="shared" si="48"/>
        <v>0</v>
      </c>
      <c r="BN10" s="124">
        <f t="shared" si="49"/>
        <v>-6.3000000000000007</v>
      </c>
      <c r="BO10" s="124">
        <f t="shared" si="50"/>
        <v>39.690000000000012</v>
      </c>
      <c r="BP10" s="124">
        <f t="shared" si="51"/>
        <v>0</v>
      </c>
      <c r="BQ10" s="124"/>
      <c r="BR10" s="124">
        <f t="shared" si="52"/>
        <v>0</v>
      </c>
      <c r="BS10" s="124">
        <f t="shared" si="53"/>
        <v>-5.1666666666666679</v>
      </c>
      <c r="BT10" s="124">
        <f t="shared" si="54"/>
        <v>26.694444444444457</v>
      </c>
      <c r="BU10" s="124">
        <f t="shared" si="55"/>
        <v>0</v>
      </c>
      <c r="BV10" s="124"/>
      <c r="BW10" s="124">
        <f t="shared" si="56"/>
        <v>0</v>
      </c>
      <c r="BX10" s="124">
        <f t="shared" si="57"/>
        <v>-3.6000000000000014</v>
      </c>
      <c r="BY10" s="124">
        <f t="shared" si="58"/>
        <v>12.96000000000001</v>
      </c>
      <c r="BZ10" s="124">
        <f t="shared" si="59"/>
        <v>0</v>
      </c>
      <c r="CA10" s="123">
        <v>15</v>
      </c>
      <c r="CB10" s="124">
        <f t="shared" si="60"/>
        <v>247.5</v>
      </c>
      <c r="CC10" s="124">
        <f t="shared" si="61"/>
        <v>1.9999999999999574E-2</v>
      </c>
      <c r="CD10" s="124">
        <f t="shared" si="62"/>
        <v>3.9999999999998294E-4</v>
      </c>
      <c r="CE10" s="123">
        <f t="shared" si="63"/>
        <v>5.9999999999997443E-3</v>
      </c>
      <c r="CG10" s="151"/>
      <c r="CH10" s="151"/>
      <c r="CI10" s="151"/>
      <c r="CJ10" s="151"/>
      <c r="CK10" s="151"/>
      <c r="CL10" s="151"/>
      <c r="CM10" s="151"/>
      <c r="CN10" s="151"/>
      <c r="CO10" s="151"/>
      <c r="CP10" s="151"/>
      <c r="CQ10" s="151"/>
      <c r="CR10" s="151"/>
      <c r="CS10" s="151"/>
      <c r="CT10" s="151"/>
      <c r="CU10" s="151"/>
      <c r="CV10" s="151"/>
      <c r="CW10" s="152"/>
    </row>
    <row r="11" spans="1:101">
      <c r="A11" s="126">
        <f t="shared" si="64"/>
        <v>17</v>
      </c>
      <c r="B11" s="136" t="s">
        <v>48</v>
      </c>
      <c r="C11" s="135">
        <f t="shared" si="65"/>
        <v>17.899999999999999</v>
      </c>
      <c r="D11" s="124"/>
      <c r="E11" s="124">
        <f t="shared" si="0"/>
        <v>0</v>
      </c>
      <c r="F11" s="124">
        <f t="shared" si="1"/>
        <v>-18.142857142857146</v>
      </c>
      <c r="G11" s="124">
        <f t="shared" si="2"/>
        <v>329.16326530612258</v>
      </c>
      <c r="H11" s="124">
        <f t="shared" si="3"/>
        <v>0</v>
      </c>
      <c r="I11" s="124"/>
      <c r="J11" s="124">
        <f t="shared" si="4"/>
        <v>0</v>
      </c>
      <c r="K11" s="124">
        <f t="shared" si="5"/>
        <v>-15.333333333333336</v>
      </c>
      <c r="L11" s="124">
        <f t="shared" si="6"/>
        <v>235.11111111111117</v>
      </c>
      <c r="M11" s="124">
        <f t="shared" si="7"/>
        <v>0</v>
      </c>
      <c r="N11" s="124"/>
      <c r="O11" s="124">
        <f t="shared" si="8"/>
        <v>0</v>
      </c>
      <c r="P11" s="124">
        <f t="shared" si="9"/>
        <v>-14.100000000000001</v>
      </c>
      <c r="Q11" s="124">
        <f t="shared" si="10"/>
        <v>198.81000000000003</v>
      </c>
      <c r="R11" s="124">
        <f t="shared" si="11"/>
        <v>0</v>
      </c>
      <c r="S11" s="124"/>
      <c r="T11" s="124">
        <f t="shared" si="12"/>
        <v>0</v>
      </c>
      <c r="U11" s="124">
        <f t="shared" si="13"/>
        <v>-12.53846153846154</v>
      </c>
      <c r="V11" s="124">
        <f t="shared" si="14"/>
        <v>157.21301775147933</v>
      </c>
      <c r="W11" s="124">
        <f t="shared" si="15"/>
        <v>0</v>
      </c>
      <c r="X11" s="124"/>
      <c r="Y11" s="124">
        <f t="shared" si="16"/>
        <v>0</v>
      </c>
      <c r="Z11" s="124">
        <f t="shared" si="17"/>
        <v>-11.833333333333332</v>
      </c>
      <c r="AA11" s="124">
        <f t="shared" si="18"/>
        <v>140.02777777777774</v>
      </c>
      <c r="AB11" s="124">
        <f t="shared" si="19"/>
        <v>0</v>
      </c>
      <c r="AC11" s="124"/>
      <c r="AD11" s="124">
        <f t="shared" si="20"/>
        <v>0</v>
      </c>
      <c r="AE11" s="124">
        <f t="shared" si="21"/>
        <v>-10.433333333333334</v>
      </c>
      <c r="AF11" s="124">
        <f t="shared" si="22"/>
        <v>108.85444444444445</v>
      </c>
      <c r="AG11" s="124">
        <f t="shared" si="23"/>
        <v>0</v>
      </c>
      <c r="AH11" s="124"/>
      <c r="AI11" s="124">
        <f t="shared" si="24"/>
        <v>0</v>
      </c>
      <c r="AJ11" s="124">
        <f t="shared" si="25"/>
        <v>-9.5</v>
      </c>
      <c r="AK11" s="124">
        <f t="shared" si="26"/>
        <v>90.25</v>
      </c>
      <c r="AL11" s="124">
        <f t="shared" si="27"/>
        <v>0</v>
      </c>
      <c r="AM11" s="124"/>
      <c r="AN11" s="124">
        <f t="shared" si="28"/>
        <v>0</v>
      </c>
      <c r="AO11" s="124">
        <f t="shared" si="29"/>
        <v>-9.1000000000000014</v>
      </c>
      <c r="AP11" s="124">
        <f t="shared" si="30"/>
        <v>82.810000000000031</v>
      </c>
      <c r="AQ11" s="124">
        <f t="shared" si="31"/>
        <v>0</v>
      </c>
      <c r="AR11" s="124"/>
      <c r="AS11" s="124">
        <f t="shared" si="32"/>
        <v>0</v>
      </c>
      <c r="AT11" s="124">
        <f t="shared" si="33"/>
        <v>-8.2399999999999984</v>
      </c>
      <c r="AU11" s="124">
        <f t="shared" si="34"/>
        <v>67.897599999999969</v>
      </c>
      <c r="AV11" s="124">
        <f t="shared" si="35"/>
        <v>0</v>
      </c>
      <c r="AW11" s="124"/>
      <c r="AX11" s="124">
        <f t="shared" si="36"/>
        <v>0</v>
      </c>
      <c r="AY11" s="124">
        <f t="shared" si="37"/>
        <v>-7.533333333333335</v>
      </c>
      <c r="AZ11" s="124">
        <f t="shared" si="38"/>
        <v>56.751111111111136</v>
      </c>
      <c r="BA11" s="124">
        <f t="shared" si="39"/>
        <v>0</v>
      </c>
      <c r="BB11" s="124"/>
      <c r="BC11" s="124">
        <f t="shared" si="40"/>
        <v>0</v>
      </c>
      <c r="BD11" s="124">
        <f t="shared" si="41"/>
        <v>-6.3000000000000007</v>
      </c>
      <c r="BE11" s="124">
        <f t="shared" si="42"/>
        <v>39.690000000000012</v>
      </c>
      <c r="BF11" s="124">
        <f t="shared" si="43"/>
        <v>0</v>
      </c>
      <c r="BG11" s="124"/>
      <c r="BH11" s="124">
        <f t="shared" si="44"/>
        <v>0</v>
      </c>
      <c r="BI11" s="124">
        <f t="shared" si="45"/>
        <v>-6.2333333333333343</v>
      </c>
      <c r="BJ11" s="124">
        <f t="shared" si="46"/>
        <v>38.854444444444454</v>
      </c>
      <c r="BK11" s="124">
        <f t="shared" si="47"/>
        <v>0</v>
      </c>
      <c r="BL11" s="124"/>
      <c r="BM11" s="124">
        <f t="shared" si="48"/>
        <v>0</v>
      </c>
      <c r="BN11" s="124">
        <f t="shared" si="49"/>
        <v>-5.3000000000000007</v>
      </c>
      <c r="BO11" s="124">
        <f t="shared" si="50"/>
        <v>28.090000000000007</v>
      </c>
      <c r="BP11" s="124">
        <f t="shared" si="51"/>
        <v>0</v>
      </c>
      <c r="BQ11" s="124"/>
      <c r="BR11" s="124">
        <f t="shared" si="52"/>
        <v>0</v>
      </c>
      <c r="BS11" s="124">
        <f t="shared" si="53"/>
        <v>-4.1666666666666679</v>
      </c>
      <c r="BT11" s="124">
        <f t="shared" si="54"/>
        <v>17.361111111111121</v>
      </c>
      <c r="BU11" s="124">
        <f t="shared" si="55"/>
        <v>0</v>
      </c>
      <c r="BV11" s="124"/>
      <c r="BW11" s="124">
        <f t="shared" si="56"/>
        <v>0</v>
      </c>
      <c r="BX11" s="124">
        <f t="shared" si="57"/>
        <v>-2.6000000000000014</v>
      </c>
      <c r="BY11" s="124">
        <f t="shared" si="58"/>
        <v>6.7600000000000078</v>
      </c>
      <c r="BZ11" s="124">
        <f t="shared" si="59"/>
        <v>0</v>
      </c>
      <c r="CA11" s="123">
        <v>3</v>
      </c>
      <c r="CB11" s="124">
        <f t="shared" si="60"/>
        <v>52.5</v>
      </c>
      <c r="CC11" s="124">
        <f t="shared" si="61"/>
        <v>1.0199999999999996</v>
      </c>
      <c r="CD11" s="124">
        <f t="shared" si="62"/>
        <v>1.0403999999999991</v>
      </c>
      <c r="CE11" s="123">
        <f t="shared" si="63"/>
        <v>3.1211999999999973</v>
      </c>
      <c r="CG11" s="151"/>
      <c r="CH11" s="151"/>
      <c r="CI11" s="151"/>
      <c r="CJ11" s="151"/>
      <c r="CK11" s="151"/>
      <c r="CL11" s="151"/>
      <c r="CM11" s="151"/>
      <c r="CN11" s="151"/>
      <c r="CO11" s="151"/>
      <c r="CP11" s="151"/>
      <c r="CQ11" s="151"/>
      <c r="CR11" s="151"/>
      <c r="CS11" s="151"/>
      <c r="CT11" s="151"/>
      <c r="CU11" s="151"/>
      <c r="CV11" s="151"/>
      <c r="CW11" s="152"/>
    </row>
    <row r="12" spans="1:101">
      <c r="A12" s="126">
        <f t="shared" si="64"/>
        <v>18</v>
      </c>
      <c r="B12" s="136" t="s">
        <v>48</v>
      </c>
      <c r="C12" s="135">
        <f t="shared" si="65"/>
        <v>18.899999999999999</v>
      </c>
      <c r="D12" s="124"/>
      <c r="E12" s="124">
        <f t="shared" si="0"/>
        <v>0</v>
      </c>
      <c r="F12" s="124">
        <f t="shared" si="1"/>
        <v>-17.142857142857146</v>
      </c>
      <c r="G12" s="124">
        <f t="shared" si="2"/>
        <v>293.87755102040825</v>
      </c>
      <c r="H12" s="124">
        <f t="shared" si="3"/>
        <v>0</v>
      </c>
      <c r="I12" s="124"/>
      <c r="J12" s="124">
        <f t="shared" si="4"/>
        <v>0</v>
      </c>
      <c r="K12" s="124">
        <f t="shared" si="5"/>
        <v>-14.333333333333336</v>
      </c>
      <c r="L12" s="124">
        <f t="shared" si="6"/>
        <v>205.44444444444451</v>
      </c>
      <c r="M12" s="124">
        <f t="shared" si="7"/>
        <v>0</v>
      </c>
      <c r="N12" s="124"/>
      <c r="O12" s="124">
        <f t="shared" si="8"/>
        <v>0</v>
      </c>
      <c r="P12" s="124">
        <f t="shared" si="9"/>
        <v>-13.100000000000001</v>
      </c>
      <c r="Q12" s="124">
        <f t="shared" si="10"/>
        <v>171.61000000000004</v>
      </c>
      <c r="R12" s="124">
        <f t="shared" si="11"/>
        <v>0</v>
      </c>
      <c r="S12" s="124"/>
      <c r="T12" s="124">
        <f t="shared" si="12"/>
        <v>0</v>
      </c>
      <c r="U12" s="124">
        <f t="shared" si="13"/>
        <v>-11.53846153846154</v>
      </c>
      <c r="V12" s="124">
        <f t="shared" si="14"/>
        <v>133.13609467455626</v>
      </c>
      <c r="W12" s="124">
        <f t="shared" si="15"/>
        <v>0</v>
      </c>
      <c r="X12" s="124"/>
      <c r="Y12" s="124">
        <f t="shared" si="16"/>
        <v>0</v>
      </c>
      <c r="Z12" s="124">
        <f t="shared" si="17"/>
        <v>-10.833333333333332</v>
      </c>
      <c r="AA12" s="124">
        <f t="shared" si="18"/>
        <v>117.36111111111109</v>
      </c>
      <c r="AB12" s="124">
        <f t="shared" si="19"/>
        <v>0</v>
      </c>
      <c r="AC12" s="124"/>
      <c r="AD12" s="124">
        <f t="shared" si="20"/>
        <v>0</v>
      </c>
      <c r="AE12" s="124">
        <f t="shared" si="21"/>
        <v>-9.4333333333333336</v>
      </c>
      <c r="AF12" s="124">
        <f t="shared" si="22"/>
        <v>88.987777777777779</v>
      </c>
      <c r="AG12" s="124">
        <f t="shared" si="23"/>
        <v>0</v>
      </c>
      <c r="AH12" s="124"/>
      <c r="AI12" s="124">
        <f t="shared" si="24"/>
        <v>0</v>
      </c>
      <c r="AJ12" s="124">
        <f t="shared" si="25"/>
        <v>-8.5</v>
      </c>
      <c r="AK12" s="124">
        <f t="shared" si="26"/>
        <v>72.25</v>
      </c>
      <c r="AL12" s="124">
        <f t="shared" si="27"/>
        <v>0</v>
      </c>
      <c r="AM12" s="124"/>
      <c r="AN12" s="124">
        <f t="shared" si="28"/>
        <v>0</v>
      </c>
      <c r="AO12" s="124">
        <f t="shared" si="29"/>
        <v>-8.1000000000000014</v>
      </c>
      <c r="AP12" s="124">
        <f t="shared" si="30"/>
        <v>65.610000000000028</v>
      </c>
      <c r="AQ12" s="124">
        <f t="shared" si="31"/>
        <v>0</v>
      </c>
      <c r="AR12" s="124"/>
      <c r="AS12" s="124">
        <f t="shared" si="32"/>
        <v>0</v>
      </c>
      <c r="AT12" s="124">
        <f t="shared" si="33"/>
        <v>-7.2399999999999984</v>
      </c>
      <c r="AU12" s="124">
        <f t="shared" si="34"/>
        <v>52.417599999999979</v>
      </c>
      <c r="AV12" s="124">
        <f t="shared" si="35"/>
        <v>0</v>
      </c>
      <c r="AW12" s="124"/>
      <c r="AX12" s="124">
        <f t="shared" si="36"/>
        <v>0</v>
      </c>
      <c r="AY12" s="124">
        <f t="shared" si="37"/>
        <v>-6.533333333333335</v>
      </c>
      <c r="AZ12" s="124">
        <f t="shared" si="38"/>
        <v>42.684444444444466</v>
      </c>
      <c r="BA12" s="124">
        <f t="shared" si="39"/>
        <v>0</v>
      </c>
      <c r="BB12" s="124"/>
      <c r="BC12" s="124">
        <f t="shared" si="40"/>
        <v>0</v>
      </c>
      <c r="BD12" s="124">
        <f t="shared" si="41"/>
        <v>-5.3000000000000007</v>
      </c>
      <c r="BE12" s="124">
        <f t="shared" si="42"/>
        <v>28.090000000000007</v>
      </c>
      <c r="BF12" s="124">
        <f t="shared" si="43"/>
        <v>0</v>
      </c>
      <c r="BG12" s="124"/>
      <c r="BH12" s="124">
        <f t="shared" si="44"/>
        <v>0</v>
      </c>
      <c r="BI12" s="124">
        <f t="shared" si="45"/>
        <v>-5.2333333333333343</v>
      </c>
      <c r="BJ12" s="124">
        <f t="shared" si="46"/>
        <v>27.387777777777789</v>
      </c>
      <c r="BK12" s="124">
        <f t="shared" si="47"/>
        <v>0</v>
      </c>
      <c r="BL12" s="124"/>
      <c r="BM12" s="124">
        <f t="shared" si="48"/>
        <v>0</v>
      </c>
      <c r="BN12" s="124">
        <f t="shared" si="49"/>
        <v>-4.3000000000000007</v>
      </c>
      <c r="BO12" s="124">
        <f t="shared" si="50"/>
        <v>18.490000000000006</v>
      </c>
      <c r="BP12" s="124">
        <f t="shared" si="51"/>
        <v>0</v>
      </c>
      <c r="BQ12" s="124"/>
      <c r="BR12" s="124">
        <f t="shared" si="52"/>
        <v>0</v>
      </c>
      <c r="BS12" s="124">
        <f t="shared" si="53"/>
        <v>-3.1666666666666679</v>
      </c>
      <c r="BT12" s="124">
        <f t="shared" si="54"/>
        <v>10.027777777777786</v>
      </c>
      <c r="BU12" s="124">
        <f t="shared" si="55"/>
        <v>0</v>
      </c>
      <c r="BV12" s="124">
        <v>2</v>
      </c>
      <c r="BW12" s="124">
        <f t="shared" si="56"/>
        <v>37</v>
      </c>
      <c r="BX12" s="124">
        <f t="shared" si="57"/>
        <v>-1.6000000000000014</v>
      </c>
      <c r="BY12" s="124">
        <f t="shared" si="58"/>
        <v>2.5600000000000045</v>
      </c>
      <c r="BZ12" s="124">
        <f t="shared" si="59"/>
        <v>5.120000000000009</v>
      </c>
      <c r="CA12" s="123">
        <v>7</v>
      </c>
      <c r="CB12" s="124">
        <f t="shared" si="60"/>
        <v>129.5</v>
      </c>
      <c r="CC12" s="124">
        <f t="shared" si="61"/>
        <v>2.0199999999999996</v>
      </c>
      <c r="CD12" s="124">
        <f t="shared" si="62"/>
        <v>4.0803999999999983</v>
      </c>
      <c r="CE12" s="123">
        <f t="shared" si="63"/>
        <v>28.562799999999989</v>
      </c>
      <c r="CG12" s="151"/>
      <c r="CH12" s="151"/>
      <c r="CI12" s="151"/>
      <c r="CJ12" s="151"/>
      <c r="CK12" s="151"/>
      <c r="CL12" s="151"/>
      <c r="CM12" s="151"/>
      <c r="CN12" s="151"/>
      <c r="CO12" s="151"/>
      <c r="CP12" s="151"/>
      <c r="CQ12" s="151"/>
      <c r="CR12" s="151"/>
      <c r="CS12" s="151"/>
      <c r="CT12" s="151"/>
      <c r="CU12" s="151"/>
      <c r="CV12" s="151"/>
      <c r="CW12" s="152"/>
    </row>
    <row r="13" spans="1:101">
      <c r="A13" s="126">
        <f t="shared" si="64"/>
        <v>19</v>
      </c>
      <c r="B13" s="136" t="s">
        <v>48</v>
      </c>
      <c r="C13" s="135">
        <f t="shared" si="65"/>
        <v>19.899999999999999</v>
      </c>
      <c r="D13" s="124"/>
      <c r="E13" s="124">
        <f t="shared" si="0"/>
        <v>0</v>
      </c>
      <c r="F13" s="124">
        <f t="shared" si="1"/>
        <v>-16.142857142857146</v>
      </c>
      <c r="G13" s="124">
        <f t="shared" si="2"/>
        <v>260.59183673469397</v>
      </c>
      <c r="H13" s="124">
        <f t="shared" si="3"/>
        <v>0</v>
      </c>
      <c r="I13" s="124"/>
      <c r="J13" s="124">
        <f t="shared" si="4"/>
        <v>0</v>
      </c>
      <c r="K13" s="124">
        <f t="shared" si="5"/>
        <v>-13.333333333333336</v>
      </c>
      <c r="L13" s="124">
        <f t="shared" si="6"/>
        <v>177.77777777777783</v>
      </c>
      <c r="M13" s="124">
        <f t="shared" si="7"/>
        <v>0</v>
      </c>
      <c r="N13" s="124"/>
      <c r="O13" s="124">
        <f t="shared" si="8"/>
        <v>0</v>
      </c>
      <c r="P13" s="124">
        <f t="shared" si="9"/>
        <v>-12.100000000000001</v>
      </c>
      <c r="Q13" s="124">
        <f t="shared" si="10"/>
        <v>146.41000000000003</v>
      </c>
      <c r="R13" s="124">
        <f t="shared" si="11"/>
        <v>0</v>
      </c>
      <c r="S13" s="124"/>
      <c r="T13" s="124">
        <f t="shared" si="12"/>
        <v>0</v>
      </c>
      <c r="U13" s="124">
        <f t="shared" si="13"/>
        <v>-10.53846153846154</v>
      </c>
      <c r="V13" s="124">
        <f t="shared" si="14"/>
        <v>111.05917159763317</v>
      </c>
      <c r="W13" s="124">
        <f t="shared" si="15"/>
        <v>0</v>
      </c>
      <c r="X13" s="124"/>
      <c r="Y13" s="124">
        <f t="shared" si="16"/>
        <v>0</v>
      </c>
      <c r="Z13" s="124">
        <f t="shared" si="17"/>
        <v>-9.8333333333333321</v>
      </c>
      <c r="AA13" s="124">
        <f t="shared" si="18"/>
        <v>96.694444444444414</v>
      </c>
      <c r="AB13" s="124">
        <f t="shared" si="19"/>
        <v>0</v>
      </c>
      <c r="AC13" s="124"/>
      <c r="AD13" s="124">
        <f t="shared" si="20"/>
        <v>0</v>
      </c>
      <c r="AE13" s="124">
        <f t="shared" si="21"/>
        <v>-8.4333333333333336</v>
      </c>
      <c r="AF13" s="124">
        <f t="shared" si="22"/>
        <v>71.121111111111119</v>
      </c>
      <c r="AG13" s="124">
        <f t="shared" si="23"/>
        <v>0</v>
      </c>
      <c r="AH13" s="124"/>
      <c r="AI13" s="124">
        <f t="shared" si="24"/>
        <v>0</v>
      </c>
      <c r="AJ13" s="124">
        <f t="shared" si="25"/>
        <v>-7.5</v>
      </c>
      <c r="AK13" s="124">
        <f t="shared" si="26"/>
        <v>56.25</v>
      </c>
      <c r="AL13" s="124">
        <f t="shared" si="27"/>
        <v>0</v>
      </c>
      <c r="AM13" s="124"/>
      <c r="AN13" s="124">
        <f t="shared" si="28"/>
        <v>0</v>
      </c>
      <c r="AO13" s="124">
        <f t="shared" si="29"/>
        <v>-7.1000000000000014</v>
      </c>
      <c r="AP13" s="124">
        <f t="shared" si="30"/>
        <v>50.410000000000018</v>
      </c>
      <c r="AQ13" s="124">
        <f t="shared" si="31"/>
        <v>0</v>
      </c>
      <c r="AR13" s="124"/>
      <c r="AS13" s="124">
        <f t="shared" si="32"/>
        <v>0</v>
      </c>
      <c r="AT13" s="124">
        <f t="shared" si="33"/>
        <v>-6.2399999999999984</v>
      </c>
      <c r="AU13" s="124">
        <f t="shared" si="34"/>
        <v>38.937599999999982</v>
      </c>
      <c r="AV13" s="124">
        <f t="shared" si="35"/>
        <v>0</v>
      </c>
      <c r="AW13" s="124"/>
      <c r="AX13" s="124">
        <f t="shared" si="36"/>
        <v>0</v>
      </c>
      <c r="AY13" s="124">
        <f t="shared" si="37"/>
        <v>-5.533333333333335</v>
      </c>
      <c r="AZ13" s="124">
        <f t="shared" si="38"/>
        <v>30.617777777777796</v>
      </c>
      <c r="BA13" s="124">
        <f t="shared" si="39"/>
        <v>0</v>
      </c>
      <c r="BB13" s="124"/>
      <c r="BC13" s="124">
        <f t="shared" si="40"/>
        <v>0</v>
      </c>
      <c r="BD13" s="124">
        <f t="shared" si="41"/>
        <v>-4.3000000000000007</v>
      </c>
      <c r="BE13" s="124">
        <f t="shared" si="42"/>
        <v>18.490000000000006</v>
      </c>
      <c r="BF13" s="124">
        <f t="shared" si="43"/>
        <v>0</v>
      </c>
      <c r="BG13" s="124"/>
      <c r="BH13" s="124">
        <f t="shared" si="44"/>
        <v>0</v>
      </c>
      <c r="BI13" s="124">
        <f t="shared" si="45"/>
        <v>-4.2333333333333343</v>
      </c>
      <c r="BJ13" s="124">
        <f t="shared" si="46"/>
        <v>17.92111111111112</v>
      </c>
      <c r="BK13" s="124">
        <f t="shared" si="47"/>
        <v>0</v>
      </c>
      <c r="BL13" s="124"/>
      <c r="BM13" s="124">
        <f t="shared" si="48"/>
        <v>0</v>
      </c>
      <c r="BN13" s="124">
        <f t="shared" si="49"/>
        <v>-3.3000000000000007</v>
      </c>
      <c r="BO13" s="124">
        <f t="shared" si="50"/>
        <v>10.890000000000004</v>
      </c>
      <c r="BP13" s="124">
        <f t="shared" si="51"/>
        <v>0</v>
      </c>
      <c r="BQ13" s="124"/>
      <c r="BR13" s="124">
        <f t="shared" si="52"/>
        <v>0</v>
      </c>
      <c r="BS13" s="124">
        <f t="shared" si="53"/>
        <v>-2.1666666666666679</v>
      </c>
      <c r="BT13" s="124">
        <f t="shared" si="54"/>
        <v>4.69444444444445</v>
      </c>
      <c r="BU13" s="124">
        <f t="shared" si="55"/>
        <v>0</v>
      </c>
      <c r="BV13" s="124">
        <v>12</v>
      </c>
      <c r="BW13" s="124">
        <f t="shared" si="56"/>
        <v>234</v>
      </c>
      <c r="BX13" s="124">
        <f t="shared" si="57"/>
        <v>-0.60000000000000142</v>
      </c>
      <c r="BY13" s="124">
        <f t="shared" si="58"/>
        <v>0.36000000000000171</v>
      </c>
      <c r="BZ13" s="124">
        <f t="shared" si="59"/>
        <v>4.3200000000000207</v>
      </c>
      <c r="CA13" s="123">
        <v>3</v>
      </c>
      <c r="CB13" s="124">
        <f t="shared" si="60"/>
        <v>58.5</v>
      </c>
      <c r="CC13" s="124">
        <f t="shared" si="61"/>
        <v>3.0199999999999996</v>
      </c>
      <c r="CD13" s="124">
        <f t="shared" si="62"/>
        <v>9.1203999999999983</v>
      </c>
      <c r="CE13" s="123">
        <f t="shared" si="63"/>
        <v>27.361199999999997</v>
      </c>
      <c r="CG13" s="151"/>
      <c r="CH13" s="151"/>
      <c r="CI13" s="151"/>
      <c r="CJ13" s="151"/>
      <c r="CK13" s="151"/>
      <c r="CL13" s="151"/>
      <c r="CM13" s="151"/>
      <c r="CN13" s="151"/>
      <c r="CO13" s="151"/>
      <c r="CP13" s="151"/>
      <c r="CQ13" s="151"/>
      <c r="CR13" s="151"/>
      <c r="CS13" s="151"/>
      <c r="CT13" s="151"/>
      <c r="CU13" s="151"/>
      <c r="CV13" s="151"/>
      <c r="CW13" s="152"/>
    </row>
    <row r="14" spans="1:101">
      <c r="A14" s="126">
        <f t="shared" si="64"/>
        <v>20</v>
      </c>
      <c r="B14" s="136" t="s">
        <v>48</v>
      </c>
      <c r="C14" s="135">
        <f t="shared" si="65"/>
        <v>20.9</v>
      </c>
      <c r="D14" s="124"/>
      <c r="E14" s="124">
        <f t="shared" si="0"/>
        <v>0</v>
      </c>
      <c r="F14" s="124">
        <f t="shared" si="1"/>
        <v>-15.142857142857146</v>
      </c>
      <c r="G14" s="124">
        <f t="shared" si="2"/>
        <v>229.30612244897969</v>
      </c>
      <c r="H14" s="124">
        <f t="shared" si="3"/>
        <v>0</v>
      </c>
      <c r="I14" s="124"/>
      <c r="J14" s="124">
        <f t="shared" si="4"/>
        <v>0</v>
      </c>
      <c r="K14" s="124">
        <f t="shared" si="5"/>
        <v>-12.333333333333336</v>
      </c>
      <c r="L14" s="124">
        <f t="shared" si="6"/>
        <v>152.11111111111117</v>
      </c>
      <c r="M14" s="124">
        <f t="shared" si="7"/>
        <v>0</v>
      </c>
      <c r="N14" s="124"/>
      <c r="O14" s="124">
        <f t="shared" si="8"/>
        <v>0</v>
      </c>
      <c r="P14" s="124">
        <f t="shared" si="9"/>
        <v>-11.100000000000001</v>
      </c>
      <c r="Q14" s="124">
        <f t="shared" si="10"/>
        <v>123.21000000000004</v>
      </c>
      <c r="R14" s="124">
        <f t="shared" si="11"/>
        <v>0</v>
      </c>
      <c r="S14" s="124"/>
      <c r="T14" s="124">
        <f t="shared" si="12"/>
        <v>0</v>
      </c>
      <c r="U14" s="124">
        <f t="shared" si="13"/>
        <v>-9.5384615384615401</v>
      </c>
      <c r="V14" s="124">
        <f t="shared" si="14"/>
        <v>90.982248520710087</v>
      </c>
      <c r="W14" s="124">
        <f t="shared" si="15"/>
        <v>0</v>
      </c>
      <c r="X14" s="124"/>
      <c r="Y14" s="124">
        <f t="shared" si="16"/>
        <v>0</v>
      </c>
      <c r="Z14" s="124">
        <f t="shared" si="17"/>
        <v>-8.8333333333333321</v>
      </c>
      <c r="AA14" s="124">
        <f t="shared" si="18"/>
        <v>78.027777777777757</v>
      </c>
      <c r="AB14" s="124">
        <f t="shared" si="19"/>
        <v>0</v>
      </c>
      <c r="AC14" s="124"/>
      <c r="AD14" s="124">
        <f t="shared" si="20"/>
        <v>0</v>
      </c>
      <c r="AE14" s="124">
        <f t="shared" si="21"/>
        <v>-7.4333333333333336</v>
      </c>
      <c r="AF14" s="124">
        <f t="shared" si="22"/>
        <v>55.254444444444445</v>
      </c>
      <c r="AG14" s="124">
        <f t="shared" si="23"/>
        <v>0</v>
      </c>
      <c r="AH14" s="124"/>
      <c r="AI14" s="124">
        <f t="shared" si="24"/>
        <v>0</v>
      </c>
      <c r="AJ14" s="124">
        <f t="shared" si="25"/>
        <v>-6.5</v>
      </c>
      <c r="AK14" s="124">
        <f t="shared" si="26"/>
        <v>42.25</v>
      </c>
      <c r="AL14" s="124">
        <f t="shared" si="27"/>
        <v>0</v>
      </c>
      <c r="AM14" s="124"/>
      <c r="AN14" s="124">
        <f t="shared" si="28"/>
        <v>0</v>
      </c>
      <c r="AO14" s="124">
        <f t="shared" si="29"/>
        <v>-6.1000000000000014</v>
      </c>
      <c r="AP14" s="124">
        <f t="shared" si="30"/>
        <v>37.210000000000015</v>
      </c>
      <c r="AQ14" s="124">
        <f t="shared" si="31"/>
        <v>0</v>
      </c>
      <c r="AR14" s="124"/>
      <c r="AS14" s="124">
        <f t="shared" si="32"/>
        <v>0</v>
      </c>
      <c r="AT14" s="124">
        <f t="shared" si="33"/>
        <v>-5.2399999999999984</v>
      </c>
      <c r="AU14" s="124">
        <f t="shared" si="34"/>
        <v>27.457599999999985</v>
      </c>
      <c r="AV14" s="124">
        <f t="shared" si="35"/>
        <v>0</v>
      </c>
      <c r="AW14" s="124"/>
      <c r="AX14" s="124">
        <f t="shared" si="36"/>
        <v>0</v>
      </c>
      <c r="AY14" s="124">
        <f t="shared" si="37"/>
        <v>-4.533333333333335</v>
      </c>
      <c r="AZ14" s="124">
        <f t="shared" si="38"/>
        <v>20.551111111111126</v>
      </c>
      <c r="BA14" s="124">
        <f t="shared" si="39"/>
        <v>0</v>
      </c>
      <c r="BB14" s="124"/>
      <c r="BC14" s="124">
        <f t="shared" si="40"/>
        <v>0</v>
      </c>
      <c r="BD14" s="124">
        <f t="shared" si="41"/>
        <v>-3.3000000000000007</v>
      </c>
      <c r="BE14" s="124">
        <f t="shared" si="42"/>
        <v>10.890000000000004</v>
      </c>
      <c r="BF14" s="124">
        <f t="shared" si="43"/>
        <v>0</v>
      </c>
      <c r="BG14" s="124"/>
      <c r="BH14" s="124">
        <f t="shared" si="44"/>
        <v>0</v>
      </c>
      <c r="BI14" s="124">
        <f t="shared" si="45"/>
        <v>-3.2333333333333343</v>
      </c>
      <c r="BJ14" s="124">
        <f t="shared" si="46"/>
        <v>10.45444444444445</v>
      </c>
      <c r="BK14" s="124">
        <f t="shared" si="47"/>
        <v>0</v>
      </c>
      <c r="BL14" s="124"/>
      <c r="BM14" s="124">
        <f t="shared" si="48"/>
        <v>0</v>
      </c>
      <c r="BN14" s="124">
        <f t="shared" si="49"/>
        <v>-2.3000000000000007</v>
      </c>
      <c r="BO14" s="124">
        <f t="shared" si="50"/>
        <v>5.2900000000000036</v>
      </c>
      <c r="BP14" s="124">
        <f t="shared" si="51"/>
        <v>0</v>
      </c>
      <c r="BQ14" s="124">
        <v>6</v>
      </c>
      <c r="BR14" s="124">
        <f t="shared" si="52"/>
        <v>123</v>
      </c>
      <c r="BS14" s="124">
        <f t="shared" si="53"/>
        <v>-1.1666666666666679</v>
      </c>
      <c r="BT14" s="124">
        <f t="shared" si="54"/>
        <v>1.3611111111111138</v>
      </c>
      <c r="BU14" s="124">
        <f t="shared" si="55"/>
        <v>8.1666666666666821</v>
      </c>
      <c r="BV14" s="124">
        <v>12</v>
      </c>
      <c r="BW14" s="124">
        <f t="shared" si="56"/>
        <v>246</v>
      </c>
      <c r="BX14" s="124">
        <f t="shared" si="57"/>
        <v>0.39999999999999858</v>
      </c>
      <c r="BY14" s="124">
        <f t="shared" si="58"/>
        <v>0.15999999999999887</v>
      </c>
      <c r="BZ14" s="124">
        <f t="shared" si="59"/>
        <v>1.9199999999999864</v>
      </c>
      <c r="CA14" s="123">
        <v>1</v>
      </c>
      <c r="CB14" s="124">
        <f t="shared" si="60"/>
        <v>20.5</v>
      </c>
      <c r="CC14" s="124">
        <f t="shared" si="61"/>
        <v>4.0199999999999996</v>
      </c>
      <c r="CD14" s="124">
        <f t="shared" si="62"/>
        <v>16.160399999999996</v>
      </c>
      <c r="CE14" s="123">
        <f t="shared" si="63"/>
        <v>16.160399999999996</v>
      </c>
      <c r="CG14" s="151"/>
      <c r="CH14" s="151"/>
      <c r="CI14" s="151"/>
      <c r="CJ14" s="151"/>
      <c r="CK14" s="151"/>
      <c r="CL14" s="151"/>
      <c r="CM14" s="151"/>
      <c r="CN14" s="151"/>
      <c r="CO14" s="151"/>
      <c r="CP14" s="151"/>
      <c r="CQ14" s="151"/>
      <c r="CR14" s="151"/>
      <c r="CS14" s="151"/>
      <c r="CT14" s="151"/>
      <c r="CU14" s="151"/>
      <c r="CV14" s="151"/>
      <c r="CW14" s="152"/>
    </row>
    <row r="15" spans="1:101">
      <c r="A15" s="126">
        <f t="shared" si="64"/>
        <v>21</v>
      </c>
      <c r="B15" s="136" t="s">
        <v>48</v>
      </c>
      <c r="C15" s="135">
        <f t="shared" si="65"/>
        <v>21.9</v>
      </c>
      <c r="D15" s="124"/>
      <c r="E15" s="124">
        <f t="shared" si="0"/>
        <v>0</v>
      </c>
      <c r="F15" s="124">
        <f t="shared" si="1"/>
        <v>-14.142857142857146</v>
      </c>
      <c r="G15" s="124">
        <f t="shared" si="2"/>
        <v>200.02040816326539</v>
      </c>
      <c r="H15" s="124">
        <f t="shared" si="3"/>
        <v>0</v>
      </c>
      <c r="I15" s="124"/>
      <c r="J15" s="124">
        <f t="shared" si="4"/>
        <v>0</v>
      </c>
      <c r="K15" s="124">
        <f t="shared" si="5"/>
        <v>-11.333333333333336</v>
      </c>
      <c r="L15" s="124">
        <f t="shared" si="6"/>
        <v>128.44444444444449</v>
      </c>
      <c r="M15" s="124">
        <f t="shared" si="7"/>
        <v>0</v>
      </c>
      <c r="N15" s="124"/>
      <c r="O15" s="124">
        <f t="shared" si="8"/>
        <v>0</v>
      </c>
      <c r="P15" s="124">
        <f t="shared" si="9"/>
        <v>-10.100000000000001</v>
      </c>
      <c r="Q15" s="124">
        <f t="shared" si="10"/>
        <v>102.01000000000003</v>
      </c>
      <c r="R15" s="124">
        <f t="shared" si="11"/>
        <v>0</v>
      </c>
      <c r="S15" s="124"/>
      <c r="T15" s="124">
        <f t="shared" si="12"/>
        <v>0</v>
      </c>
      <c r="U15" s="124">
        <f t="shared" si="13"/>
        <v>-8.5384615384615401</v>
      </c>
      <c r="V15" s="124">
        <f t="shared" si="14"/>
        <v>72.905325443787007</v>
      </c>
      <c r="W15" s="124">
        <f t="shared" si="15"/>
        <v>0</v>
      </c>
      <c r="X15" s="124"/>
      <c r="Y15" s="124">
        <f t="shared" si="16"/>
        <v>0</v>
      </c>
      <c r="Z15" s="124">
        <f t="shared" si="17"/>
        <v>-7.8333333333333321</v>
      </c>
      <c r="AA15" s="124">
        <f t="shared" si="18"/>
        <v>61.361111111111093</v>
      </c>
      <c r="AB15" s="124">
        <f t="shared" si="19"/>
        <v>0</v>
      </c>
      <c r="AC15" s="124"/>
      <c r="AD15" s="124">
        <f t="shared" si="20"/>
        <v>0</v>
      </c>
      <c r="AE15" s="124">
        <f t="shared" si="21"/>
        <v>-6.4333333333333336</v>
      </c>
      <c r="AF15" s="124">
        <f t="shared" si="22"/>
        <v>41.387777777777778</v>
      </c>
      <c r="AG15" s="124">
        <f t="shared" si="23"/>
        <v>0</v>
      </c>
      <c r="AH15" s="124"/>
      <c r="AI15" s="124">
        <f t="shared" si="24"/>
        <v>0</v>
      </c>
      <c r="AJ15" s="124">
        <f t="shared" si="25"/>
        <v>-5.5</v>
      </c>
      <c r="AK15" s="124">
        <f t="shared" si="26"/>
        <v>30.25</v>
      </c>
      <c r="AL15" s="124">
        <f t="shared" si="27"/>
        <v>0</v>
      </c>
      <c r="AM15" s="124"/>
      <c r="AN15" s="124">
        <f t="shared" si="28"/>
        <v>0</v>
      </c>
      <c r="AO15" s="124">
        <f t="shared" si="29"/>
        <v>-5.1000000000000014</v>
      </c>
      <c r="AP15" s="124">
        <f t="shared" si="30"/>
        <v>26.010000000000016</v>
      </c>
      <c r="AQ15" s="124">
        <f t="shared" si="31"/>
        <v>0</v>
      </c>
      <c r="AR15" s="124"/>
      <c r="AS15" s="124">
        <f t="shared" si="32"/>
        <v>0</v>
      </c>
      <c r="AT15" s="124">
        <f t="shared" si="33"/>
        <v>-4.2399999999999984</v>
      </c>
      <c r="AU15" s="124">
        <f t="shared" si="34"/>
        <v>17.977599999999988</v>
      </c>
      <c r="AV15" s="124">
        <f t="shared" si="35"/>
        <v>0</v>
      </c>
      <c r="AW15" s="124"/>
      <c r="AX15" s="124">
        <f t="shared" si="36"/>
        <v>0</v>
      </c>
      <c r="AY15" s="124">
        <f t="shared" si="37"/>
        <v>-3.533333333333335</v>
      </c>
      <c r="AZ15" s="124">
        <f t="shared" si="38"/>
        <v>12.484444444444456</v>
      </c>
      <c r="BA15" s="124">
        <f t="shared" si="39"/>
        <v>0</v>
      </c>
      <c r="BB15" s="124"/>
      <c r="BC15" s="124">
        <f t="shared" si="40"/>
        <v>0</v>
      </c>
      <c r="BD15" s="124">
        <f t="shared" si="41"/>
        <v>-2.3000000000000007</v>
      </c>
      <c r="BE15" s="124">
        <f t="shared" si="42"/>
        <v>5.2900000000000036</v>
      </c>
      <c r="BF15" s="124">
        <f t="shared" si="43"/>
        <v>0</v>
      </c>
      <c r="BG15" s="124"/>
      <c r="BH15" s="124">
        <f t="shared" si="44"/>
        <v>0</v>
      </c>
      <c r="BI15" s="124">
        <f t="shared" si="45"/>
        <v>-2.2333333333333343</v>
      </c>
      <c r="BJ15" s="124">
        <f t="shared" si="46"/>
        <v>4.9877777777777821</v>
      </c>
      <c r="BK15" s="124">
        <f t="shared" si="47"/>
        <v>0</v>
      </c>
      <c r="BL15" s="124">
        <v>4</v>
      </c>
      <c r="BM15" s="124">
        <f t="shared" si="48"/>
        <v>86</v>
      </c>
      <c r="BN15" s="124">
        <f t="shared" si="49"/>
        <v>-1.3000000000000007</v>
      </c>
      <c r="BO15" s="124">
        <f t="shared" si="50"/>
        <v>1.6900000000000019</v>
      </c>
      <c r="BP15" s="124">
        <f t="shared" si="51"/>
        <v>6.7600000000000078</v>
      </c>
      <c r="BQ15" s="124">
        <v>15</v>
      </c>
      <c r="BR15" s="124">
        <f t="shared" si="52"/>
        <v>322.5</v>
      </c>
      <c r="BS15" s="124">
        <f t="shared" si="53"/>
        <v>-0.16666666666666785</v>
      </c>
      <c r="BT15" s="124">
        <f t="shared" si="54"/>
        <v>2.7777777777778172E-2</v>
      </c>
      <c r="BU15" s="124">
        <f t="shared" si="55"/>
        <v>0.41666666666667257</v>
      </c>
      <c r="BV15" s="124">
        <v>4</v>
      </c>
      <c r="BW15" s="124">
        <f t="shared" si="56"/>
        <v>86</v>
      </c>
      <c r="BX15" s="124">
        <f t="shared" si="57"/>
        <v>1.3999999999999986</v>
      </c>
      <c r="BY15" s="124">
        <f t="shared" si="58"/>
        <v>1.959999999999996</v>
      </c>
      <c r="BZ15" s="124">
        <f t="shared" si="59"/>
        <v>7.8399999999999839</v>
      </c>
      <c r="CA15" s="123"/>
      <c r="CB15" s="124">
        <f t="shared" si="60"/>
        <v>0</v>
      </c>
      <c r="CC15" s="124">
        <f t="shared" si="61"/>
        <v>5.0199999999999996</v>
      </c>
      <c r="CD15" s="124">
        <f t="shared" si="62"/>
        <v>25.200399999999995</v>
      </c>
      <c r="CE15" s="123">
        <f t="shared" si="63"/>
        <v>0</v>
      </c>
      <c r="CG15" s="151"/>
      <c r="CH15" s="151"/>
      <c r="CI15" s="151"/>
      <c r="CJ15" s="151"/>
      <c r="CK15" s="151"/>
      <c r="CL15" s="151"/>
      <c r="CM15" s="151"/>
      <c r="CN15" s="151"/>
      <c r="CO15" s="151"/>
      <c r="CP15" s="151"/>
      <c r="CQ15" s="151"/>
      <c r="CR15" s="151"/>
      <c r="CS15" s="151"/>
      <c r="CT15" s="151"/>
      <c r="CU15" s="151"/>
      <c r="CV15" s="151"/>
      <c r="CW15" s="152"/>
    </row>
    <row r="16" spans="1:101">
      <c r="A16" s="126">
        <f t="shared" si="64"/>
        <v>22</v>
      </c>
      <c r="B16" s="136" t="s">
        <v>48</v>
      </c>
      <c r="C16" s="135">
        <f t="shared" si="65"/>
        <v>22.9</v>
      </c>
      <c r="D16" s="124"/>
      <c r="E16" s="124">
        <f t="shared" si="0"/>
        <v>0</v>
      </c>
      <c r="F16" s="124">
        <f t="shared" si="1"/>
        <v>-13.142857142857146</v>
      </c>
      <c r="G16" s="124">
        <f t="shared" si="2"/>
        <v>172.73469387755111</v>
      </c>
      <c r="H16" s="124">
        <f t="shared" si="3"/>
        <v>0</v>
      </c>
      <c r="I16" s="124"/>
      <c r="J16" s="124">
        <f t="shared" si="4"/>
        <v>0</v>
      </c>
      <c r="K16" s="124">
        <f t="shared" si="5"/>
        <v>-10.333333333333336</v>
      </c>
      <c r="L16" s="124">
        <f t="shared" si="6"/>
        <v>106.77777777777783</v>
      </c>
      <c r="M16" s="124">
        <f t="shared" si="7"/>
        <v>0</v>
      </c>
      <c r="N16" s="124"/>
      <c r="O16" s="124">
        <f t="shared" si="8"/>
        <v>0</v>
      </c>
      <c r="P16" s="124">
        <f t="shared" si="9"/>
        <v>-9.1000000000000014</v>
      </c>
      <c r="Q16" s="124">
        <f t="shared" si="10"/>
        <v>82.810000000000031</v>
      </c>
      <c r="R16" s="124">
        <f t="shared" si="11"/>
        <v>0</v>
      </c>
      <c r="S16" s="124"/>
      <c r="T16" s="124">
        <f t="shared" si="12"/>
        <v>0</v>
      </c>
      <c r="U16" s="124">
        <f t="shared" si="13"/>
        <v>-7.5384615384615401</v>
      </c>
      <c r="V16" s="124">
        <f t="shared" si="14"/>
        <v>56.828402366863934</v>
      </c>
      <c r="W16" s="124">
        <f t="shared" si="15"/>
        <v>0</v>
      </c>
      <c r="X16" s="124"/>
      <c r="Y16" s="124">
        <f t="shared" si="16"/>
        <v>0</v>
      </c>
      <c r="Z16" s="124">
        <f t="shared" si="17"/>
        <v>-6.8333333333333321</v>
      </c>
      <c r="AA16" s="124">
        <f t="shared" si="18"/>
        <v>46.694444444444429</v>
      </c>
      <c r="AB16" s="124">
        <f t="shared" si="19"/>
        <v>0</v>
      </c>
      <c r="AC16" s="124"/>
      <c r="AD16" s="124">
        <f t="shared" si="20"/>
        <v>0</v>
      </c>
      <c r="AE16" s="124">
        <f t="shared" si="21"/>
        <v>-5.4333333333333336</v>
      </c>
      <c r="AF16" s="124">
        <f t="shared" si="22"/>
        <v>29.521111111111114</v>
      </c>
      <c r="AG16" s="124">
        <f t="shared" si="23"/>
        <v>0</v>
      </c>
      <c r="AH16" s="124"/>
      <c r="AI16" s="124">
        <f t="shared" si="24"/>
        <v>0</v>
      </c>
      <c r="AJ16" s="124">
        <f t="shared" si="25"/>
        <v>-4.5</v>
      </c>
      <c r="AK16" s="124">
        <f t="shared" si="26"/>
        <v>20.25</v>
      </c>
      <c r="AL16" s="124">
        <f t="shared" si="27"/>
        <v>0</v>
      </c>
      <c r="AM16" s="124"/>
      <c r="AN16" s="124">
        <f t="shared" si="28"/>
        <v>0</v>
      </c>
      <c r="AO16" s="124">
        <f t="shared" si="29"/>
        <v>-4.1000000000000014</v>
      </c>
      <c r="AP16" s="124">
        <f t="shared" si="30"/>
        <v>16.810000000000013</v>
      </c>
      <c r="AQ16" s="124">
        <f t="shared" si="31"/>
        <v>0</v>
      </c>
      <c r="AR16" s="124"/>
      <c r="AS16" s="124">
        <f t="shared" si="32"/>
        <v>0</v>
      </c>
      <c r="AT16" s="124">
        <f t="shared" si="33"/>
        <v>-3.2399999999999984</v>
      </c>
      <c r="AU16" s="124">
        <f t="shared" si="34"/>
        <v>10.49759999999999</v>
      </c>
      <c r="AV16" s="124">
        <f t="shared" si="35"/>
        <v>0</v>
      </c>
      <c r="AW16" s="124"/>
      <c r="AX16" s="124">
        <f t="shared" si="36"/>
        <v>0</v>
      </c>
      <c r="AY16" s="124">
        <f t="shared" si="37"/>
        <v>-2.533333333333335</v>
      </c>
      <c r="AZ16" s="124">
        <f t="shared" si="38"/>
        <v>6.4177777777777862</v>
      </c>
      <c r="BA16" s="124">
        <f t="shared" si="39"/>
        <v>0</v>
      </c>
      <c r="BB16" s="124">
        <v>4</v>
      </c>
      <c r="BC16" s="124">
        <f t="shared" si="40"/>
        <v>90</v>
      </c>
      <c r="BD16" s="124">
        <f t="shared" si="41"/>
        <v>-1.3000000000000007</v>
      </c>
      <c r="BE16" s="124">
        <f t="shared" si="42"/>
        <v>1.6900000000000019</v>
      </c>
      <c r="BF16" s="124">
        <f t="shared" si="43"/>
        <v>6.7600000000000078</v>
      </c>
      <c r="BG16" s="124"/>
      <c r="BH16" s="124">
        <f t="shared" si="44"/>
        <v>0</v>
      </c>
      <c r="BI16" s="124">
        <f t="shared" si="45"/>
        <v>-1.2333333333333343</v>
      </c>
      <c r="BJ16" s="124">
        <f t="shared" si="46"/>
        <v>1.5211111111111135</v>
      </c>
      <c r="BK16" s="124">
        <f t="shared" si="47"/>
        <v>0</v>
      </c>
      <c r="BL16" s="124">
        <v>14</v>
      </c>
      <c r="BM16" s="124">
        <f t="shared" si="48"/>
        <v>315</v>
      </c>
      <c r="BN16" s="124">
        <f t="shared" si="49"/>
        <v>-0.30000000000000071</v>
      </c>
      <c r="BO16" s="124">
        <f t="shared" si="50"/>
        <v>9.0000000000000427E-2</v>
      </c>
      <c r="BP16" s="124">
        <f t="shared" si="51"/>
        <v>1.260000000000006</v>
      </c>
      <c r="BQ16" s="124">
        <v>7</v>
      </c>
      <c r="BR16" s="124">
        <f t="shared" si="52"/>
        <v>157.5</v>
      </c>
      <c r="BS16" s="124">
        <f t="shared" si="53"/>
        <v>0.83333333333333215</v>
      </c>
      <c r="BT16" s="124">
        <f t="shared" si="54"/>
        <v>0.69444444444444242</v>
      </c>
      <c r="BU16" s="124">
        <f t="shared" si="55"/>
        <v>4.8611111111110965</v>
      </c>
      <c r="BV16" s="124"/>
      <c r="BW16" s="124">
        <f t="shared" si="56"/>
        <v>0</v>
      </c>
      <c r="BX16" s="124">
        <f t="shared" si="57"/>
        <v>2.3999999999999986</v>
      </c>
      <c r="BY16" s="124">
        <f t="shared" si="58"/>
        <v>5.7599999999999936</v>
      </c>
      <c r="BZ16" s="124">
        <f t="shared" si="59"/>
        <v>0</v>
      </c>
      <c r="CA16" s="123"/>
      <c r="CB16" s="124">
        <f t="shared" si="60"/>
        <v>0</v>
      </c>
      <c r="CC16" s="124">
        <f t="shared" si="61"/>
        <v>6.02</v>
      </c>
      <c r="CD16" s="124">
        <f t="shared" si="62"/>
        <v>36.240399999999994</v>
      </c>
      <c r="CE16" s="123">
        <f t="shared" si="63"/>
        <v>0</v>
      </c>
      <c r="CG16" s="151"/>
      <c r="CH16" s="151"/>
      <c r="CI16" s="151"/>
      <c r="CJ16" s="151"/>
      <c r="CK16" s="151"/>
      <c r="CL16" s="151"/>
      <c r="CM16" s="151"/>
      <c r="CN16" s="151"/>
      <c r="CO16" s="151"/>
      <c r="CP16" s="151"/>
      <c r="CQ16" s="151"/>
      <c r="CR16" s="151"/>
      <c r="CS16" s="151"/>
      <c r="CT16" s="151"/>
      <c r="CU16" s="151"/>
      <c r="CV16" s="151"/>
      <c r="CW16" s="152"/>
    </row>
    <row r="17" spans="1:101">
      <c r="A17" s="126">
        <f t="shared" si="64"/>
        <v>23</v>
      </c>
      <c r="B17" s="136" t="s">
        <v>48</v>
      </c>
      <c r="C17" s="135">
        <f t="shared" si="65"/>
        <v>23.9</v>
      </c>
      <c r="D17" s="124"/>
      <c r="E17" s="124">
        <f t="shared" si="0"/>
        <v>0</v>
      </c>
      <c r="F17" s="124">
        <f t="shared" si="1"/>
        <v>-12.142857142857146</v>
      </c>
      <c r="G17" s="124">
        <f t="shared" si="2"/>
        <v>147.4489795918368</v>
      </c>
      <c r="H17" s="124">
        <f t="shared" si="3"/>
        <v>0</v>
      </c>
      <c r="I17" s="124"/>
      <c r="J17" s="124">
        <f t="shared" si="4"/>
        <v>0</v>
      </c>
      <c r="K17" s="124">
        <f t="shared" si="5"/>
        <v>-9.3333333333333357</v>
      </c>
      <c r="L17" s="124">
        <f t="shared" si="6"/>
        <v>87.111111111111157</v>
      </c>
      <c r="M17" s="124">
        <f t="shared" si="7"/>
        <v>0</v>
      </c>
      <c r="N17" s="124"/>
      <c r="O17" s="124">
        <f t="shared" si="8"/>
        <v>0</v>
      </c>
      <c r="P17" s="124">
        <f t="shared" si="9"/>
        <v>-8.1000000000000014</v>
      </c>
      <c r="Q17" s="124">
        <f t="shared" si="10"/>
        <v>65.610000000000028</v>
      </c>
      <c r="R17" s="124">
        <f t="shared" si="11"/>
        <v>0</v>
      </c>
      <c r="S17" s="124"/>
      <c r="T17" s="124">
        <f t="shared" si="12"/>
        <v>0</v>
      </c>
      <c r="U17" s="124">
        <f t="shared" si="13"/>
        <v>-6.5384615384615401</v>
      </c>
      <c r="V17" s="124">
        <f t="shared" si="14"/>
        <v>42.751479289940853</v>
      </c>
      <c r="W17" s="124">
        <f t="shared" si="15"/>
        <v>0</v>
      </c>
      <c r="X17" s="124"/>
      <c r="Y17" s="124">
        <f t="shared" si="16"/>
        <v>0</v>
      </c>
      <c r="Z17" s="124">
        <f t="shared" si="17"/>
        <v>-5.8333333333333321</v>
      </c>
      <c r="AA17" s="124">
        <f t="shared" si="18"/>
        <v>34.027777777777764</v>
      </c>
      <c r="AB17" s="124">
        <f t="shared" si="19"/>
        <v>0</v>
      </c>
      <c r="AC17" s="124"/>
      <c r="AD17" s="124">
        <f t="shared" si="20"/>
        <v>0</v>
      </c>
      <c r="AE17" s="124">
        <f t="shared" si="21"/>
        <v>-4.4333333333333336</v>
      </c>
      <c r="AF17" s="124">
        <f t="shared" si="22"/>
        <v>19.654444444444447</v>
      </c>
      <c r="AG17" s="124">
        <f t="shared" si="23"/>
        <v>0</v>
      </c>
      <c r="AH17" s="124"/>
      <c r="AI17" s="124">
        <f t="shared" si="24"/>
        <v>0</v>
      </c>
      <c r="AJ17" s="124">
        <f t="shared" si="25"/>
        <v>-3.5</v>
      </c>
      <c r="AK17" s="124">
        <f t="shared" si="26"/>
        <v>12.25</v>
      </c>
      <c r="AL17" s="124">
        <f t="shared" si="27"/>
        <v>0</v>
      </c>
      <c r="AM17" s="124"/>
      <c r="AN17" s="124">
        <f t="shared" si="28"/>
        <v>0</v>
      </c>
      <c r="AO17" s="124">
        <f t="shared" si="29"/>
        <v>-3.1000000000000014</v>
      </c>
      <c r="AP17" s="124">
        <f t="shared" si="30"/>
        <v>9.6100000000000083</v>
      </c>
      <c r="AQ17" s="124">
        <f t="shared" si="31"/>
        <v>0</v>
      </c>
      <c r="AR17" s="124"/>
      <c r="AS17" s="124">
        <f t="shared" si="32"/>
        <v>0</v>
      </c>
      <c r="AT17" s="124">
        <f t="shared" si="33"/>
        <v>-2.2399999999999984</v>
      </c>
      <c r="AU17" s="124">
        <f t="shared" si="34"/>
        <v>5.0175999999999927</v>
      </c>
      <c r="AV17" s="124">
        <f t="shared" si="35"/>
        <v>0</v>
      </c>
      <c r="AW17" s="124">
        <v>1</v>
      </c>
      <c r="AX17" s="124">
        <f t="shared" si="36"/>
        <v>23.5</v>
      </c>
      <c r="AY17" s="124">
        <f t="shared" si="37"/>
        <v>-1.533333333333335</v>
      </c>
      <c r="AZ17" s="124">
        <f t="shared" si="38"/>
        <v>2.3511111111111163</v>
      </c>
      <c r="BA17" s="124">
        <f t="shared" si="39"/>
        <v>2.3511111111111163</v>
      </c>
      <c r="BB17" s="124">
        <v>14</v>
      </c>
      <c r="BC17" s="124">
        <f t="shared" si="40"/>
        <v>329</v>
      </c>
      <c r="BD17" s="124">
        <f t="shared" si="41"/>
        <v>-0.30000000000000071</v>
      </c>
      <c r="BE17" s="124">
        <f t="shared" si="42"/>
        <v>9.0000000000000427E-2</v>
      </c>
      <c r="BF17" s="124">
        <f t="shared" si="43"/>
        <v>1.260000000000006</v>
      </c>
      <c r="BG17" s="124">
        <v>23</v>
      </c>
      <c r="BH17" s="124">
        <f t="shared" si="44"/>
        <v>540.5</v>
      </c>
      <c r="BI17" s="124">
        <f t="shared" si="45"/>
        <v>-0.23333333333333428</v>
      </c>
      <c r="BJ17" s="124">
        <f t="shared" si="46"/>
        <v>5.4444444444444885E-2</v>
      </c>
      <c r="BK17" s="124">
        <f t="shared" si="47"/>
        <v>1.2522222222222323</v>
      </c>
      <c r="BL17" s="124">
        <v>11</v>
      </c>
      <c r="BM17" s="124">
        <f t="shared" si="48"/>
        <v>258.5</v>
      </c>
      <c r="BN17" s="124">
        <f t="shared" si="49"/>
        <v>0.69999999999999929</v>
      </c>
      <c r="BO17" s="124">
        <f t="shared" si="50"/>
        <v>0.48999999999999899</v>
      </c>
      <c r="BP17" s="124">
        <f t="shared" si="51"/>
        <v>5.389999999999989</v>
      </c>
      <c r="BQ17" s="124">
        <v>2</v>
      </c>
      <c r="BR17" s="124">
        <f t="shared" si="52"/>
        <v>47</v>
      </c>
      <c r="BS17" s="124">
        <f t="shared" si="53"/>
        <v>1.8333333333333321</v>
      </c>
      <c r="BT17" s="124">
        <f t="shared" si="54"/>
        <v>3.3611111111111067</v>
      </c>
      <c r="BU17" s="124">
        <f t="shared" si="55"/>
        <v>6.7222222222222134</v>
      </c>
      <c r="BV17" s="124"/>
      <c r="BW17" s="124">
        <f t="shared" si="56"/>
        <v>0</v>
      </c>
      <c r="BX17" s="124">
        <f t="shared" si="57"/>
        <v>3.3999999999999986</v>
      </c>
      <c r="BY17" s="124">
        <f t="shared" si="58"/>
        <v>11.55999999999999</v>
      </c>
      <c r="BZ17" s="124">
        <f t="shared" si="59"/>
        <v>0</v>
      </c>
      <c r="CA17" s="123"/>
      <c r="CB17" s="124">
        <f t="shared" si="60"/>
        <v>0</v>
      </c>
      <c r="CC17" s="124">
        <f t="shared" si="61"/>
        <v>7.02</v>
      </c>
      <c r="CD17" s="124">
        <f t="shared" si="62"/>
        <v>49.280399999999993</v>
      </c>
      <c r="CE17" s="123">
        <f t="shared" si="63"/>
        <v>0</v>
      </c>
      <c r="CG17" s="151"/>
      <c r="CH17" s="151"/>
      <c r="CI17" s="151"/>
      <c r="CJ17" s="151"/>
      <c r="CK17" s="151"/>
      <c r="CL17" s="151"/>
      <c r="CM17" s="151"/>
      <c r="CN17" s="151"/>
      <c r="CO17" s="151"/>
      <c r="CP17" s="151"/>
      <c r="CQ17" s="151"/>
      <c r="CR17" s="151"/>
      <c r="CS17" s="151"/>
      <c r="CT17" s="151"/>
      <c r="CU17" s="151"/>
      <c r="CV17" s="151"/>
      <c r="CW17" s="152"/>
    </row>
    <row r="18" spans="1:101">
      <c r="A18" s="126">
        <f t="shared" si="64"/>
        <v>24</v>
      </c>
      <c r="B18" s="136" t="s">
        <v>48</v>
      </c>
      <c r="C18" s="135">
        <f t="shared" si="65"/>
        <v>24.9</v>
      </c>
      <c r="D18" s="124"/>
      <c r="E18" s="124">
        <f t="shared" si="0"/>
        <v>0</v>
      </c>
      <c r="F18" s="124">
        <f t="shared" si="1"/>
        <v>-11.142857142857146</v>
      </c>
      <c r="G18" s="124">
        <f t="shared" si="2"/>
        <v>124.16326530612251</v>
      </c>
      <c r="H18" s="124">
        <f t="shared" si="3"/>
        <v>0</v>
      </c>
      <c r="I18" s="124"/>
      <c r="J18" s="124">
        <f t="shared" si="4"/>
        <v>0</v>
      </c>
      <c r="K18" s="124">
        <f t="shared" si="5"/>
        <v>-8.3333333333333357</v>
      </c>
      <c r="L18" s="124">
        <f t="shared" si="6"/>
        <v>69.444444444444485</v>
      </c>
      <c r="M18" s="124">
        <f t="shared" si="7"/>
        <v>0</v>
      </c>
      <c r="N18" s="124"/>
      <c r="O18" s="124">
        <f t="shared" si="8"/>
        <v>0</v>
      </c>
      <c r="P18" s="124">
        <f t="shared" si="9"/>
        <v>-7.1000000000000014</v>
      </c>
      <c r="Q18" s="124">
        <f t="shared" si="10"/>
        <v>50.410000000000018</v>
      </c>
      <c r="R18" s="124">
        <f t="shared" si="11"/>
        <v>0</v>
      </c>
      <c r="S18" s="124"/>
      <c r="T18" s="124">
        <f t="shared" si="12"/>
        <v>0</v>
      </c>
      <c r="U18" s="124">
        <f t="shared" si="13"/>
        <v>-5.5384615384615401</v>
      </c>
      <c r="V18" s="124">
        <f t="shared" si="14"/>
        <v>30.67455621301777</v>
      </c>
      <c r="W18" s="124">
        <f t="shared" si="15"/>
        <v>0</v>
      </c>
      <c r="X18" s="124"/>
      <c r="Y18" s="124">
        <f t="shared" si="16"/>
        <v>0</v>
      </c>
      <c r="Z18" s="124">
        <f t="shared" si="17"/>
        <v>-4.8333333333333321</v>
      </c>
      <c r="AA18" s="124">
        <f t="shared" si="18"/>
        <v>23.3611111111111</v>
      </c>
      <c r="AB18" s="124">
        <f t="shared" si="19"/>
        <v>0</v>
      </c>
      <c r="AC18" s="124"/>
      <c r="AD18" s="124">
        <f t="shared" si="20"/>
        <v>0</v>
      </c>
      <c r="AE18" s="124">
        <f t="shared" si="21"/>
        <v>-3.4333333333333336</v>
      </c>
      <c r="AF18" s="124">
        <f t="shared" si="22"/>
        <v>11.78777777777778</v>
      </c>
      <c r="AG18" s="124">
        <f t="shared" si="23"/>
        <v>0</v>
      </c>
      <c r="AH18" s="124"/>
      <c r="AI18" s="124">
        <f t="shared" si="24"/>
        <v>0</v>
      </c>
      <c r="AJ18" s="124">
        <f t="shared" si="25"/>
        <v>-2.5</v>
      </c>
      <c r="AK18" s="124">
        <f t="shared" si="26"/>
        <v>6.25</v>
      </c>
      <c r="AL18" s="124">
        <f t="shared" si="27"/>
        <v>0</v>
      </c>
      <c r="AM18" s="124"/>
      <c r="AN18" s="124">
        <f t="shared" si="28"/>
        <v>0</v>
      </c>
      <c r="AO18" s="124">
        <f t="shared" si="29"/>
        <v>-2.1000000000000014</v>
      </c>
      <c r="AP18" s="124">
        <f t="shared" si="30"/>
        <v>4.4100000000000064</v>
      </c>
      <c r="AQ18" s="124">
        <f t="shared" si="31"/>
        <v>0</v>
      </c>
      <c r="AR18" s="124">
        <v>5</v>
      </c>
      <c r="AS18" s="124">
        <f t="shared" si="32"/>
        <v>122.5</v>
      </c>
      <c r="AT18" s="124">
        <f t="shared" si="33"/>
        <v>-1.2399999999999984</v>
      </c>
      <c r="AU18" s="124">
        <f t="shared" si="34"/>
        <v>1.5375999999999961</v>
      </c>
      <c r="AV18" s="124">
        <f t="shared" si="35"/>
        <v>7.6879999999999802</v>
      </c>
      <c r="AW18" s="124">
        <v>16</v>
      </c>
      <c r="AX18" s="124">
        <f t="shared" si="36"/>
        <v>392</v>
      </c>
      <c r="AY18" s="124">
        <f t="shared" si="37"/>
        <v>-0.53333333333333499</v>
      </c>
      <c r="AZ18" s="124">
        <f t="shared" si="38"/>
        <v>0.28444444444444622</v>
      </c>
      <c r="BA18" s="124">
        <f t="shared" si="39"/>
        <v>4.5511111111111395</v>
      </c>
      <c r="BB18" s="124">
        <v>11</v>
      </c>
      <c r="BC18" s="124">
        <f t="shared" si="40"/>
        <v>269.5</v>
      </c>
      <c r="BD18" s="124">
        <f t="shared" si="41"/>
        <v>0.69999999999999929</v>
      </c>
      <c r="BE18" s="124">
        <f t="shared" si="42"/>
        <v>0.48999999999999899</v>
      </c>
      <c r="BF18" s="124">
        <f t="shared" si="43"/>
        <v>5.389999999999989</v>
      </c>
      <c r="BG18" s="124">
        <v>7</v>
      </c>
      <c r="BH18" s="124">
        <f t="shared" si="44"/>
        <v>171.5</v>
      </c>
      <c r="BI18" s="124">
        <f t="shared" si="45"/>
        <v>0.76666666666666572</v>
      </c>
      <c r="BJ18" s="124">
        <f t="shared" si="46"/>
        <v>0.58777777777777629</v>
      </c>
      <c r="BK18" s="124">
        <f t="shared" si="47"/>
        <v>4.1144444444444339</v>
      </c>
      <c r="BL18" s="124">
        <v>1</v>
      </c>
      <c r="BM18" s="124">
        <f t="shared" si="48"/>
        <v>24.5</v>
      </c>
      <c r="BN18" s="124">
        <f t="shared" si="49"/>
        <v>1.6999999999999993</v>
      </c>
      <c r="BO18" s="124">
        <f t="shared" si="50"/>
        <v>2.8899999999999975</v>
      </c>
      <c r="BP18" s="124">
        <f t="shared" si="51"/>
        <v>2.8899999999999975</v>
      </c>
      <c r="BQ18" s="124"/>
      <c r="BR18" s="124">
        <f t="shared" si="52"/>
        <v>0</v>
      </c>
      <c r="BS18" s="124">
        <f t="shared" si="53"/>
        <v>2.8333333333333321</v>
      </c>
      <c r="BT18" s="124">
        <f t="shared" si="54"/>
        <v>8.0277777777777715</v>
      </c>
      <c r="BU18" s="124">
        <f t="shared" si="55"/>
        <v>0</v>
      </c>
      <c r="BV18" s="124"/>
      <c r="BW18" s="124">
        <f t="shared" si="56"/>
        <v>0</v>
      </c>
      <c r="BX18" s="124">
        <f t="shared" si="57"/>
        <v>4.3999999999999986</v>
      </c>
      <c r="BY18" s="124">
        <f t="shared" si="58"/>
        <v>19.359999999999989</v>
      </c>
      <c r="BZ18" s="124">
        <f t="shared" si="59"/>
        <v>0</v>
      </c>
      <c r="CA18" s="123"/>
      <c r="CB18" s="124">
        <f t="shared" si="60"/>
        <v>0</v>
      </c>
      <c r="CC18" s="124">
        <f t="shared" si="61"/>
        <v>8.02</v>
      </c>
      <c r="CD18" s="124">
        <f t="shared" si="62"/>
        <v>64.320399999999992</v>
      </c>
      <c r="CE18" s="123">
        <f t="shared" si="63"/>
        <v>0</v>
      </c>
      <c r="CG18" s="151"/>
      <c r="CH18" s="151"/>
      <c r="CI18" s="151"/>
      <c r="CJ18" s="151"/>
      <c r="CK18" s="151"/>
      <c r="CL18" s="151"/>
      <c r="CM18" s="151"/>
      <c r="CN18" s="151"/>
      <c r="CO18" s="151"/>
      <c r="CP18" s="151"/>
      <c r="CQ18" s="151"/>
      <c r="CR18" s="151"/>
      <c r="CS18" s="151"/>
      <c r="CT18" s="151"/>
      <c r="CU18" s="151"/>
      <c r="CV18" s="151"/>
      <c r="CW18" s="152"/>
    </row>
    <row r="19" spans="1:101">
      <c r="A19" s="126">
        <f t="shared" si="64"/>
        <v>25</v>
      </c>
      <c r="B19" s="136" t="s">
        <v>48</v>
      </c>
      <c r="C19" s="135">
        <f t="shared" si="65"/>
        <v>25.9</v>
      </c>
      <c r="D19" s="124"/>
      <c r="E19" s="124">
        <f t="shared" si="0"/>
        <v>0</v>
      </c>
      <c r="F19" s="124">
        <f t="shared" si="1"/>
        <v>-10.142857142857146</v>
      </c>
      <c r="G19" s="124">
        <f t="shared" si="2"/>
        <v>102.87755102040822</v>
      </c>
      <c r="H19" s="124">
        <f t="shared" si="3"/>
        <v>0</v>
      </c>
      <c r="I19" s="124"/>
      <c r="J19" s="124">
        <f t="shared" si="4"/>
        <v>0</v>
      </c>
      <c r="K19" s="124">
        <f t="shared" si="5"/>
        <v>-7.3333333333333357</v>
      </c>
      <c r="L19" s="124">
        <f t="shared" si="6"/>
        <v>53.777777777777814</v>
      </c>
      <c r="M19" s="124">
        <f t="shared" si="7"/>
        <v>0</v>
      </c>
      <c r="N19" s="124"/>
      <c r="O19" s="124">
        <f t="shared" si="8"/>
        <v>0</v>
      </c>
      <c r="P19" s="124">
        <f t="shared" si="9"/>
        <v>-6.1000000000000014</v>
      </c>
      <c r="Q19" s="124">
        <f t="shared" si="10"/>
        <v>37.210000000000015</v>
      </c>
      <c r="R19" s="124">
        <f t="shared" si="11"/>
        <v>0</v>
      </c>
      <c r="S19" s="124"/>
      <c r="T19" s="124">
        <f t="shared" si="12"/>
        <v>0</v>
      </c>
      <c r="U19" s="124">
        <f t="shared" si="13"/>
        <v>-4.5384615384615401</v>
      </c>
      <c r="V19" s="124">
        <f t="shared" si="14"/>
        <v>20.597633136094689</v>
      </c>
      <c r="W19" s="124">
        <f t="shared" si="15"/>
        <v>0</v>
      </c>
      <c r="X19" s="124"/>
      <c r="Y19" s="124">
        <f t="shared" si="16"/>
        <v>0</v>
      </c>
      <c r="Z19" s="124">
        <f t="shared" si="17"/>
        <v>-3.8333333333333321</v>
      </c>
      <c r="AA19" s="124">
        <f t="shared" si="18"/>
        <v>14.694444444444436</v>
      </c>
      <c r="AB19" s="124">
        <f t="shared" si="19"/>
        <v>0</v>
      </c>
      <c r="AC19" s="124"/>
      <c r="AD19" s="124">
        <f t="shared" si="20"/>
        <v>0</v>
      </c>
      <c r="AE19" s="124">
        <f t="shared" si="21"/>
        <v>-2.4333333333333336</v>
      </c>
      <c r="AF19" s="124">
        <f t="shared" si="22"/>
        <v>5.9211111111111121</v>
      </c>
      <c r="AG19" s="124">
        <f t="shared" si="23"/>
        <v>0</v>
      </c>
      <c r="AH19" s="124"/>
      <c r="AI19" s="124">
        <f t="shared" si="24"/>
        <v>0</v>
      </c>
      <c r="AJ19" s="124">
        <f t="shared" si="25"/>
        <v>-1.5</v>
      </c>
      <c r="AK19" s="124">
        <f t="shared" si="26"/>
        <v>2.25</v>
      </c>
      <c r="AL19" s="124">
        <f t="shared" si="27"/>
        <v>0</v>
      </c>
      <c r="AM19" s="124">
        <v>1</v>
      </c>
      <c r="AN19" s="124">
        <f t="shared" si="28"/>
        <v>25.5</v>
      </c>
      <c r="AO19" s="124">
        <f t="shared" si="29"/>
        <v>-1.1000000000000014</v>
      </c>
      <c r="AP19" s="124">
        <f t="shared" si="30"/>
        <v>1.2100000000000031</v>
      </c>
      <c r="AQ19" s="124">
        <f t="shared" si="31"/>
        <v>1.2100000000000031</v>
      </c>
      <c r="AR19" s="124">
        <v>11</v>
      </c>
      <c r="AS19" s="124">
        <f t="shared" si="32"/>
        <v>280.5</v>
      </c>
      <c r="AT19" s="124">
        <f t="shared" si="33"/>
        <v>-0.23999999999999844</v>
      </c>
      <c r="AU19" s="124">
        <f t="shared" si="34"/>
        <v>5.7599999999999249E-2</v>
      </c>
      <c r="AV19" s="124">
        <f t="shared" si="35"/>
        <v>0.63359999999999173</v>
      </c>
      <c r="AW19" s="124">
        <v>9</v>
      </c>
      <c r="AX19" s="124">
        <f t="shared" si="36"/>
        <v>229.5</v>
      </c>
      <c r="AY19" s="124">
        <f t="shared" si="37"/>
        <v>0.46666666666666501</v>
      </c>
      <c r="AZ19" s="124">
        <f t="shared" si="38"/>
        <v>0.21777777777777624</v>
      </c>
      <c r="BA19" s="124">
        <f t="shared" si="39"/>
        <v>1.9599999999999862</v>
      </c>
      <c r="BB19" s="124">
        <v>1</v>
      </c>
      <c r="BC19" s="124">
        <f t="shared" si="40"/>
        <v>25.5</v>
      </c>
      <c r="BD19" s="124">
        <f t="shared" si="41"/>
        <v>1.6999999999999993</v>
      </c>
      <c r="BE19" s="124">
        <f t="shared" si="42"/>
        <v>2.8899999999999975</v>
      </c>
      <c r="BF19" s="124">
        <f t="shared" si="43"/>
        <v>2.8899999999999975</v>
      </c>
      <c r="BG19" s="124"/>
      <c r="BH19" s="124">
        <f t="shared" si="44"/>
        <v>0</v>
      </c>
      <c r="BI19" s="124">
        <f t="shared" si="45"/>
        <v>1.7666666666666657</v>
      </c>
      <c r="BJ19" s="124">
        <f t="shared" si="46"/>
        <v>3.1211111111111078</v>
      </c>
      <c r="BK19" s="124">
        <f t="shared" si="47"/>
        <v>0</v>
      </c>
      <c r="BL19" s="124"/>
      <c r="BM19" s="124">
        <f t="shared" si="48"/>
        <v>0</v>
      </c>
      <c r="BN19" s="124">
        <f t="shared" si="49"/>
        <v>2.6999999999999993</v>
      </c>
      <c r="BO19" s="124">
        <f t="shared" si="50"/>
        <v>7.2899999999999965</v>
      </c>
      <c r="BP19" s="124">
        <f t="shared" si="51"/>
        <v>0</v>
      </c>
      <c r="BQ19" s="124"/>
      <c r="BR19" s="124">
        <f t="shared" si="52"/>
        <v>0</v>
      </c>
      <c r="BS19" s="124">
        <f t="shared" si="53"/>
        <v>3.8333333333333321</v>
      </c>
      <c r="BT19" s="124">
        <f t="shared" si="54"/>
        <v>14.694444444444436</v>
      </c>
      <c r="BU19" s="124">
        <f t="shared" si="55"/>
        <v>0</v>
      </c>
      <c r="BV19" s="124"/>
      <c r="BW19" s="124">
        <f t="shared" si="56"/>
        <v>0</v>
      </c>
      <c r="BX19" s="124">
        <f t="shared" si="57"/>
        <v>5.3999999999999986</v>
      </c>
      <c r="BY19" s="124">
        <f t="shared" si="58"/>
        <v>29.159999999999986</v>
      </c>
      <c r="BZ19" s="124">
        <f t="shared" si="59"/>
        <v>0</v>
      </c>
      <c r="CA19" s="123"/>
      <c r="CB19" s="124">
        <f t="shared" si="60"/>
        <v>0</v>
      </c>
      <c r="CC19" s="124">
        <f t="shared" si="61"/>
        <v>9.02</v>
      </c>
      <c r="CD19" s="124">
        <f t="shared" si="62"/>
        <v>81.360399999999998</v>
      </c>
      <c r="CE19" s="123">
        <f t="shared" si="63"/>
        <v>0</v>
      </c>
      <c r="CG19" s="151"/>
      <c r="CH19" s="151"/>
      <c r="CI19" s="151"/>
      <c r="CJ19" s="151"/>
      <c r="CK19" s="151"/>
      <c r="CL19" s="151"/>
      <c r="CM19" s="151"/>
      <c r="CN19" s="151"/>
      <c r="CO19" s="151"/>
      <c r="CP19" s="151"/>
      <c r="CQ19" s="151"/>
      <c r="CR19" s="151"/>
      <c r="CS19" s="151"/>
      <c r="CT19" s="151"/>
      <c r="CU19" s="151"/>
      <c r="CV19" s="151"/>
      <c r="CW19" s="152"/>
    </row>
    <row r="20" spans="1:101">
      <c r="A20" s="126">
        <f t="shared" si="64"/>
        <v>26</v>
      </c>
      <c r="B20" s="136" t="s">
        <v>48</v>
      </c>
      <c r="C20" s="135">
        <f t="shared" si="65"/>
        <v>26.9</v>
      </c>
      <c r="D20" s="124"/>
      <c r="E20" s="124">
        <f t="shared" si="0"/>
        <v>0</v>
      </c>
      <c r="F20" s="124">
        <f t="shared" si="1"/>
        <v>-9.1428571428571459</v>
      </c>
      <c r="G20" s="124">
        <f t="shared" si="2"/>
        <v>83.591836734693928</v>
      </c>
      <c r="H20" s="124">
        <f t="shared" si="3"/>
        <v>0</v>
      </c>
      <c r="I20" s="124"/>
      <c r="J20" s="124">
        <f t="shared" si="4"/>
        <v>0</v>
      </c>
      <c r="K20" s="124">
        <f t="shared" si="5"/>
        <v>-6.3333333333333357</v>
      </c>
      <c r="L20" s="124">
        <f t="shared" si="6"/>
        <v>40.111111111111143</v>
      </c>
      <c r="M20" s="124">
        <f t="shared" si="7"/>
        <v>0</v>
      </c>
      <c r="N20" s="124"/>
      <c r="O20" s="124">
        <f t="shared" si="8"/>
        <v>0</v>
      </c>
      <c r="P20" s="124">
        <f t="shared" si="9"/>
        <v>-5.1000000000000014</v>
      </c>
      <c r="Q20" s="124">
        <f t="shared" si="10"/>
        <v>26.010000000000016</v>
      </c>
      <c r="R20" s="124">
        <f t="shared" si="11"/>
        <v>0</v>
      </c>
      <c r="S20" s="124"/>
      <c r="T20" s="124">
        <f t="shared" si="12"/>
        <v>0</v>
      </c>
      <c r="U20" s="124">
        <f t="shared" si="13"/>
        <v>-3.5384615384615401</v>
      </c>
      <c r="V20" s="124">
        <f t="shared" si="14"/>
        <v>12.520710059171609</v>
      </c>
      <c r="W20" s="124">
        <f t="shared" si="15"/>
        <v>0</v>
      </c>
      <c r="X20" s="124"/>
      <c r="Y20" s="124">
        <f t="shared" si="16"/>
        <v>0</v>
      </c>
      <c r="Z20" s="124">
        <f t="shared" si="17"/>
        <v>-2.8333333333333321</v>
      </c>
      <c r="AA20" s="124">
        <f t="shared" si="18"/>
        <v>8.0277777777777715</v>
      </c>
      <c r="AB20" s="124">
        <f t="shared" si="19"/>
        <v>0</v>
      </c>
      <c r="AC20" s="124">
        <v>3</v>
      </c>
      <c r="AD20" s="124">
        <f t="shared" si="20"/>
        <v>79.5</v>
      </c>
      <c r="AE20" s="124">
        <f t="shared" si="21"/>
        <v>-1.4333333333333336</v>
      </c>
      <c r="AF20" s="124">
        <f t="shared" si="22"/>
        <v>2.054444444444445</v>
      </c>
      <c r="AG20" s="124">
        <f t="shared" si="23"/>
        <v>6.1633333333333349</v>
      </c>
      <c r="AH20" s="124">
        <v>10</v>
      </c>
      <c r="AI20" s="124">
        <f t="shared" si="24"/>
        <v>265</v>
      </c>
      <c r="AJ20" s="124">
        <f t="shared" si="25"/>
        <v>-0.5</v>
      </c>
      <c r="AK20" s="124">
        <f t="shared" si="26"/>
        <v>0.25</v>
      </c>
      <c r="AL20" s="124">
        <f t="shared" si="27"/>
        <v>2.5</v>
      </c>
      <c r="AM20" s="124">
        <v>16</v>
      </c>
      <c r="AN20" s="124">
        <f t="shared" si="28"/>
        <v>424</v>
      </c>
      <c r="AO20" s="124">
        <f t="shared" si="29"/>
        <v>-0.10000000000000142</v>
      </c>
      <c r="AP20" s="124">
        <f t="shared" si="30"/>
        <v>1.0000000000000285E-2</v>
      </c>
      <c r="AQ20" s="124">
        <f t="shared" si="31"/>
        <v>0.16000000000000456</v>
      </c>
      <c r="AR20" s="124">
        <v>7</v>
      </c>
      <c r="AS20" s="124">
        <f t="shared" si="32"/>
        <v>185.5</v>
      </c>
      <c r="AT20" s="124">
        <f t="shared" si="33"/>
        <v>0.76000000000000156</v>
      </c>
      <c r="AU20" s="124">
        <f t="shared" si="34"/>
        <v>0.57760000000000233</v>
      </c>
      <c r="AV20" s="124">
        <f t="shared" si="35"/>
        <v>4.0432000000000166</v>
      </c>
      <c r="AW20" s="124">
        <v>4</v>
      </c>
      <c r="AX20" s="124">
        <f t="shared" si="36"/>
        <v>106</v>
      </c>
      <c r="AY20" s="124">
        <f t="shared" si="37"/>
        <v>1.466666666666665</v>
      </c>
      <c r="AZ20" s="124">
        <f t="shared" si="38"/>
        <v>2.1511111111111063</v>
      </c>
      <c r="BA20" s="124">
        <f t="shared" si="39"/>
        <v>8.6044444444444252</v>
      </c>
      <c r="BB20" s="124"/>
      <c r="BC20" s="124">
        <f t="shared" si="40"/>
        <v>0</v>
      </c>
      <c r="BD20" s="124">
        <f t="shared" si="41"/>
        <v>2.6999999999999993</v>
      </c>
      <c r="BE20" s="124">
        <f t="shared" si="42"/>
        <v>7.2899999999999965</v>
      </c>
      <c r="BF20" s="124">
        <f t="shared" si="43"/>
        <v>0</v>
      </c>
      <c r="BG20" s="124"/>
      <c r="BH20" s="124">
        <f t="shared" si="44"/>
        <v>0</v>
      </c>
      <c r="BI20" s="124">
        <f t="shared" si="45"/>
        <v>2.7666666666666657</v>
      </c>
      <c r="BJ20" s="124">
        <f t="shared" si="46"/>
        <v>7.6544444444444393</v>
      </c>
      <c r="BK20" s="124">
        <f t="shared" si="47"/>
        <v>0</v>
      </c>
      <c r="BL20" s="124"/>
      <c r="BM20" s="124">
        <f t="shared" si="48"/>
        <v>0</v>
      </c>
      <c r="BN20" s="124">
        <f t="shared" si="49"/>
        <v>3.6999999999999993</v>
      </c>
      <c r="BO20" s="124">
        <f t="shared" si="50"/>
        <v>13.689999999999994</v>
      </c>
      <c r="BP20" s="124">
        <f t="shared" si="51"/>
        <v>0</v>
      </c>
      <c r="BQ20" s="124"/>
      <c r="BR20" s="124">
        <f t="shared" si="52"/>
        <v>0</v>
      </c>
      <c r="BS20" s="124">
        <f t="shared" si="53"/>
        <v>4.8333333333333321</v>
      </c>
      <c r="BT20" s="124">
        <f t="shared" si="54"/>
        <v>23.3611111111111</v>
      </c>
      <c r="BU20" s="124">
        <f t="shared" si="55"/>
        <v>0</v>
      </c>
      <c r="BV20" s="124"/>
      <c r="BW20" s="124">
        <f t="shared" si="56"/>
        <v>0</v>
      </c>
      <c r="BX20" s="124">
        <f t="shared" si="57"/>
        <v>6.3999999999999986</v>
      </c>
      <c r="BY20" s="124">
        <f t="shared" si="58"/>
        <v>40.95999999999998</v>
      </c>
      <c r="BZ20" s="124">
        <f t="shared" si="59"/>
        <v>0</v>
      </c>
      <c r="CA20" s="123"/>
      <c r="CB20" s="124">
        <f t="shared" si="60"/>
        <v>0</v>
      </c>
      <c r="CC20" s="124">
        <f t="shared" si="61"/>
        <v>10.02</v>
      </c>
      <c r="CD20" s="124">
        <f t="shared" si="62"/>
        <v>100.40039999999999</v>
      </c>
      <c r="CE20" s="123">
        <f t="shared" si="63"/>
        <v>0</v>
      </c>
      <c r="CG20" s="151"/>
      <c r="CH20" s="151"/>
      <c r="CI20" s="151"/>
      <c r="CJ20" s="151"/>
      <c r="CK20" s="151"/>
      <c r="CL20" s="151"/>
      <c r="CM20" s="151"/>
      <c r="CN20" s="151"/>
      <c r="CO20" s="151"/>
      <c r="CP20" s="151"/>
      <c r="CQ20" s="151"/>
      <c r="CR20" s="151"/>
      <c r="CS20" s="151"/>
      <c r="CT20" s="151"/>
      <c r="CU20" s="151"/>
      <c r="CV20" s="151"/>
      <c r="CW20" s="152"/>
    </row>
    <row r="21" spans="1:101">
      <c r="A21" s="126">
        <f t="shared" si="64"/>
        <v>27</v>
      </c>
      <c r="B21" s="136" t="s">
        <v>48</v>
      </c>
      <c r="C21" s="135">
        <f t="shared" si="65"/>
        <v>27.9</v>
      </c>
      <c r="D21" s="124"/>
      <c r="E21" s="124">
        <f t="shared" si="0"/>
        <v>0</v>
      </c>
      <c r="F21" s="124">
        <f t="shared" si="1"/>
        <v>-8.1428571428571459</v>
      </c>
      <c r="G21" s="124">
        <f t="shared" si="2"/>
        <v>66.306122448979636</v>
      </c>
      <c r="H21" s="124">
        <f t="shared" si="3"/>
        <v>0</v>
      </c>
      <c r="I21" s="124"/>
      <c r="J21" s="124">
        <f t="shared" si="4"/>
        <v>0</v>
      </c>
      <c r="K21" s="124">
        <f t="shared" si="5"/>
        <v>-5.3333333333333357</v>
      </c>
      <c r="L21" s="124">
        <f t="shared" si="6"/>
        <v>28.444444444444471</v>
      </c>
      <c r="M21" s="124">
        <f t="shared" si="7"/>
        <v>0</v>
      </c>
      <c r="N21" s="124"/>
      <c r="O21" s="124">
        <f t="shared" si="8"/>
        <v>0</v>
      </c>
      <c r="P21" s="124">
        <f t="shared" si="9"/>
        <v>-4.1000000000000014</v>
      </c>
      <c r="Q21" s="124">
        <f t="shared" si="10"/>
        <v>16.810000000000013</v>
      </c>
      <c r="R21" s="124">
        <f t="shared" si="11"/>
        <v>0</v>
      </c>
      <c r="S21" s="124"/>
      <c r="T21" s="124">
        <f t="shared" si="12"/>
        <v>0</v>
      </c>
      <c r="U21" s="124">
        <f t="shared" si="13"/>
        <v>-2.5384615384615401</v>
      </c>
      <c r="V21" s="124">
        <f t="shared" si="14"/>
        <v>6.443786982248529</v>
      </c>
      <c r="W21" s="124">
        <f t="shared" si="15"/>
        <v>0</v>
      </c>
      <c r="X21" s="124">
        <v>1</v>
      </c>
      <c r="Y21" s="124">
        <f t="shared" si="16"/>
        <v>27.5</v>
      </c>
      <c r="Z21" s="124">
        <f t="shared" si="17"/>
        <v>-1.8333333333333321</v>
      </c>
      <c r="AA21" s="124">
        <f t="shared" si="18"/>
        <v>3.3611111111111067</v>
      </c>
      <c r="AB21" s="124">
        <f t="shared" si="19"/>
        <v>3.3611111111111067</v>
      </c>
      <c r="AC21" s="124">
        <v>13</v>
      </c>
      <c r="AD21" s="124">
        <f t="shared" si="20"/>
        <v>357.5</v>
      </c>
      <c r="AE21" s="124">
        <f t="shared" si="21"/>
        <v>-0.43333333333333357</v>
      </c>
      <c r="AF21" s="124">
        <f t="shared" si="22"/>
        <v>0.18777777777777799</v>
      </c>
      <c r="AG21" s="124">
        <f t="shared" si="23"/>
        <v>2.4411111111111139</v>
      </c>
      <c r="AH21" s="124">
        <v>10</v>
      </c>
      <c r="AI21" s="124">
        <f t="shared" si="24"/>
        <v>275</v>
      </c>
      <c r="AJ21" s="124">
        <f t="shared" si="25"/>
        <v>0.5</v>
      </c>
      <c r="AK21" s="124">
        <f t="shared" si="26"/>
        <v>0.25</v>
      </c>
      <c r="AL21" s="124">
        <f t="shared" si="27"/>
        <v>2.5</v>
      </c>
      <c r="AM21" s="124">
        <v>3</v>
      </c>
      <c r="AN21" s="124">
        <f t="shared" si="28"/>
        <v>82.5</v>
      </c>
      <c r="AO21" s="124">
        <f t="shared" si="29"/>
        <v>0.89999999999999858</v>
      </c>
      <c r="AP21" s="124">
        <f t="shared" si="30"/>
        <v>0.80999999999999739</v>
      </c>
      <c r="AQ21" s="124">
        <f t="shared" si="31"/>
        <v>2.4299999999999922</v>
      </c>
      <c r="AR21" s="124">
        <v>2</v>
      </c>
      <c r="AS21" s="124">
        <f t="shared" si="32"/>
        <v>55</v>
      </c>
      <c r="AT21" s="124">
        <f t="shared" si="33"/>
        <v>1.7600000000000016</v>
      </c>
      <c r="AU21" s="124">
        <f t="shared" si="34"/>
        <v>3.0976000000000057</v>
      </c>
      <c r="AV21" s="124">
        <f t="shared" si="35"/>
        <v>6.1952000000000114</v>
      </c>
      <c r="AW21" s="124"/>
      <c r="AX21" s="124">
        <f t="shared" si="36"/>
        <v>0</v>
      </c>
      <c r="AY21" s="124">
        <f t="shared" si="37"/>
        <v>2.466666666666665</v>
      </c>
      <c r="AZ21" s="124">
        <f t="shared" si="38"/>
        <v>6.0844444444444363</v>
      </c>
      <c r="BA21" s="124">
        <f t="shared" si="39"/>
        <v>0</v>
      </c>
      <c r="BB21" s="124"/>
      <c r="BC21" s="124">
        <f t="shared" si="40"/>
        <v>0</v>
      </c>
      <c r="BD21" s="124">
        <f t="shared" si="41"/>
        <v>3.6999999999999993</v>
      </c>
      <c r="BE21" s="124">
        <f t="shared" si="42"/>
        <v>13.689999999999994</v>
      </c>
      <c r="BF21" s="124">
        <f t="shared" si="43"/>
        <v>0</v>
      </c>
      <c r="BG21" s="124"/>
      <c r="BH21" s="124">
        <f t="shared" si="44"/>
        <v>0</v>
      </c>
      <c r="BI21" s="124">
        <f t="shared" si="45"/>
        <v>3.7666666666666657</v>
      </c>
      <c r="BJ21" s="124">
        <f t="shared" si="46"/>
        <v>14.18777777777777</v>
      </c>
      <c r="BK21" s="124">
        <f t="shared" si="47"/>
        <v>0</v>
      </c>
      <c r="BL21" s="124"/>
      <c r="BM21" s="124">
        <f t="shared" si="48"/>
        <v>0</v>
      </c>
      <c r="BN21" s="124">
        <f t="shared" si="49"/>
        <v>4.6999999999999993</v>
      </c>
      <c r="BO21" s="124">
        <f t="shared" si="50"/>
        <v>22.089999999999993</v>
      </c>
      <c r="BP21" s="124">
        <f t="shared" si="51"/>
        <v>0</v>
      </c>
      <c r="BQ21" s="124"/>
      <c r="BR21" s="124">
        <f t="shared" si="52"/>
        <v>0</v>
      </c>
      <c r="BS21" s="124">
        <f t="shared" si="53"/>
        <v>5.8333333333333321</v>
      </c>
      <c r="BT21" s="124">
        <f t="shared" si="54"/>
        <v>34.027777777777764</v>
      </c>
      <c r="BU21" s="124">
        <f t="shared" si="55"/>
        <v>0</v>
      </c>
      <c r="BV21" s="124"/>
      <c r="BW21" s="124">
        <f t="shared" si="56"/>
        <v>0</v>
      </c>
      <c r="BX21" s="124">
        <f t="shared" si="57"/>
        <v>7.3999999999999986</v>
      </c>
      <c r="BY21" s="124">
        <f t="shared" si="58"/>
        <v>54.759999999999977</v>
      </c>
      <c r="BZ21" s="124">
        <f t="shared" si="59"/>
        <v>0</v>
      </c>
      <c r="CA21" s="123"/>
      <c r="CB21" s="124">
        <f t="shared" si="60"/>
        <v>0</v>
      </c>
      <c r="CC21" s="124">
        <f t="shared" si="61"/>
        <v>11.02</v>
      </c>
      <c r="CD21" s="124">
        <f t="shared" si="62"/>
        <v>121.4404</v>
      </c>
      <c r="CE21" s="123">
        <f t="shared" si="63"/>
        <v>0</v>
      </c>
      <c r="CG21" s="151"/>
      <c r="CH21" s="151"/>
      <c r="CI21" s="151"/>
      <c r="CJ21" s="151"/>
      <c r="CK21" s="151"/>
      <c r="CL21" s="151"/>
      <c r="CM21" s="151"/>
      <c r="CN21" s="151"/>
      <c r="CO21" s="151"/>
      <c r="CP21" s="151"/>
      <c r="CQ21" s="151"/>
      <c r="CR21" s="151"/>
      <c r="CS21" s="151"/>
      <c r="CT21" s="151"/>
      <c r="CU21" s="151"/>
      <c r="CV21" s="151"/>
      <c r="CW21" s="152"/>
    </row>
    <row r="22" spans="1:101">
      <c r="A22" s="126">
        <f t="shared" si="64"/>
        <v>28</v>
      </c>
      <c r="B22" s="136" t="s">
        <v>48</v>
      </c>
      <c r="C22" s="135">
        <f t="shared" si="65"/>
        <v>28.9</v>
      </c>
      <c r="D22" s="124"/>
      <c r="E22" s="124">
        <f t="shared" si="0"/>
        <v>0</v>
      </c>
      <c r="F22" s="124">
        <f t="shared" si="1"/>
        <v>-7.1428571428571459</v>
      </c>
      <c r="G22" s="124">
        <f t="shared" si="2"/>
        <v>51.020408163265351</v>
      </c>
      <c r="H22" s="124">
        <f t="shared" si="3"/>
        <v>0</v>
      </c>
      <c r="I22" s="124"/>
      <c r="J22" s="124">
        <f t="shared" si="4"/>
        <v>0</v>
      </c>
      <c r="K22" s="124">
        <f t="shared" si="5"/>
        <v>-4.3333333333333357</v>
      </c>
      <c r="L22" s="124">
        <f t="shared" si="6"/>
        <v>18.7777777777778</v>
      </c>
      <c r="M22" s="124">
        <f t="shared" si="7"/>
        <v>0</v>
      </c>
      <c r="N22" s="124"/>
      <c r="O22" s="124">
        <f t="shared" si="8"/>
        <v>0</v>
      </c>
      <c r="P22" s="124">
        <f t="shared" si="9"/>
        <v>-3.1000000000000014</v>
      </c>
      <c r="Q22" s="124">
        <f t="shared" si="10"/>
        <v>9.6100000000000083</v>
      </c>
      <c r="R22" s="124">
        <f t="shared" si="11"/>
        <v>0</v>
      </c>
      <c r="S22" s="124"/>
      <c r="T22" s="124">
        <f t="shared" si="12"/>
        <v>0</v>
      </c>
      <c r="U22" s="124">
        <f t="shared" si="13"/>
        <v>-1.5384615384615401</v>
      </c>
      <c r="V22" s="124">
        <f t="shared" si="14"/>
        <v>2.3668639053254488</v>
      </c>
      <c r="W22" s="124">
        <f t="shared" si="15"/>
        <v>0</v>
      </c>
      <c r="X22" s="124">
        <v>10</v>
      </c>
      <c r="Y22" s="124">
        <f t="shared" si="16"/>
        <v>285</v>
      </c>
      <c r="Z22" s="124">
        <f t="shared" si="17"/>
        <v>-0.83333333333333215</v>
      </c>
      <c r="AA22" s="124">
        <f t="shared" si="18"/>
        <v>0.69444444444444242</v>
      </c>
      <c r="AB22" s="124">
        <f t="shared" si="19"/>
        <v>6.9444444444444242</v>
      </c>
      <c r="AC22" s="124">
        <v>13</v>
      </c>
      <c r="AD22" s="124">
        <f t="shared" si="20"/>
        <v>370.5</v>
      </c>
      <c r="AE22" s="124">
        <f t="shared" si="21"/>
        <v>0.56666666666666643</v>
      </c>
      <c r="AF22" s="124">
        <f t="shared" si="22"/>
        <v>0.32111111111111085</v>
      </c>
      <c r="AG22" s="124">
        <f t="shared" si="23"/>
        <v>4.1744444444444406</v>
      </c>
      <c r="AH22" s="124"/>
      <c r="AI22" s="124">
        <f t="shared" si="24"/>
        <v>0</v>
      </c>
      <c r="AJ22" s="124">
        <f t="shared" si="25"/>
        <v>1.5</v>
      </c>
      <c r="AK22" s="124">
        <f t="shared" si="26"/>
        <v>2.25</v>
      </c>
      <c r="AL22" s="124">
        <f t="shared" si="27"/>
        <v>0</v>
      </c>
      <c r="AM22" s="124"/>
      <c r="AN22" s="124">
        <f t="shared" si="28"/>
        <v>0</v>
      </c>
      <c r="AO22" s="124">
        <f t="shared" si="29"/>
        <v>1.8999999999999986</v>
      </c>
      <c r="AP22" s="124">
        <f t="shared" si="30"/>
        <v>3.6099999999999945</v>
      </c>
      <c r="AQ22" s="124">
        <f t="shared" si="31"/>
        <v>0</v>
      </c>
      <c r="AR22" s="124"/>
      <c r="AS22" s="124">
        <f t="shared" si="32"/>
        <v>0</v>
      </c>
      <c r="AT22" s="124">
        <f t="shared" si="33"/>
        <v>2.7600000000000016</v>
      </c>
      <c r="AU22" s="124">
        <f t="shared" si="34"/>
        <v>7.6176000000000084</v>
      </c>
      <c r="AV22" s="124">
        <f t="shared" si="35"/>
        <v>0</v>
      </c>
      <c r="AW22" s="124"/>
      <c r="AX22" s="124">
        <f t="shared" si="36"/>
        <v>0</v>
      </c>
      <c r="AY22" s="124">
        <f t="shared" si="37"/>
        <v>3.466666666666665</v>
      </c>
      <c r="AZ22" s="124">
        <f t="shared" si="38"/>
        <v>12.017777777777766</v>
      </c>
      <c r="BA22" s="124">
        <f t="shared" si="39"/>
        <v>0</v>
      </c>
      <c r="BB22" s="124"/>
      <c r="BC22" s="124">
        <f t="shared" si="40"/>
        <v>0</v>
      </c>
      <c r="BD22" s="124">
        <f t="shared" si="41"/>
        <v>4.6999999999999993</v>
      </c>
      <c r="BE22" s="124">
        <f t="shared" si="42"/>
        <v>22.089999999999993</v>
      </c>
      <c r="BF22" s="124">
        <f t="shared" si="43"/>
        <v>0</v>
      </c>
      <c r="BG22" s="124"/>
      <c r="BH22" s="124">
        <f t="shared" si="44"/>
        <v>0</v>
      </c>
      <c r="BI22" s="124">
        <f t="shared" si="45"/>
        <v>4.7666666666666657</v>
      </c>
      <c r="BJ22" s="124">
        <f t="shared" si="46"/>
        <v>22.721111111111103</v>
      </c>
      <c r="BK22" s="124">
        <f t="shared" si="47"/>
        <v>0</v>
      </c>
      <c r="BL22" s="124"/>
      <c r="BM22" s="124">
        <f t="shared" si="48"/>
        <v>0</v>
      </c>
      <c r="BN22" s="124">
        <f t="shared" si="49"/>
        <v>5.6999999999999993</v>
      </c>
      <c r="BO22" s="124">
        <f t="shared" si="50"/>
        <v>32.489999999999995</v>
      </c>
      <c r="BP22" s="124">
        <f t="shared" si="51"/>
        <v>0</v>
      </c>
      <c r="BQ22" s="124"/>
      <c r="BR22" s="124">
        <f t="shared" si="52"/>
        <v>0</v>
      </c>
      <c r="BS22" s="124">
        <f t="shared" si="53"/>
        <v>6.8333333333333321</v>
      </c>
      <c r="BT22" s="124">
        <f t="shared" si="54"/>
        <v>46.694444444444429</v>
      </c>
      <c r="BU22" s="124">
        <f t="shared" si="55"/>
        <v>0</v>
      </c>
      <c r="BV22" s="124"/>
      <c r="BW22" s="124">
        <f t="shared" si="56"/>
        <v>0</v>
      </c>
      <c r="BX22" s="124">
        <f t="shared" si="57"/>
        <v>8.3999999999999986</v>
      </c>
      <c r="BY22" s="124">
        <f t="shared" si="58"/>
        <v>70.559999999999974</v>
      </c>
      <c r="BZ22" s="124">
        <f t="shared" si="59"/>
        <v>0</v>
      </c>
      <c r="CA22" s="123"/>
      <c r="CB22" s="124">
        <f t="shared" si="60"/>
        <v>0</v>
      </c>
      <c r="CC22" s="124">
        <f t="shared" si="61"/>
        <v>12.02</v>
      </c>
      <c r="CD22" s="124">
        <f t="shared" si="62"/>
        <v>144.4804</v>
      </c>
      <c r="CE22" s="123">
        <f t="shared" si="63"/>
        <v>0</v>
      </c>
      <c r="CG22" s="151"/>
      <c r="CH22" s="151"/>
      <c r="CI22" s="151"/>
      <c r="CJ22" s="151"/>
      <c r="CK22" s="151"/>
      <c r="CL22" s="151"/>
      <c r="CM22" s="151"/>
      <c r="CN22" s="151"/>
      <c r="CO22" s="151"/>
      <c r="CP22" s="151"/>
      <c r="CQ22" s="151"/>
      <c r="CR22" s="151"/>
      <c r="CS22" s="151"/>
      <c r="CT22" s="151"/>
      <c r="CU22" s="151"/>
      <c r="CV22" s="151"/>
      <c r="CW22" s="152"/>
    </row>
    <row r="23" spans="1:101">
      <c r="A23" s="126">
        <f t="shared" si="64"/>
        <v>29</v>
      </c>
      <c r="B23" s="136" t="s">
        <v>48</v>
      </c>
      <c r="C23" s="135">
        <f t="shared" si="65"/>
        <v>29.9</v>
      </c>
      <c r="D23" s="124"/>
      <c r="E23" s="124">
        <f t="shared" si="0"/>
        <v>0</v>
      </c>
      <c r="F23" s="124">
        <f t="shared" si="1"/>
        <v>-6.1428571428571459</v>
      </c>
      <c r="G23" s="124">
        <f t="shared" si="2"/>
        <v>37.734693877551059</v>
      </c>
      <c r="H23" s="124">
        <f t="shared" si="3"/>
        <v>0</v>
      </c>
      <c r="I23" s="124"/>
      <c r="J23" s="124">
        <f t="shared" si="4"/>
        <v>0</v>
      </c>
      <c r="K23" s="124">
        <f t="shared" si="5"/>
        <v>-3.3333333333333357</v>
      </c>
      <c r="L23" s="124">
        <f t="shared" si="6"/>
        <v>11.111111111111127</v>
      </c>
      <c r="M23" s="124">
        <f t="shared" si="7"/>
        <v>0</v>
      </c>
      <c r="N23" s="124"/>
      <c r="O23" s="124">
        <f t="shared" si="8"/>
        <v>0</v>
      </c>
      <c r="P23" s="124">
        <f t="shared" si="9"/>
        <v>-2.1000000000000014</v>
      </c>
      <c r="Q23" s="124">
        <f t="shared" si="10"/>
        <v>4.4100000000000064</v>
      </c>
      <c r="R23" s="124">
        <f t="shared" si="11"/>
        <v>0</v>
      </c>
      <c r="S23" s="124">
        <v>7</v>
      </c>
      <c r="T23" s="124">
        <f t="shared" si="12"/>
        <v>206.5</v>
      </c>
      <c r="U23" s="124">
        <f t="shared" si="13"/>
        <v>-0.5384615384615401</v>
      </c>
      <c r="V23" s="124">
        <f t="shared" si="14"/>
        <v>0.28994082840236862</v>
      </c>
      <c r="W23" s="124">
        <f t="shared" si="15"/>
        <v>2.0295857988165804</v>
      </c>
      <c r="X23" s="124">
        <v>13</v>
      </c>
      <c r="Y23" s="124">
        <f t="shared" si="16"/>
        <v>383.5</v>
      </c>
      <c r="Z23" s="124">
        <f t="shared" si="17"/>
        <v>0.16666666666666785</v>
      </c>
      <c r="AA23" s="124">
        <f t="shared" si="18"/>
        <v>2.7777777777778172E-2</v>
      </c>
      <c r="AB23" s="124">
        <f t="shared" si="19"/>
        <v>0.36111111111111621</v>
      </c>
      <c r="AC23" s="124"/>
      <c r="AD23" s="124">
        <f t="shared" si="20"/>
        <v>0</v>
      </c>
      <c r="AE23" s="124">
        <f t="shared" si="21"/>
        <v>1.5666666666666664</v>
      </c>
      <c r="AF23" s="124">
        <f t="shared" si="22"/>
        <v>2.4544444444444435</v>
      </c>
      <c r="AG23" s="124">
        <f t="shared" si="23"/>
        <v>0</v>
      </c>
      <c r="AH23" s="124"/>
      <c r="AI23" s="124">
        <f t="shared" si="24"/>
        <v>0</v>
      </c>
      <c r="AJ23" s="124">
        <f t="shared" si="25"/>
        <v>2.5</v>
      </c>
      <c r="AK23" s="124">
        <f t="shared" si="26"/>
        <v>6.25</v>
      </c>
      <c r="AL23" s="124">
        <f t="shared" si="27"/>
        <v>0</v>
      </c>
      <c r="AM23" s="124"/>
      <c r="AN23" s="124">
        <f t="shared" si="28"/>
        <v>0</v>
      </c>
      <c r="AO23" s="124">
        <f t="shared" si="29"/>
        <v>2.8999999999999986</v>
      </c>
      <c r="AP23" s="124">
        <f t="shared" si="30"/>
        <v>8.4099999999999913</v>
      </c>
      <c r="AQ23" s="124">
        <f t="shared" si="31"/>
        <v>0</v>
      </c>
      <c r="AR23" s="124"/>
      <c r="AS23" s="124">
        <f t="shared" si="32"/>
        <v>0</v>
      </c>
      <c r="AT23" s="124">
        <f t="shared" si="33"/>
        <v>3.7600000000000016</v>
      </c>
      <c r="AU23" s="124">
        <f t="shared" si="34"/>
        <v>14.137600000000011</v>
      </c>
      <c r="AV23" s="124">
        <f t="shared" si="35"/>
        <v>0</v>
      </c>
      <c r="AW23" s="124"/>
      <c r="AX23" s="124">
        <f t="shared" si="36"/>
        <v>0</v>
      </c>
      <c r="AY23" s="124">
        <f t="shared" si="37"/>
        <v>4.466666666666665</v>
      </c>
      <c r="AZ23" s="124">
        <f t="shared" si="38"/>
        <v>19.951111111111096</v>
      </c>
      <c r="BA23" s="124">
        <f t="shared" si="39"/>
        <v>0</v>
      </c>
      <c r="BB23" s="124"/>
      <c r="BC23" s="124">
        <f t="shared" si="40"/>
        <v>0</v>
      </c>
      <c r="BD23" s="124">
        <f t="shared" si="41"/>
        <v>5.6999999999999993</v>
      </c>
      <c r="BE23" s="124">
        <f t="shared" si="42"/>
        <v>32.489999999999995</v>
      </c>
      <c r="BF23" s="124">
        <f t="shared" si="43"/>
        <v>0</v>
      </c>
      <c r="BG23" s="124"/>
      <c r="BH23" s="124">
        <f t="shared" si="44"/>
        <v>0</v>
      </c>
      <c r="BI23" s="124">
        <f t="shared" si="45"/>
        <v>5.7666666666666657</v>
      </c>
      <c r="BJ23" s="124">
        <f t="shared" si="46"/>
        <v>33.254444444444431</v>
      </c>
      <c r="BK23" s="124">
        <f t="shared" si="47"/>
        <v>0</v>
      </c>
      <c r="BL23" s="124"/>
      <c r="BM23" s="124">
        <f t="shared" si="48"/>
        <v>0</v>
      </c>
      <c r="BN23" s="124">
        <f t="shared" si="49"/>
        <v>6.6999999999999993</v>
      </c>
      <c r="BO23" s="124">
        <f t="shared" si="50"/>
        <v>44.889999999999993</v>
      </c>
      <c r="BP23" s="124">
        <f t="shared" si="51"/>
        <v>0</v>
      </c>
      <c r="BQ23" s="124"/>
      <c r="BR23" s="124">
        <f t="shared" si="52"/>
        <v>0</v>
      </c>
      <c r="BS23" s="124">
        <f t="shared" si="53"/>
        <v>7.8333333333333321</v>
      </c>
      <c r="BT23" s="124">
        <f t="shared" si="54"/>
        <v>61.361111111111093</v>
      </c>
      <c r="BU23" s="124">
        <f t="shared" si="55"/>
        <v>0</v>
      </c>
      <c r="BV23" s="124"/>
      <c r="BW23" s="124">
        <f t="shared" si="56"/>
        <v>0</v>
      </c>
      <c r="BX23" s="124">
        <f t="shared" si="57"/>
        <v>9.3999999999999986</v>
      </c>
      <c r="BY23" s="124">
        <f t="shared" si="58"/>
        <v>88.359999999999971</v>
      </c>
      <c r="BZ23" s="124">
        <f t="shared" si="59"/>
        <v>0</v>
      </c>
      <c r="CA23" s="123"/>
      <c r="CB23" s="124">
        <f t="shared" si="60"/>
        <v>0</v>
      </c>
      <c r="CC23" s="124">
        <f t="shared" si="61"/>
        <v>13.02</v>
      </c>
      <c r="CD23" s="124">
        <f t="shared" si="62"/>
        <v>169.5204</v>
      </c>
      <c r="CE23" s="123">
        <f t="shared" si="63"/>
        <v>0</v>
      </c>
      <c r="CG23" s="151"/>
      <c r="CH23" s="151"/>
      <c r="CI23" s="151"/>
      <c r="CJ23" s="151"/>
      <c r="CK23" s="151"/>
      <c r="CL23" s="151"/>
      <c r="CM23" s="151"/>
      <c r="CN23" s="151"/>
      <c r="CO23" s="151"/>
      <c r="CP23" s="151"/>
      <c r="CQ23" s="151"/>
      <c r="CR23" s="151"/>
      <c r="CS23" s="151"/>
      <c r="CT23" s="151"/>
      <c r="CU23" s="151"/>
      <c r="CV23" s="151"/>
      <c r="CW23" s="152"/>
    </row>
    <row r="24" spans="1:101">
      <c r="A24" s="126">
        <f t="shared" si="64"/>
        <v>30</v>
      </c>
      <c r="B24" s="136" t="s">
        <v>48</v>
      </c>
      <c r="C24" s="135">
        <f t="shared" si="65"/>
        <v>30.9</v>
      </c>
      <c r="D24" s="124"/>
      <c r="E24" s="124">
        <f t="shared" si="0"/>
        <v>0</v>
      </c>
      <c r="F24" s="124">
        <f t="shared" si="1"/>
        <v>-5.1428571428571459</v>
      </c>
      <c r="G24" s="124">
        <f t="shared" si="2"/>
        <v>26.448979591836768</v>
      </c>
      <c r="H24" s="124">
        <f t="shared" si="3"/>
        <v>0</v>
      </c>
      <c r="I24" s="124"/>
      <c r="J24" s="124">
        <f t="shared" si="4"/>
        <v>0</v>
      </c>
      <c r="K24" s="124">
        <f t="shared" si="5"/>
        <v>-2.3333333333333357</v>
      </c>
      <c r="L24" s="124">
        <f t="shared" si="6"/>
        <v>5.4444444444444553</v>
      </c>
      <c r="M24" s="124">
        <f t="shared" si="7"/>
        <v>0</v>
      </c>
      <c r="N24" s="124">
        <v>3</v>
      </c>
      <c r="O24" s="124">
        <f t="shared" si="8"/>
        <v>91.5</v>
      </c>
      <c r="P24" s="124">
        <f t="shared" si="9"/>
        <v>-1.1000000000000014</v>
      </c>
      <c r="Q24" s="124">
        <f t="shared" si="10"/>
        <v>1.2100000000000031</v>
      </c>
      <c r="R24" s="124">
        <f t="shared" si="11"/>
        <v>3.6300000000000092</v>
      </c>
      <c r="S24" s="124">
        <v>5</v>
      </c>
      <c r="T24" s="124">
        <f t="shared" si="12"/>
        <v>152.5</v>
      </c>
      <c r="U24" s="124">
        <f t="shared" si="13"/>
        <v>0.4615384615384599</v>
      </c>
      <c r="V24" s="124">
        <f t="shared" si="14"/>
        <v>0.21301775147928842</v>
      </c>
      <c r="W24" s="124">
        <f t="shared" si="15"/>
        <v>1.065088757396442</v>
      </c>
      <c r="X24" s="124">
        <v>5</v>
      </c>
      <c r="Y24" s="124">
        <f t="shared" si="16"/>
        <v>152.5</v>
      </c>
      <c r="Z24" s="124">
        <f t="shared" si="17"/>
        <v>1.1666666666666679</v>
      </c>
      <c r="AA24" s="124">
        <f t="shared" si="18"/>
        <v>1.3611111111111138</v>
      </c>
      <c r="AB24" s="124">
        <f t="shared" si="19"/>
        <v>6.8055555555555696</v>
      </c>
      <c r="AC24" s="124">
        <v>1</v>
      </c>
      <c r="AD24" s="124">
        <f t="shared" si="20"/>
        <v>30.5</v>
      </c>
      <c r="AE24" s="124">
        <f t="shared" si="21"/>
        <v>2.5666666666666664</v>
      </c>
      <c r="AF24" s="124">
        <f t="shared" si="22"/>
        <v>6.5877777777777764</v>
      </c>
      <c r="AG24" s="124">
        <f t="shared" si="23"/>
        <v>6.5877777777777764</v>
      </c>
      <c r="AH24" s="124"/>
      <c r="AI24" s="124">
        <f t="shared" si="24"/>
        <v>0</v>
      </c>
      <c r="AJ24" s="124">
        <f t="shared" si="25"/>
        <v>3.5</v>
      </c>
      <c r="AK24" s="124">
        <f t="shared" si="26"/>
        <v>12.25</v>
      </c>
      <c r="AL24" s="124">
        <f t="shared" si="27"/>
        <v>0</v>
      </c>
      <c r="AM24" s="124"/>
      <c r="AN24" s="124">
        <f t="shared" si="28"/>
        <v>0</v>
      </c>
      <c r="AO24" s="124">
        <f t="shared" si="29"/>
        <v>3.8999999999999986</v>
      </c>
      <c r="AP24" s="124">
        <f t="shared" si="30"/>
        <v>15.209999999999988</v>
      </c>
      <c r="AQ24" s="124">
        <f t="shared" si="31"/>
        <v>0</v>
      </c>
      <c r="AR24" s="124"/>
      <c r="AS24" s="124">
        <f t="shared" si="32"/>
        <v>0</v>
      </c>
      <c r="AT24" s="124">
        <f t="shared" si="33"/>
        <v>4.7600000000000016</v>
      </c>
      <c r="AU24" s="124">
        <f t="shared" si="34"/>
        <v>22.657600000000016</v>
      </c>
      <c r="AV24" s="124">
        <f t="shared" si="35"/>
        <v>0</v>
      </c>
      <c r="AW24" s="124"/>
      <c r="AX24" s="124">
        <f t="shared" si="36"/>
        <v>0</v>
      </c>
      <c r="AY24" s="124">
        <f t="shared" si="37"/>
        <v>5.466666666666665</v>
      </c>
      <c r="AZ24" s="124">
        <f t="shared" si="38"/>
        <v>29.884444444444426</v>
      </c>
      <c r="BA24" s="124">
        <f t="shared" si="39"/>
        <v>0</v>
      </c>
      <c r="BB24" s="124"/>
      <c r="BC24" s="124">
        <f t="shared" si="40"/>
        <v>0</v>
      </c>
      <c r="BD24" s="124">
        <f t="shared" si="41"/>
        <v>6.6999999999999993</v>
      </c>
      <c r="BE24" s="124">
        <f t="shared" si="42"/>
        <v>44.889999999999993</v>
      </c>
      <c r="BF24" s="124">
        <f t="shared" si="43"/>
        <v>0</v>
      </c>
      <c r="BG24" s="124"/>
      <c r="BH24" s="124">
        <f t="shared" si="44"/>
        <v>0</v>
      </c>
      <c r="BI24" s="124">
        <f t="shared" si="45"/>
        <v>6.7666666666666657</v>
      </c>
      <c r="BJ24" s="124">
        <f t="shared" si="46"/>
        <v>45.787777777777762</v>
      </c>
      <c r="BK24" s="124">
        <f t="shared" si="47"/>
        <v>0</v>
      </c>
      <c r="BL24" s="124"/>
      <c r="BM24" s="124">
        <f t="shared" si="48"/>
        <v>0</v>
      </c>
      <c r="BN24" s="124">
        <f t="shared" si="49"/>
        <v>7.6999999999999993</v>
      </c>
      <c r="BO24" s="124">
        <f t="shared" si="50"/>
        <v>59.289999999999992</v>
      </c>
      <c r="BP24" s="124">
        <f t="shared" si="51"/>
        <v>0</v>
      </c>
      <c r="BQ24" s="124"/>
      <c r="BR24" s="124">
        <f t="shared" si="52"/>
        <v>0</v>
      </c>
      <c r="BS24" s="124">
        <f t="shared" si="53"/>
        <v>8.8333333333333321</v>
      </c>
      <c r="BT24" s="124">
        <f t="shared" si="54"/>
        <v>78.027777777777757</v>
      </c>
      <c r="BU24" s="124">
        <f t="shared" si="55"/>
        <v>0</v>
      </c>
      <c r="BV24" s="124"/>
      <c r="BW24" s="124">
        <f t="shared" si="56"/>
        <v>0</v>
      </c>
      <c r="BX24" s="124">
        <f t="shared" si="57"/>
        <v>10.399999999999999</v>
      </c>
      <c r="BY24" s="124">
        <f t="shared" si="58"/>
        <v>108.15999999999997</v>
      </c>
      <c r="BZ24" s="124">
        <f t="shared" si="59"/>
        <v>0</v>
      </c>
      <c r="CA24" s="123"/>
      <c r="CB24" s="124">
        <f t="shared" si="60"/>
        <v>0</v>
      </c>
      <c r="CC24" s="124">
        <f t="shared" si="61"/>
        <v>14.02</v>
      </c>
      <c r="CD24" s="124">
        <f t="shared" si="62"/>
        <v>196.56039999999999</v>
      </c>
      <c r="CE24" s="123">
        <f t="shared" si="63"/>
        <v>0</v>
      </c>
      <c r="CG24" s="151"/>
      <c r="CH24" s="151"/>
      <c r="CI24" s="151"/>
      <c r="CJ24" s="151"/>
      <c r="CK24" s="151"/>
      <c r="CL24" s="151"/>
      <c r="CM24" s="151"/>
      <c r="CN24" s="151"/>
      <c r="CO24" s="151"/>
      <c r="CP24" s="151"/>
      <c r="CQ24" s="151"/>
      <c r="CR24" s="151"/>
      <c r="CS24" s="151"/>
      <c r="CT24" s="151"/>
      <c r="CU24" s="151"/>
      <c r="CV24" s="151"/>
      <c r="CW24" s="152"/>
    </row>
    <row r="25" spans="1:101">
      <c r="A25" s="126">
        <f t="shared" si="64"/>
        <v>31</v>
      </c>
      <c r="B25" s="136" t="s">
        <v>48</v>
      </c>
      <c r="C25" s="135">
        <f t="shared" si="65"/>
        <v>31.9</v>
      </c>
      <c r="D25" s="124"/>
      <c r="E25" s="124">
        <f t="shared" si="0"/>
        <v>0</v>
      </c>
      <c r="F25" s="124">
        <f t="shared" si="1"/>
        <v>-4.1428571428571459</v>
      </c>
      <c r="G25" s="124">
        <f t="shared" si="2"/>
        <v>17.163265306122476</v>
      </c>
      <c r="H25" s="124">
        <f t="shared" si="3"/>
        <v>0</v>
      </c>
      <c r="I25" s="124">
        <v>1</v>
      </c>
      <c r="J25" s="124">
        <f t="shared" si="4"/>
        <v>31.5</v>
      </c>
      <c r="K25" s="124">
        <f t="shared" si="5"/>
        <v>-1.3333333333333357</v>
      </c>
      <c r="L25" s="124">
        <f t="shared" si="6"/>
        <v>1.7777777777777841</v>
      </c>
      <c r="M25" s="124">
        <f t="shared" si="7"/>
        <v>1.7777777777777841</v>
      </c>
      <c r="N25" s="124">
        <v>3</v>
      </c>
      <c r="O25" s="124">
        <f t="shared" si="8"/>
        <v>94.5</v>
      </c>
      <c r="P25" s="124">
        <f t="shared" si="9"/>
        <v>-0.10000000000000142</v>
      </c>
      <c r="Q25" s="124">
        <f t="shared" si="10"/>
        <v>1.0000000000000285E-2</v>
      </c>
      <c r="R25" s="124">
        <f t="shared" si="11"/>
        <v>3.0000000000000852E-2</v>
      </c>
      <c r="S25" s="124">
        <v>1</v>
      </c>
      <c r="T25" s="124">
        <f t="shared" si="12"/>
        <v>31.5</v>
      </c>
      <c r="U25" s="124">
        <f t="shared" si="13"/>
        <v>1.4615384615384599</v>
      </c>
      <c r="V25" s="124">
        <f t="shared" si="14"/>
        <v>2.1360946745562082</v>
      </c>
      <c r="W25" s="124">
        <f t="shared" si="15"/>
        <v>2.1360946745562082</v>
      </c>
      <c r="X25" s="124">
        <v>1</v>
      </c>
      <c r="Y25" s="124">
        <f t="shared" si="16"/>
        <v>31.5</v>
      </c>
      <c r="Z25" s="124">
        <f t="shared" si="17"/>
        <v>2.1666666666666679</v>
      </c>
      <c r="AA25" s="124">
        <f t="shared" si="18"/>
        <v>4.69444444444445</v>
      </c>
      <c r="AB25" s="124">
        <f t="shared" si="19"/>
        <v>4.69444444444445</v>
      </c>
      <c r="AC25" s="124"/>
      <c r="AD25" s="124">
        <f t="shared" si="20"/>
        <v>0</v>
      </c>
      <c r="AE25" s="124">
        <f t="shared" si="21"/>
        <v>3.5666666666666664</v>
      </c>
      <c r="AF25" s="124">
        <f t="shared" si="22"/>
        <v>12.72111111111111</v>
      </c>
      <c r="AG25" s="124">
        <f t="shared" si="23"/>
        <v>0</v>
      </c>
      <c r="AH25" s="124"/>
      <c r="AI25" s="124">
        <f t="shared" si="24"/>
        <v>0</v>
      </c>
      <c r="AJ25" s="124">
        <f t="shared" si="25"/>
        <v>4.5</v>
      </c>
      <c r="AK25" s="124">
        <f t="shared" si="26"/>
        <v>20.25</v>
      </c>
      <c r="AL25" s="124">
        <f t="shared" si="27"/>
        <v>0</v>
      </c>
      <c r="AM25" s="124"/>
      <c r="AN25" s="124">
        <f t="shared" si="28"/>
        <v>0</v>
      </c>
      <c r="AO25" s="124">
        <f t="shared" si="29"/>
        <v>4.8999999999999986</v>
      </c>
      <c r="AP25" s="124">
        <f t="shared" si="30"/>
        <v>24.009999999999987</v>
      </c>
      <c r="AQ25" s="124">
        <f t="shared" si="31"/>
        <v>0</v>
      </c>
      <c r="AR25" s="124"/>
      <c r="AS25" s="124">
        <f t="shared" si="32"/>
        <v>0</v>
      </c>
      <c r="AT25" s="124">
        <f t="shared" si="33"/>
        <v>5.7600000000000016</v>
      </c>
      <c r="AU25" s="124">
        <f t="shared" si="34"/>
        <v>33.17760000000002</v>
      </c>
      <c r="AV25" s="124">
        <f t="shared" si="35"/>
        <v>0</v>
      </c>
      <c r="AW25" s="124"/>
      <c r="AX25" s="124">
        <f t="shared" si="36"/>
        <v>0</v>
      </c>
      <c r="AY25" s="124">
        <f t="shared" si="37"/>
        <v>6.466666666666665</v>
      </c>
      <c r="AZ25" s="124">
        <f t="shared" si="38"/>
        <v>41.817777777777756</v>
      </c>
      <c r="BA25" s="124">
        <f t="shared" si="39"/>
        <v>0</v>
      </c>
      <c r="BB25" s="124"/>
      <c r="BC25" s="124">
        <f t="shared" si="40"/>
        <v>0</v>
      </c>
      <c r="BD25" s="124">
        <f t="shared" si="41"/>
        <v>7.6999999999999993</v>
      </c>
      <c r="BE25" s="124">
        <f t="shared" si="42"/>
        <v>59.289999999999992</v>
      </c>
      <c r="BF25" s="124">
        <f t="shared" si="43"/>
        <v>0</v>
      </c>
      <c r="BG25" s="124"/>
      <c r="BH25" s="124">
        <f t="shared" si="44"/>
        <v>0</v>
      </c>
      <c r="BI25" s="124">
        <f t="shared" si="45"/>
        <v>7.7666666666666657</v>
      </c>
      <c r="BJ25" s="124">
        <f t="shared" si="46"/>
        <v>60.321111111111094</v>
      </c>
      <c r="BK25" s="124">
        <f t="shared" si="47"/>
        <v>0</v>
      </c>
      <c r="BL25" s="124"/>
      <c r="BM25" s="124">
        <f t="shared" si="48"/>
        <v>0</v>
      </c>
      <c r="BN25" s="124">
        <f t="shared" si="49"/>
        <v>8.6999999999999993</v>
      </c>
      <c r="BO25" s="124">
        <f t="shared" si="50"/>
        <v>75.689999999999984</v>
      </c>
      <c r="BP25" s="124">
        <f t="shared" si="51"/>
        <v>0</v>
      </c>
      <c r="BQ25" s="124"/>
      <c r="BR25" s="124">
        <f t="shared" si="52"/>
        <v>0</v>
      </c>
      <c r="BS25" s="124">
        <f t="shared" si="53"/>
        <v>9.8333333333333321</v>
      </c>
      <c r="BT25" s="124">
        <f t="shared" si="54"/>
        <v>96.694444444444414</v>
      </c>
      <c r="BU25" s="124">
        <f t="shared" si="55"/>
        <v>0</v>
      </c>
      <c r="BV25" s="124"/>
      <c r="BW25" s="124">
        <f t="shared" si="56"/>
        <v>0</v>
      </c>
      <c r="BX25" s="124">
        <f t="shared" si="57"/>
        <v>11.399999999999999</v>
      </c>
      <c r="BY25" s="124">
        <f t="shared" si="58"/>
        <v>129.95999999999998</v>
      </c>
      <c r="BZ25" s="124">
        <f t="shared" si="59"/>
        <v>0</v>
      </c>
      <c r="CA25" s="123"/>
      <c r="CB25" s="124">
        <f t="shared" si="60"/>
        <v>0</v>
      </c>
      <c r="CC25" s="124">
        <f t="shared" si="61"/>
        <v>15.02</v>
      </c>
      <c r="CD25" s="124">
        <f t="shared" si="62"/>
        <v>225.60039999999998</v>
      </c>
      <c r="CE25" s="123">
        <f t="shared" si="63"/>
        <v>0</v>
      </c>
      <c r="CG25" s="151"/>
      <c r="CH25" s="151"/>
      <c r="CI25" s="151"/>
      <c r="CJ25" s="151"/>
      <c r="CK25" s="151"/>
      <c r="CL25" s="151"/>
      <c r="CM25" s="151"/>
      <c r="CN25" s="151"/>
      <c r="CO25" s="151"/>
      <c r="CP25" s="151"/>
      <c r="CQ25" s="151"/>
      <c r="CR25" s="151"/>
      <c r="CS25" s="151"/>
      <c r="CT25" s="151"/>
      <c r="CU25" s="151"/>
      <c r="CV25" s="151"/>
      <c r="CW25" s="152"/>
    </row>
    <row r="26" spans="1:101">
      <c r="A26" s="126">
        <f t="shared" si="64"/>
        <v>32</v>
      </c>
      <c r="B26" s="136" t="s">
        <v>48</v>
      </c>
      <c r="C26" s="135">
        <f t="shared" si="65"/>
        <v>32.9</v>
      </c>
      <c r="D26" s="124"/>
      <c r="E26" s="124">
        <f t="shared" si="0"/>
        <v>0</v>
      </c>
      <c r="F26" s="124">
        <f t="shared" si="1"/>
        <v>-3.1428571428571459</v>
      </c>
      <c r="G26" s="124">
        <f t="shared" si="2"/>
        <v>9.8775510204081822</v>
      </c>
      <c r="H26" s="124">
        <f t="shared" si="3"/>
        <v>0</v>
      </c>
      <c r="I26" s="124">
        <v>4</v>
      </c>
      <c r="J26" s="124">
        <f t="shared" si="4"/>
        <v>130</v>
      </c>
      <c r="K26" s="124">
        <f t="shared" si="5"/>
        <v>-0.3333333333333357</v>
      </c>
      <c r="L26" s="124">
        <f t="shared" si="6"/>
        <v>0.11111111111111269</v>
      </c>
      <c r="M26" s="124">
        <f t="shared" si="7"/>
        <v>0.44444444444445075</v>
      </c>
      <c r="N26" s="124">
        <v>4</v>
      </c>
      <c r="O26" s="124">
        <f t="shared" si="8"/>
        <v>130</v>
      </c>
      <c r="P26" s="124">
        <f t="shared" si="9"/>
        <v>0.89999999999999858</v>
      </c>
      <c r="Q26" s="124">
        <f t="shared" si="10"/>
        <v>0.80999999999999739</v>
      </c>
      <c r="R26" s="124">
        <f t="shared" si="11"/>
        <v>3.2399999999999896</v>
      </c>
      <c r="S26" s="124"/>
      <c r="T26" s="124">
        <f t="shared" si="12"/>
        <v>0</v>
      </c>
      <c r="U26" s="124">
        <f t="shared" si="13"/>
        <v>2.4615384615384599</v>
      </c>
      <c r="V26" s="124">
        <f t="shared" si="14"/>
        <v>6.059171597633128</v>
      </c>
      <c r="W26" s="124">
        <f t="shared" si="15"/>
        <v>0</v>
      </c>
      <c r="X26" s="124"/>
      <c r="Y26" s="124">
        <f t="shared" si="16"/>
        <v>0</v>
      </c>
      <c r="Z26" s="124">
        <f t="shared" si="17"/>
        <v>3.1666666666666679</v>
      </c>
      <c r="AA26" s="124">
        <f t="shared" si="18"/>
        <v>10.027777777777786</v>
      </c>
      <c r="AB26" s="124">
        <f t="shared" si="19"/>
        <v>0</v>
      </c>
      <c r="AC26" s="124"/>
      <c r="AD26" s="124">
        <f t="shared" si="20"/>
        <v>0</v>
      </c>
      <c r="AE26" s="124">
        <f t="shared" si="21"/>
        <v>4.5666666666666664</v>
      </c>
      <c r="AF26" s="124">
        <f t="shared" si="22"/>
        <v>20.854444444444443</v>
      </c>
      <c r="AG26" s="124">
        <f t="shared" si="23"/>
        <v>0</v>
      </c>
      <c r="AH26" s="124"/>
      <c r="AI26" s="124">
        <f t="shared" si="24"/>
        <v>0</v>
      </c>
      <c r="AJ26" s="124">
        <f t="shared" si="25"/>
        <v>5.5</v>
      </c>
      <c r="AK26" s="124">
        <f t="shared" si="26"/>
        <v>30.25</v>
      </c>
      <c r="AL26" s="124">
        <f t="shared" si="27"/>
        <v>0</v>
      </c>
      <c r="AM26" s="124"/>
      <c r="AN26" s="124">
        <f t="shared" si="28"/>
        <v>0</v>
      </c>
      <c r="AO26" s="124">
        <f t="shared" si="29"/>
        <v>5.8999999999999986</v>
      </c>
      <c r="AP26" s="124">
        <f t="shared" si="30"/>
        <v>34.809999999999981</v>
      </c>
      <c r="AQ26" s="124">
        <f t="shared" si="31"/>
        <v>0</v>
      </c>
      <c r="AR26" s="124"/>
      <c r="AS26" s="124">
        <f t="shared" si="32"/>
        <v>0</v>
      </c>
      <c r="AT26" s="124">
        <f t="shared" si="33"/>
        <v>6.7600000000000016</v>
      </c>
      <c r="AU26" s="124">
        <f t="shared" si="34"/>
        <v>45.697600000000023</v>
      </c>
      <c r="AV26" s="124">
        <f t="shared" si="35"/>
        <v>0</v>
      </c>
      <c r="AW26" s="124"/>
      <c r="AX26" s="124">
        <f t="shared" si="36"/>
        <v>0</v>
      </c>
      <c r="AY26" s="124">
        <f t="shared" si="37"/>
        <v>7.466666666666665</v>
      </c>
      <c r="AZ26" s="124">
        <f t="shared" si="38"/>
        <v>55.751111111111086</v>
      </c>
      <c r="BA26" s="124">
        <f t="shared" si="39"/>
        <v>0</v>
      </c>
      <c r="BB26" s="124"/>
      <c r="BC26" s="124">
        <f t="shared" si="40"/>
        <v>0</v>
      </c>
      <c r="BD26" s="124">
        <f t="shared" si="41"/>
        <v>8.6999999999999993</v>
      </c>
      <c r="BE26" s="124">
        <f t="shared" si="42"/>
        <v>75.689999999999984</v>
      </c>
      <c r="BF26" s="124">
        <f t="shared" si="43"/>
        <v>0</v>
      </c>
      <c r="BG26" s="124"/>
      <c r="BH26" s="124">
        <f t="shared" si="44"/>
        <v>0</v>
      </c>
      <c r="BI26" s="124">
        <f t="shared" si="45"/>
        <v>8.7666666666666657</v>
      </c>
      <c r="BJ26" s="124">
        <f t="shared" si="46"/>
        <v>76.854444444444425</v>
      </c>
      <c r="BK26" s="124">
        <f t="shared" si="47"/>
        <v>0</v>
      </c>
      <c r="BL26" s="124"/>
      <c r="BM26" s="124">
        <f t="shared" si="48"/>
        <v>0</v>
      </c>
      <c r="BN26" s="124">
        <f t="shared" si="49"/>
        <v>9.6999999999999993</v>
      </c>
      <c r="BO26" s="124">
        <f t="shared" si="50"/>
        <v>94.089999999999989</v>
      </c>
      <c r="BP26" s="124">
        <f t="shared" si="51"/>
        <v>0</v>
      </c>
      <c r="BQ26" s="124"/>
      <c r="BR26" s="124">
        <f t="shared" si="52"/>
        <v>0</v>
      </c>
      <c r="BS26" s="124">
        <f t="shared" si="53"/>
        <v>10.833333333333332</v>
      </c>
      <c r="BT26" s="124">
        <f t="shared" si="54"/>
        <v>117.36111111111109</v>
      </c>
      <c r="BU26" s="124">
        <f t="shared" si="55"/>
        <v>0</v>
      </c>
      <c r="BV26" s="124"/>
      <c r="BW26" s="124">
        <f t="shared" si="56"/>
        <v>0</v>
      </c>
      <c r="BX26" s="124">
        <f t="shared" si="57"/>
        <v>12.399999999999999</v>
      </c>
      <c r="BY26" s="124">
        <f t="shared" si="58"/>
        <v>153.75999999999996</v>
      </c>
      <c r="BZ26" s="124">
        <f t="shared" si="59"/>
        <v>0</v>
      </c>
      <c r="CA26" s="123"/>
      <c r="CB26" s="124">
        <f t="shared" si="60"/>
        <v>0</v>
      </c>
      <c r="CC26" s="124">
        <f t="shared" si="61"/>
        <v>16.02</v>
      </c>
      <c r="CD26" s="124">
        <f t="shared" si="62"/>
        <v>256.6404</v>
      </c>
      <c r="CE26" s="123">
        <f t="shared" si="63"/>
        <v>0</v>
      </c>
      <c r="CG26" s="151"/>
      <c r="CH26" s="151"/>
      <c r="CI26" s="151"/>
      <c r="CJ26" s="151"/>
      <c r="CK26" s="151"/>
      <c r="CL26" s="151"/>
      <c r="CM26" s="151"/>
      <c r="CN26" s="151"/>
      <c r="CO26" s="151"/>
      <c r="CP26" s="151"/>
      <c r="CQ26" s="151"/>
      <c r="CR26" s="151"/>
      <c r="CS26" s="151"/>
      <c r="CT26" s="151"/>
      <c r="CU26" s="151"/>
      <c r="CV26" s="151"/>
      <c r="CW26" s="152"/>
    </row>
    <row r="27" spans="1:101">
      <c r="A27" s="126">
        <f t="shared" si="64"/>
        <v>33</v>
      </c>
      <c r="B27" s="136" t="s">
        <v>48</v>
      </c>
      <c r="C27" s="135">
        <f t="shared" si="65"/>
        <v>33.9</v>
      </c>
      <c r="D27" s="124">
        <v>2</v>
      </c>
      <c r="E27" s="124">
        <f t="shared" si="0"/>
        <v>67</v>
      </c>
      <c r="F27" s="124">
        <f t="shared" si="1"/>
        <v>-2.1428571428571459</v>
      </c>
      <c r="G27" s="124">
        <f t="shared" si="2"/>
        <v>4.5918367346938904</v>
      </c>
      <c r="H27" s="124">
        <f t="shared" si="3"/>
        <v>9.1836734693877808</v>
      </c>
      <c r="I27" s="124">
        <v>4</v>
      </c>
      <c r="J27" s="124">
        <f t="shared" si="4"/>
        <v>134</v>
      </c>
      <c r="K27" s="124">
        <f t="shared" si="5"/>
        <v>0.6666666666666643</v>
      </c>
      <c r="L27" s="124">
        <f t="shared" si="6"/>
        <v>0.44444444444444131</v>
      </c>
      <c r="M27" s="124">
        <f t="shared" si="7"/>
        <v>1.7777777777777652</v>
      </c>
      <c r="N27" s="124"/>
      <c r="O27" s="124">
        <f t="shared" si="8"/>
        <v>0</v>
      </c>
      <c r="P27" s="124">
        <f t="shared" si="9"/>
        <v>1.8999999999999986</v>
      </c>
      <c r="Q27" s="124">
        <f t="shared" si="10"/>
        <v>3.6099999999999945</v>
      </c>
      <c r="R27" s="124">
        <f t="shared" si="11"/>
        <v>0</v>
      </c>
      <c r="S27" s="124"/>
      <c r="T27" s="124">
        <f t="shared" si="12"/>
        <v>0</v>
      </c>
      <c r="U27" s="124">
        <f t="shared" si="13"/>
        <v>3.4615384615384599</v>
      </c>
      <c r="V27" s="124">
        <f t="shared" si="14"/>
        <v>11.982248520710048</v>
      </c>
      <c r="W27" s="124">
        <f t="shared" si="15"/>
        <v>0</v>
      </c>
      <c r="X27" s="124"/>
      <c r="Y27" s="124">
        <f t="shared" si="16"/>
        <v>0</v>
      </c>
      <c r="Z27" s="124">
        <f t="shared" si="17"/>
        <v>4.1666666666666679</v>
      </c>
      <c r="AA27" s="124">
        <f t="shared" si="18"/>
        <v>17.361111111111121</v>
      </c>
      <c r="AB27" s="124">
        <f t="shared" si="19"/>
        <v>0</v>
      </c>
      <c r="AC27" s="124"/>
      <c r="AD27" s="124">
        <f t="shared" si="20"/>
        <v>0</v>
      </c>
      <c r="AE27" s="124">
        <f t="shared" si="21"/>
        <v>5.5666666666666664</v>
      </c>
      <c r="AF27" s="124">
        <f t="shared" si="22"/>
        <v>30.987777777777776</v>
      </c>
      <c r="AG27" s="124">
        <f t="shared" si="23"/>
        <v>0</v>
      </c>
      <c r="AH27" s="124"/>
      <c r="AI27" s="124">
        <f t="shared" si="24"/>
        <v>0</v>
      </c>
      <c r="AJ27" s="124">
        <f t="shared" si="25"/>
        <v>6.5</v>
      </c>
      <c r="AK27" s="124">
        <f t="shared" si="26"/>
        <v>42.25</v>
      </c>
      <c r="AL27" s="124">
        <f t="shared" si="27"/>
        <v>0</v>
      </c>
      <c r="AM27" s="124"/>
      <c r="AN27" s="124">
        <f t="shared" si="28"/>
        <v>0</v>
      </c>
      <c r="AO27" s="124">
        <f t="shared" si="29"/>
        <v>6.8999999999999986</v>
      </c>
      <c r="AP27" s="124">
        <f t="shared" si="30"/>
        <v>47.609999999999978</v>
      </c>
      <c r="AQ27" s="124">
        <f t="shared" si="31"/>
        <v>0</v>
      </c>
      <c r="AR27" s="124"/>
      <c r="AS27" s="124">
        <f t="shared" si="32"/>
        <v>0</v>
      </c>
      <c r="AT27" s="124">
        <f t="shared" si="33"/>
        <v>7.7600000000000016</v>
      </c>
      <c r="AU27" s="124">
        <f t="shared" si="34"/>
        <v>60.217600000000026</v>
      </c>
      <c r="AV27" s="124">
        <f t="shared" si="35"/>
        <v>0</v>
      </c>
      <c r="AW27" s="124"/>
      <c r="AX27" s="124">
        <f t="shared" si="36"/>
        <v>0</v>
      </c>
      <c r="AY27" s="124">
        <f t="shared" si="37"/>
        <v>8.466666666666665</v>
      </c>
      <c r="AZ27" s="124">
        <f t="shared" si="38"/>
        <v>71.684444444444409</v>
      </c>
      <c r="BA27" s="124">
        <f t="shared" si="39"/>
        <v>0</v>
      </c>
      <c r="BB27" s="124"/>
      <c r="BC27" s="124">
        <f t="shared" si="40"/>
        <v>0</v>
      </c>
      <c r="BD27" s="124">
        <f t="shared" si="41"/>
        <v>9.6999999999999993</v>
      </c>
      <c r="BE27" s="124">
        <f t="shared" si="42"/>
        <v>94.089999999999989</v>
      </c>
      <c r="BF27" s="124">
        <f t="shared" si="43"/>
        <v>0</v>
      </c>
      <c r="BG27" s="124"/>
      <c r="BH27" s="124">
        <f t="shared" si="44"/>
        <v>0</v>
      </c>
      <c r="BI27" s="124">
        <f t="shared" si="45"/>
        <v>9.7666666666666657</v>
      </c>
      <c r="BJ27" s="124">
        <f t="shared" si="46"/>
        <v>95.387777777777757</v>
      </c>
      <c r="BK27" s="124">
        <f t="shared" si="47"/>
        <v>0</v>
      </c>
      <c r="BL27" s="124"/>
      <c r="BM27" s="124">
        <f t="shared" si="48"/>
        <v>0</v>
      </c>
      <c r="BN27" s="124">
        <f t="shared" si="49"/>
        <v>10.7</v>
      </c>
      <c r="BO27" s="124">
        <f t="shared" si="50"/>
        <v>114.48999999999998</v>
      </c>
      <c r="BP27" s="124">
        <f t="shared" si="51"/>
        <v>0</v>
      </c>
      <c r="BQ27" s="124"/>
      <c r="BR27" s="124">
        <f t="shared" si="52"/>
        <v>0</v>
      </c>
      <c r="BS27" s="124">
        <f t="shared" si="53"/>
        <v>11.833333333333332</v>
      </c>
      <c r="BT27" s="124">
        <f t="shared" si="54"/>
        <v>140.02777777777774</v>
      </c>
      <c r="BU27" s="124">
        <f t="shared" si="55"/>
        <v>0</v>
      </c>
      <c r="BV27" s="124"/>
      <c r="BW27" s="124">
        <f t="shared" si="56"/>
        <v>0</v>
      </c>
      <c r="BX27" s="124">
        <f t="shared" si="57"/>
        <v>13.399999999999999</v>
      </c>
      <c r="BY27" s="124">
        <f t="shared" si="58"/>
        <v>179.55999999999997</v>
      </c>
      <c r="BZ27" s="124">
        <f t="shared" si="59"/>
        <v>0</v>
      </c>
      <c r="CA27" s="123"/>
      <c r="CB27" s="124">
        <f t="shared" si="60"/>
        <v>0</v>
      </c>
      <c r="CC27" s="124">
        <f t="shared" si="61"/>
        <v>17.02</v>
      </c>
      <c r="CD27" s="124">
        <f t="shared" si="62"/>
        <v>289.68039999999996</v>
      </c>
      <c r="CE27" s="123">
        <f t="shared" si="63"/>
        <v>0</v>
      </c>
      <c r="CG27" s="151"/>
      <c r="CH27" s="151"/>
      <c r="CI27" s="151"/>
      <c r="CJ27" s="151"/>
      <c r="CK27" s="151"/>
      <c r="CL27" s="151"/>
      <c r="CM27" s="151"/>
      <c r="CN27" s="151"/>
      <c r="CO27" s="151"/>
      <c r="CP27" s="151"/>
      <c r="CQ27" s="151"/>
      <c r="CR27" s="151"/>
      <c r="CS27" s="151"/>
      <c r="CT27" s="151"/>
      <c r="CU27" s="151"/>
      <c r="CV27" s="151"/>
      <c r="CW27" s="152"/>
    </row>
    <row r="28" spans="1:101">
      <c r="A28" s="126">
        <f t="shared" si="64"/>
        <v>34</v>
      </c>
      <c r="B28" s="136" t="s">
        <v>48</v>
      </c>
      <c r="C28" s="135">
        <f t="shared" si="65"/>
        <v>34.9</v>
      </c>
      <c r="D28" s="124"/>
      <c r="E28" s="124">
        <f t="shared" si="0"/>
        <v>0</v>
      </c>
      <c r="F28" s="124">
        <f t="shared" si="1"/>
        <v>-1.1428571428571459</v>
      </c>
      <c r="G28" s="124">
        <f t="shared" si="2"/>
        <v>1.3061224489795988</v>
      </c>
      <c r="H28" s="124">
        <f t="shared" si="3"/>
        <v>0</v>
      </c>
      <c r="I28" s="124"/>
      <c r="J28" s="124">
        <f t="shared" si="4"/>
        <v>0</v>
      </c>
      <c r="K28" s="124">
        <f t="shared" si="5"/>
        <v>1.6666666666666643</v>
      </c>
      <c r="L28" s="124">
        <f t="shared" si="6"/>
        <v>2.7777777777777697</v>
      </c>
      <c r="M28" s="124">
        <f t="shared" si="7"/>
        <v>0</v>
      </c>
      <c r="N28" s="124"/>
      <c r="O28" s="124">
        <f t="shared" si="8"/>
        <v>0</v>
      </c>
      <c r="P28" s="124">
        <f t="shared" si="9"/>
        <v>2.8999999999999986</v>
      </c>
      <c r="Q28" s="124">
        <f t="shared" si="10"/>
        <v>8.4099999999999913</v>
      </c>
      <c r="R28" s="124">
        <f t="shared" si="11"/>
        <v>0</v>
      </c>
      <c r="S28" s="124"/>
      <c r="T28" s="124">
        <f t="shared" si="12"/>
        <v>0</v>
      </c>
      <c r="U28" s="124">
        <f t="shared" si="13"/>
        <v>4.4615384615384599</v>
      </c>
      <c r="V28" s="124">
        <f t="shared" si="14"/>
        <v>19.905325443786968</v>
      </c>
      <c r="W28" s="124">
        <f t="shared" si="15"/>
        <v>0</v>
      </c>
      <c r="X28" s="124"/>
      <c r="Y28" s="124">
        <f t="shared" si="16"/>
        <v>0</v>
      </c>
      <c r="Z28" s="124">
        <f t="shared" si="17"/>
        <v>5.1666666666666679</v>
      </c>
      <c r="AA28" s="124">
        <f t="shared" si="18"/>
        <v>26.694444444444457</v>
      </c>
      <c r="AB28" s="124">
        <f t="shared" si="19"/>
        <v>0</v>
      </c>
      <c r="AC28" s="124"/>
      <c r="AD28" s="124">
        <f t="shared" si="20"/>
        <v>0</v>
      </c>
      <c r="AE28" s="124">
        <f t="shared" si="21"/>
        <v>6.5666666666666664</v>
      </c>
      <c r="AF28" s="124">
        <f t="shared" si="22"/>
        <v>43.121111111111105</v>
      </c>
      <c r="AG28" s="124">
        <f t="shared" si="23"/>
        <v>0</v>
      </c>
      <c r="AH28" s="124"/>
      <c r="AI28" s="124">
        <f t="shared" si="24"/>
        <v>0</v>
      </c>
      <c r="AJ28" s="124">
        <f t="shared" si="25"/>
        <v>7.5</v>
      </c>
      <c r="AK28" s="124">
        <f t="shared" si="26"/>
        <v>56.25</v>
      </c>
      <c r="AL28" s="124">
        <f t="shared" si="27"/>
        <v>0</v>
      </c>
      <c r="AM28" s="124"/>
      <c r="AN28" s="124">
        <f t="shared" si="28"/>
        <v>0</v>
      </c>
      <c r="AO28" s="124">
        <f t="shared" si="29"/>
        <v>7.8999999999999986</v>
      </c>
      <c r="AP28" s="124">
        <f t="shared" si="30"/>
        <v>62.409999999999975</v>
      </c>
      <c r="AQ28" s="124">
        <f t="shared" si="31"/>
        <v>0</v>
      </c>
      <c r="AR28" s="124"/>
      <c r="AS28" s="124">
        <f t="shared" si="32"/>
        <v>0</v>
      </c>
      <c r="AT28" s="124">
        <f t="shared" si="33"/>
        <v>8.7600000000000016</v>
      </c>
      <c r="AU28" s="124">
        <f t="shared" si="34"/>
        <v>76.737600000000029</v>
      </c>
      <c r="AV28" s="124">
        <f t="shared" si="35"/>
        <v>0</v>
      </c>
      <c r="AW28" s="124"/>
      <c r="AX28" s="124">
        <f t="shared" si="36"/>
        <v>0</v>
      </c>
      <c r="AY28" s="124">
        <f t="shared" si="37"/>
        <v>9.466666666666665</v>
      </c>
      <c r="AZ28" s="124">
        <f t="shared" si="38"/>
        <v>89.617777777777746</v>
      </c>
      <c r="BA28" s="124">
        <f t="shared" si="39"/>
        <v>0</v>
      </c>
      <c r="BB28" s="124"/>
      <c r="BC28" s="124">
        <f t="shared" si="40"/>
        <v>0</v>
      </c>
      <c r="BD28" s="124">
        <f t="shared" si="41"/>
        <v>10.7</v>
      </c>
      <c r="BE28" s="124">
        <f t="shared" si="42"/>
        <v>114.48999999999998</v>
      </c>
      <c r="BF28" s="124">
        <f t="shared" si="43"/>
        <v>0</v>
      </c>
      <c r="BG28" s="124"/>
      <c r="BH28" s="124">
        <f t="shared" si="44"/>
        <v>0</v>
      </c>
      <c r="BI28" s="124">
        <f t="shared" si="45"/>
        <v>10.766666666666666</v>
      </c>
      <c r="BJ28" s="124">
        <f t="shared" si="46"/>
        <v>115.92111111111109</v>
      </c>
      <c r="BK28" s="124">
        <f t="shared" si="47"/>
        <v>0</v>
      </c>
      <c r="BL28" s="124"/>
      <c r="BM28" s="124">
        <f t="shared" si="48"/>
        <v>0</v>
      </c>
      <c r="BN28" s="124">
        <f t="shared" si="49"/>
        <v>11.7</v>
      </c>
      <c r="BO28" s="124">
        <f t="shared" si="50"/>
        <v>136.88999999999999</v>
      </c>
      <c r="BP28" s="124">
        <f t="shared" si="51"/>
        <v>0</v>
      </c>
      <c r="BQ28" s="124"/>
      <c r="BR28" s="124">
        <f t="shared" si="52"/>
        <v>0</v>
      </c>
      <c r="BS28" s="124">
        <f t="shared" si="53"/>
        <v>12.833333333333332</v>
      </c>
      <c r="BT28" s="124">
        <f t="shared" si="54"/>
        <v>164.6944444444444</v>
      </c>
      <c r="BU28" s="124">
        <f t="shared" si="55"/>
        <v>0</v>
      </c>
      <c r="BV28" s="124"/>
      <c r="BW28" s="124">
        <f t="shared" si="56"/>
        <v>0</v>
      </c>
      <c r="BX28" s="124">
        <f t="shared" si="57"/>
        <v>14.399999999999999</v>
      </c>
      <c r="BY28" s="124">
        <f t="shared" si="58"/>
        <v>207.35999999999996</v>
      </c>
      <c r="BZ28" s="124">
        <f t="shared" si="59"/>
        <v>0</v>
      </c>
      <c r="CA28" s="123"/>
      <c r="CB28" s="124">
        <f t="shared" si="60"/>
        <v>0</v>
      </c>
      <c r="CC28" s="124">
        <f t="shared" si="61"/>
        <v>18.02</v>
      </c>
      <c r="CD28" s="124">
        <f t="shared" si="62"/>
        <v>324.72039999999998</v>
      </c>
      <c r="CE28" s="123">
        <f t="shared" si="63"/>
        <v>0</v>
      </c>
      <c r="CG28" s="151"/>
      <c r="CH28" s="151"/>
      <c r="CI28" s="151"/>
      <c r="CJ28" s="151"/>
      <c r="CK28" s="151"/>
      <c r="CL28" s="151"/>
      <c r="CM28" s="151"/>
      <c r="CN28" s="151"/>
      <c r="CO28" s="151"/>
      <c r="CP28" s="151"/>
      <c r="CQ28" s="151"/>
      <c r="CR28" s="151"/>
      <c r="CS28" s="151"/>
      <c r="CT28" s="151"/>
      <c r="CU28" s="151"/>
      <c r="CV28" s="151"/>
      <c r="CW28" s="152"/>
    </row>
    <row r="29" spans="1:101">
      <c r="A29" s="126">
        <f t="shared" si="64"/>
        <v>35</v>
      </c>
      <c r="B29" s="136" t="s">
        <v>48</v>
      </c>
      <c r="C29" s="135">
        <f t="shared" si="65"/>
        <v>35.9</v>
      </c>
      <c r="D29" s="124">
        <v>1</v>
      </c>
      <c r="E29" s="124">
        <f t="shared" si="0"/>
        <v>35.5</v>
      </c>
      <c r="F29" s="124">
        <f t="shared" si="1"/>
        <v>-0.1428571428571459</v>
      </c>
      <c r="G29" s="124">
        <f t="shared" si="2"/>
        <v>2.0408163265306992E-2</v>
      </c>
      <c r="H29" s="124">
        <f t="shared" si="3"/>
        <v>2.0408163265306992E-2</v>
      </c>
      <c r="I29" s="124"/>
      <c r="J29" s="124">
        <f t="shared" si="4"/>
        <v>0</v>
      </c>
      <c r="K29" s="124">
        <f t="shared" si="5"/>
        <v>2.6666666666666643</v>
      </c>
      <c r="L29" s="124">
        <f t="shared" si="6"/>
        <v>7.1111111111110983</v>
      </c>
      <c r="M29" s="124">
        <f t="shared" si="7"/>
        <v>0</v>
      </c>
      <c r="N29" s="124"/>
      <c r="O29" s="124">
        <f t="shared" si="8"/>
        <v>0</v>
      </c>
      <c r="P29" s="124">
        <f t="shared" si="9"/>
        <v>3.8999999999999986</v>
      </c>
      <c r="Q29" s="124">
        <f t="shared" si="10"/>
        <v>15.209999999999988</v>
      </c>
      <c r="R29" s="124">
        <f t="shared" si="11"/>
        <v>0</v>
      </c>
      <c r="S29" s="124"/>
      <c r="T29" s="124">
        <f t="shared" si="12"/>
        <v>0</v>
      </c>
      <c r="U29" s="124">
        <f t="shared" si="13"/>
        <v>5.4615384615384599</v>
      </c>
      <c r="V29" s="124">
        <f t="shared" si="14"/>
        <v>29.828402366863887</v>
      </c>
      <c r="W29" s="124">
        <f t="shared" si="15"/>
        <v>0</v>
      </c>
      <c r="X29" s="124"/>
      <c r="Y29" s="124">
        <f t="shared" si="16"/>
        <v>0</v>
      </c>
      <c r="Z29" s="124">
        <f t="shared" si="17"/>
        <v>6.1666666666666679</v>
      </c>
      <c r="AA29" s="124">
        <f t="shared" si="18"/>
        <v>38.027777777777793</v>
      </c>
      <c r="AB29" s="124">
        <f t="shared" si="19"/>
        <v>0</v>
      </c>
      <c r="AC29" s="124"/>
      <c r="AD29" s="124">
        <f t="shared" si="20"/>
        <v>0</v>
      </c>
      <c r="AE29" s="124">
        <f t="shared" si="21"/>
        <v>7.5666666666666664</v>
      </c>
      <c r="AF29" s="124">
        <f t="shared" si="22"/>
        <v>57.254444444444438</v>
      </c>
      <c r="AG29" s="124">
        <f t="shared" si="23"/>
        <v>0</v>
      </c>
      <c r="AH29" s="124"/>
      <c r="AI29" s="124">
        <f t="shared" si="24"/>
        <v>0</v>
      </c>
      <c r="AJ29" s="124">
        <f t="shared" si="25"/>
        <v>8.5</v>
      </c>
      <c r="AK29" s="124">
        <f t="shared" si="26"/>
        <v>72.25</v>
      </c>
      <c r="AL29" s="124">
        <f t="shared" si="27"/>
        <v>0</v>
      </c>
      <c r="AM29" s="124"/>
      <c r="AN29" s="124">
        <f t="shared" si="28"/>
        <v>0</v>
      </c>
      <c r="AO29" s="124">
        <f t="shared" si="29"/>
        <v>8.8999999999999986</v>
      </c>
      <c r="AP29" s="124">
        <f t="shared" si="30"/>
        <v>79.20999999999998</v>
      </c>
      <c r="AQ29" s="124">
        <f t="shared" si="31"/>
        <v>0</v>
      </c>
      <c r="AR29" s="124"/>
      <c r="AS29" s="124">
        <f t="shared" si="32"/>
        <v>0</v>
      </c>
      <c r="AT29" s="124">
        <f t="shared" si="33"/>
        <v>9.7600000000000016</v>
      </c>
      <c r="AU29" s="124">
        <f t="shared" si="34"/>
        <v>95.257600000000025</v>
      </c>
      <c r="AV29" s="124">
        <f t="shared" si="35"/>
        <v>0</v>
      </c>
      <c r="AW29" s="124"/>
      <c r="AX29" s="124">
        <f t="shared" si="36"/>
        <v>0</v>
      </c>
      <c r="AY29" s="124">
        <f t="shared" si="37"/>
        <v>10.466666666666665</v>
      </c>
      <c r="AZ29" s="124">
        <f t="shared" si="38"/>
        <v>109.55111111111107</v>
      </c>
      <c r="BA29" s="124">
        <f t="shared" si="39"/>
        <v>0</v>
      </c>
      <c r="BB29" s="124"/>
      <c r="BC29" s="124">
        <f t="shared" si="40"/>
        <v>0</v>
      </c>
      <c r="BD29" s="124">
        <f t="shared" si="41"/>
        <v>11.7</v>
      </c>
      <c r="BE29" s="124">
        <f t="shared" si="42"/>
        <v>136.88999999999999</v>
      </c>
      <c r="BF29" s="124">
        <f t="shared" si="43"/>
        <v>0</v>
      </c>
      <c r="BG29" s="124"/>
      <c r="BH29" s="124">
        <f t="shared" si="44"/>
        <v>0</v>
      </c>
      <c r="BI29" s="124">
        <f t="shared" si="45"/>
        <v>11.766666666666666</v>
      </c>
      <c r="BJ29" s="124">
        <f t="shared" si="46"/>
        <v>138.45444444444442</v>
      </c>
      <c r="BK29" s="124">
        <f t="shared" si="47"/>
        <v>0</v>
      </c>
      <c r="BL29" s="124"/>
      <c r="BM29" s="124">
        <f t="shared" si="48"/>
        <v>0</v>
      </c>
      <c r="BN29" s="124">
        <f t="shared" si="49"/>
        <v>12.7</v>
      </c>
      <c r="BO29" s="124">
        <f t="shared" si="50"/>
        <v>161.29</v>
      </c>
      <c r="BP29" s="124">
        <f t="shared" si="51"/>
        <v>0</v>
      </c>
      <c r="BQ29" s="124"/>
      <c r="BR29" s="124">
        <f t="shared" si="52"/>
        <v>0</v>
      </c>
      <c r="BS29" s="124">
        <f t="shared" si="53"/>
        <v>13.833333333333332</v>
      </c>
      <c r="BT29" s="124">
        <f t="shared" si="54"/>
        <v>191.36111111111109</v>
      </c>
      <c r="BU29" s="124">
        <f t="shared" si="55"/>
        <v>0</v>
      </c>
      <c r="BV29" s="124"/>
      <c r="BW29" s="124">
        <f t="shared" si="56"/>
        <v>0</v>
      </c>
      <c r="BX29" s="124">
        <f t="shared" si="57"/>
        <v>15.399999999999999</v>
      </c>
      <c r="BY29" s="124">
        <f t="shared" si="58"/>
        <v>237.15999999999997</v>
      </c>
      <c r="BZ29" s="124">
        <f t="shared" si="59"/>
        <v>0</v>
      </c>
      <c r="CA29" s="123"/>
      <c r="CB29" s="124">
        <f t="shared" si="60"/>
        <v>0</v>
      </c>
      <c r="CC29" s="124">
        <f t="shared" si="61"/>
        <v>19.02</v>
      </c>
      <c r="CD29" s="124">
        <f t="shared" si="62"/>
        <v>361.7604</v>
      </c>
      <c r="CE29" s="123">
        <f t="shared" si="63"/>
        <v>0</v>
      </c>
      <c r="CG29" s="151"/>
      <c r="CH29" s="151"/>
      <c r="CI29" s="151"/>
      <c r="CJ29" s="151"/>
      <c r="CK29" s="151"/>
      <c r="CL29" s="151"/>
      <c r="CM29" s="151"/>
      <c r="CN29" s="151"/>
      <c r="CO29" s="151"/>
      <c r="CP29" s="151"/>
      <c r="CQ29" s="151"/>
      <c r="CR29" s="151"/>
      <c r="CS29" s="151"/>
      <c r="CT29" s="151"/>
      <c r="CU29" s="151"/>
      <c r="CV29" s="151"/>
      <c r="CW29" s="152"/>
    </row>
    <row r="30" spans="1:101">
      <c r="A30" s="126">
        <f t="shared" si="64"/>
        <v>36</v>
      </c>
      <c r="B30" s="136" t="s">
        <v>48</v>
      </c>
      <c r="C30" s="135">
        <f t="shared" si="65"/>
        <v>36.9</v>
      </c>
      <c r="D30" s="124">
        <v>3</v>
      </c>
      <c r="E30" s="124">
        <f t="shared" si="0"/>
        <v>109.5</v>
      </c>
      <c r="F30" s="124">
        <f t="shared" si="1"/>
        <v>0.8571428571428541</v>
      </c>
      <c r="G30" s="124">
        <f t="shared" si="2"/>
        <v>0.73469387755101523</v>
      </c>
      <c r="H30" s="124">
        <f t="shared" si="3"/>
        <v>2.2040816326530459</v>
      </c>
      <c r="I30" s="124"/>
      <c r="J30" s="124">
        <f t="shared" si="4"/>
        <v>0</v>
      </c>
      <c r="K30" s="124">
        <f t="shared" si="5"/>
        <v>3.6666666666666643</v>
      </c>
      <c r="L30" s="124">
        <f t="shared" si="6"/>
        <v>13.444444444444427</v>
      </c>
      <c r="M30" s="124">
        <f t="shared" si="7"/>
        <v>0</v>
      </c>
      <c r="N30" s="124"/>
      <c r="O30" s="124">
        <f t="shared" si="8"/>
        <v>0</v>
      </c>
      <c r="P30" s="124">
        <f t="shared" si="9"/>
        <v>4.8999999999999986</v>
      </c>
      <c r="Q30" s="124">
        <f t="shared" si="10"/>
        <v>24.009999999999987</v>
      </c>
      <c r="R30" s="124">
        <f t="shared" si="11"/>
        <v>0</v>
      </c>
      <c r="S30" s="124"/>
      <c r="T30" s="124">
        <f t="shared" si="12"/>
        <v>0</v>
      </c>
      <c r="U30" s="124">
        <f t="shared" si="13"/>
        <v>6.4615384615384599</v>
      </c>
      <c r="V30" s="124">
        <f t="shared" si="14"/>
        <v>41.751479289940811</v>
      </c>
      <c r="W30" s="124">
        <f t="shared" si="15"/>
        <v>0</v>
      </c>
      <c r="X30" s="124"/>
      <c r="Y30" s="124">
        <f t="shared" si="16"/>
        <v>0</v>
      </c>
      <c r="Z30" s="124">
        <f t="shared" si="17"/>
        <v>7.1666666666666679</v>
      </c>
      <c r="AA30" s="124">
        <f t="shared" si="18"/>
        <v>51.361111111111128</v>
      </c>
      <c r="AB30" s="124">
        <f t="shared" si="19"/>
        <v>0</v>
      </c>
      <c r="AC30" s="124"/>
      <c r="AD30" s="124">
        <f t="shared" si="20"/>
        <v>0</v>
      </c>
      <c r="AE30" s="124">
        <f t="shared" si="21"/>
        <v>8.5666666666666664</v>
      </c>
      <c r="AF30" s="124">
        <f t="shared" si="22"/>
        <v>73.387777777777771</v>
      </c>
      <c r="AG30" s="124">
        <f t="shared" si="23"/>
        <v>0</v>
      </c>
      <c r="AH30" s="124"/>
      <c r="AI30" s="124">
        <f t="shared" si="24"/>
        <v>0</v>
      </c>
      <c r="AJ30" s="124">
        <f t="shared" si="25"/>
        <v>9.5</v>
      </c>
      <c r="AK30" s="124">
        <f t="shared" si="26"/>
        <v>90.25</v>
      </c>
      <c r="AL30" s="124">
        <f t="shared" si="27"/>
        <v>0</v>
      </c>
      <c r="AM30" s="124"/>
      <c r="AN30" s="124">
        <f t="shared" si="28"/>
        <v>0</v>
      </c>
      <c r="AO30" s="124">
        <f t="shared" si="29"/>
        <v>9.8999999999999986</v>
      </c>
      <c r="AP30" s="124">
        <f t="shared" si="30"/>
        <v>98.009999999999977</v>
      </c>
      <c r="AQ30" s="124">
        <f t="shared" si="31"/>
        <v>0</v>
      </c>
      <c r="AR30" s="124"/>
      <c r="AS30" s="124">
        <f t="shared" si="32"/>
        <v>0</v>
      </c>
      <c r="AT30" s="124">
        <f t="shared" si="33"/>
        <v>10.760000000000002</v>
      </c>
      <c r="AU30" s="124">
        <f t="shared" si="34"/>
        <v>115.77760000000004</v>
      </c>
      <c r="AV30" s="124">
        <f t="shared" si="35"/>
        <v>0</v>
      </c>
      <c r="AW30" s="124"/>
      <c r="AX30" s="124">
        <f t="shared" si="36"/>
        <v>0</v>
      </c>
      <c r="AY30" s="124">
        <f t="shared" si="37"/>
        <v>11.466666666666665</v>
      </c>
      <c r="AZ30" s="124">
        <f t="shared" si="38"/>
        <v>131.48444444444439</v>
      </c>
      <c r="BA30" s="124">
        <f t="shared" si="39"/>
        <v>0</v>
      </c>
      <c r="BB30" s="124"/>
      <c r="BC30" s="124">
        <f t="shared" si="40"/>
        <v>0</v>
      </c>
      <c r="BD30" s="124">
        <f t="shared" si="41"/>
        <v>12.7</v>
      </c>
      <c r="BE30" s="124">
        <f t="shared" si="42"/>
        <v>161.29</v>
      </c>
      <c r="BF30" s="124">
        <f t="shared" si="43"/>
        <v>0</v>
      </c>
      <c r="BG30" s="124"/>
      <c r="BH30" s="124">
        <f t="shared" si="44"/>
        <v>0</v>
      </c>
      <c r="BI30" s="124">
        <f t="shared" si="45"/>
        <v>12.766666666666666</v>
      </c>
      <c r="BJ30" s="124">
        <f t="shared" si="46"/>
        <v>162.98777777777775</v>
      </c>
      <c r="BK30" s="124">
        <f t="shared" si="47"/>
        <v>0</v>
      </c>
      <c r="BL30" s="124"/>
      <c r="BM30" s="124">
        <f t="shared" si="48"/>
        <v>0</v>
      </c>
      <c r="BN30" s="124">
        <f t="shared" si="49"/>
        <v>13.7</v>
      </c>
      <c r="BO30" s="124">
        <f t="shared" si="50"/>
        <v>187.68999999999997</v>
      </c>
      <c r="BP30" s="124">
        <f t="shared" si="51"/>
        <v>0</v>
      </c>
      <c r="BQ30" s="124"/>
      <c r="BR30" s="124">
        <f t="shared" si="52"/>
        <v>0</v>
      </c>
      <c r="BS30" s="124">
        <f t="shared" si="53"/>
        <v>14.833333333333332</v>
      </c>
      <c r="BT30" s="124">
        <f t="shared" si="54"/>
        <v>220.02777777777774</v>
      </c>
      <c r="BU30" s="124">
        <f t="shared" si="55"/>
        <v>0</v>
      </c>
      <c r="BV30" s="124"/>
      <c r="BW30" s="124">
        <f t="shared" si="56"/>
        <v>0</v>
      </c>
      <c r="BX30" s="124">
        <f t="shared" si="57"/>
        <v>16.399999999999999</v>
      </c>
      <c r="BY30" s="124">
        <f t="shared" si="58"/>
        <v>268.95999999999998</v>
      </c>
      <c r="BZ30" s="124">
        <f t="shared" si="59"/>
        <v>0</v>
      </c>
      <c r="CA30" s="123"/>
      <c r="CB30" s="124">
        <f t="shared" si="60"/>
        <v>0</v>
      </c>
      <c r="CC30" s="124">
        <f t="shared" si="61"/>
        <v>20.02</v>
      </c>
      <c r="CD30" s="124">
        <f t="shared" si="62"/>
        <v>400.80039999999997</v>
      </c>
      <c r="CE30" s="123">
        <f t="shared" si="63"/>
        <v>0</v>
      </c>
      <c r="CG30" s="151"/>
      <c r="CH30" s="151"/>
      <c r="CI30" s="151"/>
      <c r="CJ30" s="151"/>
      <c r="CK30" s="151"/>
      <c r="CL30" s="151"/>
      <c r="CM30" s="151"/>
      <c r="CN30" s="151"/>
      <c r="CO30" s="151"/>
      <c r="CP30" s="151"/>
      <c r="CQ30" s="151"/>
      <c r="CR30" s="151"/>
      <c r="CS30" s="151"/>
      <c r="CT30" s="151"/>
      <c r="CU30" s="151"/>
      <c r="CV30" s="151"/>
      <c r="CW30" s="152"/>
    </row>
    <row r="31" spans="1:101">
      <c r="A31" s="126">
        <f t="shared" si="64"/>
        <v>37</v>
      </c>
      <c r="B31" s="136" t="s">
        <v>48</v>
      </c>
      <c r="C31" s="135">
        <f t="shared" si="65"/>
        <v>37.9</v>
      </c>
      <c r="D31" s="124">
        <v>1</v>
      </c>
      <c r="E31" s="124">
        <f t="shared" si="0"/>
        <v>37.5</v>
      </c>
      <c r="F31" s="124">
        <f t="shared" si="1"/>
        <v>1.8571428571428541</v>
      </c>
      <c r="G31" s="124">
        <f t="shared" si="2"/>
        <v>3.4489795918367232</v>
      </c>
      <c r="H31" s="124">
        <f t="shared" si="3"/>
        <v>3.4489795918367232</v>
      </c>
      <c r="I31" s="124"/>
      <c r="J31" s="124">
        <f t="shared" si="4"/>
        <v>0</v>
      </c>
      <c r="K31" s="124">
        <f t="shared" si="5"/>
        <v>4.6666666666666643</v>
      </c>
      <c r="L31" s="124">
        <f t="shared" si="6"/>
        <v>21.777777777777757</v>
      </c>
      <c r="M31" s="124">
        <f t="shared" si="7"/>
        <v>0</v>
      </c>
      <c r="N31" s="124"/>
      <c r="O31" s="124">
        <f t="shared" si="8"/>
        <v>0</v>
      </c>
      <c r="P31" s="124">
        <f t="shared" si="9"/>
        <v>5.8999999999999986</v>
      </c>
      <c r="Q31" s="124">
        <f t="shared" si="10"/>
        <v>34.809999999999981</v>
      </c>
      <c r="R31" s="124">
        <f t="shared" si="11"/>
        <v>0</v>
      </c>
      <c r="S31" s="124"/>
      <c r="T31" s="124">
        <f t="shared" si="12"/>
        <v>0</v>
      </c>
      <c r="U31" s="124">
        <f t="shared" si="13"/>
        <v>7.4615384615384599</v>
      </c>
      <c r="V31" s="124">
        <f t="shared" si="14"/>
        <v>55.67455621301773</v>
      </c>
      <c r="W31" s="124">
        <f t="shared" si="15"/>
        <v>0</v>
      </c>
      <c r="X31" s="124"/>
      <c r="Y31" s="124">
        <f t="shared" si="16"/>
        <v>0</v>
      </c>
      <c r="Z31" s="124">
        <f t="shared" si="17"/>
        <v>8.1666666666666679</v>
      </c>
      <c r="AA31" s="124">
        <f t="shared" si="18"/>
        <v>66.694444444444457</v>
      </c>
      <c r="AB31" s="124">
        <f t="shared" si="19"/>
        <v>0</v>
      </c>
      <c r="AC31" s="124"/>
      <c r="AD31" s="124">
        <f t="shared" si="20"/>
        <v>0</v>
      </c>
      <c r="AE31" s="124">
        <f t="shared" si="21"/>
        <v>9.5666666666666664</v>
      </c>
      <c r="AF31" s="124">
        <f t="shared" si="22"/>
        <v>91.521111111111111</v>
      </c>
      <c r="AG31" s="124">
        <f t="shared" si="23"/>
        <v>0</v>
      </c>
      <c r="AH31" s="124"/>
      <c r="AI31" s="124">
        <f t="shared" si="24"/>
        <v>0</v>
      </c>
      <c r="AJ31" s="124">
        <f t="shared" si="25"/>
        <v>10.5</v>
      </c>
      <c r="AK31" s="124">
        <f t="shared" si="26"/>
        <v>110.25</v>
      </c>
      <c r="AL31" s="124">
        <f t="shared" si="27"/>
        <v>0</v>
      </c>
      <c r="AM31" s="124"/>
      <c r="AN31" s="124">
        <f t="shared" si="28"/>
        <v>0</v>
      </c>
      <c r="AO31" s="124">
        <f t="shared" si="29"/>
        <v>10.899999999999999</v>
      </c>
      <c r="AP31" s="124">
        <f t="shared" si="30"/>
        <v>118.80999999999997</v>
      </c>
      <c r="AQ31" s="124">
        <f t="shared" si="31"/>
        <v>0</v>
      </c>
      <c r="AR31" s="124"/>
      <c r="AS31" s="124">
        <f t="shared" si="32"/>
        <v>0</v>
      </c>
      <c r="AT31" s="124">
        <f t="shared" si="33"/>
        <v>11.760000000000002</v>
      </c>
      <c r="AU31" s="124">
        <f t="shared" si="34"/>
        <v>138.29760000000005</v>
      </c>
      <c r="AV31" s="124">
        <f t="shared" si="35"/>
        <v>0</v>
      </c>
      <c r="AW31" s="124"/>
      <c r="AX31" s="124">
        <f t="shared" si="36"/>
        <v>0</v>
      </c>
      <c r="AY31" s="124">
        <f t="shared" si="37"/>
        <v>12.466666666666665</v>
      </c>
      <c r="AZ31" s="124">
        <f t="shared" si="38"/>
        <v>155.41777777777773</v>
      </c>
      <c r="BA31" s="124">
        <f t="shared" si="39"/>
        <v>0</v>
      </c>
      <c r="BB31" s="124"/>
      <c r="BC31" s="124">
        <f t="shared" si="40"/>
        <v>0</v>
      </c>
      <c r="BD31" s="124">
        <f t="shared" si="41"/>
        <v>13.7</v>
      </c>
      <c r="BE31" s="124">
        <f t="shared" si="42"/>
        <v>187.68999999999997</v>
      </c>
      <c r="BF31" s="124">
        <f t="shared" si="43"/>
        <v>0</v>
      </c>
      <c r="BG31" s="124"/>
      <c r="BH31" s="124">
        <f t="shared" si="44"/>
        <v>0</v>
      </c>
      <c r="BI31" s="124">
        <f t="shared" si="45"/>
        <v>13.766666666666666</v>
      </c>
      <c r="BJ31" s="124">
        <f t="shared" si="46"/>
        <v>189.52111111111108</v>
      </c>
      <c r="BK31" s="124">
        <f t="shared" si="47"/>
        <v>0</v>
      </c>
      <c r="BL31" s="124"/>
      <c r="BM31" s="124">
        <f t="shared" si="48"/>
        <v>0</v>
      </c>
      <c r="BN31" s="124">
        <f t="shared" si="49"/>
        <v>14.7</v>
      </c>
      <c r="BO31" s="124">
        <f t="shared" si="50"/>
        <v>216.08999999999997</v>
      </c>
      <c r="BP31" s="124">
        <f t="shared" si="51"/>
        <v>0</v>
      </c>
      <c r="BQ31" s="124"/>
      <c r="BR31" s="124">
        <f t="shared" si="52"/>
        <v>0</v>
      </c>
      <c r="BS31" s="124">
        <f t="shared" si="53"/>
        <v>15.833333333333332</v>
      </c>
      <c r="BT31" s="124">
        <f t="shared" si="54"/>
        <v>250.6944444444444</v>
      </c>
      <c r="BU31" s="124">
        <f t="shared" si="55"/>
        <v>0</v>
      </c>
      <c r="BV31" s="124"/>
      <c r="BW31" s="124">
        <f t="shared" si="56"/>
        <v>0</v>
      </c>
      <c r="BX31" s="124">
        <f t="shared" si="57"/>
        <v>17.399999999999999</v>
      </c>
      <c r="BY31" s="124">
        <f t="shared" si="58"/>
        <v>302.75999999999993</v>
      </c>
      <c r="BZ31" s="124">
        <f t="shared" si="59"/>
        <v>0</v>
      </c>
      <c r="CA31" s="123"/>
      <c r="CB31" s="124">
        <f t="shared" si="60"/>
        <v>0</v>
      </c>
      <c r="CC31" s="124">
        <f t="shared" si="61"/>
        <v>21.02</v>
      </c>
      <c r="CD31" s="124">
        <f t="shared" si="62"/>
        <v>441.84039999999999</v>
      </c>
      <c r="CE31" s="123">
        <f t="shared" si="63"/>
        <v>0</v>
      </c>
      <c r="CG31" s="151"/>
      <c r="CH31" s="151"/>
      <c r="CI31" s="151"/>
      <c r="CJ31" s="151"/>
      <c r="CK31" s="151"/>
      <c r="CL31" s="151"/>
      <c r="CM31" s="151"/>
      <c r="CN31" s="151"/>
      <c r="CO31" s="151"/>
      <c r="CP31" s="151"/>
      <c r="CQ31" s="151"/>
      <c r="CR31" s="151"/>
      <c r="CS31" s="151"/>
      <c r="CT31" s="151"/>
      <c r="CU31" s="151"/>
      <c r="CV31" s="151"/>
      <c r="CW31" s="152"/>
    </row>
    <row r="32" spans="1:101">
      <c r="A32" s="126">
        <f t="shared" si="64"/>
        <v>38</v>
      </c>
      <c r="B32" s="136" t="s">
        <v>48</v>
      </c>
      <c r="C32" s="135">
        <f t="shared" si="65"/>
        <v>38.9</v>
      </c>
      <c r="D32" s="124"/>
      <c r="E32" s="124">
        <f t="shared" si="0"/>
        <v>0</v>
      </c>
      <c r="F32" s="124">
        <f t="shared" si="1"/>
        <v>2.8571428571428541</v>
      </c>
      <c r="G32" s="124">
        <f t="shared" si="2"/>
        <v>8.1632653061224314</v>
      </c>
      <c r="H32" s="124">
        <f t="shared" si="3"/>
        <v>0</v>
      </c>
      <c r="I32" s="124"/>
      <c r="J32" s="124">
        <f t="shared" si="4"/>
        <v>0</v>
      </c>
      <c r="K32" s="124">
        <f t="shared" si="5"/>
        <v>5.6666666666666643</v>
      </c>
      <c r="L32" s="124">
        <f t="shared" si="6"/>
        <v>32.111111111111086</v>
      </c>
      <c r="M32" s="124">
        <f t="shared" si="7"/>
        <v>0</v>
      </c>
      <c r="N32" s="124"/>
      <c r="O32" s="124">
        <f t="shared" si="8"/>
        <v>0</v>
      </c>
      <c r="P32" s="124">
        <f t="shared" si="9"/>
        <v>6.8999999999999986</v>
      </c>
      <c r="Q32" s="124">
        <f t="shared" si="10"/>
        <v>47.609999999999978</v>
      </c>
      <c r="R32" s="124">
        <f t="shared" si="11"/>
        <v>0</v>
      </c>
      <c r="S32" s="124"/>
      <c r="T32" s="124">
        <f t="shared" si="12"/>
        <v>0</v>
      </c>
      <c r="U32" s="124">
        <f t="shared" si="13"/>
        <v>8.4615384615384599</v>
      </c>
      <c r="V32" s="124">
        <f t="shared" si="14"/>
        <v>71.597633136094643</v>
      </c>
      <c r="W32" s="124">
        <f t="shared" si="15"/>
        <v>0</v>
      </c>
      <c r="X32" s="124"/>
      <c r="Y32" s="124">
        <f t="shared" si="16"/>
        <v>0</v>
      </c>
      <c r="Z32" s="124">
        <f t="shared" si="17"/>
        <v>9.1666666666666679</v>
      </c>
      <c r="AA32" s="124">
        <f t="shared" si="18"/>
        <v>84.0277777777778</v>
      </c>
      <c r="AB32" s="124">
        <f t="shared" si="19"/>
        <v>0</v>
      </c>
      <c r="AC32" s="124"/>
      <c r="AD32" s="124">
        <f t="shared" si="20"/>
        <v>0</v>
      </c>
      <c r="AE32" s="124">
        <f t="shared" si="21"/>
        <v>10.566666666666666</v>
      </c>
      <c r="AF32" s="124">
        <f t="shared" si="22"/>
        <v>111.65444444444444</v>
      </c>
      <c r="AG32" s="124">
        <f t="shared" si="23"/>
        <v>0</v>
      </c>
      <c r="AH32" s="124"/>
      <c r="AI32" s="124">
        <f t="shared" si="24"/>
        <v>0</v>
      </c>
      <c r="AJ32" s="124">
        <f t="shared" si="25"/>
        <v>11.5</v>
      </c>
      <c r="AK32" s="124">
        <f t="shared" si="26"/>
        <v>132.25</v>
      </c>
      <c r="AL32" s="124">
        <f t="shared" si="27"/>
        <v>0</v>
      </c>
      <c r="AM32" s="124"/>
      <c r="AN32" s="124">
        <f t="shared" si="28"/>
        <v>0</v>
      </c>
      <c r="AO32" s="124">
        <f t="shared" si="29"/>
        <v>11.899999999999999</v>
      </c>
      <c r="AP32" s="124">
        <f t="shared" si="30"/>
        <v>141.60999999999996</v>
      </c>
      <c r="AQ32" s="124">
        <f t="shared" si="31"/>
        <v>0</v>
      </c>
      <c r="AR32" s="124"/>
      <c r="AS32" s="124">
        <f t="shared" si="32"/>
        <v>0</v>
      </c>
      <c r="AT32" s="124">
        <f t="shared" si="33"/>
        <v>12.760000000000002</v>
      </c>
      <c r="AU32" s="124">
        <f t="shared" si="34"/>
        <v>162.81760000000003</v>
      </c>
      <c r="AV32" s="124">
        <f t="shared" si="35"/>
        <v>0</v>
      </c>
      <c r="AW32" s="124"/>
      <c r="AX32" s="124">
        <f t="shared" si="36"/>
        <v>0</v>
      </c>
      <c r="AY32" s="124">
        <f t="shared" si="37"/>
        <v>13.466666666666665</v>
      </c>
      <c r="AZ32" s="124">
        <f t="shared" si="38"/>
        <v>181.35111111111107</v>
      </c>
      <c r="BA32" s="124">
        <f t="shared" si="39"/>
        <v>0</v>
      </c>
      <c r="BB32" s="124"/>
      <c r="BC32" s="124">
        <f t="shared" si="40"/>
        <v>0</v>
      </c>
      <c r="BD32" s="124">
        <f t="shared" si="41"/>
        <v>14.7</v>
      </c>
      <c r="BE32" s="124">
        <f t="shared" si="42"/>
        <v>216.08999999999997</v>
      </c>
      <c r="BF32" s="124">
        <f t="shared" si="43"/>
        <v>0</v>
      </c>
      <c r="BG32" s="124"/>
      <c r="BH32" s="124">
        <f t="shared" si="44"/>
        <v>0</v>
      </c>
      <c r="BI32" s="124">
        <f t="shared" si="45"/>
        <v>14.766666666666666</v>
      </c>
      <c r="BJ32" s="124">
        <f t="shared" si="46"/>
        <v>218.05444444444441</v>
      </c>
      <c r="BK32" s="124">
        <f t="shared" si="47"/>
        <v>0</v>
      </c>
      <c r="BL32" s="124"/>
      <c r="BM32" s="124">
        <f t="shared" si="48"/>
        <v>0</v>
      </c>
      <c r="BN32" s="124">
        <f t="shared" si="49"/>
        <v>15.7</v>
      </c>
      <c r="BO32" s="124">
        <f t="shared" si="50"/>
        <v>246.48999999999998</v>
      </c>
      <c r="BP32" s="124">
        <f t="shared" si="51"/>
        <v>0</v>
      </c>
      <c r="BQ32" s="124"/>
      <c r="BR32" s="124">
        <f t="shared" si="52"/>
        <v>0</v>
      </c>
      <c r="BS32" s="124">
        <f t="shared" si="53"/>
        <v>16.833333333333332</v>
      </c>
      <c r="BT32" s="124">
        <f t="shared" si="54"/>
        <v>283.36111111111109</v>
      </c>
      <c r="BU32" s="124">
        <f t="shared" si="55"/>
        <v>0</v>
      </c>
      <c r="BV32" s="124"/>
      <c r="BW32" s="124">
        <f t="shared" si="56"/>
        <v>0</v>
      </c>
      <c r="BX32" s="124">
        <f t="shared" si="57"/>
        <v>18.399999999999999</v>
      </c>
      <c r="BY32" s="124">
        <f t="shared" si="58"/>
        <v>338.55999999999995</v>
      </c>
      <c r="BZ32" s="124">
        <f t="shared" si="59"/>
        <v>0</v>
      </c>
      <c r="CA32" s="123"/>
      <c r="CB32" s="124">
        <f t="shared" si="60"/>
        <v>0</v>
      </c>
      <c r="CC32" s="124">
        <f t="shared" si="61"/>
        <v>22.02</v>
      </c>
      <c r="CD32" s="124">
        <f t="shared" si="62"/>
        <v>484.88040000000001</v>
      </c>
      <c r="CE32" s="123">
        <f t="shared" si="63"/>
        <v>0</v>
      </c>
      <c r="CG32" s="151"/>
      <c r="CH32" s="151"/>
      <c r="CI32" s="151"/>
      <c r="CJ32" s="151"/>
      <c r="CK32" s="151"/>
      <c r="CL32" s="151"/>
      <c r="CM32" s="151"/>
      <c r="CN32" s="151"/>
      <c r="CO32" s="151"/>
      <c r="CP32" s="151"/>
      <c r="CQ32" s="151"/>
      <c r="CR32" s="151"/>
      <c r="CS32" s="151"/>
      <c r="CT32" s="151"/>
      <c r="CU32" s="151"/>
      <c r="CV32" s="151"/>
      <c r="CW32" s="152"/>
    </row>
    <row r="33" spans="1:101">
      <c r="A33" s="126">
        <f t="shared" si="64"/>
        <v>39</v>
      </c>
      <c r="B33" s="136" t="s">
        <v>48</v>
      </c>
      <c r="C33" s="135">
        <f t="shared" si="65"/>
        <v>39.9</v>
      </c>
      <c r="D33" s="124"/>
      <c r="E33" s="124">
        <f t="shared" si="0"/>
        <v>0</v>
      </c>
      <c r="F33" s="124">
        <f t="shared" si="1"/>
        <v>3.8571428571428541</v>
      </c>
      <c r="G33" s="124">
        <f t="shared" si="2"/>
        <v>14.87755102040814</v>
      </c>
      <c r="H33" s="124">
        <f t="shared" si="3"/>
        <v>0</v>
      </c>
      <c r="I33" s="124"/>
      <c r="J33" s="124">
        <f t="shared" si="4"/>
        <v>0</v>
      </c>
      <c r="K33" s="124">
        <f t="shared" si="5"/>
        <v>6.6666666666666643</v>
      </c>
      <c r="L33" s="124">
        <f t="shared" si="6"/>
        <v>44.444444444444414</v>
      </c>
      <c r="M33" s="124">
        <f t="shared" si="7"/>
        <v>0</v>
      </c>
      <c r="N33" s="124"/>
      <c r="O33" s="124">
        <f t="shared" si="8"/>
        <v>0</v>
      </c>
      <c r="P33" s="124">
        <f t="shared" si="9"/>
        <v>7.8999999999999986</v>
      </c>
      <c r="Q33" s="124">
        <f t="shared" si="10"/>
        <v>62.409999999999975</v>
      </c>
      <c r="R33" s="124">
        <f t="shared" si="11"/>
        <v>0</v>
      </c>
      <c r="S33" s="124"/>
      <c r="T33" s="124">
        <f t="shared" si="12"/>
        <v>0</v>
      </c>
      <c r="U33" s="124">
        <f t="shared" si="13"/>
        <v>9.4615384615384599</v>
      </c>
      <c r="V33" s="124">
        <f t="shared" si="14"/>
        <v>89.520710059171563</v>
      </c>
      <c r="W33" s="124">
        <f t="shared" si="15"/>
        <v>0</v>
      </c>
      <c r="X33" s="124"/>
      <c r="Y33" s="124">
        <f t="shared" si="16"/>
        <v>0</v>
      </c>
      <c r="Z33" s="124">
        <f t="shared" si="17"/>
        <v>10.166666666666668</v>
      </c>
      <c r="AA33" s="124">
        <f t="shared" si="18"/>
        <v>103.36111111111113</v>
      </c>
      <c r="AB33" s="124">
        <f t="shared" si="19"/>
        <v>0</v>
      </c>
      <c r="AC33" s="124"/>
      <c r="AD33" s="124">
        <f t="shared" si="20"/>
        <v>0</v>
      </c>
      <c r="AE33" s="124">
        <f t="shared" si="21"/>
        <v>11.566666666666666</v>
      </c>
      <c r="AF33" s="124">
        <f t="shared" si="22"/>
        <v>133.78777777777776</v>
      </c>
      <c r="AG33" s="124">
        <f t="shared" si="23"/>
        <v>0</v>
      </c>
      <c r="AH33" s="124"/>
      <c r="AI33" s="124">
        <f t="shared" si="24"/>
        <v>0</v>
      </c>
      <c r="AJ33" s="124">
        <f t="shared" si="25"/>
        <v>12.5</v>
      </c>
      <c r="AK33" s="124">
        <f t="shared" si="26"/>
        <v>156.25</v>
      </c>
      <c r="AL33" s="124">
        <f t="shared" si="27"/>
        <v>0</v>
      </c>
      <c r="AM33" s="124"/>
      <c r="AN33" s="124">
        <f t="shared" si="28"/>
        <v>0</v>
      </c>
      <c r="AO33" s="124">
        <f t="shared" si="29"/>
        <v>12.899999999999999</v>
      </c>
      <c r="AP33" s="124">
        <f t="shared" si="30"/>
        <v>166.40999999999997</v>
      </c>
      <c r="AQ33" s="124">
        <f t="shared" si="31"/>
        <v>0</v>
      </c>
      <c r="AR33" s="124"/>
      <c r="AS33" s="124">
        <f t="shared" si="32"/>
        <v>0</v>
      </c>
      <c r="AT33" s="124">
        <f t="shared" si="33"/>
        <v>13.760000000000002</v>
      </c>
      <c r="AU33" s="124">
        <f t="shared" si="34"/>
        <v>189.33760000000004</v>
      </c>
      <c r="AV33" s="124">
        <f t="shared" si="35"/>
        <v>0</v>
      </c>
      <c r="AW33" s="124"/>
      <c r="AX33" s="124">
        <f t="shared" si="36"/>
        <v>0</v>
      </c>
      <c r="AY33" s="124">
        <f t="shared" si="37"/>
        <v>14.466666666666665</v>
      </c>
      <c r="AZ33" s="124">
        <f t="shared" si="38"/>
        <v>209.2844444444444</v>
      </c>
      <c r="BA33" s="124">
        <f t="shared" si="39"/>
        <v>0</v>
      </c>
      <c r="BB33" s="124"/>
      <c r="BC33" s="124">
        <f t="shared" si="40"/>
        <v>0</v>
      </c>
      <c r="BD33" s="124">
        <f t="shared" si="41"/>
        <v>15.7</v>
      </c>
      <c r="BE33" s="124">
        <f t="shared" si="42"/>
        <v>246.48999999999998</v>
      </c>
      <c r="BF33" s="124">
        <f t="shared" si="43"/>
        <v>0</v>
      </c>
      <c r="BG33" s="124"/>
      <c r="BH33" s="124">
        <f t="shared" si="44"/>
        <v>0</v>
      </c>
      <c r="BI33" s="124">
        <f t="shared" si="45"/>
        <v>15.766666666666666</v>
      </c>
      <c r="BJ33" s="124">
        <f t="shared" si="46"/>
        <v>248.58777777777775</v>
      </c>
      <c r="BK33" s="124">
        <f t="shared" si="47"/>
        <v>0</v>
      </c>
      <c r="BL33" s="124"/>
      <c r="BM33" s="124">
        <f t="shared" si="48"/>
        <v>0</v>
      </c>
      <c r="BN33" s="124">
        <f t="shared" si="49"/>
        <v>16.7</v>
      </c>
      <c r="BO33" s="124">
        <f t="shared" si="50"/>
        <v>278.89</v>
      </c>
      <c r="BP33" s="124">
        <f t="shared" si="51"/>
        <v>0</v>
      </c>
      <c r="BQ33" s="124"/>
      <c r="BR33" s="124">
        <f t="shared" si="52"/>
        <v>0</v>
      </c>
      <c r="BS33" s="124">
        <f t="shared" si="53"/>
        <v>17.833333333333332</v>
      </c>
      <c r="BT33" s="124">
        <f t="shared" si="54"/>
        <v>318.02777777777771</v>
      </c>
      <c r="BU33" s="124">
        <f t="shared" si="55"/>
        <v>0</v>
      </c>
      <c r="BV33" s="124"/>
      <c r="BW33" s="124">
        <f t="shared" si="56"/>
        <v>0</v>
      </c>
      <c r="BX33" s="124">
        <f t="shared" si="57"/>
        <v>19.399999999999999</v>
      </c>
      <c r="BY33" s="124">
        <f t="shared" si="58"/>
        <v>376.35999999999996</v>
      </c>
      <c r="BZ33" s="124">
        <f t="shared" si="59"/>
        <v>0</v>
      </c>
      <c r="CA33" s="123"/>
      <c r="CB33" s="124">
        <f t="shared" si="60"/>
        <v>0</v>
      </c>
      <c r="CC33" s="124">
        <f t="shared" si="61"/>
        <v>23.02</v>
      </c>
      <c r="CD33" s="124">
        <f t="shared" si="62"/>
        <v>529.92039999999997</v>
      </c>
      <c r="CE33" s="123">
        <f t="shared" si="63"/>
        <v>0</v>
      </c>
      <c r="CG33" s="151"/>
      <c r="CH33" s="151"/>
      <c r="CI33" s="151"/>
      <c r="CJ33" s="151"/>
      <c r="CK33" s="151"/>
      <c r="CL33" s="151"/>
      <c r="CM33" s="151"/>
      <c r="CN33" s="151"/>
      <c r="CO33" s="151"/>
      <c r="CP33" s="151"/>
      <c r="CQ33" s="151"/>
      <c r="CR33" s="151"/>
      <c r="CS33" s="151"/>
      <c r="CT33" s="151"/>
      <c r="CU33" s="151"/>
      <c r="CV33" s="151"/>
      <c r="CW33" s="152"/>
    </row>
    <row r="34" spans="1:101">
      <c r="A34" s="126">
        <f t="shared" si="64"/>
        <v>40</v>
      </c>
      <c r="B34" s="136" t="s">
        <v>48</v>
      </c>
      <c r="C34" s="135">
        <f t="shared" si="65"/>
        <v>40.9</v>
      </c>
      <c r="D34" s="124"/>
      <c r="E34" s="124">
        <f t="shared" si="0"/>
        <v>0</v>
      </c>
      <c r="F34" s="124">
        <f t="shared" si="1"/>
        <v>4.8571428571428541</v>
      </c>
      <c r="G34" s="124">
        <f t="shared" si="2"/>
        <v>23.59183673469385</v>
      </c>
      <c r="H34" s="124">
        <f t="shared" si="3"/>
        <v>0</v>
      </c>
      <c r="I34" s="124"/>
      <c r="J34" s="124">
        <f t="shared" si="4"/>
        <v>0</v>
      </c>
      <c r="K34" s="124">
        <f t="shared" si="5"/>
        <v>7.6666666666666643</v>
      </c>
      <c r="L34" s="124">
        <f t="shared" si="6"/>
        <v>58.777777777777743</v>
      </c>
      <c r="M34" s="124">
        <f t="shared" si="7"/>
        <v>0</v>
      </c>
      <c r="N34" s="124"/>
      <c r="O34" s="124">
        <f t="shared" si="8"/>
        <v>0</v>
      </c>
      <c r="P34" s="124">
        <f t="shared" si="9"/>
        <v>8.8999999999999986</v>
      </c>
      <c r="Q34" s="124">
        <f t="shared" si="10"/>
        <v>79.20999999999998</v>
      </c>
      <c r="R34" s="124">
        <f t="shared" si="11"/>
        <v>0</v>
      </c>
      <c r="S34" s="124"/>
      <c r="T34" s="124">
        <f t="shared" si="12"/>
        <v>0</v>
      </c>
      <c r="U34" s="124">
        <f t="shared" si="13"/>
        <v>10.46153846153846</v>
      </c>
      <c r="V34" s="124">
        <f t="shared" si="14"/>
        <v>109.44378698224848</v>
      </c>
      <c r="W34" s="124">
        <f t="shared" si="15"/>
        <v>0</v>
      </c>
      <c r="X34" s="124"/>
      <c r="Y34" s="124">
        <f t="shared" si="16"/>
        <v>0</v>
      </c>
      <c r="Z34" s="124">
        <f t="shared" si="17"/>
        <v>11.166666666666668</v>
      </c>
      <c r="AA34" s="124">
        <f t="shared" si="18"/>
        <v>124.69444444444447</v>
      </c>
      <c r="AB34" s="124">
        <f t="shared" si="19"/>
        <v>0</v>
      </c>
      <c r="AC34" s="124"/>
      <c r="AD34" s="124">
        <f t="shared" si="20"/>
        <v>0</v>
      </c>
      <c r="AE34" s="124">
        <f t="shared" si="21"/>
        <v>12.566666666666666</v>
      </c>
      <c r="AF34" s="124">
        <f t="shared" si="22"/>
        <v>157.92111111111112</v>
      </c>
      <c r="AG34" s="124">
        <f t="shared" si="23"/>
        <v>0</v>
      </c>
      <c r="AH34" s="124"/>
      <c r="AI34" s="124">
        <f t="shared" si="24"/>
        <v>0</v>
      </c>
      <c r="AJ34" s="124">
        <f t="shared" si="25"/>
        <v>13.5</v>
      </c>
      <c r="AK34" s="124">
        <f t="shared" si="26"/>
        <v>182.25</v>
      </c>
      <c r="AL34" s="124">
        <f t="shared" si="27"/>
        <v>0</v>
      </c>
      <c r="AM34" s="124"/>
      <c r="AN34" s="124">
        <f t="shared" si="28"/>
        <v>0</v>
      </c>
      <c r="AO34" s="124">
        <f t="shared" si="29"/>
        <v>13.899999999999999</v>
      </c>
      <c r="AP34" s="124">
        <f t="shared" si="30"/>
        <v>193.20999999999995</v>
      </c>
      <c r="AQ34" s="124">
        <f t="shared" si="31"/>
        <v>0</v>
      </c>
      <c r="AR34" s="124"/>
      <c r="AS34" s="124">
        <f t="shared" si="32"/>
        <v>0</v>
      </c>
      <c r="AT34" s="124">
        <f t="shared" si="33"/>
        <v>14.760000000000002</v>
      </c>
      <c r="AU34" s="124">
        <f t="shared" si="34"/>
        <v>217.85760000000005</v>
      </c>
      <c r="AV34" s="124">
        <f t="shared" si="35"/>
        <v>0</v>
      </c>
      <c r="AW34" s="124"/>
      <c r="AX34" s="124">
        <f t="shared" si="36"/>
        <v>0</v>
      </c>
      <c r="AY34" s="124">
        <f t="shared" si="37"/>
        <v>15.466666666666665</v>
      </c>
      <c r="AZ34" s="124">
        <f t="shared" si="38"/>
        <v>239.21777777777771</v>
      </c>
      <c r="BA34" s="124">
        <f t="shared" si="39"/>
        <v>0</v>
      </c>
      <c r="BB34" s="124"/>
      <c r="BC34" s="124">
        <f t="shared" si="40"/>
        <v>0</v>
      </c>
      <c r="BD34" s="124">
        <f t="shared" si="41"/>
        <v>16.7</v>
      </c>
      <c r="BE34" s="124">
        <f t="shared" si="42"/>
        <v>278.89</v>
      </c>
      <c r="BF34" s="124">
        <f t="shared" si="43"/>
        <v>0</v>
      </c>
      <c r="BG34" s="124"/>
      <c r="BH34" s="124">
        <f t="shared" si="44"/>
        <v>0</v>
      </c>
      <c r="BI34" s="124">
        <f t="shared" si="45"/>
        <v>16.766666666666666</v>
      </c>
      <c r="BJ34" s="124">
        <f t="shared" si="46"/>
        <v>281.12111111111108</v>
      </c>
      <c r="BK34" s="124">
        <f t="shared" si="47"/>
        <v>0</v>
      </c>
      <c r="BL34" s="124"/>
      <c r="BM34" s="124">
        <f t="shared" si="48"/>
        <v>0</v>
      </c>
      <c r="BN34" s="124">
        <f t="shared" si="49"/>
        <v>17.7</v>
      </c>
      <c r="BO34" s="124">
        <f t="shared" si="50"/>
        <v>313.28999999999996</v>
      </c>
      <c r="BP34" s="124">
        <f t="shared" si="51"/>
        <v>0</v>
      </c>
      <c r="BQ34" s="124"/>
      <c r="BR34" s="124">
        <f t="shared" si="52"/>
        <v>0</v>
      </c>
      <c r="BS34" s="124">
        <f t="shared" si="53"/>
        <v>18.833333333333332</v>
      </c>
      <c r="BT34" s="124">
        <f t="shared" si="54"/>
        <v>354.6944444444444</v>
      </c>
      <c r="BU34" s="124">
        <f t="shared" si="55"/>
        <v>0</v>
      </c>
      <c r="BV34" s="124"/>
      <c r="BW34" s="124">
        <f t="shared" si="56"/>
        <v>0</v>
      </c>
      <c r="BX34" s="124">
        <f t="shared" si="57"/>
        <v>20.399999999999999</v>
      </c>
      <c r="BY34" s="124">
        <f t="shared" si="58"/>
        <v>416.15999999999997</v>
      </c>
      <c r="BZ34" s="124">
        <f t="shared" si="59"/>
        <v>0</v>
      </c>
      <c r="CA34" s="123"/>
      <c r="CB34" s="124">
        <f t="shared" si="60"/>
        <v>0</v>
      </c>
      <c r="CC34" s="124">
        <f t="shared" si="61"/>
        <v>24.02</v>
      </c>
      <c r="CD34" s="124">
        <f t="shared" si="62"/>
        <v>576.96039999999994</v>
      </c>
      <c r="CE34" s="123">
        <f t="shared" si="63"/>
        <v>0</v>
      </c>
      <c r="CG34" s="151"/>
      <c r="CH34" s="151"/>
      <c r="CI34" s="151"/>
      <c r="CJ34" s="151"/>
      <c r="CK34" s="151"/>
      <c r="CL34" s="151"/>
      <c r="CM34" s="151"/>
      <c r="CN34" s="151"/>
      <c r="CO34" s="151"/>
      <c r="CP34" s="151"/>
      <c r="CQ34" s="151"/>
      <c r="CR34" s="151"/>
      <c r="CS34" s="151"/>
      <c r="CT34" s="151"/>
      <c r="CU34" s="151"/>
      <c r="CV34" s="151"/>
      <c r="CW34" s="152"/>
    </row>
    <row r="35" spans="1:101">
      <c r="A35" s="126">
        <f t="shared" si="64"/>
        <v>41</v>
      </c>
      <c r="B35" s="136" t="s">
        <v>48</v>
      </c>
      <c r="C35" s="135">
        <f t="shared" si="65"/>
        <v>41.9</v>
      </c>
      <c r="D35" s="124"/>
      <c r="E35" s="124">
        <f t="shared" si="0"/>
        <v>0</v>
      </c>
      <c r="F35" s="124">
        <f t="shared" si="1"/>
        <v>5.8571428571428541</v>
      </c>
      <c r="G35" s="124">
        <f t="shared" si="2"/>
        <v>34.306122448979558</v>
      </c>
      <c r="H35" s="124">
        <f t="shared" si="3"/>
        <v>0</v>
      </c>
      <c r="I35" s="124"/>
      <c r="J35" s="124">
        <f t="shared" si="4"/>
        <v>0</v>
      </c>
      <c r="K35" s="124">
        <f t="shared" si="5"/>
        <v>8.6666666666666643</v>
      </c>
      <c r="L35" s="124">
        <f t="shared" si="6"/>
        <v>75.111111111111072</v>
      </c>
      <c r="M35" s="124">
        <f t="shared" si="7"/>
        <v>0</v>
      </c>
      <c r="N35" s="124"/>
      <c r="O35" s="124">
        <f t="shared" si="8"/>
        <v>0</v>
      </c>
      <c r="P35" s="124">
        <f t="shared" si="9"/>
        <v>9.8999999999999986</v>
      </c>
      <c r="Q35" s="124">
        <f t="shared" si="10"/>
        <v>98.009999999999977</v>
      </c>
      <c r="R35" s="124">
        <f t="shared" si="11"/>
        <v>0</v>
      </c>
      <c r="S35" s="124"/>
      <c r="T35" s="124">
        <f t="shared" si="12"/>
        <v>0</v>
      </c>
      <c r="U35" s="124">
        <f t="shared" si="13"/>
        <v>11.46153846153846</v>
      </c>
      <c r="V35" s="124">
        <f t="shared" si="14"/>
        <v>131.3668639053254</v>
      </c>
      <c r="W35" s="124">
        <f t="shared" si="15"/>
        <v>0</v>
      </c>
      <c r="X35" s="124"/>
      <c r="Y35" s="124">
        <f t="shared" si="16"/>
        <v>0</v>
      </c>
      <c r="Z35" s="124">
        <f t="shared" si="17"/>
        <v>12.166666666666668</v>
      </c>
      <c r="AA35" s="124">
        <f t="shared" si="18"/>
        <v>148.0277777777778</v>
      </c>
      <c r="AB35" s="124">
        <f t="shared" si="19"/>
        <v>0</v>
      </c>
      <c r="AC35" s="124"/>
      <c r="AD35" s="124">
        <f t="shared" si="20"/>
        <v>0</v>
      </c>
      <c r="AE35" s="124">
        <f t="shared" si="21"/>
        <v>13.566666666666666</v>
      </c>
      <c r="AF35" s="124">
        <f t="shared" si="22"/>
        <v>184.05444444444444</v>
      </c>
      <c r="AG35" s="124">
        <f t="shared" si="23"/>
        <v>0</v>
      </c>
      <c r="AH35" s="124"/>
      <c r="AI35" s="124">
        <f t="shared" si="24"/>
        <v>0</v>
      </c>
      <c r="AJ35" s="124">
        <f t="shared" si="25"/>
        <v>14.5</v>
      </c>
      <c r="AK35" s="124">
        <f t="shared" si="26"/>
        <v>210.25</v>
      </c>
      <c r="AL35" s="124">
        <f t="shared" si="27"/>
        <v>0</v>
      </c>
      <c r="AM35" s="124"/>
      <c r="AN35" s="124">
        <f t="shared" si="28"/>
        <v>0</v>
      </c>
      <c r="AO35" s="124">
        <f t="shared" si="29"/>
        <v>14.899999999999999</v>
      </c>
      <c r="AP35" s="124">
        <f t="shared" si="30"/>
        <v>222.00999999999996</v>
      </c>
      <c r="AQ35" s="124">
        <f t="shared" si="31"/>
        <v>0</v>
      </c>
      <c r="AR35" s="124"/>
      <c r="AS35" s="124">
        <f t="shared" si="32"/>
        <v>0</v>
      </c>
      <c r="AT35" s="124">
        <f t="shared" si="33"/>
        <v>15.760000000000002</v>
      </c>
      <c r="AU35" s="124">
        <f t="shared" si="34"/>
        <v>248.37760000000006</v>
      </c>
      <c r="AV35" s="124">
        <f t="shared" si="35"/>
        <v>0</v>
      </c>
      <c r="AW35" s="124"/>
      <c r="AX35" s="124">
        <f t="shared" si="36"/>
        <v>0</v>
      </c>
      <c r="AY35" s="124">
        <f t="shared" si="37"/>
        <v>16.466666666666665</v>
      </c>
      <c r="AZ35" s="124">
        <f t="shared" si="38"/>
        <v>271.15111111111105</v>
      </c>
      <c r="BA35" s="124">
        <f t="shared" si="39"/>
        <v>0</v>
      </c>
      <c r="BB35" s="124"/>
      <c r="BC35" s="124">
        <f t="shared" si="40"/>
        <v>0</v>
      </c>
      <c r="BD35" s="124">
        <f t="shared" si="41"/>
        <v>17.7</v>
      </c>
      <c r="BE35" s="124">
        <f t="shared" si="42"/>
        <v>313.28999999999996</v>
      </c>
      <c r="BF35" s="124">
        <f t="shared" si="43"/>
        <v>0</v>
      </c>
      <c r="BG35" s="124"/>
      <c r="BH35" s="124">
        <f t="shared" si="44"/>
        <v>0</v>
      </c>
      <c r="BI35" s="124">
        <f t="shared" si="45"/>
        <v>17.766666666666666</v>
      </c>
      <c r="BJ35" s="124">
        <f t="shared" si="46"/>
        <v>315.65444444444444</v>
      </c>
      <c r="BK35" s="124">
        <f t="shared" si="47"/>
        <v>0</v>
      </c>
      <c r="BL35" s="124"/>
      <c r="BM35" s="124">
        <f t="shared" si="48"/>
        <v>0</v>
      </c>
      <c r="BN35" s="124">
        <f t="shared" si="49"/>
        <v>18.7</v>
      </c>
      <c r="BO35" s="124">
        <f t="shared" si="50"/>
        <v>349.69</v>
      </c>
      <c r="BP35" s="124">
        <f t="shared" si="51"/>
        <v>0</v>
      </c>
      <c r="BQ35" s="124"/>
      <c r="BR35" s="124">
        <f t="shared" si="52"/>
        <v>0</v>
      </c>
      <c r="BS35" s="124">
        <f t="shared" si="53"/>
        <v>19.833333333333332</v>
      </c>
      <c r="BT35" s="124">
        <f t="shared" si="54"/>
        <v>393.36111111111109</v>
      </c>
      <c r="BU35" s="124">
        <f t="shared" si="55"/>
        <v>0</v>
      </c>
      <c r="BV35" s="124"/>
      <c r="BW35" s="124">
        <f t="shared" si="56"/>
        <v>0</v>
      </c>
      <c r="BX35" s="124">
        <f t="shared" si="57"/>
        <v>21.4</v>
      </c>
      <c r="BY35" s="124">
        <f t="shared" si="58"/>
        <v>457.95999999999992</v>
      </c>
      <c r="BZ35" s="124">
        <f t="shared" si="59"/>
        <v>0</v>
      </c>
      <c r="CA35" s="123"/>
      <c r="CB35" s="124">
        <f t="shared" si="60"/>
        <v>0</v>
      </c>
      <c r="CC35" s="124">
        <f t="shared" si="61"/>
        <v>25.02</v>
      </c>
      <c r="CD35" s="124">
        <f t="shared" si="62"/>
        <v>626.00040000000001</v>
      </c>
      <c r="CE35" s="123">
        <f t="shared" si="63"/>
        <v>0</v>
      </c>
      <c r="CG35" s="151"/>
      <c r="CH35" s="151"/>
      <c r="CI35" s="151"/>
      <c r="CJ35" s="151"/>
      <c r="CK35" s="151"/>
      <c r="CL35" s="151"/>
      <c r="CM35" s="151"/>
      <c r="CN35" s="151"/>
      <c r="CO35" s="151"/>
      <c r="CP35" s="151"/>
      <c r="CQ35" s="151"/>
      <c r="CR35" s="151"/>
      <c r="CS35" s="151"/>
      <c r="CT35" s="151"/>
      <c r="CU35" s="151"/>
      <c r="CV35" s="151"/>
      <c r="CW35" s="152"/>
    </row>
    <row r="36" spans="1:101">
      <c r="A36" s="126">
        <f t="shared" si="64"/>
        <v>42</v>
      </c>
      <c r="B36" s="136" t="s">
        <v>48</v>
      </c>
      <c r="C36" s="135">
        <f t="shared" si="65"/>
        <v>42.9</v>
      </c>
      <c r="D36" s="124"/>
      <c r="E36" s="124">
        <f t="shared" si="0"/>
        <v>0</v>
      </c>
      <c r="F36" s="124">
        <f t="shared" si="1"/>
        <v>6.8571428571428541</v>
      </c>
      <c r="G36" s="124">
        <f t="shared" si="2"/>
        <v>47.020408163265266</v>
      </c>
      <c r="H36" s="124">
        <f t="shared" si="3"/>
        <v>0</v>
      </c>
      <c r="I36" s="124"/>
      <c r="J36" s="124">
        <f t="shared" si="4"/>
        <v>0</v>
      </c>
      <c r="K36" s="124">
        <f t="shared" si="5"/>
        <v>9.6666666666666643</v>
      </c>
      <c r="L36" s="124">
        <f t="shared" si="6"/>
        <v>93.4444444444444</v>
      </c>
      <c r="M36" s="124">
        <f t="shared" si="7"/>
        <v>0</v>
      </c>
      <c r="N36" s="124"/>
      <c r="O36" s="124">
        <f t="shared" si="8"/>
        <v>0</v>
      </c>
      <c r="P36" s="124">
        <f t="shared" si="9"/>
        <v>10.899999999999999</v>
      </c>
      <c r="Q36" s="124">
        <f t="shared" si="10"/>
        <v>118.80999999999997</v>
      </c>
      <c r="R36" s="124">
        <f t="shared" si="11"/>
        <v>0</v>
      </c>
      <c r="S36" s="124"/>
      <c r="T36" s="124">
        <f t="shared" si="12"/>
        <v>0</v>
      </c>
      <c r="U36" s="124">
        <f t="shared" si="13"/>
        <v>12.46153846153846</v>
      </c>
      <c r="V36" s="124">
        <f t="shared" si="14"/>
        <v>155.28994082840234</v>
      </c>
      <c r="W36" s="124">
        <f t="shared" si="15"/>
        <v>0</v>
      </c>
      <c r="X36" s="124"/>
      <c r="Y36" s="124">
        <f t="shared" si="16"/>
        <v>0</v>
      </c>
      <c r="Z36" s="124">
        <f t="shared" si="17"/>
        <v>13.166666666666668</v>
      </c>
      <c r="AA36" s="124">
        <f t="shared" si="18"/>
        <v>173.36111111111114</v>
      </c>
      <c r="AB36" s="124">
        <f t="shared" si="19"/>
        <v>0</v>
      </c>
      <c r="AC36" s="124"/>
      <c r="AD36" s="124">
        <f t="shared" si="20"/>
        <v>0</v>
      </c>
      <c r="AE36" s="124">
        <f t="shared" si="21"/>
        <v>14.566666666666666</v>
      </c>
      <c r="AF36" s="124">
        <f t="shared" si="22"/>
        <v>212.18777777777777</v>
      </c>
      <c r="AG36" s="124">
        <f t="shared" si="23"/>
        <v>0</v>
      </c>
      <c r="AH36" s="124"/>
      <c r="AI36" s="124">
        <f t="shared" si="24"/>
        <v>0</v>
      </c>
      <c r="AJ36" s="124">
        <f t="shared" si="25"/>
        <v>15.5</v>
      </c>
      <c r="AK36" s="124">
        <f t="shared" si="26"/>
        <v>240.25</v>
      </c>
      <c r="AL36" s="124">
        <f t="shared" si="27"/>
        <v>0</v>
      </c>
      <c r="AM36" s="124"/>
      <c r="AN36" s="124">
        <f t="shared" si="28"/>
        <v>0</v>
      </c>
      <c r="AO36" s="124">
        <f t="shared" si="29"/>
        <v>15.899999999999999</v>
      </c>
      <c r="AP36" s="124">
        <f t="shared" si="30"/>
        <v>252.80999999999995</v>
      </c>
      <c r="AQ36" s="124">
        <f t="shared" si="31"/>
        <v>0</v>
      </c>
      <c r="AR36" s="124"/>
      <c r="AS36" s="124">
        <f t="shared" si="32"/>
        <v>0</v>
      </c>
      <c r="AT36" s="124">
        <f t="shared" si="33"/>
        <v>16.760000000000002</v>
      </c>
      <c r="AU36" s="124">
        <f t="shared" si="34"/>
        <v>280.89760000000007</v>
      </c>
      <c r="AV36" s="124">
        <f t="shared" si="35"/>
        <v>0</v>
      </c>
      <c r="AW36" s="124"/>
      <c r="AX36" s="124">
        <f t="shared" si="36"/>
        <v>0</v>
      </c>
      <c r="AY36" s="124">
        <f t="shared" si="37"/>
        <v>17.466666666666665</v>
      </c>
      <c r="AZ36" s="124">
        <f t="shared" si="38"/>
        <v>305.08444444444439</v>
      </c>
      <c r="BA36" s="124">
        <f t="shared" si="39"/>
        <v>0</v>
      </c>
      <c r="BB36" s="124"/>
      <c r="BC36" s="124">
        <f t="shared" si="40"/>
        <v>0</v>
      </c>
      <c r="BD36" s="124">
        <f t="shared" si="41"/>
        <v>18.7</v>
      </c>
      <c r="BE36" s="124">
        <f t="shared" si="42"/>
        <v>349.69</v>
      </c>
      <c r="BF36" s="124">
        <f t="shared" si="43"/>
        <v>0</v>
      </c>
      <c r="BG36" s="124"/>
      <c r="BH36" s="124">
        <f t="shared" si="44"/>
        <v>0</v>
      </c>
      <c r="BI36" s="124">
        <f t="shared" si="45"/>
        <v>18.766666666666666</v>
      </c>
      <c r="BJ36" s="124">
        <f t="shared" si="46"/>
        <v>352.18777777777774</v>
      </c>
      <c r="BK36" s="124">
        <f t="shared" si="47"/>
        <v>0</v>
      </c>
      <c r="BL36" s="124"/>
      <c r="BM36" s="124">
        <f t="shared" si="48"/>
        <v>0</v>
      </c>
      <c r="BN36" s="124">
        <f t="shared" si="49"/>
        <v>19.7</v>
      </c>
      <c r="BO36" s="124">
        <f t="shared" si="50"/>
        <v>388.09</v>
      </c>
      <c r="BP36" s="124">
        <f t="shared" si="51"/>
        <v>0</v>
      </c>
      <c r="BQ36" s="124"/>
      <c r="BR36" s="124">
        <f t="shared" si="52"/>
        <v>0</v>
      </c>
      <c r="BS36" s="124">
        <f t="shared" si="53"/>
        <v>20.833333333333332</v>
      </c>
      <c r="BT36" s="124">
        <f t="shared" si="54"/>
        <v>434.02777777777771</v>
      </c>
      <c r="BU36" s="124">
        <f t="shared" si="55"/>
        <v>0</v>
      </c>
      <c r="BV36" s="124"/>
      <c r="BW36" s="124">
        <f t="shared" si="56"/>
        <v>0</v>
      </c>
      <c r="BX36" s="124">
        <f t="shared" si="57"/>
        <v>22.4</v>
      </c>
      <c r="BY36" s="124">
        <f t="shared" si="58"/>
        <v>501.75999999999993</v>
      </c>
      <c r="BZ36" s="124">
        <f t="shared" si="59"/>
        <v>0</v>
      </c>
      <c r="CA36" s="123"/>
      <c r="CB36" s="124">
        <f t="shared" si="60"/>
        <v>0</v>
      </c>
      <c r="CC36" s="124">
        <f t="shared" si="61"/>
        <v>26.02</v>
      </c>
      <c r="CD36" s="124">
        <f t="shared" si="62"/>
        <v>677.04039999999998</v>
      </c>
      <c r="CE36" s="123">
        <f t="shared" si="63"/>
        <v>0</v>
      </c>
      <c r="CG36" s="151"/>
      <c r="CH36" s="151"/>
      <c r="CI36" s="151"/>
      <c r="CJ36" s="151"/>
      <c r="CK36" s="151"/>
      <c r="CL36" s="151"/>
      <c r="CM36" s="151"/>
      <c r="CN36" s="151"/>
      <c r="CO36" s="151"/>
      <c r="CP36" s="151"/>
      <c r="CQ36" s="151"/>
      <c r="CR36" s="151"/>
      <c r="CS36" s="151"/>
      <c r="CT36" s="151"/>
      <c r="CU36" s="151"/>
      <c r="CV36" s="151"/>
      <c r="CW36" s="152"/>
    </row>
    <row r="37" spans="1:101">
      <c r="A37" s="126">
        <f t="shared" si="64"/>
        <v>43</v>
      </c>
      <c r="B37" s="136" t="s">
        <v>48</v>
      </c>
      <c r="C37" s="135">
        <f t="shared" si="65"/>
        <v>43.9</v>
      </c>
      <c r="D37" s="124"/>
      <c r="E37" s="124">
        <f t="shared" si="0"/>
        <v>0</v>
      </c>
      <c r="F37" s="124">
        <f t="shared" si="1"/>
        <v>7.8571428571428541</v>
      </c>
      <c r="G37" s="124">
        <f t="shared" si="2"/>
        <v>61.734693877550974</v>
      </c>
      <c r="H37" s="124">
        <f t="shared" si="3"/>
        <v>0</v>
      </c>
      <c r="I37" s="124"/>
      <c r="J37" s="124">
        <f t="shared" si="4"/>
        <v>0</v>
      </c>
      <c r="K37" s="124">
        <f t="shared" si="5"/>
        <v>10.666666666666664</v>
      </c>
      <c r="L37" s="124">
        <f t="shared" si="6"/>
        <v>113.77777777777773</v>
      </c>
      <c r="M37" s="124">
        <f t="shared" si="7"/>
        <v>0</v>
      </c>
      <c r="N37" s="124"/>
      <c r="O37" s="124">
        <f t="shared" si="8"/>
        <v>0</v>
      </c>
      <c r="P37" s="124">
        <f t="shared" si="9"/>
        <v>11.899999999999999</v>
      </c>
      <c r="Q37" s="124">
        <f t="shared" si="10"/>
        <v>141.60999999999996</v>
      </c>
      <c r="R37" s="124">
        <f t="shared" si="11"/>
        <v>0</v>
      </c>
      <c r="S37" s="124"/>
      <c r="T37" s="124">
        <f t="shared" si="12"/>
        <v>0</v>
      </c>
      <c r="U37" s="124">
        <f t="shared" si="13"/>
        <v>13.46153846153846</v>
      </c>
      <c r="V37" s="124">
        <f t="shared" si="14"/>
        <v>181.21301775147924</v>
      </c>
      <c r="W37" s="124">
        <f t="shared" si="15"/>
        <v>0</v>
      </c>
      <c r="X37" s="124"/>
      <c r="Y37" s="124">
        <f t="shared" si="16"/>
        <v>0</v>
      </c>
      <c r="Z37" s="124">
        <f t="shared" si="17"/>
        <v>14.166666666666668</v>
      </c>
      <c r="AA37" s="124">
        <f t="shared" si="18"/>
        <v>200.69444444444449</v>
      </c>
      <c r="AB37" s="124">
        <f t="shared" si="19"/>
        <v>0</v>
      </c>
      <c r="AC37" s="124"/>
      <c r="AD37" s="124">
        <f t="shared" si="20"/>
        <v>0</v>
      </c>
      <c r="AE37" s="124">
        <f t="shared" si="21"/>
        <v>15.566666666666666</v>
      </c>
      <c r="AF37" s="124">
        <f t="shared" si="22"/>
        <v>242.32111111111109</v>
      </c>
      <c r="AG37" s="124">
        <f t="shared" si="23"/>
        <v>0</v>
      </c>
      <c r="AH37" s="124"/>
      <c r="AI37" s="124">
        <f t="shared" si="24"/>
        <v>0</v>
      </c>
      <c r="AJ37" s="124">
        <f t="shared" si="25"/>
        <v>16.5</v>
      </c>
      <c r="AK37" s="124">
        <f t="shared" si="26"/>
        <v>272.25</v>
      </c>
      <c r="AL37" s="124">
        <f t="shared" si="27"/>
        <v>0</v>
      </c>
      <c r="AM37" s="124"/>
      <c r="AN37" s="124">
        <f t="shared" si="28"/>
        <v>0</v>
      </c>
      <c r="AO37" s="124">
        <f t="shared" si="29"/>
        <v>16.899999999999999</v>
      </c>
      <c r="AP37" s="124">
        <f t="shared" si="30"/>
        <v>285.60999999999996</v>
      </c>
      <c r="AQ37" s="124">
        <f t="shared" si="31"/>
        <v>0</v>
      </c>
      <c r="AR37" s="124"/>
      <c r="AS37" s="124">
        <f t="shared" si="32"/>
        <v>0</v>
      </c>
      <c r="AT37" s="124">
        <f t="shared" si="33"/>
        <v>17.760000000000002</v>
      </c>
      <c r="AU37" s="124">
        <f t="shared" si="34"/>
        <v>315.41760000000005</v>
      </c>
      <c r="AV37" s="124">
        <f t="shared" si="35"/>
        <v>0</v>
      </c>
      <c r="AW37" s="124"/>
      <c r="AX37" s="124">
        <f t="shared" si="36"/>
        <v>0</v>
      </c>
      <c r="AY37" s="124">
        <f t="shared" si="37"/>
        <v>18.466666666666665</v>
      </c>
      <c r="AZ37" s="124">
        <f t="shared" si="38"/>
        <v>341.01777777777772</v>
      </c>
      <c r="BA37" s="124">
        <f t="shared" si="39"/>
        <v>0</v>
      </c>
      <c r="BB37" s="124"/>
      <c r="BC37" s="124">
        <f t="shared" si="40"/>
        <v>0</v>
      </c>
      <c r="BD37" s="124">
        <f t="shared" si="41"/>
        <v>19.7</v>
      </c>
      <c r="BE37" s="124">
        <f t="shared" si="42"/>
        <v>388.09</v>
      </c>
      <c r="BF37" s="124">
        <f t="shared" si="43"/>
        <v>0</v>
      </c>
      <c r="BG37" s="124"/>
      <c r="BH37" s="124">
        <f t="shared" si="44"/>
        <v>0</v>
      </c>
      <c r="BI37" s="124">
        <f t="shared" si="45"/>
        <v>19.766666666666666</v>
      </c>
      <c r="BJ37" s="124">
        <f t="shared" si="46"/>
        <v>390.7211111111111</v>
      </c>
      <c r="BK37" s="124">
        <f t="shared" si="47"/>
        <v>0</v>
      </c>
      <c r="BL37" s="124"/>
      <c r="BM37" s="124">
        <f t="shared" si="48"/>
        <v>0</v>
      </c>
      <c r="BN37" s="124">
        <f t="shared" si="49"/>
        <v>20.7</v>
      </c>
      <c r="BO37" s="124">
        <f t="shared" si="50"/>
        <v>428.48999999999995</v>
      </c>
      <c r="BP37" s="124">
        <f t="shared" si="51"/>
        <v>0</v>
      </c>
      <c r="BQ37" s="124"/>
      <c r="BR37" s="124">
        <f t="shared" si="52"/>
        <v>0</v>
      </c>
      <c r="BS37" s="124">
        <f t="shared" si="53"/>
        <v>21.833333333333332</v>
      </c>
      <c r="BT37" s="124">
        <f t="shared" si="54"/>
        <v>476.6944444444444</v>
      </c>
      <c r="BU37" s="124">
        <f t="shared" si="55"/>
        <v>0</v>
      </c>
      <c r="BV37" s="124"/>
      <c r="BW37" s="124">
        <f t="shared" si="56"/>
        <v>0</v>
      </c>
      <c r="BX37" s="124">
        <f t="shared" si="57"/>
        <v>23.4</v>
      </c>
      <c r="BY37" s="124">
        <f t="shared" si="58"/>
        <v>547.55999999999995</v>
      </c>
      <c r="BZ37" s="124">
        <f t="shared" si="59"/>
        <v>0</v>
      </c>
      <c r="CA37" s="123"/>
      <c r="CB37" s="124">
        <f t="shared" si="60"/>
        <v>0</v>
      </c>
      <c r="CC37" s="124">
        <f t="shared" si="61"/>
        <v>27.02</v>
      </c>
      <c r="CD37" s="124">
        <f t="shared" si="62"/>
        <v>730.08039999999994</v>
      </c>
      <c r="CE37" s="123">
        <f t="shared" si="63"/>
        <v>0</v>
      </c>
      <c r="CG37" s="151"/>
      <c r="CH37" s="151"/>
      <c r="CI37" s="151"/>
      <c r="CJ37" s="151"/>
      <c r="CK37" s="151"/>
      <c r="CL37" s="151"/>
      <c r="CM37" s="151"/>
      <c r="CN37" s="151"/>
      <c r="CO37" s="151"/>
      <c r="CP37" s="151"/>
      <c r="CQ37" s="151"/>
      <c r="CR37" s="151"/>
      <c r="CS37" s="151"/>
      <c r="CT37" s="151"/>
      <c r="CU37" s="151"/>
      <c r="CV37" s="151"/>
      <c r="CW37" s="152"/>
    </row>
    <row r="38" spans="1:101">
      <c r="A38" s="126">
        <f t="shared" si="64"/>
        <v>44</v>
      </c>
      <c r="B38" s="136" t="s">
        <v>48</v>
      </c>
      <c r="C38" s="135">
        <f t="shared" si="65"/>
        <v>44.9</v>
      </c>
      <c r="D38" s="124"/>
      <c r="E38" s="124">
        <f t="shared" si="0"/>
        <v>0</v>
      </c>
      <c r="F38" s="124">
        <f t="shared" si="1"/>
        <v>8.8571428571428541</v>
      </c>
      <c r="G38" s="124">
        <f t="shared" si="2"/>
        <v>78.448979591836675</v>
      </c>
      <c r="H38" s="124">
        <f t="shared" si="3"/>
        <v>0</v>
      </c>
      <c r="I38" s="124"/>
      <c r="J38" s="124">
        <f t="shared" si="4"/>
        <v>0</v>
      </c>
      <c r="K38" s="124">
        <f t="shared" si="5"/>
        <v>11.666666666666664</v>
      </c>
      <c r="L38" s="124">
        <f t="shared" si="6"/>
        <v>136.11111111111106</v>
      </c>
      <c r="M38" s="124">
        <f t="shared" si="7"/>
        <v>0</v>
      </c>
      <c r="N38" s="124"/>
      <c r="O38" s="124">
        <f t="shared" si="8"/>
        <v>0</v>
      </c>
      <c r="P38" s="124">
        <f t="shared" si="9"/>
        <v>12.899999999999999</v>
      </c>
      <c r="Q38" s="124">
        <f t="shared" si="10"/>
        <v>166.40999999999997</v>
      </c>
      <c r="R38" s="124">
        <f t="shared" si="11"/>
        <v>0</v>
      </c>
      <c r="S38" s="124"/>
      <c r="T38" s="124">
        <f t="shared" si="12"/>
        <v>0</v>
      </c>
      <c r="U38" s="124">
        <f t="shared" si="13"/>
        <v>14.46153846153846</v>
      </c>
      <c r="V38" s="124">
        <f t="shared" si="14"/>
        <v>209.13609467455618</v>
      </c>
      <c r="W38" s="124">
        <f t="shared" si="15"/>
        <v>0</v>
      </c>
      <c r="X38" s="124"/>
      <c r="Y38" s="124">
        <f t="shared" si="16"/>
        <v>0</v>
      </c>
      <c r="Z38" s="124">
        <f t="shared" si="17"/>
        <v>15.166666666666668</v>
      </c>
      <c r="AA38" s="124">
        <f t="shared" si="18"/>
        <v>230.0277777777778</v>
      </c>
      <c r="AB38" s="124">
        <f t="shared" si="19"/>
        <v>0</v>
      </c>
      <c r="AC38" s="124"/>
      <c r="AD38" s="124">
        <f t="shared" si="20"/>
        <v>0</v>
      </c>
      <c r="AE38" s="124">
        <f t="shared" si="21"/>
        <v>16.566666666666666</v>
      </c>
      <c r="AF38" s="124">
        <f t="shared" si="22"/>
        <v>274.45444444444445</v>
      </c>
      <c r="AG38" s="124">
        <f t="shared" si="23"/>
        <v>0</v>
      </c>
      <c r="AH38" s="124"/>
      <c r="AI38" s="124">
        <f t="shared" si="24"/>
        <v>0</v>
      </c>
      <c r="AJ38" s="124">
        <f t="shared" si="25"/>
        <v>17.5</v>
      </c>
      <c r="AK38" s="124">
        <f t="shared" si="26"/>
        <v>306.25</v>
      </c>
      <c r="AL38" s="124">
        <f t="shared" si="27"/>
        <v>0</v>
      </c>
      <c r="AM38" s="124"/>
      <c r="AN38" s="124">
        <f t="shared" si="28"/>
        <v>0</v>
      </c>
      <c r="AO38" s="124">
        <f t="shared" si="29"/>
        <v>17.899999999999999</v>
      </c>
      <c r="AP38" s="124">
        <f t="shared" si="30"/>
        <v>320.40999999999997</v>
      </c>
      <c r="AQ38" s="124">
        <f t="shared" si="31"/>
        <v>0</v>
      </c>
      <c r="AR38" s="124"/>
      <c r="AS38" s="124">
        <f t="shared" si="32"/>
        <v>0</v>
      </c>
      <c r="AT38" s="124">
        <f t="shared" si="33"/>
        <v>18.760000000000002</v>
      </c>
      <c r="AU38" s="124">
        <f t="shared" si="34"/>
        <v>351.93760000000003</v>
      </c>
      <c r="AV38" s="124">
        <f t="shared" si="35"/>
        <v>0</v>
      </c>
      <c r="AW38" s="124"/>
      <c r="AX38" s="124">
        <f t="shared" si="36"/>
        <v>0</v>
      </c>
      <c r="AY38" s="124">
        <f t="shared" si="37"/>
        <v>19.466666666666665</v>
      </c>
      <c r="AZ38" s="124">
        <f t="shared" si="38"/>
        <v>378.95111111111106</v>
      </c>
      <c r="BA38" s="124">
        <f t="shared" si="39"/>
        <v>0</v>
      </c>
      <c r="BB38" s="124"/>
      <c r="BC38" s="124">
        <f t="shared" si="40"/>
        <v>0</v>
      </c>
      <c r="BD38" s="124">
        <f t="shared" si="41"/>
        <v>20.7</v>
      </c>
      <c r="BE38" s="124">
        <f t="shared" si="42"/>
        <v>428.48999999999995</v>
      </c>
      <c r="BF38" s="124">
        <f t="shared" si="43"/>
        <v>0</v>
      </c>
      <c r="BG38" s="124"/>
      <c r="BH38" s="124">
        <f t="shared" si="44"/>
        <v>0</v>
      </c>
      <c r="BI38" s="124">
        <f t="shared" si="45"/>
        <v>20.766666666666666</v>
      </c>
      <c r="BJ38" s="124">
        <f t="shared" si="46"/>
        <v>431.2544444444444</v>
      </c>
      <c r="BK38" s="124">
        <f t="shared" si="47"/>
        <v>0</v>
      </c>
      <c r="BL38" s="124"/>
      <c r="BM38" s="124">
        <f t="shared" si="48"/>
        <v>0</v>
      </c>
      <c r="BN38" s="124">
        <f t="shared" si="49"/>
        <v>21.7</v>
      </c>
      <c r="BO38" s="124">
        <f t="shared" si="50"/>
        <v>470.89</v>
      </c>
      <c r="BP38" s="124">
        <f t="shared" si="51"/>
        <v>0</v>
      </c>
      <c r="BQ38" s="124"/>
      <c r="BR38" s="124">
        <f t="shared" si="52"/>
        <v>0</v>
      </c>
      <c r="BS38" s="124">
        <f t="shared" si="53"/>
        <v>22.833333333333332</v>
      </c>
      <c r="BT38" s="124">
        <f t="shared" si="54"/>
        <v>521.36111111111109</v>
      </c>
      <c r="BU38" s="124">
        <f t="shared" si="55"/>
        <v>0</v>
      </c>
      <c r="BV38" s="124"/>
      <c r="BW38" s="124">
        <f t="shared" si="56"/>
        <v>0</v>
      </c>
      <c r="BX38" s="124">
        <f t="shared" si="57"/>
        <v>24.4</v>
      </c>
      <c r="BY38" s="124">
        <f t="shared" si="58"/>
        <v>595.3599999999999</v>
      </c>
      <c r="BZ38" s="124">
        <f t="shared" si="59"/>
        <v>0</v>
      </c>
      <c r="CA38" s="123"/>
      <c r="CB38" s="124">
        <f t="shared" si="60"/>
        <v>0</v>
      </c>
      <c r="CC38" s="124">
        <f t="shared" si="61"/>
        <v>28.02</v>
      </c>
      <c r="CD38" s="124">
        <f t="shared" si="62"/>
        <v>785.12040000000002</v>
      </c>
      <c r="CE38" s="123">
        <f t="shared" si="63"/>
        <v>0</v>
      </c>
      <c r="CG38" s="151"/>
      <c r="CH38" s="151"/>
      <c r="CI38" s="151"/>
      <c r="CJ38" s="151"/>
      <c r="CK38" s="151"/>
      <c r="CL38" s="151"/>
      <c r="CM38" s="151"/>
      <c r="CN38" s="151"/>
      <c r="CO38" s="151"/>
      <c r="CP38" s="151"/>
      <c r="CQ38" s="151"/>
      <c r="CR38" s="151"/>
      <c r="CS38" s="151"/>
      <c r="CT38" s="151"/>
      <c r="CU38" s="151"/>
      <c r="CV38" s="151"/>
      <c r="CW38" s="152"/>
    </row>
    <row r="39" spans="1:101">
      <c r="A39" s="126">
        <f t="shared" si="64"/>
        <v>45</v>
      </c>
      <c r="B39" s="136" t="s">
        <v>48</v>
      </c>
      <c r="C39" s="135">
        <f t="shared" si="65"/>
        <v>45.9</v>
      </c>
      <c r="D39" s="124"/>
      <c r="E39" s="124">
        <f t="shared" si="0"/>
        <v>0</v>
      </c>
      <c r="F39" s="124">
        <f t="shared" si="1"/>
        <v>9.8571428571428541</v>
      </c>
      <c r="G39" s="124">
        <f t="shared" si="2"/>
        <v>97.163265306122383</v>
      </c>
      <c r="H39" s="124">
        <f t="shared" si="3"/>
        <v>0</v>
      </c>
      <c r="I39" s="124"/>
      <c r="J39" s="124">
        <f t="shared" si="4"/>
        <v>0</v>
      </c>
      <c r="K39" s="124">
        <f t="shared" si="5"/>
        <v>12.666666666666664</v>
      </c>
      <c r="L39" s="124">
        <f t="shared" si="6"/>
        <v>160.44444444444437</v>
      </c>
      <c r="M39" s="124">
        <f t="shared" si="7"/>
        <v>0</v>
      </c>
      <c r="N39" s="124"/>
      <c r="O39" s="124">
        <f t="shared" si="8"/>
        <v>0</v>
      </c>
      <c r="P39" s="124">
        <f t="shared" si="9"/>
        <v>13.899999999999999</v>
      </c>
      <c r="Q39" s="124">
        <f t="shared" si="10"/>
        <v>193.20999999999995</v>
      </c>
      <c r="R39" s="124">
        <f t="shared" si="11"/>
        <v>0</v>
      </c>
      <c r="S39" s="124"/>
      <c r="T39" s="124">
        <f t="shared" si="12"/>
        <v>0</v>
      </c>
      <c r="U39" s="124">
        <f t="shared" si="13"/>
        <v>15.46153846153846</v>
      </c>
      <c r="V39" s="124">
        <f t="shared" si="14"/>
        <v>239.05917159763308</v>
      </c>
      <c r="W39" s="124">
        <f t="shared" si="15"/>
        <v>0</v>
      </c>
      <c r="X39" s="124"/>
      <c r="Y39" s="124">
        <f t="shared" si="16"/>
        <v>0</v>
      </c>
      <c r="Z39" s="124">
        <f t="shared" si="17"/>
        <v>16.166666666666668</v>
      </c>
      <c r="AA39" s="124">
        <f t="shared" si="18"/>
        <v>261.36111111111114</v>
      </c>
      <c r="AB39" s="124">
        <f t="shared" si="19"/>
        <v>0</v>
      </c>
      <c r="AC39" s="124"/>
      <c r="AD39" s="124">
        <f t="shared" si="20"/>
        <v>0</v>
      </c>
      <c r="AE39" s="124">
        <f t="shared" si="21"/>
        <v>17.566666666666666</v>
      </c>
      <c r="AF39" s="124">
        <f t="shared" si="22"/>
        <v>308.58777777777777</v>
      </c>
      <c r="AG39" s="124">
        <f t="shared" si="23"/>
        <v>0</v>
      </c>
      <c r="AH39" s="124"/>
      <c r="AI39" s="124">
        <f t="shared" si="24"/>
        <v>0</v>
      </c>
      <c r="AJ39" s="124">
        <f t="shared" si="25"/>
        <v>18.5</v>
      </c>
      <c r="AK39" s="124">
        <f t="shared" si="26"/>
        <v>342.25</v>
      </c>
      <c r="AL39" s="124">
        <f t="shared" si="27"/>
        <v>0</v>
      </c>
      <c r="AM39" s="124"/>
      <c r="AN39" s="124">
        <f t="shared" si="28"/>
        <v>0</v>
      </c>
      <c r="AO39" s="124">
        <f t="shared" si="29"/>
        <v>18.899999999999999</v>
      </c>
      <c r="AP39" s="124">
        <f t="shared" si="30"/>
        <v>357.20999999999992</v>
      </c>
      <c r="AQ39" s="124">
        <f t="shared" si="31"/>
        <v>0</v>
      </c>
      <c r="AR39" s="124"/>
      <c r="AS39" s="124">
        <f t="shared" si="32"/>
        <v>0</v>
      </c>
      <c r="AT39" s="124">
        <f t="shared" si="33"/>
        <v>19.760000000000002</v>
      </c>
      <c r="AU39" s="124">
        <f t="shared" si="34"/>
        <v>390.45760000000007</v>
      </c>
      <c r="AV39" s="124">
        <f t="shared" si="35"/>
        <v>0</v>
      </c>
      <c r="AW39" s="124"/>
      <c r="AX39" s="124">
        <f t="shared" si="36"/>
        <v>0</v>
      </c>
      <c r="AY39" s="124">
        <f t="shared" si="37"/>
        <v>20.466666666666665</v>
      </c>
      <c r="AZ39" s="124">
        <f t="shared" si="38"/>
        <v>418.8844444444444</v>
      </c>
      <c r="BA39" s="124">
        <f t="shared" si="39"/>
        <v>0</v>
      </c>
      <c r="BB39" s="124"/>
      <c r="BC39" s="124">
        <f t="shared" si="40"/>
        <v>0</v>
      </c>
      <c r="BD39" s="124">
        <f t="shared" si="41"/>
        <v>21.7</v>
      </c>
      <c r="BE39" s="124">
        <f t="shared" si="42"/>
        <v>470.89</v>
      </c>
      <c r="BF39" s="124">
        <f t="shared" si="43"/>
        <v>0</v>
      </c>
      <c r="BG39" s="124"/>
      <c r="BH39" s="124">
        <f t="shared" si="44"/>
        <v>0</v>
      </c>
      <c r="BI39" s="124">
        <f t="shared" si="45"/>
        <v>21.766666666666666</v>
      </c>
      <c r="BJ39" s="124">
        <f t="shared" si="46"/>
        <v>473.78777777777776</v>
      </c>
      <c r="BK39" s="124">
        <f t="shared" si="47"/>
        <v>0</v>
      </c>
      <c r="BL39" s="124"/>
      <c r="BM39" s="124">
        <f t="shared" si="48"/>
        <v>0</v>
      </c>
      <c r="BN39" s="124">
        <f t="shared" si="49"/>
        <v>22.7</v>
      </c>
      <c r="BO39" s="124">
        <f t="shared" si="50"/>
        <v>515.29</v>
      </c>
      <c r="BP39" s="124">
        <f t="shared" si="51"/>
        <v>0</v>
      </c>
      <c r="BQ39" s="124"/>
      <c r="BR39" s="124">
        <f t="shared" si="52"/>
        <v>0</v>
      </c>
      <c r="BS39" s="124">
        <f t="shared" si="53"/>
        <v>23.833333333333332</v>
      </c>
      <c r="BT39" s="124">
        <f t="shared" si="54"/>
        <v>568.02777777777771</v>
      </c>
      <c r="BU39" s="124">
        <f t="shared" si="55"/>
        <v>0</v>
      </c>
      <c r="BV39" s="124"/>
      <c r="BW39" s="124">
        <f t="shared" si="56"/>
        <v>0</v>
      </c>
      <c r="BX39" s="124">
        <f t="shared" si="57"/>
        <v>25.4</v>
      </c>
      <c r="BY39" s="124">
        <f t="shared" si="58"/>
        <v>645.16</v>
      </c>
      <c r="BZ39" s="124">
        <f t="shared" si="59"/>
        <v>0</v>
      </c>
      <c r="CA39" s="123"/>
      <c r="CB39" s="124">
        <f t="shared" si="60"/>
        <v>0</v>
      </c>
      <c r="CC39" s="124">
        <f t="shared" si="61"/>
        <v>29.02</v>
      </c>
      <c r="CD39" s="124">
        <f t="shared" si="62"/>
        <v>842.16039999999998</v>
      </c>
      <c r="CE39" s="123">
        <f t="shared" si="63"/>
        <v>0</v>
      </c>
      <c r="CG39" s="151"/>
      <c r="CH39" s="151"/>
      <c r="CI39" s="151"/>
      <c r="CJ39" s="151"/>
      <c r="CK39" s="151"/>
      <c r="CL39" s="151"/>
      <c r="CM39" s="151"/>
      <c r="CN39" s="151"/>
      <c r="CO39" s="151"/>
      <c r="CP39" s="151"/>
      <c r="CQ39" s="151"/>
      <c r="CR39" s="151"/>
      <c r="CS39" s="151"/>
      <c r="CT39" s="151"/>
      <c r="CU39" s="151"/>
      <c r="CV39" s="151"/>
      <c r="CW39" s="152"/>
    </row>
    <row r="40" spans="1:101">
      <c r="A40" s="126">
        <f t="shared" si="64"/>
        <v>46</v>
      </c>
      <c r="B40" s="136" t="s">
        <v>48</v>
      </c>
      <c r="C40" s="135">
        <f t="shared" si="65"/>
        <v>46.9</v>
      </c>
      <c r="D40" s="124"/>
      <c r="E40" s="124">
        <f t="shared" si="0"/>
        <v>0</v>
      </c>
      <c r="F40" s="124">
        <f t="shared" si="1"/>
        <v>10.857142857142854</v>
      </c>
      <c r="G40" s="124">
        <f t="shared" si="2"/>
        <v>117.87755102040809</v>
      </c>
      <c r="H40" s="124">
        <f t="shared" si="3"/>
        <v>0</v>
      </c>
      <c r="I40" s="124"/>
      <c r="J40" s="124">
        <f t="shared" si="4"/>
        <v>0</v>
      </c>
      <c r="K40" s="124">
        <f t="shared" si="5"/>
        <v>13.666666666666664</v>
      </c>
      <c r="L40" s="124">
        <f t="shared" si="6"/>
        <v>186.77777777777771</v>
      </c>
      <c r="M40" s="124">
        <f t="shared" si="7"/>
        <v>0</v>
      </c>
      <c r="N40" s="124"/>
      <c r="O40" s="124">
        <f t="shared" si="8"/>
        <v>0</v>
      </c>
      <c r="P40" s="124">
        <f t="shared" si="9"/>
        <v>14.899999999999999</v>
      </c>
      <c r="Q40" s="124">
        <f t="shared" si="10"/>
        <v>222.00999999999996</v>
      </c>
      <c r="R40" s="124">
        <f t="shared" si="11"/>
        <v>0</v>
      </c>
      <c r="S40" s="124"/>
      <c r="T40" s="124">
        <f t="shared" si="12"/>
        <v>0</v>
      </c>
      <c r="U40" s="124">
        <f t="shared" si="13"/>
        <v>16.46153846153846</v>
      </c>
      <c r="V40" s="124">
        <f t="shared" si="14"/>
        <v>270.98224852071002</v>
      </c>
      <c r="W40" s="124">
        <f t="shared" si="15"/>
        <v>0</v>
      </c>
      <c r="X40" s="124"/>
      <c r="Y40" s="124">
        <f t="shared" si="16"/>
        <v>0</v>
      </c>
      <c r="Z40" s="124">
        <f t="shared" si="17"/>
        <v>17.166666666666668</v>
      </c>
      <c r="AA40" s="124">
        <f t="shared" si="18"/>
        <v>294.69444444444446</v>
      </c>
      <c r="AB40" s="124">
        <f t="shared" si="19"/>
        <v>0</v>
      </c>
      <c r="AC40" s="124"/>
      <c r="AD40" s="124">
        <f t="shared" si="20"/>
        <v>0</v>
      </c>
      <c r="AE40" s="124">
        <f t="shared" si="21"/>
        <v>18.566666666666666</v>
      </c>
      <c r="AF40" s="124">
        <f t="shared" si="22"/>
        <v>344.7211111111111</v>
      </c>
      <c r="AG40" s="124">
        <f t="shared" si="23"/>
        <v>0</v>
      </c>
      <c r="AH40" s="124"/>
      <c r="AI40" s="124">
        <f t="shared" si="24"/>
        <v>0</v>
      </c>
      <c r="AJ40" s="124">
        <f t="shared" si="25"/>
        <v>19.5</v>
      </c>
      <c r="AK40" s="124">
        <f t="shared" si="26"/>
        <v>380.25</v>
      </c>
      <c r="AL40" s="124">
        <f t="shared" si="27"/>
        <v>0</v>
      </c>
      <c r="AM40" s="124"/>
      <c r="AN40" s="124">
        <f t="shared" si="28"/>
        <v>0</v>
      </c>
      <c r="AO40" s="124">
        <f t="shared" si="29"/>
        <v>19.899999999999999</v>
      </c>
      <c r="AP40" s="124">
        <f t="shared" si="30"/>
        <v>396.00999999999993</v>
      </c>
      <c r="AQ40" s="124">
        <f t="shared" si="31"/>
        <v>0</v>
      </c>
      <c r="AR40" s="124"/>
      <c r="AS40" s="124">
        <f t="shared" si="32"/>
        <v>0</v>
      </c>
      <c r="AT40" s="124">
        <f t="shared" si="33"/>
        <v>20.76</v>
      </c>
      <c r="AU40" s="124">
        <f t="shared" si="34"/>
        <v>430.97760000000005</v>
      </c>
      <c r="AV40" s="124">
        <f t="shared" si="35"/>
        <v>0</v>
      </c>
      <c r="AW40" s="124"/>
      <c r="AX40" s="124">
        <f t="shared" si="36"/>
        <v>0</v>
      </c>
      <c r="AY40" s="124">
        <f t="shared" si="37"/>
        <v>21.466666666666665</v>
      </c>
      <c r="AZ40" s="124">
        <f t="shared" si="38"/>
        <v>460.81777777777768</v>
      </c>
      <c r="BA40" s="124">
        <f t="shared" si="39"/>
        <v>0</v>
      </c>
      <c r="BB40" s="124"/>
      <c r="BC40" s="124">
        <f t="shared" si="40"/>
        <v>0</v>
      </c>
      <c r="BD40" s="124">
        <f t="shared" si="41"/>
        <v>22.7</v>
      </c>
      <c r="BE40" s="124">
        <f t="shared" si="42"/>
        <v>515.29</v>
      </c>
      <c r="BF40" s="124">
        <f t="shared" si="43"/>
        <v>0</v>
      </c>
      <c r="BG40" s="124"/>
      <c r="BH40" s="124">
        <f t="shared" si="44"/>
        <v>0</v>
      </c>
      <c r="BI40" s="124">
        <f t="shared" si="45"/>
        <v>22.766666666666666</v>
      </c>
      <c r="BJ40" s="124">
        <f t="shared" si="46"/>
        <v>518.32111111111112</v>
      </c>
      <c r="BK40" s="124">
        <f t="shared" si="47"/>
        <v>0</v>
      </c>
      <c r="BL40" s="124"/>
      <c r="BM40" s="124">
        <f t="shared" si="48"/>
        <v>0</v>
      </c>
      <c r="BN40" s="124">
        <f t="shared" si="49"/>
        <v>23.7</v>
      </c>
      <c r="BO40" s="124">
        <f t="shared" si="50"/>
        <v>561.68999999999994</v>
      </c>
      <c r="BP40" s="124">
        <f t="shared" si="51"/>
        <v>0</v>
      </c>
      <c r="BQ40" s="124"/>
      <c r="BR40" s="124">
        <f t="shared" si="52"/>
        <v>0</v>
      </c>
      <c r="BS40" s="124">
        <f t="shared" si="53"/>
        <v>24.833333333333332</v>
      </c>
      <c r="BT40" s="124">
        <f t="shared" si="54"/>
        <v>616.69444444444434</v>
      </c>
      <c r="BU40" s="124">
        <f t="shared" si="55"/>
        <v>0</v>
      </c>
      <c r="BV40" s="124"/>
      <c r="BW40" s="124">
        <f t="shared" si="56"/>
        <v>0</v>
      </c>
      <c r="BX40" s="124">
        <f t="shared" si="57"/>
        <v>26.4</v>
      </c>
      <c r="BY40" s="124">
        <f t="shared" si="58"/>
        <v>696.95999999999992</v>
      </c>
      <c r="BZ40" s="124">
        <f t="shared" si="59"/>
        <v>0</v>
      </c>
      <c r="CA40" s="123"/>
      <c r="CB40" s="124">
        <f t="shared" si="60"/>
        <v>0</v>
      </c>
      <c r="CC40" s="124">
        <f t="shared" si="61"/>
        <v>30.02</v>
      </c>
      <c r="CD40" s="124">
        <f t="shared" si="62"/>
        <v>901.20039999999995</v>
      </c>
      <c r="CE40" s="123">
        <f t="shared" si="63"/>
        <v>0</v>
      </c>
      <c r="CG40" s="151"/>
      <c r="CH40" s="151"/>
      <c r="CI40" s="151"/>
      <c r="CJ40" s="151"/>
      <c r="CK40" s="151"/>
      <c r="CL40" s="151"/>
      <c r="CM40" s="151"/>
      <c r="CN40" s="151"/>
      <c r="CO40" s="151"/>
      <c r="CP40" s="151"/>
      <c r="CQ40" s="151"/>
      <c r="CR40" s="151"/>
      <c r="CS40" s="151"/>
      <c r="CT40" s="151"/>
      <c r="CU40" s="151"/>
      <c r="CV40" s="151"/>
      <c r="CW40" s="152"/>
    </row>
    <row r="41" spans="1:101">
      <c r="A41" s="126">
        <f t="shared" si="64"/>
        <v>47</v>
      </c>
      <c r="B41" s="136" t="s">
        <v>48</v>
      </c>
      <c r="C41" s="135">
        <f t="shared" si="65"/>
        <v>47.9</v>
      </c>
      <c r="D41" s="124"/>
      <c r="E41" s="124">
        <f t="shared" si="0"/>
        <v>0</v>
      </c>
      <c r="F41" s="124">
        <f t="shared" si="1"/>
        <v>11.857142857142854</v>
      </c>
      <c r="G41" s="124">
        <f t="shared" si="2"/>
        <v>140.5918367346938</v>
      </c>
      <c r="H41" s="124">
        <f t="shared" si="3"/>
        <v>0</v>
      </c>
      <c r="I41" s="124"/>
      <c r="J41" s="124">
        <f t="shared" si="4"/>
        <v>0</v>
      </c>
      <c r="K41" s="124">
        <f t="shared" si="5"/>
        <v>14.666666666666664</v>
      </c>
      <c r="L41" s="124">
        <f t="shared" si="6"/>
        <v>215.11111111111103</v>
      </c>
      <c r="M41" s="124">
        <f t="shared" si="7"/>
        <v>0</v>
      </c>
      <c r="N41" s="124"/>
      <c r="O41" s="124">
        <f t="shared" si="8"/>
        <v>0</v>
      </c>
      <c r="P41" s="124">
        <f t="shared" si="9"/>
        <v>15.899999999999999</v>
      </c>
      <c r="Q41" s="124">
        <f t="shared" si="10"/>
        <v>252.80999999999995</v>
      </c>
      <c r="R41" s="124">
        <f t="shared" si="11"/>
        <v>0</v>
      </c>
      <c r="S41" s="124"/>
      <c r="T41" s="124">
        <f t="shared" si="12"/>
        <v>0</v>
      </c>
      <c r="U41" s="124">
        <f t="shared" si="13"/>
        <v>17.46153846153846</v>
      </c>
      <c r="V41" s="124">
        <f t="shared" si="14"/>
        <v>304.90532544378692</v>
      </c>
      <c r="W41" s="124">
        <f t="shared" si="15"/>
        <v>0</v>
      </c>
      <c r="X41" s="124"/>
      <c r="Y41" s="124">
        <f t="shared" si="16"/>
        <v>0</v>
      </c>
      <c r="Z41" s="124">
        <f t="shared" si="17"/>
        <v>18.166666666666668</v>
      </c>
      <c r="AA41" s="124">
        <f t="shared" si="18"/>
        <v>330.02777777777783</v>
      </c>
      <c r="AB41" s="124">
        <f t="shared" si="19"/>
        <v>0</v>
      </c>
      <c r="AC41" s="124"/>
      <c r="AD41" s="124">
        <f t="shared" si="20"/>
        <v>0</v>
      </c>
      <c r="AE41" s="124">
        <f t="shared" si="21"/>
        <v>19.566666666666666</v>
      </c>
      <c r="AF41" s="124">
        <f t="shared" si="22"/>
        <v>382.85444444444443</v>
      </c>
      <c r="AG41" s="124">
        <f t="shared" si="23"/>
        <v>0</v>
      </c>
      <c r="AH41" s="124"/>
      <c r="AI41" s="124">
        <f t="shared" si="24"/>
        <v>0</v>
      </c>
      <c r="AJ41" s="124">
        <f t="shared" si="25"/>
        <v>20.5</v>
      </c>
      <c r="AK41" s="124">
        <f t="shared" si="26"/>
        <v>420.25</v>
      </c>
      <c r="AL41" s="124">
        <f t="shared" si="27"/>
        <v>0</v>
      </c>
      <c r="AM41" s="124"/>
      <c r="AN41" s="124">
        <f t="shared" si="28"/>
        <v>0</v>
      </c>
      <c r="AO41" s="124">
        <f t="shared" si="29"/>
        <v>20.9</v>
      </c>
      <c r="AP41" s="124">
        <f t="shared" si="30"/>
        <v>436.80999999999995</v>
      </c>
      <c r="AQ41" s="124">
        <f t="shared" si="31"/>
        <v>0</v>
      </c>
      <c r="AR41" s="124"/>
      <c r="AS41" s="124">
        <f t="shared" si="32"/>
        <v>0</v>
      </c>
      <c r="AT41" s="124">
        <f t="shared" si="33"/>
        <v>21.76</v>
      </c>
      <c r="AU41" s="124">
        <f t="shared" si="34"/>
        <v>473.49760000000009</v>
      </c>
      <c r="AV41" s="124">
        <f t="shared" si="35"/>
        <v>0</v>
      </c>
      <c r="AW41" s="124"/>
      <c r="AX41" s="124">
        <f t="shared" si="36"/>
        <v>0</v>
      </c>
      <c r="AY41" s="124">
        <f t="shared" si="37"/>
        <v>22.466666666666665</v>
      </c>
      <c r="AZ41" s="124">
        <f t="shared" si="38"/>
        <v>504.75111111111102</v>
      </c>
      <c r="BA41" s="124">
        <f t="shared" si="39"/>
        <v>0</v>
      </c>
      <c r="BB41" s="124"/>
      <c r="BC41" s="124">
        <f t="shared" si="40"/>
        <v>0</v>
      </c>
      <c r="BD41" s="124">
        <f t="shared" si="41"/>
        <v>23.7</v>
      </c>
      <c r="BE41" s="124">
        <f t="shared" si="42"/>
        <v>561.68999999999994</v>
      </c>
      <c r="BF41" s="124">
        <f t="shared" si="43"/>
        <v>0</v>
      </c>
      <c r="BG41" s="124"/>
      <c r="BH41" s="124">
        <f t="shared" si="44"/>
        <v>0</v>
      </c>
      <c r="BI41" s="124">
        <f t="shared" si="45"/>
        <v>23.766666666666666</v>
      </c>
      <c r="BJ41" s="124">
        <f t="shared" si="46"/>
        <v>564.85444444444443</v>
      </c>
      <c r="BK41" s="124">
        <f t="shared" si="47"/>
        <v>0</v>
      </c>
      <c r="BL41" s="124"/>
      <c r="BM41" s="124">
        <f t="shared" si="48"/>
        <v>0</v>
      </c>
      <c r="BN41" s="124">
        <f t="shared" si="49"/>
        <v>24.7</v>
      </c>
      <c r="BO41" s="124">
        <f t="shared" si="50"/>
        <v>610.08999999999992</v>
      </c>
      <c r="BP41" s="124">
        <f t="shared" si="51"/>
        <v>0</v>
      </c>
      <c r="BQ41" s="124"/>
      <c r="BR41" s="124">
        <f t="shared" si="52"/>
        <v>0</v>
      </c>
      <c r="BS41" s="124">
        <f t="shared" si="53"/>
        <v>25.833333333333332</v>
      </c>
      <c r="BT41" s="124">
        <f t="shared" si="54"/>
        <v>667.36111111111109</v>
      </c>
      <c r="BU41" s="124">
        <f t="shared" si="55"/>
        <v>0</v>
      </c>
      <c r="BV41" s="124"/>
      <c r="BW41" s="124">
        <f t="shared" si="56"/>
        <v>0</v>
      </c>
      <c r="BX41" s="124">
        <f t="shared" si="57"/>
        <v>27.4</v>
      </c>
      <c r="BY41" s="124">
        <f t="shared" si="58"/>
        <v>750.75999999999988</v>
      </c>
      <c r="BZ41" s="124">
        <f t="shared" si="59"/>
        <v>0</v>
      </c>
      <c r="CA41" s="123"/>
      <c r="CB41" s="124">
        <f t="shared" si="60"/>
        <v>0</v>
      </c>
      <c r="CC41" s="124">
        <f t="shared" si="61"/>
        <v>31.02</v>
      </c>
      <c r="CD41" s="124">
        <f t="shared" si="62"/>
        <v>962.24040000000002</v>
      </c>
      <c r="CE41" s="123">
        <f t="shared" si="63"/>
        <v>0</v>
      </c>
      <c r="CG41" s="151"/>
      <c r="CH41" s="151"/>
      <c r="CI41" s="151"/>
      <c r="CJ41" s="151"/>
      <c r="CK41" s="151"/>
      <c r="CL41" s="151"/>
      <c r="CM41" s="151"/>
      <c r="CN41" s="151"/>
      <c r="CO41" s="151"/>
      <c r="CP41" s="151"/>
      <c r="CQ41" s="151"/>
      <c r="CR41" s="151"/>
      <c r="CS41" s="151"/>
      <c r="CT41" s="151"/>
      <c r="CU41" s="151"/>
      <c r="CV41" s="151"/>
      <c r="CW41" s="152"/>
    </row>
    <row r="42" spans="1:101">
      <c r="A42" s="119">
        <f t="shared" si="64"/>
        <v>48</v>
      </c>
      <c r="B42" s="134" t="s">
        <v>48</v>
      </c>
      <c r="C42" s="133">
        <f t="shared" si="65"/>
        <v>48.9</v>
      </c>
      <c r="D42" s="113"/>
      <c r="E42" s="113">
        <f t="shared" si="0"/>
        <v>0</v>
      </c>
      <c r="F42" s="113">
        <f t="shared" si="1"/>
        <v>12.857142857142854</v>
      </c>
      <c r="G42" s="113">
        <f t="shared" si="2"/>
        <v>165.30612244897952</v>
      </c>
      <c r="H42" s="113">
        <f t="shared" si="3"/>
        <v>0</v>
      </c>
      <c r="I42" s="113"/>
      <c r="J42" s="113">
        <f t="shared" si="4"/>
        <v>0</v>
      </c>
      <c r="K42" s="113">
        <f t="shared" si="5"/>
        <v>15.666666666666664</v>
      </c>
      <c r="L42" s="113">
        <f t="shared" si="6"/>
        <v>245.44444444444437</v>
      </c>
      <c r="M42" s="113">
        <f t="shared" si="7"/>
        <v>0</v>
      </c>
      <c r="N42" s="113"/>
      <c r="O42" s="113">
        <f t="shared" si="8"/>
        <v>0</v>
      </c>
      <c r="P42" s="113">
        <f t="shared" si="9"/>
        <v>16.899999999999999</v>
      </c>
      <c r="Q42" s="113">
        <f t="shared" si="10"/>
        <v>285.60999999999996</v>
      </c>
      <c r="R42" s="113">
        <f t="shared" si="11"/>
        <v>0</v>
      </c>
      <c r="S42" s="113"/>
      <c r="T42" s="113">
        <f t="shared" si="12"/>
        <v>0</v>
      </c>
      <c r="U42" s="113">
        <f t="shared" si="13"/>
        <v>18.46153846153846</v>
      </c>
      <c r="V42" s="113">
        <f t="shared" si="14"/>
        <v>340.82840236686383</v>
      </c>
      <c r="W42" s="113">
        <f t="shared" si="15"/>
        <v>0</v>
      </c>
      <c r="X42" s="113"/>
      <c r="Y42" s="113">
        <f t="shared" si="16"/>
        <v>0</v>
      </c>
      <c r="Z42" s="113">
        <f t="shared" si="17"/>
        <v>19.166666666666668</v>
      </c>
      <c r="AA42" s="113">
        <f t="shared" si="18"/>
        <v>367.36111111111114</v>
      </c>
      <c r="AB42" s="113">
        <f t="shared" si="19"/>
        <v>0</v>
      </c>
      <c r="AC42" s="113"/>
      <c r="AD42" s="113">
        <f t="shared" si="20"/>
        <v>0</v>
      </c>
      <c r="AE42" s="113">
        <f t="shared" si="21"/>
        <v>20.566666666666666</v>
      </c>
      <c r="AF42" s="113">
        <f t="shared" si="22"/>
        <v>422.98777777777775</v>
      </c>
      <c r="AG42" s="113">
        <f t="shared" si="23"/>
        <v>0</v>
      </c>
      <c r="AH42" s="113"/>
      <c r="AI42" s="113">
        <f t="shared" si="24"/>
        <v>0</v>
      </c>
      <c r="AJ42" s="113">
        <f t="shared" si="25"/>
        <v>21.5</v>
      </c>
      <c r="AK42" s="113">
        <f t="shared" si="26"/>
        <v>462.25</v>
      </c>
      <c r="AL42" s="113">
        <f t="shared" si="27"/>
        <v>0</v>
      </c>
      <c r="AM42" s="113"/>
      <c r="AN42" s="113">
        <f t="shared" si="28"/>
        <v>0</v>
      </c>
      <c r="AO42" s="113">
        <f t="shared" si="29"/>
        <v>21.9</v>
      </c>
      <c r="AP42" s="113">
        <f t="shared" si="30"/>
        <v>479.60999999999996</v>
      </c>
      <c r="AQ42" s="113">
        <f t="shared" si="31"/>
        <v>0</v>
      </c>
      <c r="AR42" s="113"/>
      <c r="AS42" s="113">
        <f t="shared" si="32"/>
        <v>0</v>
      </c>
      <c r="AT42" s="113">
        <f t="shared" si="33"/>
        <v>22.76</v>
      </c>
      <c r="AU42" s="113">
        <f t="shared" si="34"/>
        <v>518.01760000000002</v>
      </c>
      <c r="AV42" s="113">
        <f t="shared" si="35"/>
        <v>0</v>
      </c>
      <c r="AW42" s="113"/>
      <c r="AX42" s="113">
        <f t="shared" si="36"/>
        <v>0</v>
      </c>
      <c r="AY42" s="113">
        <f t="shared" si="37"/>
        <v>23.466666666666665</v>
      </c>
      <c r="AZ42" s="113">
        <f t="shared" si="38"/>
        <v>550.68444444444435</v>
      </c>
      <c r="BA42" s="113">
        <f t="shared" si="39"/>
        <v>0</v>
      </c>
      <c r="BB42" s="113"/>
      <c r="BC42" s="113">
        <f t="shared" si="40"/>
        <v>0</v>
      </c>
      <c r="BD42" s="113">
        <f t="shared" si="41"/>
        <v>24.7</v>
      </c>
      <c r="BE42" s="113">
        <f t="shared" si="42"/>
        <v>610.08999999999992</v>
      </c>
      <c r="BF42" s="113">
        <f t="shared" si="43"/>
        <v>0</v>
      </c>
      <c r="BG42" s="113"/>
      <c r="BH42" s="113">
        <f t="shared" si="44"/>
        <v>0</v>
      </c>
      <c r="BI42" s="113">
        <f t="shared" si="45"/>
        <v>24.766666666666666</v>
      </c>
      <c r="BJ42" s="113">
        <f t="shared" si="46"/>
        <v>613.38777777777773</v>
      </c>
      <c r="BK42" s="113">
        <f t="shared" si="47"/>
        <v>0</v>
      </c>
      <c r="BL42" s="113"/>
      <c r="BM42" s="113">
        <f t="shared" si="48"/>
        <v>0</v>
      </c>
      <c r="BN42" s="113">
        <f t="shared" si="49"/>
        <v>25.7</v>
      </c>
      <c r="BO42" s="113">
        <f t="shared" si="50"/>
        <v>660.49</v>
      </c>
      <c r="BP42" s="113">
        <f t="shared" si="51"/>
        <v>0</v>
      </c>
      <c r="BQ42" s="113"/>
      <c r="BR42" s="113">
        <f t="shared" si="52"/>
        <v>0</v>
      </c>
      <c r="BS42" s="113">
        <f t="shared" si="53"/>
        <v>26.833333333333332</v>
      </c>
      <c r="BT42" s="113">
        <f t="shared" si="54"/>
        <v>720.02777777777771</v>
      </c>
      <c r="BU42" s="113">
        <f t="shared" si="55"/>
        <v>0</v>
      </c>
      <c r="BV42" s="113"/>
      <c r="BW42" s="113">
        <f t="shared" si="56"/>
        <v>0</v>
      </c>
      <c r="BX42" s="113">
        <f t="shared" si="57"/>
        <v>28.4</v>
      </c>
      <c r="BY42" s="113">
        <f t="shared" si="58"/>
        <v>806.56</v>
      </c>
      <c r="BZ42" s="113">
        <f t="shared" si="59"/>
        <v>0</v>
      </c>
      <c r="CA42" s="112"/>
      <c r="CB42" s="113">
        <f t="shared" si="60"/>
        <v>0</v>
      </c>
      <c r="CC42" s="113">
        <f t="shared" si="61"/>
        <v>32.019999999999996</v>
      </c>
      <c r="CD42" s="113">
        <f t="shared" si="62"/>
        <v>1025.2803999999996</v>
      </c>
      <c r="CE42" s="112">
        <f t="shared" si="63"/>
        <v>0</v>
      </c>
      <c r="CG42" s="151"/>
      <c r="CH42" s="151"/>
      <c r="CI42" s="151"/>
      <c r="CJ42" s="151"/>
      <c r="CK42" s="151"/>
      <c r="CL42" s="151"/>
      <c r="CM42" s="151"/>
      <c r="CN42" s="151"/>
      <c r="CO42" s="151"/>
      <c r="CP42" s="151"/>
      <c r="CQ42" s="151"/>
      <c r="CR42" s="151"/>
      <c r="CS42" s="151"/>
      <c r="CT42" s="151"/>
      <c r="CU42" s="151"/>
      <c r="CV42" s="151"/>
      <c r="CW42" s="152"/>
    </row>
    <row r="43" spans="1:101">
      <c r="A43" s="128" t="s">
        <v>49</v>
      </c>
      <c r="B43" s="127"/>
      <c r="C43" s="127"/>
      <c r="D43" s="124">
        <f t="shared" ref="D43:BO43" si="66">SUM(D4:D42)</f>
        <v>7</v>
      </c>
      <c r="E43" s="124">
        <f t="shared" si="66"/>
        <v>249.5</v>
      </c>
      <c r="F43" s="124">
        <f t="shared" si="66"/>
        <v>-239.57142857142912</v>
      </c>
      <c r="G43" s="124">
        <f t="shared" si="66"/>
        <v>6411.6530612244906</v>
      </c>
      <c r="H43" s="124">
        <f t="shared" si="66"/>
        <v>14.857142857142856</v>
      </c>
      <c r="I43" s="124">
        <f t="shared" si="66"/>
        <v>9</v>
      </c>
      <c r="J43" s="124">
        <f t="shared" si="66"/>
        <v>295.5</v>
      </c>
      <c r="K43" s="124">
        <f t="shared" si="66"/>
        <v>-130.00000000000017</v>
      </c>
      <c r="L43" s="124">
        <f t="shared" si="66"/>
        <v>5373.3333333333339</v>
      </c>
      <c r="M43" s="124">
        <f t="shared" si="66"/>
        <v>4</v>
      </c>
      <c r="N43" s="124">
        <f t="shared" si="66"/>
        <v>10</v>
      </c>
      <c r="O43" s="124">
        <f t="shared" si="66"/>
        <v>316</v>
      </c>
      <c r="P43" s="124">
        <f t="shared" si="66"/>
        <v>-81.899999999999807</v>
      </c>
      <c r="Q43" s="124">
        <f t="shared" si="66"/>
        <v>5111.9900000000007</v>
      </c>
      <c r="R43" s="124">
        <f t="shared" si="66"/>
        <v>6.8999999999999995</v>
      </c>
      <c r="S43" s="124">
        <f t="shared" si="66"/>
        <v>13</v>
      </c>
      <c r="T43" s="124">
        <f t="shared" si="66"/>
        <v>390.5</v>
      </c>
      <c r="U43" s="124">
        <f t="shared" si="66"/>
        <v>-21.000000000000291</v>
      </c>
      <c r="V43" s="124">
        <f t="shared" si="66"/>
        <v>4951.3076923076924</v>
      </c>
      <c r="W43" s="124">
        <f t="shared" si="66"/>
        <v>5.2307692307692308</v>
      </c>
      <c r="X43" s="124">
        <f t="shared" si="66"/>
        <v>30</v>
      </c>
      <c r="Y43" s="124">
        <f t="shared" si="66"/>
        <v>880</v>
      </c>
      <c r="Z43" s="124">
        <f t="shared" si="66"/>
        <v>6.4999999999998614</v>
      </c>
      <c r="AA43" s="124">
        <f t="shared" si="66"/>
        <v>4941.0833333333358</v>
      </c>
      <c r="AB43" s="124">
        <f t="shared" si="66"/>
        <v>22.166666666666664</v>
      </c>
      <c r="AC43" s="124">
        <f t="shared" si="66"/>
        <v>30</v>
      </c>
      <c r="AD43" s="124">
        <f t="shared" si="66"/>
        <v>838</v>
      </c>
      <c r="AE43" s="124">
        <f t="shared" si="66"/>
        <v>61.099999999999895</v>
      </c>
      <c r="AF43" s="124">
        <f t="shared" si="66"/>
        <v>5035.7233333333324</v>
      </c>
      <c r="AG43" s="124">
        <f t="shared" si="66"/>
        <v>19.366666666666667</v>
      </c>
      <c r="AH43" s="124">
        <f t="shared" si="66"/>
        <v>20</v>
      </c>
      <c r="AI43" s="124">
        <f t="shared" si="66"/>
        <v>540</v>
      </c>
      <c r="AJ43" s="124">
        <f t="shared" si="66"/>
        <v>97.5</v>
      </c>
      <c r="AK43" s="124">
        <f t="shared" si="66"/>
        <v>5183.75</v>
      </c>
      <c r="AL43" s="124">
        <f t="shared" si="66"/>
        <v>5</v>
      </c>
      <c r="AM43" s="124">
        <f t="shared" si="66"/>
        <v>20</v>
      </c>
      <c r="AN43" s="124">
        <f t="shared" si="66"/>
        <v>532</v>
      </c>
      <c r="AO43" s="124">
        <f t="shared" si="66"/>
        <v>113.10000000000014</v>
      </c>
      <c r="AP43" s="124">
        <f t="shared" si="66"/>
        <v>5267.9899999999989</v>
      </c>
      <c r="AQ43" s="124">
        <f t="shared" si="66"/>
        <v>3.8</v>
      </c>
      <c r="AR43" s="124">
        <f t="shared" si="66"/>
        <v>25</v>
      </c>
      <c r="AS43" s="124">
        <f t="shared" si="66"/>
        <v>643.5</v>
      </c>
      <c r="AT43" s="124">
        <f t="shared" si="66"/>
        <v>146.64000000000016</v>
      </c>
      <c r="AU43" s="124">
        <f t="shared" si="66"/>
        <v>5491.3663999999999</v>
      </c>
      <c r="AV43" s="124">
        <f t="shared" si="66"/>
        <v>18.559999999999999</v>
      </c>
      <c r="AW43" s="124">
        <f t="shared" si="66"/>
        <v>30</v>
      </c>
      <c r="AX43" s="124">
        <f t="shared" si="66"/>
        <v>751</v>
      </c>
      <c r="AY43" s="124">
        <f t="shared" si="66"/>
        <v>174.20000000000002</v>
      </c>
      <c r="AZ43" s="124">
        <f t="shared" si="66"/>
        <v>5718.0933333333314</v>
      </c>
      <c r="BA43" s="124">
        <f t="shared" si="66"/>
        <v>17.466666666666669</v>
      </c>
      <c r="BB43" s="124">
        <f t="shared" si="66"/>
        <v>30</v>
      </c>
      <c r="BC43" s="124">
        <f t="shared" si="66"/>
        <v>714</v>
      </c>
      <c r="BD43" s="124">
        <f t="shared" si="66"/>
        <v>222.3</v>
      </c>
      <c r="BE43" s="124">
        <f t="shared" si="66"/>
        <v>6207.11</v>
      </c>
      <c r="BF43" s="124">
        <f t="shared" si="66"/>
        <v>16.3</v>
      </c>
      <c r="BG43" s="124">
        <f t="shared" si="66"/>
        <v>30</v>
      </c>
      <c r="BH43" s="124">
        <f t="shared" si="66"/>
        <v>712</v>
      </c>
      <c r="BI43" s="124">
        <f t="shared" si="66"/>
        <v>224.89999999999992</v>
      </c>
      <c r="BJ43" s="124">
        <f t="shared" si="66"/>
        <v>6236.9233333333332</v>
      </c>
      <c r="BK43" s="124">
        <f t="shared" si="66"/>
        <v>5.3666666666666663</v>
      </c>
      <c r="BL43" s="124">
        <f t="shared" si="66"/>
        <v>30</v>
      </c>
      <c r="BM43" s="124">
        <f t="shared" si="66"/>
        <v>684</v>
      </c>
      <c r="BN43" s="124">
        <f t="shared" si="66"/>
        <v>261.3</v>
      </c>
      <c r="BO43" s="124">
        <f t="shared" si="66"/>
        <v>6690.7099999999991</v>
      </c>
      <c r="BP43" s="124">
        <f t="shared" ref="BP43:CD43" si="67">SUM(BP4:BP42)</f>
        <v>16.3</v>
      </c>
      <c r="BQ43" s="124">
        <f t="shared" si="67"/>
        <v>30</v>
      </c>
      <c r="BR43" s="124">
        <f t="shared" si="67"/>
        <v>650</v>
      </c>
      <c r="BS43" s="124">
        <f t="shared" si="67"/>
        <v>305.49999999999994</v>
      </c>
      <c r="BT43" s="124">
        <f t="shared" si="67"/>
        <v>7333.083333333333</v>
      </c>
      <c r="BU43" s="124">
        <f t="shared" si="67"/>
        <v>20.166666666666664</v>
      </c>
      <c r="BV43" s="124">
        <f>SUM(BV4:BV42)</f>
        <v>30</v>
      </c>
      <c r="BW43" s="124">
        <f>SUM(BW4:BW42)</f>
        <v>603</v>
      </c>
      <c r="BX43" s="124">
        <f>SUM(BX4:BX42)</f>
        <v>366.59999999999991</v>
      </c>
      <c r="BY43" s="124">
        <f>SUM(BY4:BY42)</f>
        <v>8386.0399999999991</v>
      </c>
      <c r="BZ43" s="124">
        <f>SUM(BZ4:BZ42)</f>
        <v>19.2</v>
      </c>
      <c r="CA43" s="123">
        <f t="shared" si="67"/>
        <v>50</v>
      </c>
      <c r="CB43" s="124">
        <f t="shared" si="67"/>
        <v>824</v>
      </c>
      <c r="CC43" s="124">
        <f t="shared" si="67"/>
        <v>507.77999999999986</v>
      </c>
      <c r="CD43" s="124">
        <f t="shared" si="67"/>
        <v>11551.295599999999</v>
      </c>
      <c r="CE43" s="123">
        <f>SUM(CE4:CE42)</f>
        <v>126.98</v>
      </c>
      <c r="CG43" s="153"/>
      <c r="CH43" s="153"/>
      <c r="CI43" s="153"/>
      <c r="CJ43" s="153"/>
      <c r="CK43" s="153"/>
      <c r="CL43" s="153"/>
      <c r="CM43" s="153"/>
      <c r="CN43" s="153"/>
      <c r="CO43" s="153"/>
      <c r="CP43" s="153"/>
      <c r="CQ43" s="153"/>
      <c r="CR43" s="153"/>
      <c r="CS43" s="154"/>
      <c r="CT43" s="154"/>
      <c r="CU43" s="154"/>
      <c r="CV43" s="154"/>
      <c r="CW43" s="152"/>
    </row>
    <row r="44" spans="1:101">
      <c r="A44" s="128" t="s">
        <v>100</v>
      </c>
      <c r="B44" s="127"/>
      <c r="C44" s="127"/>
      <c r="D44" s="126">
        <f>E43/D43</f>
        <v>35.642857142857146</v>
      </c>
      <c r="E44" s="126"/>
      <c r="F44" s="126"/>
      <c r="G44" s="126"/>
      <c r="H44" s="126"/>
      <c r="I44" s="126">
        <f>J43/I43</f>
        <v>32.833333333333336</v>
      </c>
      <c r="J44" s="126"/>
      <c r="K44" s="126"/>
      <c r="L44" s="126"/>
      <c r="M44" s="126"/>
      <c r="N44" s="126">
        <f>O43/N43</f>
        <v>31.6</v>
      </c>
      <c r="O44" s="126"/>
      <c r="P44" s="126"/>
      <c r="Q44" s="126"/>
      <c r="R44" s="126"/>
      <c r="S44" s="126">
        <f>T43/S43</f>
        <v>30.03846153846154</v>
      </c>
      <c r="T44" s="126"/>
      <c r="U44" s="126"/>
      <c r="V44" s="126"/>
      <c r="W44" s="126"/>
      <c r="X44" s="126">
        <f>Y43/X43</f>
        <v>29.333333333333332</v>
      </c>
      <c r="Y44" s="126"/>
      <c r="Z44" s="126"/>
      <c r="AA44" s="126"/>
      <c r="AB44" s="126"/>
      <c r="AC44" s="126">
        <f>AD43/AC43</f>
        <v>27.933333333333334</v>
      </c>
      <c r="AD44" s="126"/>
      <c r="AE44" s="126"/>
      <c r="AF44" s="126"/>
      <c r="AG44" s="126"/>
      <c r="AH44" s="126">
        <f>AI43/AH43</f>
        <v>27</v>
      </c>
      <c r="AI44" s="126"/>
      <c r="AJ44" s="126"/>
      <c r="AK44" s="126"/>
      <c r="AL44" s="126"/>
      <c r="AM44" s="126">
        <f>AN43/AM43</f>
        <v>26.6</v>
      </c>
      <c r="AN44" s="126"/>
      <c r="AO44" s="126"/>
      <c r="AP44" s="126"/>
      <c r="AQ44" s="126"/>
      <c r="AR44" s="126">
        <f>AS43/AR43</f>
        <v>25.74</v>
      </c>
      <c r="AS44" s="126"/>
      <c r="AT44" s="126"/>
      <c r="AU44" s="126"/>
      <c r="AV44" s="126"/>
      <c r="AW44" s="126">
        <f>AX43/AW43</f>
        <v>25.033333333333335</v>
      </c>
      <c r="AX44" s="126"/>
      <c r="AY44" s="126"/>
      <c r="AZ44" s="126"/>
      <c r="BA44" s="126"/>
      <c r="BB44" s="126">
        <f>BC43/BB43</f>
        <v>23.8</v>
      </c>
      <c r="BC44" s="126"/>
      <c r="BD44" s="126"/>
      <c r="BE44" s="126"/>
      <c r="BF44" s="126"/>
      <c r="BG44" s="126">
        <f>BH43/BG43</f>
        <v>23.733333333333334</v>
      </c>
      <c r="BH44" s="126"/>
      <c r="BI44" s="126"/>
      <c r="BJ44" s="126"/>
      <c r="BK44" s="126"/>
      <c r="BL44" s="126">
        <f>BM43/BL43</f>
        <v>22.8</v>
      </c>
      <c r="BM44" s="126"/>
      <c r="BN44" s="126"/>
      <c r="BO44" s="126"/>
      <c r="BP44" s="126"/>
      <c r="BQ44" s="126">
        <f>BR43/BQ43</f>
        <v>21.666666666666668</v>
      </c>
      <c r="BR44" s="126"/>
      <c r="BS44" s="126"/>
      <c r="BT44" s="126"/>
      <c r="BU44" s="126"/>
      <c r="BV44" s="126">
        <f>BW43/BV43</f>
        <v>20.100000000000001</v>
      </c>
      <c r="BW44" s="126"/>
      <c r="BX44" s="126"/>
      <c r="BY44" s="126"/>
      <c r="BZ44" s="126"/>
      <c r="CA44" s="125">
        <f>CB43/CA43</f>
        <v>16.48</v>
      </c>
      <c r="CB44" s="126"/>
      <c r="CC44" s="126"/>
      <c r="CD44" s="126"/>
      <c r="CE44" s="125"/>
      <c r="CG44" s="155"/>
      <c r="CH44" s="155"/>
      <c r="CI44" s="155"/>
      <c r="CJ44" s="155"/>
      <c r="CK44" s="155"/>
      <c r="CL44" s="155"/>
      <c r="CM44" s="155"/>
      <c r="CN44" s="155"/>
      <c r="CO44" s="155"/>
      <c r="CP44" s="155"/>
      <c r="CQ44" s="155"/>
      <c r="CR44" s="155"/>
      <c r="CS44" s="155"/>
      <c r="CT44" s="155"/>
      <c r="CU44" s="155"/>
      <c r="CV44" s="155"/>
      <c r="CW44" s="155"/>
    </row>
    <row r="45" spans="1:101" ht="14.25">
      <c r="A45" s="128" t="s">
        <v>99</v>
      </c>
      <c r="B45" s="127"/>
      <c r="C45" s="127"/>
      <c r="D45" s="132">
        <f>SQRT(H43/(D43-1))</f>
        <v>1.5735915849388862</v>
      </c>
      <c r="E45" s="124"/>
      <c r="F45" s="124"/>
      <c r="G45" s="124"/>
      <c r="H45" s="124"/>
      <c r="I45" s="132">
        <f>SQRT(M43/(I43-1))</f>
        <v>0.70710678118654757</v>
      </c>
      <c r="J45" s="124"/>
      <c r="K45" s="124"/>
      <c r="L45" s="124"/>
      <c r="M45" s="124"/>
      <c r="N45" s="132">
        <f>SQRT(R43/(N43-1))</f>
        <v>0.87559503577091313</v>
      </c>
      <c r="O45" s="124"/>
      <c r="P45" s="124"/>
      <c r="Q45" s="124"/>
      <c r="R45" s="124"/>
      <c r="S45" s="132">
        <f>SQRT(W43/(S43-1))</f>
        <v>0.66022529177352474</v>
      </c>
      <c r="T45" s="124"/>
      <c r="U45" s="124"/>
      <c r="V45" s="124"/>
      <c r="W45" s="124"/>
      <c r="X45" s="132">
        <f>SQRT(AB43/(X43-1))</f>
        <v>0.87428131404711718</v>
      </c>
      <c r="Y45" s="124"/>
      <c r="Z45" s="124"/>
      <c r="AA45" s="124"/>
      <c r="AB45" s="124"/>
      <c r="AC45" s="132">
        <f>SQRT(AG43/(AC43-1))</f>
        <v>0.81720015415687675</v>
      </c>
      <c r="AD45" s="124"/>
      <c r="AE45" s="124"/>
      <c r="AF45" s="124"/>
      <c r="AG45" s="124"/>
      <c r="AH45" s="132">
        <f>SQRT(AL43/(AH43-1))</f>
        <v>0.51298917604257699</v>
      </c>
      <c r="AI45" s="124"/>
      <c r="AJ45" s="124"/>
      <c r="AK45" s="124"/>
      <c r="AL45" s="124"/>
      <c r="AM45" s="132">
        <f>SQRT(AQ43/(AM43-1))</f>
        <v>0.44721359549995793</v>
      </c>
      <c r="AN45" s="124"/>
      <c r="AO45" s="124"/>
      <c r="AP45" s="124"/>
      <c r="AQ45" s="124"/>
      <c r="AR45" s="132">
        <f>SQRT(AV43/(AR43-1))</f>
        <v>0.87939373055152792</v>
      </c>
      <c r="AS45" s="124"/>
      <c r="AT45" s="124"/>
      <c r="AU45" s="124"/>
      <c r="AV45" s="124"/>
      <c r="AW45" s="132">
        <f>SQRT(BA43/(AW43-1))</f>
        <v>0.77607915226136093</v>
      </c>
      <c r="AX45" s="124"/>
      <c r="AY45" s="124"/>
      <c r="AZ45" s="124"/>
      <c r="BA45" s="124"/>
      <c r="BB45" s="132">
        <f>SQRT(BF43/(BB43-1))</f>
        <v>0.74971258860795542</v>
      </c>
      <c r="BC45" s="124"/>
      <c r="BD45" s="124"/>
      <c r="BE45" s="124"/>
      <c r="BF45" s="124"/>
      <c r="BG45" s="132">
        <f>SQRT(BK43/(BG43-1))</f>
        <v>0.43018306715207633</v>
      </c>
      <c r="BH45" s="124"/>
      <c r="BI45" s="124"/>
      <c r="BJ45" s="124"/>
      <c r="BK45" s="124"/>
      <c r="BL45" s="132">
        <f>SQRT(BP43/(BL43-1))</f>
        <v>0.74971258860795542</v>
      </c>
      <c r="BM45" s="124"/>
      <c r="BN45" s="124"/>
      <c r="BO45" s="124"/>
      <c r="BP45" s="124"/>
      <c r="BQ45" s="132">
        <f>SQRT(BU43/(BQ43-1))</f>
        <v>0.83390784793679362</v>
      </c>
      <c r="BR45" s="124"/>
      <c r="BS45" s="124"/>
      <c r="BT45" s="124"/>
      <c r="BU45" s="124"/>
      <c r="BV45" s="132">
        <f>SQRT(BZ43/(BV43-1))</f>
        <v>0.81367620434497245</v>
      </c>
      <c r="BW45" s="124"/>
      <c r="BX45" s="124"/>
      <c r="BY45" s="124"/>
      <c r="BZ45" s="124"/>
      <c r="CA45" s="131">
        <f>SQRT(CE43/(CA43-1))</f>
        <v>1.6097914683053118</v>
      </c>
      <c r="CB45" s="124"/>
      <c r="CC45" s="124"/>
      <c r="CD45" s="124"/>
      <c r="CE45" s="123"/>
      <c r="CG45" s="156"/>
      <c r="CH45" s="156"/>
      <c r="CI45" s="156"/>
      <c r="CJ45" s="156"/>
      <c r="CK45" s="156"/>
      <c r="CL45" s="156"/>
      <c r="CM45" s="156"/>
      <c r="CN45" s="156"/>
      <c r="CO45" s="156"/>
      <c r="CP45" s="156"/>
      <c r="CQ45" s="156"/>
      <c r="CR45" s="156"/>
      <c r="CS45" s="156"/>
      <c r="CT45" s="156"/>
      <c r="CU45" s="156"/>
      <c r="CV45" s="156"/>
      <c r="CW45" s="146"/>
    </row>
    <row r="46" spans="1:101" ht="14.25">
      <c r="A46" s="128" t="s">
        <v>52</v>
      </c>
      <c r="B46" s="127"/>
      <c r="C46" s="127"/>
      <c r="D46" s="124">
        <v>8</v>
      </c>
      <c r="E46" s="124"/>
      <c r="F46" s="124"/>
      <c r="G46" s="124"/>
      <c r="H46" s="124"/>
      <c r="I46" s="124">
        <v>23</v>
      </c>
      <c r="J46" s="124"/>
      <c r="K46" s="124"/>
      <c r="L46" s="124"/>
      <c r="M46" s="124"/>
      <c r="N46" s="124">
        <v>22</v>
      </c>
      <c r="O46" s="124"/>
      <c r="P46" s="124"/>
      <c r="Q46" s="124"/>
      <c r="R46" s="124"/>
      <c r="S46" s="124">
        <v>16</v>
      </c>
      <c r="T46" s="124"/>
      <c r="U46" s="124"/>
      <c r="V46" s="124"/>
      <c r="W46" s="124"/>
      <c r="X46" s="124">
        <v>7</v>
      </c>
      <c r="Y46" s="124"/>
      <c r="Z46" s="124"/>
      <c r="AA46" s="124"/>
      <c r="AB46" s="124"/>
      <c r="AC46" s="124">
        <v>10</v>
      </c>
      <c r="AD46" s="124"/>
      <c r="AE46" s="124"/>
      <c r="AF46" s="124"/>
      <c r="AG46" s="124"/>
      <c r="AH46" s="124">
        <v>8</v>
      </c>
      <c r="AI46" s="124"/>
      <c r="AJ46" s="124"/>
      <c r="AK46" s="124"/>
      <c r="AL46" s="124"/>
      <c r="AM46" s="124">
        <v>10</v>
      </c>
      <c r="AN46" s="124"/>
      <c r="AO46" s="124"/>
      <c r="AP46" s="124"/>
      <c r="AQ46" s="124"/>
      <c r="AR46" s="124">
        <v>16</v>
      </c>
      <c r="AS46" s="124"/>
      <c r="AT46" s="124"/>
      <c r="AU46" s="124"/>
      <c r="AV46" s="124"/>
      <c r="AW46" s="124">
        <v>16</v>
      </c>
      <c r="AX46" s="124"/>
      <c r="AY46" s="124"/>
      <c r="AZ46" s="124"/>
      <c r="BA46" s="124"/>
      <c r="BB46" s="124">
        <v>11</v>
      </c>
      <c r="BC46" s="124"/>
      <c r="BD46" s="124"/>
      <c r="BE46" s="124"/>
      <c r="BF46" s="124"/>
      <c r="BG46" s="124">
        <v>11</v>
      </c>
      <c r="BH46" s="124"/>
      <c r="BI46" s="124"/>
      <c r="BJ46" s="124"/>
      <c r="BK46" s="124"/>
      <c r="BL46" s="124">
        <v>13</v>
      </c>
      <c r="BM46" s="124"/>
      <c r="BN46" s="124"/>
      <c r="BO46" s="124"/>
      <c r="BP46" s="124"/>
      <c r="BQ46" s="124">
        <v>15</v>
      </c>
      <c r="BR46" s="124"/>
      <c r="BS46" s="124"/>
      <c r="BT46" s="124"/>
      <c r="BU46" s="124"/>
      <c r="BV46" s="124">
        <v>8</v>
      </c>
      <c r="BW46" s="124"/>
      <c r="BX46" s="124"/>
      <c r="BY46" s="124"/>
      <c r="BZ46" s="124"/>
      <c r="CA46" s="123">
        <v>3</v>
      </c>
      <c r="CB46" s="124"/>
      <c r="CC46" s="124"/>
      <c r="CD46" s="124"/>
      <c r="CE46" s="123"/>
      <c r="CG46" s="144"/>
      <c r="CH46" s="144"/>
      <c r="CI46" s="144"/>
      <c r="CJ46" s="144"/>
      <c r="CK46" s="144"/>
      <c r="CL46" s="144"/>
      <c r="CM46" s="144"/>
      <c r="CN46" s="144"/>
      <c r="CO46" s="144"/>
      <c r="CP46" s="144"/>
      <c r="CQ46" s="144"/>
      <c r="CR46" s="144"/>
      <c r="CS46" s="157"/>
      <c r="CT46" s="157"/>
      <c r="CU46" s="157"/>
      <c r="CV46" s="157"/>
      <c r="CW46" s="146"/>
    </row>
    <row r="47" spans="1:101" ht="14.25">
      <c r="A47" s="128" t="s">
        <v>53</v>
      </c>
      <c r="B47" s="127"/>
      <c r="C47" s="127"/>
      <c r="D47" s="124">
        <v>20</v>
      </c>
      <c r="E47" s="124"/>
      <c r="F47" s="124"/>
      <c r="G47" s="124"/>
      <c r="H47" s="124"/>
      <c r="I47" s="124">
        <v>25</v>
      </c>
      <c r="J47" s="124"/>
      <c r="K47" s="124"/>
      <c r="L47" s="124"/>
      <c r="M47" s="124"/>
      <c r="N47" s="124">
        <v>30</v>
      </c>
      <c r="O47" s="124"/>
      <c r="P47" s="124"/>
      <c r="Q47" s="124"/>
      <c r="R47" s="124"/>
      <c r="S47" s="124">
        <v>40</v>
      </c>
      <c r="T47" s="124"/>
      <c r="U47" s="124"/>
      <c r="V47" s="124"/>
      <c r="W47" s="124"/>
      <c r="X47" s="124">
        <v>50</v>
      </c>
      <c r="Y47" s="124"/>
      <c r="Z47" s="124"/>
      <c r="AA47" s="124"/>
      <c r="AB47" s="124"/>
      <c r="AC47" s="124">
        <v>60</v>
      </c>
      <c r="AD47" s="124"/>
      <c r="AE47" s="124"/>
      <c r="AF47" s="124"/>
      <c r="AG47" s="124"/>
      <c r="AH47" s="124">
        <v>70</v>
      </c>
      <c r="AI47" s="124"/>
      <c r="AJ47" s="124"/>
      <c r="AK47" s="124"/>
      <c r="AL47" s="124"/>
      <c r="AM47" s="124">
        <v>80</v>
      </c>
      <c r="AN47" s="124"/>
      <c r="AO47" s="124"/>
      <c r="AP47" s="124"/>
      <c r="AQ47" s="124"/>
      <c r="AR47" s="124">
        <v>100</v>
      </c>
      <c r="AS47" s="124"/>
      <c r="AT47" s="124"/>
      <c r="AU47" s="124"/>
      <c r="AV47" s="124"/>
      <c r="AW47" s="130">
        <v>120</v>
      </c>
      <c r="AX47" s="130"/>
      <c r="AY47" s="130"/>
      <c r="AZ47" s="130"/>
      <c r="BA47" s="130"/>
      <c r="BB47" s="130">
        <f>(BB49/BB52)*1000</f>
        <v>174.25431711145998</v>
      </c>
      <c r="BC47" s="130"/>
      <c r="BD47" s="130"/>
      <c r="BE47" s="130"/>
      <c r="BF47" s="130"/>
      <c r="BG47" s="130">
        <f>(BG49/BG52)*1000</f>
        <v>169.19431279620849</v>
      </c>
      <c r="BH47" s="130"/>
      <c r="BI47" s="130"/>
      <c r="BJ47" s="130"/>
      <c r="BK47" s="130"/>
      <c r="BL47" s="130">
        <f>(BL49/BL52)*1000</f>
        <v>173.11827956989245</v>
      </c>
      <c r="BM47" s="130"/>
      <c r="BN47" s="130"/>
      <c r="BO47" s="130"/>
      <c r="BP47" s="130"/>
      <c r="BQ47" s="130">
        <f>(BQ49/BQ52)*1000</f>
        <v>225.32188841201713</v>
      </c>
      <c r="BR47" s="130"/>
      <c r="BS47" s="130"/>
      <c r="BT47" s="130"/>
      <c r="BU47" s="130"/>
      <c r="BV47" s="130">
        <f>(BV49/BV52)*1000</f>
        <v>403.20000000000005</v>
      </c>
      <c r="BW47" s="130"/>
      <c r="BX47" s="130"/>
      <c r="BY47" s="130"/>
      <c r="BZ47" s="130"/>
      <c r="CA47" s="158">
        <f>(CA49/CA52)*1000</f>
        <v>751.54320987654307</v>
      </c>
      <c r="CB47" s="124"/>
      <c r="CC47" s="124"/>
      <c r="CD47" s="124"/>
      <c r="CE47" s="123"/>
      <c r="CG47" s="144"/>
      <c r="CH47" s="144"/>
      <c r="CI47" s="144"/>
      <c r="CJ47" s="144"/>
      <c r="CK47" s="144"/>
      <c r="CL47" s="144"/>
      <c r="CM47" s="144"/>
      <c r="CN47" s="144"/>
      <c r="CO47" s="144"/>
      <c r="CP47" s="144"/>
      <c r="CQ47" s="144"/>
      <c r="CR47" s="144"/>
      <c r="CS47" s="157"/>
      <c r="CT47" s="157"/>
      <c r="CU47" s="157"/>
      <c r="CV47" s="157"/>
      <c r="CW47" s="146"/>
    </row>
    <row r="48" spans="1:101" ht="14.25">
      <c r="A48" s="128" t="s">
        <v>98</v>
      </c>
      <c r="B48" s="127"/>
      <c r="C48" s="127"/>
      <c r="D48" s="126">
        <v>3.1349999999999998</v>
      </c>
      <c r="E48" s="126"/>
      <c r="F48" s="126"/>
      <c r="G48" s="126"/>
      <c r="H48" s="126"/>
      <c r="I48" s="126">
        <v>3.09</v>
      </c>
      <c r="J48" s="126"/>
      <c r="K48" s="126"/>
      <c r="L48" s="126"/>
      <c r="M48" s="126"/>
      <c r="N48" s="126">
        <v>3.0550000000000002</v>
      </c>
      <c r="O48" s="126"/>
      <c r="P48" s="126"/>
      <c r="Q48" s="126"/>
      <c r="R48" s="126"/>
      <c r="S48" s="126">
        <v>3.2549999999999999</v>
      </c>
      <c r="T48" s="126"/>
      <c r="U48" s="126"/>
      <c r="V48" s="126"/>
      <c r="W48" s="126"/>
      <c r="X48" s="126">
        <v>6.8520000000000003</v>
      </c>
      <c r="Y48" s="126"/>
      <c r="Z48" s="126"/>
      <c r="AA48" s="126"/>
      <c r="AB48" s="126"/>
      <c r="AC48" s="126">
        <v>5.48</v>
      </c>
      <c r="AD48" s="126"/>
      <c r="AE48" s="126"/>
      <c r="AF48" s="126"/>
      <c r="AG48" s="126"/>
      <c r="AH48" s="126">
        <v>3.23</v>
      </c>
      <c r="AI48" s="126"/>
      <c r="AJ48" s="126"/>
      <c r="AK48" s="126"/>
      <c r="AL48" s="126"/>
      <c r="AM48" s="126">
        <v>3.0350000000000001</v>
      </c>
      <c r="AN48" s="126"/>
      <c r="AO48" s="126"/>
      <c r="AP48" s="126"/>
      <c r="AQ48" s="126"/>
      <c r="AR48" s="126">
        <v>3.4550000000000001</v>
      </c>
      <c r="AS48" s="126"/>
      <c r="AT48" s="126"/>
      <c r="AU48" s="126"/>
      <c r="AV48" s="126"/>
      <c r="AW48" s="126">
        <v>3.7</v>
      </c>
      <c r="AX48" s="126"/>
      <c r="AY48" s="126"/>
      <c r="AZ48" s="126"/>
      <c r="BA48" s="126"/>
      <c r="BB48" s="126">
        <v>3.1850000000000001</v>
      </c>
      <c r="BC48" s="126"/>
      <c r="BD48" s="126"/>
      <c r="BE48" s="126"/>
      <c r="BF48" s="126"/>
      <c r="BG48" s="126">
        <v>3.165</v>
      </c>
      <c r="BH48" s="126"/>
      <c r="BI48" s="126"/>
      <c r="BJ48" s="126"/>
      <c r="BK48" s="126"/>
      <c r="BL48" s="126">
        <v>2.79</v>
      </c>
      <c r="BM48" s="126"/>
      <c r="BN48" s="126"/>
      <c r="BO48" s="126"/>
      <c r="BP48" s="126"/>
      <c r="BQ48" s="126">
        <v>2.33</v>
      </c>
      <c r="BR48" s="126"/>
      <c r="BS48" s="126"/>
      <c r="BT48" s="126"/>
      <c r="BU48" s="126"/>
      <c r="BV48" s="126">
        <v>1.875</v>
      </c>
      <c r="BW48" s="126"/>
      <c r="BX48" s="126"/>
      <c r="BY48" s="126"/>
      <c r="BZ48" s="126"/>
      <c r="CA48" s="125">
        <v>1.62</v>
      </c>
      <c r="CB48" s="126"/>
      <c r="CC48" s="126"/>
      <c r="CD48" s="126"/>
      <c r="CE48" s="125"/>
      <c r="CG48" s="144"/>
      <c r="CH48" s="144"/>
      <c r="CI48" s="144"/>
      <c r="CJ48" s="144"/>
      <c r="CK48" s="144"/>
      <c r="CL48" s="144"/>
      <c r="CM48" s="144"/>
      <c r="CN48" s="144"/>
      <c r="CO48" s="144"/>
      <c r="CP48" s="144"/>
      <c r="CQ48" s="144"/>
      <c r="CR48" s="144"/>
      <c r="CS48" s="157"/>
      <c r="CT48" s="157"/>
      <c r="CU48" s="157"/>
      <c r="CV48" s="157"/>
      <c r="CW48" s="146"/>
    </row>
    <row r="49" spans="1:100">
      <c r="A49" s="128" t="s">
        <v>97</v>
      </c>
      <c r="B49" s="127"/>
      <c r="C49" s="127"/>
      <c r="D49" s="126">
        <f>+(D47*D48)/D43</f>
        <v>8.9571428571428573</v>
      </c>
      <c r="E49" s="124"/>
      <c r="F49" s="124"/>
      <c r="G49" s="124"/>
      <c r="H49" s="124"/>
      <c r="I49" s="126">
        <f>+(I47*I48)/I43</f>
        <v>8.5833333333333339</v>
      </c>
      <c r="J49" s="124"/>
      <c r="K49" s="124"/>
      <c r="L49" s="124"/>
      <c r="M49" s="124"/>
      <c r="N49" s="126">
        <f>+(N47*N48)/N43</f>
        <v>9.1650000000000009</v>
      </c>
      <c r="O49" s="124"/>
      <c r="P49" s="124"/>
      <c r="Q49" s="124"/>
      <c r="R49" s="124"/>
      <c r="S49" s="126">
        <f>+(S47*S48)/S43</f>
        <v>10.015384615384615</v>
      </c>
      <c r="T49" s="124"/>
      <c r="U49" s="124"/>
      <c r="V49" s="124"/>
      <c r="W49" s="124"/>
      <c r="X49" s="126">
        <f>+(X47*X48)/X43</f>
        <v>11.42</v>
      </c>
      <c r="Y49" s="124"/>
      <c r="Z49" s="124"/>
      <c r="AA49" s="124"/>
      <c r="AB49" s="124"/>
      <c r="AC49" s="126">
        <f>AC47*AC52/1000</f>
        <v>10.960000000000003</v>
      </c>
      <c r="AD49" s="126"/>
      <c r="AE49" s="126"/>
      <c r="AF49" s="126"/>
      <c r="AG49" s="126"/>
      <c r="AH49" s="126">
        <f>AH47*AH52/1000</f>
        <v>11.305</v>
      </c>
      <c r="AI49" s="126"/>
      <c r="AJ49" s="126"/>
      <c r="AK49" s="126"/>
      <c r="AL49" s="126"/>
      <c r="AM49" s="126">
        <f>AM47*AM52/1000</f>
        <v>12.14</v>
      </c>
      <c r="AN49" s="126"/>
      <c r="AO49" s="126"/>
      <c r="AP49" s="126"/>
      <c r="AQ49" s="126"/>
      <c r="AR49" s="126">
        <f>AR47*AR52/1000</f>
        <v>13.819999999999999</v>
      </c>
      <c r="AS49" s="126"/>
      <c r="AT49" s="126"/>
      <c r="AU49" s="126"/>
      <c r="AV49" s="126"/>
      <c r="AW49" s="126">
        <f>AW47*AW52/1000</f>
        <v>14.800000000000002</v>
      </c>
      <c r="AX49" s="124"/>
      <c r="AY49" s="124"/>
      <c r="AZ49" s="124"/>
      <c r="BA49" s="124"/>
      <c r="BB49" s="126">
        <f>+BB50-3.3</f>
        <v>18.5</v>
      </c>
      <c r="BC49" s="124"/>
      <c r="BD49" s="124"/>
      <c r="BE49" s="124"/>
      <c r="BF49" s="124"/>
      <c r="BG49" s="126">
        <f>+BG50-3.3</f>
        <v>17.849999999999998</v>
      </c>
      <c r="BH49" s="124"/>
      <c r="BI49" s="124"/>
      <c r="BJ49" s="124"/>
      <c r="BK49" s="124"/>
      <c r="BL49" s="126">
        <f>+BL50-3.3</f>
        <v>16.099999999999998</v>
      </c>
      <c r="BM49" s="124"/>
      <c r="BN49" s="124"/>
      <c r="BO49" s="124"/>
      <c r="BP49" s="124"/>
      <c r="BQ49" s="126">
        <f>+BQ50-3.3</f>
        <v>17.5</v>
      </c>
      <c r="BR49" s="124"/>
      <c r="BS49" s="124"/>
      <c r="BT49" s="124"/>
      <c r="BU49" s="124"/>
      <c r="BV49" s="126">
        <f>+BV50-4.4</f>
        <v>25.200000000000003</v>
      </c>
      <c r="BW49" s="124"/>
      <c r="BX49" s="124"/>
      <c r="BY49" s="124"/>
      <c r="BZ49" s="124"/>
      <c r="CA49" s="126">
        <f>+CA50-4.4</f>
        <v>24.35</v>
      </c>
      <c r="CB49" s="126"/>
      <c r="CC49" s="126"/>
      <c r="CD49" s="126"/>
      <c r="CE49" s="125"/>
      <c r="CF49" s="159"/>
      <c r="CG49" s="144"/>
      <c r="CH49" s="144"/>
      <c r="CI49" s="144"/>
      <c r="CJ49" s="144"/>
      <c r="CK49" s="144"/>
      <c r="CL49" s="144"/>
      <c r="CM49" s="144"/>
      <c r="CN49" s="144"/>
      <c r="CO49" s="144"/>
      <c r="CP49" s="144"/>
      <c r="CQ49" s="144"/>
      <c r="CR49" s="144"/>
      <c r="CS49" s="157"/>
      <c r="CT49" s="157"/>
      <c r="CU49" s="157"/>
      <c r="CV49" s="157"/>
    </row>
    <row r="50" spans="1:100">
      <c r="A50" s="117" t="s">
        <v>96</v>
      </c>
      <c r="B50" s="116"/>
      <c r="C50" s="116"/>
      <c r="D50" s="119">
        <f>5+D49</f>
        <v>13.957142857142857</v>
      </c>
      <c r="E50" s="119"/>
      <c r="F50" s="119"/>
      <c r="G50" s="119"/>
      <c r="H50" s="119"/>
      <c r="I50" s="119">
        <f>5+I49</f>
        <v>13.583333333333334</v>
      </c>
      <c r="J50" s="119"/>
      <c r="K50" s="119"/>
      <c r="L50" s="119"/>
      <c r="M50" s="119"/>
      <c r="N50" s="119">
        <f>5+N49</f>
        <v>14.165000000000001</v>
      </c>
      <c r="O50" s="119"/>
      <c r="P50" s="119"/>
      <c r="Q50" s="119"/>
      <c r="R50" s="119"/>
      <c r="S50" s="119">
        <f>5+S49</f>
        <v>15.015384615384615</v>
      </c>
      <c r="T50" s="119"/>
      <c r="U50" s="119"/>
      <c r="V50" s="119"/>
      <c r="W50" s="119"/>
      <c r="X50" s="119">
        <f>5+X49</f>
        <v>16.420000000000002</v>
      </c>
      <c r="Y50" s="119"/>
      <c r="Z50" s="119"/>
      <c r="AA50" s="119"/>
      <c r="AB50" s="119"/>
      <c r="AC50" s="119">
        <f>AC49+13</f>
        <v>23.96</v>
      </c>
      <c r="AD50" s="113"/>
      <c r="AE50" s="113"/>
      <c r="AF50" s="113"/>
      <c r="AG50" s="113"/>
      <c r="AH50" s="119">
        <f>AH49+13</f>
        <v>24.305</v>
      </c>
      <c r="AI50" s="113"/>
      <c r="AJ50" s="113"/>
      <c r="AK50" s="113"/>
      <c r="AL50" s="113"/>
      <c r="AM50" s="119">
        <f>AM49+13</f>
        <v>25.14</v>
      </c>
      <c r="AN50" s="113"/>
      <c r="AO50" s="113"/>
      <c r="AP50" s="113"/>
      <c r="AQ50" s="113"/>
      <c r="AR50" s="119">
        <f>AR49+13</f>
        <v>26.82</v>
      </c>
      <c r="AS50" s="113"/>
      <c r="AT50" s="113"/>
      <c r="AU50" s="113"/>
      <c r="AV50" s="113"/>
      <c r="AW50" s="119">
        <f>AW49+13</f>
        <v>27.800000000000004</v>
      </c>
      <c r="AX50" s="119"/>
      <c r="AY50" s="119"/>
      <c r="AZ50" s="119"/>
      <c r="BA50" s="119"/>
      <c r="BB50" s="119">
        <v>21.8</v>
      </c>
      <c r="BC50" s="119"/>
      <c r="BD50" s="119"/>
      <c r="BE50" s="119"/>
      <c r="BF50" s="119"/>
      <c r="BG50" s="119">
        <v>21.15</v>
      </c>
      <c r="BH50" s="119"/>
      <c r="BI50" s="119"/>
      <c r="BJ50" s="119"/>
      <c r="BK50" s="119"/>
      <c r="BL50" s="119">
        <v>19.399999999999999</v>
      </c>
      <c r="BM50" s="119"/>
      <c r="BN50" s="119"/>
      <c r="BO50" s="119"/>
      <c r="BP50" s="119"/>
      <c r="BQ50" s="119">
        <v>20.8</v>
      </c>
      <c r="BR50" s="119"/>
      <c r="BS50" s="119"/>
      <c r="BT50" s="119"/>
      <c r="BU50" s="119"/>
      <c r="BV50" s="119">
        <v>29.6</v>
      </c>
      <c r="BW50" s="119"/>
      <c r="BX50" s="119"/>
      <c r="BY50" s="119"/>
      <c r="BZ50" s="119"/>
      <c r="CA50" s="118">
        <v>28.75</v>
      </c>
      <c r="CB50" s="113"/>
      <c r="CC50" s="113"/>
      <c r="CD50" s="113"/>
      <c r="CE50" s="112"/>
      <c r="CG50" s="144"/>
      <c r="CH50" s="144"/>
      <c r="CI50" s="144"/>
      <c r="CJ50" s="144"/>
      <c r="CK50" s="144"/>
      <c r="CL50" s="144"/>
      <c r="CM50" s="144"/>
      <c r="CN50" s="144"/>
      <c r="CO50" s="144"/>
      <c r="CP50" s="144"/>
      <c r="CQ50" s="144"/>
      <c r="CR50" s="144"/>
      <c r="CS50" s="157"/>
      <c r="CT50" s="157"/>
      <c r="CU50" s="157"/>
      <c r="CV50" s="157"/>
    </row>
    <row r="51" spans="1:100">
      <c r="A51" s="122" t="s">
        <v>57</v>
      </c>
      <c r="B51" s="116"/>
      <c r="C51" s="116"/>
      <c r="D51" s="121" t="s">
        <v>95</v>
      </c>
      <c r="E51" s="121"/>
      <c r="F51" s="121"/>
      <c r="G51" s="121"/>
      <c r="H51" s="121"/>
      <c r="I51" s="121" t="s">
        <v>95</v>
      </c>
      <c r="J51" s="121"/>
      <c r="K51" s="121"/>
      <c r="L51" s="121"/>
      <c r="M51" s="121"/>
      <c r="N51" s="121" t="s">
        <v>95</v>
      </c>
      <c r="O51" s="121"/>
      <c r="P51" s="121"/>
      <c r="Q51" s="121"/>
      <c r="R51" s="121"/>
      <c r="S51" s="121" t="s">
        <v>95</v>
      </c>
      <c r="T51" s="121"/>
      <c r="U51" s="121"/>
      <c r="V51" s="121"/>
      <c r="W51" s="121"/>
      <c r="X51" s="121" t="s">
        <v>95</v>
      </c>
      <c r="Y51" s="121"/>
      <c r="Z51" s="121"/>
      <c r="AA51" s="121"/>
      <c r="AB51" s="121"/>
      <c r="AC51" s="121" t="s">
        <v>94</v>
      </c>
      <c r="AD51" s="121"/>
      <c r="AE51" s="121"/>
      <c r="AF51" s="121"/>
      <c r="AG51" s="121"/>
      <c r="AH51" s="121" t="s">
        <v>94</v>
      </c>
      <c r="AI51" s="121"/>
      <c r="AJ51" s="121"/>
      <c r="AK51" s="121"/>
      <c r="AL51" s="121"/>
      <c r="AM51" s="121" t="s">
        <v>94</v>
      </c>
      <c r="AN51" s="121"/>
      <c r="AO51" s="121"/>
      <c r="AP51" s="121"/>
      <c r="AQ51" s="121"/>
      <c r="AR51" s="121" t="s">
        <v>94</v>
      </c>
      <c r="AS51" s="121"/>
      <c r="AT51" s="121"/>
      <c r="AU51" s="121"/>
      <c r="AV51" s="121"/>
      <c r="AW51" s="121" t="s">
        <v>94</v>
      </c>
      <c r="AX51" s="119"/>
      <c r="AY51" s="119"/>
      <c r="AZ51" s="119"/>
      <c r="BA51" s="119"/>
      <c r="BB51" s="121" t="s">
        <v>93</v>
      </c>
      <c r="BC51" s="119"/>
      <c r="BD51" s="119"/>
      <c r="BE51" s="119"/>
      <c r="BF51" s="119"/>
      <c r="BG51" s="121" t="s">
        <v>93</v>
      </c>
      <c r="BH51" s="119"/>
      <c r="BI51" s="119"/>
      <c r="BJ51" s="119"/>
      <c r="BK51" s="119"/>
      <c r="BL51" s="121" t="s">
        <v>93</v>
      </c>
      <c r="BM51" s="119"/>
      <c r="BN51" s="119"/>
      <c r="BO51" s="119"/>
      <c r="BP51" s="119"/>
      <c r="BQ51" s="121" t="s">
        <v>93</v>
      </c>
      <c r="BR51" s="119"/>
      <c r="BS51" s="119"/>
      <c r="BT51" s="119"/>
      <c r="BU51" s="119"/>
      <c r="BV51" s="120" t="s">
        <v>146</v>
      </c>
      <c r="BW51" s="119"/>
      <c r="BX51" s="119"/>
      <c r="BY51" s="119"/>
      <c r="BZ51" s="119"/>
      <c r="CA51" s="120" t="s">
        <v>146</v>
      </c>
      <c r="CB51" s="122"/>
      <c r="CC51" s="122"/>
      <c r="CD51" s="122"/>
      <c r="CE51" s="160"/>
      <c r="CG51" s="144"/>
      <c r="CH51" s="144"/>
      <c r="CI51" s="144"/>
      <c r="CJ51" s="144"/>
      <c r="CK51" s="144"/>
      <c r="CL51" s="144"/>
      <c r="CM51" s="144"/>
      <c r="CN51" s="144"/>
      <c r="CO51" s="144"/>
      <c r="CP51" s="144"/>
      <c r="CQ51" s="144"/>
      <c r="CR51" s="144"/>
      <c r="CS51" s="157"/>
      <c r="CT51" s="157"/>
      <c r="CU51" s="157"/>
      <c r="CV51" s="157"/>
    </row>
    <row r="52" spans="1:100">
      <c r="A52" s="117" t="s">
        <v>60</v>
      </c>
      <c r="B52" s="116"/>
      <c r="C52" s="116"/>
      <c r="D52" s="115">
        <f>D48/D43*1000</f>
        <v>447.85714285714283</v>
      </c>
      <c r="E52" s="113"/>
      <c r="F52" s="113"/>
      <c r="G52" s="113"/>
      <c r="H52" s="113"/>
      <c r="I52" s="115">
        <f>I48/I43*1000</f>
        <v>343.33333333333331</v>
      </c>
      <c r="J52" s="113"/>
      <c r="K52" s="113"/>
      <c r="L52" s="113"/>
      <c r="M52" s="113"/>
      <c r="N52" s="115">
        <f>N48/N43*1000</f>
        <v>305.5</v>
      </c>
      <c r="O52" s="113"/>
      <c r="P52" s="113"/>
      <c r="Q52" s="113"/>
      <c r="R52" s="113"/>
      <c r="S52" s="115">
        <f>S48/S43*1000</f>
        <v>250.38461538461536</v>
      </c>
      <c r="T52" s="113"/>
      <c r="U52" s="113"/>
      <c r="V52" s="113"/>
      <c r="W52" s="113"/>
      <c r="X52" s="115">
        <f>X48/X43*1000</f>
        <v>228.4</v>
      </c>
      <c r="Y52" s="113"/>
      <c r="Z52" s="113"/>
      <c r="AA52" s="113"/>
      <c r="AB52" s="113"/>
      <c r="AC52" s="115">
        <f>AC48/AC43*1000</f>
        <v>182.66666666666669</v>
      </c>
      <c r="AD52" s="113"/>
      <c r="AE52" s="113"/>
      <c r="AF52" s="113"/>
      <c r="AG52" s="113"/>
      <c r="AH52" s="115">
        <f>AH48/AH43*1000</f>
        <v>161.5</v>
      </c>
      <c r="AI52" s="113"/>
      <c r="AJ52" s="113"/>
      <c r="AK52" s="113"/>
      <c r="AL52" s="113"/>
      <c r="AM52" s="115">
        <f>AM48/AM43*1000</f>
        <v>151.75</v>
      </c>
      <c r="AN52" s="113"/>
      <c r="AO52" s="113"/>
      <c r="AP52" s="113"/>
      <c r="AQ52" s="113"/>
      <c r="AR52" s="115">
        <f>AR48/AR43*1000</f>
        <v>138.19999999999999</v>
      </c>
      <c r="AS52" s="113"/>
      <c r="AT52" s="113"/>
      <c r="AU52" s="113"/>
      <c r="AV52" s="113"/>
      <c r="AW52" s="115">
        <f>AW48/AW43*1000</f>
        <v>123.33333333333334</v>
      </c>
      <c r="AX52" s="113"/>
      <c r="AY52" s="113"/>
      <c r="AZ52" s="113"/>
      <c r="BA52" s="113"/>
      <c r="BB52" s="115">
        <f>BB48/BB43*1000</f>
        <v>106.16666666666667</v>
      </c>
      <c r="BC52" s="113"/>
      <c r="BD52" s="113"/>
      <c r="BE52" s="113"/>
      <c r="BF52" s="113"/>
      <c r="BG52" s="115">
        <f>BG48/BG43*1000</f>
        <v>105.5</v>
      </c>
      <c r="BH52" s="113"/>
      <c r="BI52" s="113"/>
      <c r="BJ52" s="113"/>
      <c r="BK52" s="113"/>
      <c r="BL52" s="115">
        <f>BL48/BL43*1000</f>
        <v>93</v>
      </c>
      <c r="BM52" s="113"/>
      <c r="BN52" s="113"/>
      <c r="BO52" s="113"/>
      <c r="BP52" s="113"/>
      <c r="BQ52" s="115">
        <f>BQ48/BQ43*1000</f>
        <v>77.666666666666671</v>
      </c>
      <c r="BR52" s="113"/>
      <c r="BS52" s="113"/>
      <c r="BT52" s="113"/>
      <c r="BU52" s="113"/>
      <c r="BV52" s="115">
        <f>BV48/BV43*1000</f>
        <v>62.5</v>
      </c>
      <c r="BW52" s="113"/>
      <c r="BX52" s="113"/>
      <c r="BY52" s="113"/>
      <c r="BZ52" s="113"/>
      <c r="CA52" s="114">
        <f>CA48/CA43*1000</f>
        <v>32.400000000000006</v>
      </c>
      <c r="CB52" s="113"/>
      <c r="CC52" s="113"/>
      <c r="CD52" s="113"/>
      <c r="CE52" s="112"/>
      <c r="CG52" s="144"/>
      <c r="CH52" s="144"/>
      <c r="CI52" s="144"/>
      <c r="CJ52" s="144"/>
      <c r="CK52" s="144"/>
      <c r="CL52" s="144"/>
      <c r="CM52" s="144"/>
      <c r="CN52" s="144"/>
      <c r="CO52" s="144"/>
      <c r="CP52" s="144"/>
      <c r="CQ52" s="144"/>
      <c r="CR52" s="144"/>
      <c r="CS52" s="157"/>
      <c r="CT52" s="157"/>
      <c r="CU52" s="157"/>
      <c r="CV52" s="157"/>
    </row>
    <row r="53" spans="1:100">
      <c r="BB53" s="107" t="s">
        <v>147</v>
      </c>
      <c r="BG53" s="107" t="s">
        <v>147</v>
      </c>
      <c r="BL53" s="107" t="s">
        <v>147</v>
      </c>
      <c r="BQ53" s="107" t="s">
        <v>147</v>
      </c>
      <c r="BV53" s="107" t="s">
        <v>147</v>
      </c>
      <c r="CA53" s="107" t="s">
        <v>147</v>
      </c>
      <c r="CG53" s="157"/>
      <c r="CH53" s="157"/>
      <c r="CI53" s="157"/>
      <c r="CJ53" s="157"/>
      <c r="CK53" s="157"/>
      <c r="CL53" s="157"/>
      <c r="CM53" s="157"/>
      <c r="CN53" s="157"/>
      <c r="CO53" s="157"/>
      <c r="CP53" s="157"/>
      <c r="CQ53" s="157"/>
      <c r="CR53" s="157"/>
      <c r="CS53" s="145"/>
      <c r="CT53" s="145"/>
      <c r="CU53" s="145"/>
      <c r="CV53" s="145"/>
    </row>
    <row r="54" spans="1:100">
      <c r="D54" s="161" t="s">
        <v>148</v>
      </c>
      <c r="AW54" s="110"/>
      <c r="AX54" s="110"/>
      <c r="AY54" s="110"/>
      <c r="AZ54" s="110"/>
      <c r="BA54" s="110"/>
      <c r="BB54" s="110"/>
      <c r="BC54" s="110"/>
      <c r="BD54" s="110"/>
      <c r="BE54" s="110"/>
      <c r="BF54" s="110"/>
      <c r="BG54" s="110"/>
      <c r="BH54" s="110"/>
      <c r="BI54" s="110"/>
      <c r="BJ54" s="110"/>
      <c r="BK54" s="110"/>
      <c r="BL54" s="110"/>
      <c r="BM54" s="110"/>
      <c r="BN54" s="110"/>
      <c r="BO54" s="110"/>
      <c r="BP54" s="110"/>
      <c r="BQ54" s="110"/>
      <c r="CG54" s="162"/>
      <c r="CH54" s="162"/>
      <c r="CI54" s="162"/>
      <c r="CJ54" s="162"/>
      <c r="CK54" s="162"/>
      <c r="CL54" s="162"/>
      <c r="CM54" s="162"/>
      <c r="CN54" s="162"/>
      <c r="CO54" s="162"/>
      <c r="CP54" s="162"/>
      <c r="CQ54" s="162"/>
      <c r="CR54" s="162"/>
      <c r="CS54"/>
      <c r="CT54"/>
      <c r="CU54"/>
      <c r="CV54"/>
    </row>
    <row r="55" spans="1:100"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</row>
    <row r="56" spans="1:100">
      <c r="C56" s="163"/>
      <c r="I56" s="164"/>
      <c r="N56" s="164"/>
      <c r="S56" s="164"/>
      <c r="X56" s="164"/>
      <c r="AC56" s="164"/>
      <c r="AH56" s="164"/>
      <c r="AM56" s="164"/>
      <c r="AR56" s="164"/>
      <c r="AW56" s="164"/>
      <c r="BB56" s="164"/>
      <c r="BG56" s="164"/>
      <c r="BL56" s="164"/>
      <c r="BQ56" s="164"/>
      <c r="BV56" s="164"/>
      <c r="CA56" s="164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</row>
    <row r="57" spans="1:100"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</row>
    <row r="58" spans="1:100"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</row>
    <row r="59" spans="1:100">
      <c r="AW59" s="108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</row>
    <row r="60" spans="1:100">
      <c r="AW60" s="108"/>
    </row>
    <row r="61" spans="1:100">
      <c r="AW61" s="108"/>
    </row>
    <row r="62" spans="1:100">
      <c r="AW62" s="108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</row>
    <row r="63" spans="1:100">
      <c r="AW63" s="108"/>
    </row>
    <row r="64" spans="1:100">
      <c r="AW64" s="108"/>
    </row>
    <row r="65" spans="49:49">
      <c r="AW65" s="108"/>
    </row>
    <row r="66" spans="49:49">
      <c r="AW66" s="108"/>
    </row>
  </sheetData>
  <phoneticPr fontId="4"/>
  <pageMargins left="1.8110236220472442" right="0.23622047244094491" top="0.74803149606299213" bottom="0.74803149606299213" header="0.31496062992125984" footer="0.31496062992125984"/>
  <pageSetup paperSize="9" scale="4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ﾑｼｶﾞﾚｲ市場_20140410</vt:lpstr>
      <vt:lpstr>ﾑｼｶﾞﾚｲ精密_20140410</vt:lpstr>
      <vt:lpstr>ﾑｼｶﾞﾚｲ市場_20140519</vt:lpstr>
      <vt:lpstr>ﾑｼｶﾞﾚｲ市場_20141001</vt:lpstr>
      <vt:lpstr>ﾑｼｶﾞﾚｲ精密_20141001</vt:lpstr>
      <vt:lpstr>ｿｳﾊﾁ市場_20140501</vt:lpstr>
      <vt:lpstr>ｿｳﾊﾁ市場_20140519</vt:lpstr>
      <vt:lpstr>ｿｳﾊﾁ精密_20140519</vt:lpstr>
      <vt:lpstr>ｿｳﾊﾁ市場_20141224</vt:lpstr>
      <vt:lpstr>ｿｳﾊﾁ精密_20141224</vt:lpstr>
      <vt:lpstr>ｱｶｶﾞﾚｲ市場_20150226</vt:lpstr>
      <vt:lpstr>ｱｶｶﾞﾚｲ精密_20150226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900940</dc:creator>
  <cp:lastModifiedBy>900940</cp:lastModifiedBy>
  <dcterms:created xsi:type="dcterms:W3CDTF">2015-08-23T00:26:51Z</dcterms:created>
  <dcterms:modified xsi:type="dcterms:W3CDTF">2015-10-01T05:08:47Z</dcterms:modified>
</cp:coreProperties>
</file>