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320251\Desktop\新しいフォルダー\"/>
    </mc:Choice>
  </mc:AlternateContent>
  <xr:revisionPtr revIDLastSave="0" documentId="8_{9EB93C80-6AE0-48FC-9344-60A8EC62FA46}" xr6:coauthVersionLast="47" xr6:coauthVersionMax="47" xr10:uidLastSave="{00000000-0000-0000-0000-000000000000}"/>
  <bookViews>
    <workbookView xWindow="-110" yWindow="-110" windowWidth="19420" windowHeight="10300" xr2:uid="{C7D2D9BC-52D6-42AE-B909-7F6A94367B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82" i="1" l="1"/>
  <c r="Y182" i="1"/>
  <c r="V182" i="1"/>
  <c r="S182" i="1"/>
  <c r="AB181" i="1"/>
  <c r="Y181" i="1"/>
  <c r="V181" i="1"/>
  <c r="S181" i="1"/>
  <c r="AB180" i="1"/>
  <c r="Y180" i="1"/>
  <c r="V180" i="1"/>
  <c r="S180" i="1"/>
  <c r="AB179" i="1"/>
  <c r="Y179" i="1"/>
  <c r="V179" i="1"/>
  <c r="S179" i="1"/>
  <c r="AB178" i="1"/>
  <c r="Y178" i="1"/>
  <c r="V178" i="1"/>
  <c r="S178" i="1"/>
  <c r="AB177" i="1"/>
  <c r="Y177" i="1"/>
  <c r="V177" i="1"/>
  <c r="S177" i="1"/>
  <c r="AB176" i="1"/>
  <c r="Y176" i="1"/>
  <c r="V176" i="1"/>
  <c r="S176" i="1"/>
  <c r="AB175" i="1"/>
  <c r="Y175" i="1"/>
  <c r="V175" i="1"/>
  <c r="S175" i="1"/>
  <c r="AB174" i="1"/>
  <c r="Y174" i="1"/>
  <c r="V174" i="1"/>
  <c r="S174" i="1"/>
  <c r="AB173" i="1"/>
  <c r="Y173" i="1"/>
  <c r="V173" i="1"/>
  <c r="S173" i="1"/>
  <c r="AB172" i="1"/>
  <c r="Y172" i="1"/>
  <c r="V172" i="1"/>
  <c r="S172" i="1"/>
  <c r="AB171" i="1"/>
  <c r="Y171" i="1"/>
  <c r="V171" i="1"/>
  <c r="S171" i="1"/>
  <c r="M182" i="1"/>
  <c r="J182" i="1"/>
  <c r="P181" i="1"/>
  <c r="M181" i="1"/>
  <c r="J181" i="1"/>
  <c r="P180" i="1"/>
  <c r="M180" i="1"/>
  <c r="J180" i="1"/>
  <c r="P179" i="1"/>
  <c r="M179" i="1"/>
  <c r="J179" i="1"/>
  <c r="P178" i="1"/>
  <c r="M178" i="1"/>
  <c r="J178" i="1"/>
  <c r="P177" i="1"/>
  <c r="M177" i="1"/>
  <c r="J177" i="1"/>
  <c r="P176" i="1"/>
  <c r="M176" i="1"/>
  <c r="J176" i="1"/>
  <c r="P175" i="1"/>
  <c r="M175" i="1"/>
  <c r="J175" i="1"/>
  <c r="P174" i="1"/>
  <c r="M174" i="1"/>
  <c r="J174" i="1"/>
  <c r="P173" i="1"/>
  <c r="M173" i="1"/>
  <c r="J173" i="1"/>
  <c r="P172" i="1"/>
  <c r="M172" i="1"/>
  <c r="J172" i="1"/>
  <c r="P171" i="1"/>
  <c r="M171" i="1"/>
  <c r="J171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M168" i="1"/>
  <c r="J168" i="1"/>
  <c r="G168" i="1"/>
  <c r="R139" i="1"/>
  <c r="J139" i="1"/>
  <c r="N138" i="1"/>
  <c r="V138" i="1" s="1"/>
  <c r="AA138" i="1" s="1"/>
  <c r="N137" i="1"/>
  <c r="V137" i="1" s="1"/>
  <c r="AA137" i="1" s="1"/>
  <c r="N136" i="1"/>
  <c r="V136" i="1" s="1"/>
  <c r="AA136" i="1" s="1"/>
  <c r="N135" i="1"/>
  <c r="V135" i="1" s="1"/>
  <c r="AA135" i="1" s="1"/>
  <c r="N134" i="1"/>
  <c r="V134" i="1" s="1"/>
  <c r="AA134" i="1" s="1"/>
  <c r="N133" i="1"/>
  <c r="V133" i="1" s="1"/>
  <c r="AA133" i="1" s="1"/>
  <c r="N132" i="1"/>
  <c r="V132" i="1" s="1"/>
  <c r="AA132" i="1" s="1"/>
  <c r="N131" i="1"/>
  <c r="V131" i="1" s="1"/>
  <c r="AA131" i="1" s="1"/>
  <c r="N130" i="1"/>
  <c r="V130" i="1" s="1"/>
  <c r="AA130" i="1" s="1"/>
  <c r="N129" i="1"/>
  <c r="V129" i="1" s="1"/>
  <c r="AA129" i="1" s="1"/>
  <c r="N128" i="1"/>
  <c r="V128" i="1" s="1"/>
  <c r="AA128" i="1" s="1"/>
  <c r="N127" i="1"/>
  <c r="V127" i="1" s="1"/>
  <c r="AA127" i="1" s="1"/>
  <c r="N126" i="1"/>
  <c r="V126" i="1" s="1"/>
  <c r="AA126" i="1" s="1"/>
  <c r="N125" i="1"/>
  <c r="V125" i="1" s="1"/>
  <c r="AA125" i="1" s="1"/>
  <c r="N124" i="1"/>
  <c r="V124" i="1" s="1"/>
  <c r="AA124" i="1" s="1"/>
  <c r="N123" i="1"/>
  <c r="V123" i="1" s="1"/>
  <c r="AA123" i="1" s="1"/>
  <c r="N122" i="1"/>
  <c r="V122" i="1" s="1"/>
  <c r="AA122" i="1" s="1"/>
  <c r="N121" i="1"/>
  <c r="V121" i="1" s="1"/>
  <c r="AA121" i="1" s="1"/>
  <c r="N120" i="1"/>
  <c r="V120" i="1" s="1"/>
  <c r="AA120" i="1" s="1"/>
  <c r="N119" i="1"/>
  <c r="V119" i="1" s="1"/>
  <c r="AA119" i="1" s="1"/>
  <c r="N118" i="1"/>
  <c r="V118" i="1" s="1"/>
  <c r="AA118" i="1" s="1"/>
  <c r="N117" i="1"/>
  <c r="V117" i="1" s="1"/>
  <c r="AA117" i="1" s="1"/>
  <c r="N116" i="1"/>
  <c r="V116" i="1" s="1"/>
  <c r="AA116" i="1" s="1"/>
  <c r="N115" i="1"/>
  <c r="V115" i="1" s="1"/>
  <c r="AA115" i="1" s="1"/>
  <c r="N114" i="1"/>
  <c r="V114" i="1" s="1"/>
  <c r="AA114" i="1" s="1"/>
  <c r="N113" i="1"/>
  <c r="V113" i="1" s="1"/>
  <c r="AA113" i="1" s="1"/>
  <c r="N112" i="1"/>
  <c r="V112" i="1" s="1"/>
  <c r="AA112" i="1" s="1"/>
  <c r="N111" i="1"/>
  <c r="V111" i="1" s="1"/>
  <c r="AA111" i="1" s="1"/>
  <c r="N110" i="1"/>
  <c r="V110" i="1" s="1"/>
  <c r="AA110" i="1" s="1"/>
  <c r="N109" i="1"/>
  <c r="V109" i="1" s="1"/>
  <c r="AA109" i="1" s="1"/>
  <c r="N108" i="1"/>
  <c r="V108" i="1" s="1"/>
  <c r="AA108" i="1" s="1"/>
  <c r="N107" i="1"/>
  <c r="N139" i="1" l="1"/>
  <c r="V107" i="1"/>
  <c r="AA107" i="1" l="1"/>
  <c r="AA139" i="1" s="1"/>
  <c r="AE184" i="1" s="1"/>
  <c r="AE188" i="1" s="1"/>
  <c r="V139" i="1"/>
  <c r="AB168" i="1" l="1"/>
  <c r="Y168" i="1"/>
  <c r="V168" i="1"/>
  <c r="S168" i="1"/>
  <c r="Y167" i="1"/>
  <c r="AB169" i="1"/>
  <c r="Y169" i="1"/>
  <c r="V169" i="1"/>
  <c r="S169" i="1"/>
  <c r="AB167" i="1"/>
  <c r="V167" i="1"/>
  <c r="S167" i="1"/>
  <c r="P169" i="1"/>
  <c r="P170" i="1" s="1"/>
  <c r="M169" i="1"/>
  <c r="J169" i="1"/>
  <c r="G169" i="1"/>
  <c r="P167" i="1"/>
  <c r="M167" i="1"/>
  <c r="J167" i="1"/>
  <c r="G167" i="1"/>
  <c r="AB161" i="1"/>
  <c r="Y161" i="1"/>
  <c r="S161" i="1"/>
  <c r="V161" i="1"/>
  <c r="AB148" i="1"/>
  <c r="Y148" i="1"/>
  <c r="V148" i="1"/>
  <c r="S148" i="1"/>
  <c r="P161" i="1"/>
  <c r="M161" i="1"/>
  <c r="J161" i="1"/>
  <c r="G161" i="1"/>
  <c r="P148" i="1"/>
  <c r="M148" i="1"/>
  <c r="J148" i="1"/>
  <c r="G148" i="1"/>
  <c r="G170" i="1" l="1"/>
  <c r="V170" i="1"/>
  <c r="G183" i="1"/>
  <c r="V162" i="1"/>
  <c r="M162" i="1"/>
  <c r="J170" i="1"/>
  <c r="P162" i="1"/>
  <c r="M170" i="1"/>
  <c r="S183" i="1"/>
  <c r="V183" i="1"/>
  <c r="S170" i="1"/>
  <c r="Y183" i="1"/>
  <c r="AB183" i="1"/>
  <c r="J183" i="1"/>
  <c r="AB162" i="1"/>
  <c r="AB170" i="1"/>
  <c r="Y170" i="1"/>
  <c r="M183" i="1"/>
  <c r="P183" i="1"/>
  <c r="AE173" i="1"/>
  <c r="AE179" i="1"/>
  <c r="AE182" i="1"/>
  <c r="G162" i="1"/>
  <c r="J162" i="1"/>
  <c r="AE176" i="1"/>
  <c r="AE175" i="1"/>
  <c r="AE178" i="1"/>
  <c r="AE181" i="1"/>
  <c r="AE180" i="1"/>
  <c r="AE172" i="1"/>
  <c r="AE174" i="1"/>
  <c r="AE177" i="1"/>
  <c r="S162" i="1"/>
  <c r="Y162" i="1"/>
  <c r="AE183" i="1" l="1"/>
  <c r="AE190" i="1" s="1"/>
  <c r="AE170" i="1"/>
  <c r="AE191" i="1" s="1"/>
  <c r="AE171" i="1"/>
  <c r="AE192" i="1" l="1"/>
  <c r="AE60" i="1" l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AB61" i="1"/>
  <c r="Y61" i="1"/>
  <c r="V61" i="1"/>
  <c r="S61" i="1"/>
  <c r="P101" i="1"/>
  <c r="M101" i="1"/>
  <c r="J101" i="1"/>
  <c r="G101" i="1"/>
  <c r="P100" i="1"/>
  <c r="M100" i="1"/>
  <c r="J100" i="1"/>
  <c r="G100" i="1"/>
  <c r="P99" i="1"/>
  <c r="M99" i="1"/>
  <c r="J99" i="1"/>
  <c r="G99" i="1"/>
  <c r="P98" i="1"/>
  <c r="M98" i="1"/>
  <c r="J98" i="1"/>
  <c r="G98" i="1"/>
  <c r="P97" i="1"/>
  <c r="M97" i="1"/>
  <c r="J97" i="1"/>
  <c r="G97" i="1"/>
  <c r="P96" i="1"/>
  <c r="M96" i="1"/>
  <c r="J96" i="1"/>
  <c r="G96" i="1"/>
  <c r="P95" i="1"/>
  <c r="M95" i="1"/>
  <c r="J95" i="1"/>
  <c r="G95" i="1"/>
  <c r="P94" i="1"/>
  <c r="M94" i="1"/>
  <c r="J94" i="1"/>
  <c r="G94" i="1"/>
  <c r="P93" i="1"/>
  <c r="M93" i="1"/>
  <c r="J93" i="1"/>
  <c r="G93" i="1"/>
  <c r="P92" i="1"/>
  <c r="M92" i="1"/>
  <c r="J92" i="1"/>
  <c r="G92" i="1"/>
  <c r="P91" i="1"/>
  <c r="M91" i="1"/>
  <c r="J91" i="1"/>
  <c r="G91" i="1"/>
  <c r="P90" i="1"/>
  <c r="M90" i="1"/>
  <c r="J90" i="1"/>
  <c r="G90" i="1"/>
  <c r="P89" i="1"/>
  <c r="M89" i="1"/>
  <c r="J89" i="1"/>
  <c r="G89" i="1"/>
  <c r="P88" i="1"/>
  <c r="M88" i="1"/>
  <c r="J88" i="1"/>
  <c r="G88" i="1"/>
  <c r="P87" i="1"/>
  <c r="M87" i="1"/>
  <c r="J87" i="1"/>
  <c r="G87" i="1"/>
  <c r="P86" i="1"/>
  <c r="M86" i="1"/>
  <c r="J86" i="1"/>
  <c r="G86" i="1"/>
  <c r="P85" i="1"/>
  <c r="M85" i="1"/>
  <c r="J85" i="1"/>
  <c r="G85" i="1"/>
  <c r="P84" i="1"/>
  <c r="M84" i="1"/>
  <c r="J84" i="1"/>
  <c r="G84" i="1"/>
  <c r="P83" i="1"/>
  <c r="M83" i="1"/>
  <c r="J83" i="1"/>
  <c r="G83" i="1"/>
  <c r="P82" i="1"/>
  <c r="M82" i="1"/>
  <c r="J82" i="1"/>
  <c r="G82" i="1"/>
  <c r="P81" i="1"/>
  <c r="M81" i="1"/>
  <c r="J81" i="1"/>
  <c r="G81" i="1"/>
  <c r="P80" i="1"/>
  <c r="M80" i="1"/>
  <c r="J80" i="1"/>
  <c r="G80" i="1"/>
  <c r="P79" i="1"/>
  <c r="M79" i="1"/>
  <c r="J79" i="1"/>
  <c r="G79" i="1"/>
  <c r="P78" i="1"/>
  <c r="M78" i="1"/>
  <c r="J78" i="1"/>
  <c r="G78" i="1"/>
  <c r="P77" i="1"/>
  <c r="M77" i="1"/>
  <c r="J77" i="1"/>
  <c r="G77" i="1"/>
  <c r="P76" i="1"/>
  <c r="M76" i="1"/>
  <c r="J76" i="1"/>
  <c r="G76" i="1"/>
  <c r="P75" i="1"/>
  <c r="M75" i="1"/>
  <c r="J75" i="1"/>
  <c r="G75" i="1"/>
  <c r="P74" i="1"/>
  <c r="M74" i="1"/>
  <c r="J74" i="1"/>
  <c r="G74" i="1"/>
  <c r="P73" i="1"/>
  <c r="M73" i="1"/>
  <c r="J73" i="1"/>
  <c r="G73" i="1"/>
  <c r="P72" i="1"/>
  <c r="M72" i="1"/>
  <c r="J72" i="1"/>
  <c r="G72" i="1"/>
  <c r="P71" i="1"/>
  <c r="M71" i="1"/>
  <c r="J71" i="1"/>
  <c r="G71" i="1"/>
  <c r="P70" i="1"/>
  <c r="M70" i="1"/>
  <c r="J70" i="1"/>
  <c r="G70" i="1"/>
  <c r="P69" i="1"/>
  <c r="M69" i="1"/>
  <c r="J69" i="1"/>
  <c r="G69" i="1"/>
  <c r="P68" i="1"/>
  <c r="M68" i="1"/>
  <c r="J68" i="1"/>
  <c r="G68" i="1"/>
  <c r="P67" i="1"/>
  <c r="M67" i="1"/>
  <c r="J67" i="1"/>
  <c r="G67" i="1"/>
  <c r="P66" i="1"/>
  <c r="M66" i="1"/>
  <c r="J66" i="1"/>
  <c r="G66" i="1"/>
  <c r="P61" i="1"/>
  <c r="M61" i="1"/>
  <c r="J61" i="1"/>
  <c r="G61" i="1"/>
  <c r="AE86" i="1" l="1"/>
  <c r="AE75" i="1"/>
  <c r="AE87" i="1"/>
  <c r="AE99" i="1"/>
  <c r="AE68" i="1"/>
  <c r="AE72" i="1"/>
  <c r="AE81" i="1"/>
  <c r="AE70" i="1"/>
  <c r="AE82" i="1"/>
  <c r="AE91" i="1"/>
  <c r="AE84" i="1"/>
  <c r="AE100" i="1"/>
  <c r="AE85" i="1"/>
  <c r="AE90" i="1"/>
  <c r="AE74" i="1"/>
  <c r="AE83" i="1"/>
  <c r="AE73" i="1"/>
  <c r="AE88" i="1"/>
  <c r="AE66" i="1"/>
  <c r="AE89" i="1"/>
  <c r="AE101" i="1"/>
  <c r="AE78" i="1"/>
  <c r="AE79" i="1"/>
  <c r="AE67" i="1"/>
  <c r="AE97" i="1"/>
  <c r="G102" i="1"/>
  <c r="AE98" i="1"/>
  <c r="J102" i="1"/>
  <c r="M102" i="1"/>
  <c r="AE76" i="1"/>
  <c r="P102" i="1"/>
  <c r="AE77" i="1"/>
  <c r="AE92" i="1"/>
  <c r="AE80" i="1"/>
  <c r="AE69" i="1"/>
  <c r="AE93" i="1"/>
  <c r="AE94" i="1"/>
  <c r="AE71" i="1"/>
  <c r="AE95" i="1"/>
  <c r="AE96" i="1"/>
  <c r="AB102" i="1"/>
  <c r="Y102" i="1"/>
  <c r="V102" i="1"/>
  <c r="AE61" i="1"/>
  <c r="S102" i="1"/>
  <c r="AE102" i="1" l="1"/>
  <c r="AE6" i="1" l="1"/>
</calcChain>
</file>

<file path=xl/sharedStrings.xml><?xml version="1.0" encoding="utf-8"?>
<sst xmlns="http://schemas.openxmlformats.org/spreadsheetml/2006/main" count="365" uniqueCount="169">
  <si>
    <t>経営類型⑨</t>
    <rPh sb="0" eb="2">
      <t>ケイエイ</t>
    </rPh>
    <rPh sb="2" eb="4">
      <t>ルイケイ</t>
    </rPh>
    <phoneticPr fontId="2"/>
  </si>
  <si>
    <t>つきあかり</t>
    <phoneticPr fontId="2"/>
  </si>
  <si>
    <t>つや姫</t>
    <rPh sb="2" eb="3">
      <t>ヒメ</t>
    </rPh>
    <phoneticPr fontId="2"/>
  </si>
  <si>
    <t>きぬむすめ</t>
    <phoneticPr fontId="2"/>
  </si>
  <si>
    <t>作業受託</t>
    <rPh sb="0" eb="2">
      <t>サギョウ</t>
    </rPh>
    <rPh sb="2" eb="4">
      <t>ジュタク</t>
    </rPh>
    <phoneticPr fontId="2"/>
  </si>
  <si>
    <t>大豆</t>
    <rPh sb="0" eb="2">
      <t>ダイズ</t>
    </rPh>
    <phoneticPr fontId="2"/>
  </si>
  <si>
    <t>ビール麦</t>
    <rPh sb="3" eb="4">
      <t>ムギ</t>
    </rPh>
    <phoneticPr fontId="2"/>
  </si>
  <si>
    <t>キャベツ</t>
    <phoneticPr fontId="2"/>
  </si>
  <si>
    <t>水稲</t>
    <rPh sb="0" eb="2">
      <t>スイトウ</t>
    </rPh>
    <phoneticPr fontId="2"/>
  </si>
  <si>
    <t>計</t>
    <rPh sb="0" eb="1">
      <t>ケイ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</si>
  <si>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</si>
  <si>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</si>
  <si>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</si>
  <si>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</si>
  <si>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</si>
  <si>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</si>
  <si>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</si>
  <si>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</si>
  <si>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</si>
  <si>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</si>
  <si>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</si>
  <si>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</si>
  <si>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■</t>
    <phoneticPr fontId="2"/>
  </si>
  <si>
    <t>　　■</t>
    <phoneticPr fontId="2"/>
  </si>
  <si>
    <t>■経営規模（a）</t>
    <rPh sb="1" eb="3">
      <t>ケイエイ</t>
    </rPh>
    <rPh sb="3" eb="5">
      <t>キボ</t>
    </rPh>
    <phoneticPr fontId="2"/>
  </si>
  <si>
    <t>■労働力</t>
    <rPh sb="1" eb="4">
      <t>ロウドウリョク</t>
    </rPh>
    <phoneticPr fontId="2"/>
  </si>
  <si>
    <t>区分</t>
    <rPh sb="0" eb="2">
      <t>クブン</t>
    </rPh>
    <phoneticPr fontId="2"/>
  </si>
  <si>
    <t>作業受託</t>
    <phoneticPr fontId="2"/>
  </si>
  <si>
    <t>たまねぎ</t>
    <phoneticPr fontId="2"/>
  </si>
  <si>
    <t>１ 前提条件</t>
    <rPh sb="2" eb="4">
      <t>ゼンテイ</t>
    </rPh>
    <rPh sb="4" eb="6">
      <t>ジョウケン</t>
    </rPh>
    <phoneticPr fontId="2"/>
  </si>
  <si>
    <t>２ 作業体系</t>
    <rPh sb="2" eb="4">
      <t>サギョウ</t>
    </rPh>
    <rPh sb="4" eb="6">
      <t>タイケイ</t>
    </rPh>
    <phoneticPr fontId="2"/>
  </si>
  <si>
    <t>　　○</t>
    <phoneticPr fontId="2"/>
  </si>
  <si>
    <t>－－◎</t>
    <phoneticPr fontId="2"/>
  </si>
  <si>
    <t>－－－</t>
    <phoneticPr fontId="2"/>
  </si>
  <si>
    <t>－－■</t>
    <phoneticPr fontId="2"/>
  </si>
  <si>
    <t xml:space="preserve">○－－  </t>
    <phoneticPr fontId="2"/>
  </si>
  <si>
    <t>－◎－</t>
    <phoneticPr fontId="2"/>
  </si>
  <si>
    <t>○－◎</t>
    <phoneticPr fontId="2"/>
  </si>
  <si>
    <t>　　◎</t>
    <phoneticPr fontId="2"/>
  </si>
  <si>
    <t>○－－</t>
    <phoneticPr fontId="2"/>
  </si>
  <si>
    <t>－■</t>
    <phoneticPr fontId="2"/>
  </si>
  <si>
    <t>個別経営（労働力２人）</t>
    <phoneticPr fontId="2"/>
  </si>
  <si>
    <t>　○－</t>
    <phoneticPr fontId="2"/>
  </si>
  <si>
    <t>－○</t>
    <phoneticPr fontId="2"/>
  </si>
  <si>
    <t>－■－</t>
    <phoneticPr fontId="2"/>
  </si>
  <si>
    <t>■■■</t>
    <phoneticPr fontId="2"/>
  </si>
  <si>
    <t>◎－－</t>
    <phoneticPr fontId="2"/>
  </si>
  <si>
    <t>○○</t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</si>
  <si>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</si>
  <si>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</si>
  <si>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</si>
  <si>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</si>
  <si>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</si>
  <si>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</si>
  <si>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</si>
  <si>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</si>
  <si>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</si>
  <si>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合計</t>
    <rPh sb="0" eb="2">
      <t>ゴウケイ</t>
    </rPh>
    <phoneticPr fontId="2"/>
  </si>
  <si>
    <t>■全面積</t>
    <rPh sb="1" eb="4">
      <t>ゼンメンセキ</t>
    </rPh>
    <phoneticPr fontId="2"/>
  </si>
  <si>
    <t>つや姫</t>
    <phoneticPr fontId="2"/>
  </si>
  <si>
    <t>３ 労働時間</t>
    <rPh sb="2" eb="4">
      <t>ロウドウ</t>
    </rPh>
    <rPh sb="4" eb="6">
      <t>ジカン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</si>
  <si>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</si>
  <si>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</si>
  <si>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</si>
  <si>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</si>
  <si>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</si>
  <si>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</si>
  <si>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</si>
  <si>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</si>
  <si>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</si>
  <si>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</si>
  <si>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育苗ハウス</t>
    <rPh sb="0" eb="2">
      <t>イクビョウ</t>
    </rPh>
    <phoneticPr fontId="2"/>
  </si>
  <si>
    <t>7.2m×30m</t>
    <phoneticPr fontId="2"/>
  </si>
  <si>
    <t>トラクター（180cm幅ﾛｰﾀﾘｰ付）</t>
    <phoneticPr fontId="2"/>
  </si>
  <si>
    <t>35ps、4輪駆動</t>
    <phoneticPr fontId="2"/>
  </si>
  <si>
    <t>代かきハロー（ﾄﾗｸﾀｰ装着式）</t>
    <phoneticPr fontId="2"/>
  </si>
  <si>
    <t>耕幅240cm</t>
    <phoneticPr fontId="2"/>
  </si>
  <si>
    <t>ライムソワー（ﾄﾗｸﾀｰ装着式）</t>
    <phoneticPr fontId="2"/>
  </si>
  <si>
    <t>タンク245㍑作業幅180cm</t>
    <phoneticPr fontId="2"/>
  </si>
  <si>
    <t>播種機</t>
    <phoneticPr fontId="2"/>
  </si>
  <si>
    <t>毎時260箱</t>
    <phoneticPr fontId="2"/>
  </si>
  <si>
    <t>田植機（乗用型）</t>
    <phoneticPr fontId="2"/>
  </si>
  <si>
    <t>6条植､側条施肥、除草剤散布</t>
    <phoneticPr fontId="2"/>
  </si>
  <si>
    <t>ドローン（DJI社 MG-1）</t>
    <phoneticPr fontId="2"/>
  </si>
  <si>
    <t>25㍑、20ｷﾛ</t>
    <phoneticPr fontId="2"/>
  </si>
  <si>
    <t>コンバイン（自脱型、ｸﾞﾚﾝﾀﾝｸ）</t>
    <phoneticPr fontId="2"/>
  </si>
  <si>
    <t>3条刈、32.5ps、ｸﾞﾚﾝﾀﾝｸ付き</t>
    <phoneticPr fontId="2"/>
  </si>
  <si>
    <t>循環型乾燥機</t>
    <phoneticPr fontId="2"/>
  </si>
  <si>
    <t>45石</t>
    <phoneticPr fontId="2"/>
  </si>
  <si>
    <t>籾摺機</t>
    <phoneticPr fontId="2"/>
  </si>
  <si>
    <t>4インチ</t>
    <phoneticPr fontId="2"/>
  </si>
  <si>
    <t>選別計量器</t>
    <phoneticPr fontId="2"/>
  </si>
  <si>
    <t>300～1,200kg/hr</t>
    <phoneticPr fontId="2"/>
  </si>
  <si>
    <t>作耕機（ﾄﾗｸﾀｰ装着式）</t>
    <phoneticPr fontId="2"/>
  </si>
  <si>
    <t>オーガー式</t>
    <phoneticPr fontId="2"/>
  </si>
  <si>
    <t>サブソイラー（ﾄﾗｸﾀｰ装着式）</t>
    <phoneticPr fontId="2"/>
  </si>
  <si>
    <t>1本爪（振動式）</t>
    <phoneticPr fontId="2"/>
  </si>
  <si>
    <t>乗用半自動定植機</t>
    <phoneticPr fontId="2"/>
  </si>
  <si>
    <t>2条植</t>
    <phoneticPr fontId="2"/>
  </si>
  <si>
    <t>高床式運搬車</t>
    <phoneticPr fontId="2"/>
  </si>
  <si>
    <t>積載量1000kg</t>
    <phoneticPr fontId="2"/>
  </si>
  <si>
    <t>マニュアスプレッダー</t>
    <phoneticPr fontId="2"/>
  </si>
  <si>
    <t>積載量2000kg、牽引式</t>
    <phoneticPr fontId="2"/>
  </si>
  <si>
    <t>全自動移植機</t>
    <phoneticPr fontId="2"/>
  </si>
  <si>
    <t>歩行式　4条植</t>
    <phoneticPr fontId="2"/>
  </si>
  <si>
    <t>ロータリカルチ</t>
    <phoneticPr fontId="2"/>
  </si>
  <si>
    <t>平高用ｵﾌﾟｼｮﾝ付</t>
    <phoneticPr fontId="2"/>
  </si>
  <si>
    <t>グランドロータリー</t>
    <phoneticPr fontId="2"/>
  </si>
  <si>
    <t>耕幅1800mm、耕深12～18㎝</t>
    <phoneticPr fontId="2"/>
  </si>
  <si>
    <t>畝整形版</t>
    <phoneticPr fontId="2"/>
  </si>
  <si>
    <t>1000×1580×1050mm</t>
    <phoneticPr fontId="2"/>
  </si>
  <si>
    <t>成型ロータリー＋施肥機</t>
    <phoneticPr fontId="2"/>
  </si>
  <si>
    <t>ｾﾝﾀｰﾄﾞﾗｲﾌﾞ方式、GPS施肥</t>
    <phoneticPr fontId="2"/>
  </si>
  <si>
    <t>ハイクリトラクター</t>
    <phoneticPr fontId="2"/>
  </si>
  <si>
    <t>NR17</t>
    <phoneticPr fontId="2"/>
  </si>
  <si>
    <t>サンソワー</t>
    <phoneticPr fontId="2"/>
  </si>
  <si>
    <t>G-RION-3</t>
    <phoneticPr fontId="2"/>
  </si>
  <si>
    <t>玉ねぎ茎葉処理機</t>
    <phoneticPr fontId="2"/>
  </si>
  <si>
    <t>4条、掘取りセット仕様</t>
    <phoneticPr fontId="2"/>
  </si>
  <si>
    <t>玉ねぎ収穫機</t>
    <phoneticPr fontId="2"/>
  </si>
  <si>
    <t>玉ねぎピッカー</t>
    <phoneticPr fontId="2"/>
  </si>
  <si>
    <t>フォークリフト</t>
    <phoneticPr fontId="2"/>
  </si>
  <si>
    <t>荷重1t</t>
    <phoneticPr fontId="2"/>
  </si>
  <si>
    <t>トラック</t>
    <phoneticPr fontId="2"/>
  </si>
  <si>
    <t>2t車</t>
  </si>
  <si>
    <t>軽トラック</t>
    <phoneticPr fontId="2"/>
  </si>
  <si>
    <t>4駆</t>
    <phoneticPr fontId="2"/>
  </si>
  <si>
    <t>５ 経営収支</t>
    <rPh sb="2" eb="4">
      <t>ケイエイ</t>
    </rPh>
    <rPh sb="4" eb="6">
      <t>シュウシ</t>
    </rPh>
    <phoneticPr fontId="2"/>
  </si>
  <si>
    <t>粗収益</t>
    <rPh sb="0" eb="3">
      <t>ソシュウエキ</t>
    </rPh>
    <phoneticPr fontId="2"/>
  </si>
  <si>
    <t>収量(kg/10a)</t>
    <rPh sb="0" eb="2">
      <t>シュウリョウ</t>
    </rPh>
    <phoneticPr fontId="2"/>
  </si>
  <si>
    <t>単価(円/kg)</t>
    <rPh sb="0" eb="2">
      <t>タンカ</t>
    </rPh>
    <rPh sb="3" eb="4">
      <t>エン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</si>
  <si>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</si>
  <si>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</si>
  <si>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</si>
  <si>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</si>
  <si>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</si>
  <si>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</si>
  <si>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</si>
  <si>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</si>
  <si>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</si>
  <si>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</si>
  <si>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</si>
  <si>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</si>
  <si>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</si>
  <si>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</si>
  <si>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</si>
  <si>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</si>
  <si>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</si>
  <si>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</si>
  <si>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</si>
  <si>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</si>
  <si>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</si>
  <si>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</si>
  <si>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</si>
  <si>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○：播種　◎：田植・定植　■■：刈取・収穫</t>
    <rPh sb="2" eb="4">
      <t>ハシュ</t>
    </rPh>
    <rPh sb="7" eb="9">
      <t>タウ</t>
    </rPh>
    <rPh sb="10" eb="12">
      <t>テイショク</t>
    </rPh>
    <rPh sb="16" eb="18">
      <t>カリトリ</t>
    </rPh>
    <rPh sb="19" eb="21">
      <t>シュウカク</t>
    </rPh>
    <phoneticPr fontId="2"/>
  </si>
  <si>
    <t>プレハブ300㎡</t>
    <phoneticPr fontId="2"/>
  </si>
  <si>
    <t>乗用管理機</t>
    <rPh sb="0" eb="5">
      <t>ジョウヨウカンリキ</t>
    </rPh>
    <phoneticPr fontId="2"/>
  </si>
  <si>
    <t>14.5PS　10m幅</t>
    <rPh sb="10" eb="11">
      <t>ハバ</t>
    </rPh>
    <phoneticPr fontId="2"/>
  </si>
  <si>
    <t>施肥播種機</t>
    <phoneticPr fontId="2"/>
  </si>
  <si>
    <t>3条</t>
    <phoneticPr fontId="2"/>
  </si>
  <si>
    <t>大型汎用コンバイン</t>
    <phoneticPr fontId="2"/>
  </si>
  <si>
    <t>刈幅2060㎜、1.55m/s、ｸﾞﾚﾝﾀﾝｸ</t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</si>
  <si>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</si>
  <si>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収入保険掛金（収入保険掛け捨て分）</t>
    <rPh sb="0" eb="2">
      <t>シュウニュウ</t>
    </rPh>
    <rPh sb="2" eb="4">
      <t>ホケン</t>
    </rPh>
    <rPh sb="4" eb="5">
      <t>カ</t>
    </rPh>
    <rPh sb="5" eb="6">
      <t>キン</t>
    </rPh>
    <rPh sb="7" eb="11">
      <t>シュウニュウホケン</t>
    </rPh>
    <rPh sb="11" eb="12">
      <t>カ</t>
    </rPh>
    <rPh sb="13" eb="14">
      <t>ス</t>
    </rPh>
    <rPh sb="15" eb="16">
      <t>ブン</t>
    </rPh>
    <phoneticPr fontId="2"/>
  </si>
  <si>
    <t>作業場兼収納舎</t>
    <rPh sb="0" eb="2">
      <t>サギョウ</t>
    </rPh>
    <rPh sb="2" eb="3">
      <t>バ</t>
    </rPh>
    <rPh sb="3" eb="4">
      <t>ケン</t>
    </rPh>
    <rPh sb="4" eb="7">
      <t>シュウノウシャ</t>
    </rPh>
    <phoneticPr fontId="2"/>
  </si>
  <si>
    <t>収量（kg）</t>
    <rPh sb="0" eb="2">
      <t>シュウリョウ</t>
    </rPh>
    <phoneticPr fontId="2"/>
  </si>
  <si>
    <t>単価（円/kg）</t>
    <rPh sb="0" eb="2">
      <t>タンカ</t>
    </rPh>
    <rPh sb="3" eb="4">
      <t>エン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</si>
  <si>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</si>
  <si>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>　水稲＋水稲作業受託＋大豆＋ビール麦＋キャベツ＋タマネギ）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</si>
</sst>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_ "/>
    <numFmt numFmtId="178" formatCode="#,##0.00_ "/>
    <numFmt numFmtId="179" formatCode="0_);[Red]\(0\)"/>
    <numFmt numFmtId="180" formatCode="#,##0_);[Red]\(#,##0\)"/>
  </numFmts>
  <fonts count="17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5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/>
      <right style="hair">
        <color theme="0"/>
      </right>
      <top style="hair">
        <color auto="1"/>
      </top>
      <bottom/>
      <diagonal/>
    </border>
    <border>
      <left/>
      <right style="hair">
        <color theme="0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theme="0"/>
      </left>
      <right/>
      <top/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/>
      <top style="hair">
        <color auto="1"/>
      </top>
      <bottom style="hair">
        <color theme="0"/>
      </bottom>
      <diagonal/>
    </border>
    <border>
      <left/>
      <right/>
      <top style="hair">
        <color auto="1"/>
      </top>
      <bottom style="hair">
        <color theme="0"/>
      </bottom>
      <diagonal/>
    </border>
    <border>
      <left/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77" fontId="5" fillId="0" borderId="0" xfId="0" applyNumberFormat="1" applyFont="1">
      <alignment vertical="center"/>
    </xf>
    <xf numFmtId="176" fontId="9" fillId="0" borderId="1" xfId="0" applyNumberFormat="1" applyFont="1" applyBorder="1" applyAlignment="1">
      <alignment vertical="center" shrinkToFit="1"/>
    </xf>
    <xf numFmtId="178" fontId="9" fillId="0" borderId="1" xfId="0" applyNumberFormat="1" applyFont="1" applyBorder="1" applyAlignment="1">
      <alignment vertical="center" shrinkToFit="1"/>
    </xf>
    <xf numFmtId="176" fontId="9" fillId="0" borderId="29" xfId="0" applyNumberFormat="1" applyFont="1" applyBorder="1">
      <alignment vertical="center"/>
    </xf>
    <xf numFmtId="0" fontId="5" fillId="0" borderId="4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7" xfId="0" applyBorder="1">
      <alignment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13" fillId="0" borderId="1" xfId="0" applyNumberFormat="1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176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9" fillId="0" borderId="9" xfId="0" applyNumberFormat="1" applyFont="1" applyBorder="1" applyAlignment="1">
      <alignment horizontal="left" vertical="center"/>
    </xf>
    <xf numFmtId="49" fontId="9" fillId="0" borderId="11" xfId="0" applyNumberFormat="1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10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shrinkToFit="1"/>
    </xf>
    <xf numFmtId="49" fontId="9" fillId="0" borderId="6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177" fontId="5" fillId="0" borderId="1" xfId="0" applyNumberFormat="1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5" fillId="0" borderId="6" xfId="0" applyNumberFormat="1" applyFont="1" applyBorder="1">
      <alignment vertical="center"/>
    </xf>
    <xf numFmtId="177" fontId="5" fillId="0" borderId="7" xfId="0" applyNumberFormat="1" applyFont="1" applyBorder="1">
      <alignment vertical="center"/>
    </xf>
    <xf numFmtId="177" fontId="5" fillId="0" borderId="8" xfId="0" applyNumberFormat="1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shrinkToFit="1"/>
    </xf>
    <xf numFmtId="0" fontId="12" fillId="2" borderId="20" xfId="0" applyFont="1" applyFill="1" applyBorder="1" applyAlignment="1">
      <alignment horizontal="center" vertical="center" shrinkToFit="1"/>
    </xf>
    <xf numFmtId="0" fontId="12" fillId="2" borderId="27" xfId="0" applyFont="1" applyFill="1" applyBorder="1" applyAlignment="1">
      <alignment horizontal="center" vertical="center" shrinkToFi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177" fontId="5" fillId="3" borderId="1" xfId="0" applyNumberFormat="1" applyFont="1" applyFill="1" applyBorder="1">
      <alignment vertical="center"/>
    </xf>
    <xf numFmtId="0" fontId="11" fillId="2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2" borderId="19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6" fillId="2" borderId="27" xfId="0" applyFont="1" applyFill="1" applyBorder="1" applyAlignment="1">
      <alignment horizontal="center" vertical="center" shrinkToFit="1"/>
    </xf>
    <xf numFmtId="0" fontId="16" fillId="2" borderId="20" xfId="0" applyFont="1" applyFill="1" applyBorder="1" applyAlignment="1">
      <alignment horizontal="center" vertical="center" wrapText="1" shrinkToFit="1"/>
    </xf>
    <xf numFmtId="0" fontId="16" fillId="2" borderId="27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shrinkToFit="1"/>
    </xf>
    <xf numFmtId="0" fontId="12" fillId="2" borderId="28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176" fontId="9" fillId="0" borderId="1" xfId="0" applyNumberFormat="1" applyFont="1" applyBorder="1">
      <alignment vertical="center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176" fontId="9" fillId="0" borderId="6" xfId="0" applyNumberFormat="1" applyFont="1" applyBorder="1">
      <alignment vertical="center"/>
    </xf>
    <xf numFmtId="176" fontId="9" fillId="0" borderId="7" xfId="0" applyNumberFormat="1" applyFont="1" applyBorder="1">
      <alignment vertical="center"/>
    </xf>
    <xf numFmtId="176" fontId="9" fillId="0" borderId="8" xfId="0" applyNumberFormat="1" applyFont="1" applyBorder="1">
      <alignment vertical="center"/>
    </xf>
    <xf numFmtId="176" fontId="9" fillId="0" borderId="6" xfId="0" applyNumberFormat="1" applyFont="1" applyBorder="1" applyAlignment="1">
      <alignment horizontal="right" vertical="center"/>
    </xf>
    <xf numFmtId="176" fontId="9" fillId="0" borderId="7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179" fontId="13" fillId="0" borderId="1" xfId="0" applyNumberFormat="1" applyFont="1" applyBorder="1">
      <alignment vertical="center"/>
    </xf>
    <xf numFmtId="0" fontId="5" fillId="0" borderId="3" xfId="0" applyFont="1" applyBorder="1" applyAlignment="1">
      <alignment horizontal="center" vertical="center" textRotation="255" shrinkToFit="1"/>
    </xf>
    <xf numFmtId="0" fontId="0" fillId="0" borderId="5" xfId="0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 textRotation="255" shrinkToFit="1"/>
    </xf>
    <xf numFmtId="0" fontId="0" fillId="0" borderId="17" xfId="0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  <xf numFmtId="176" fontId="13" fillId="0" borderId="6" xfId="0" applyNumberFormat="1" applyFont="1" applyBorder="1">
      <alignment vertical="center"/>
    </xf>
    <xf numFmtId="176" fontId="13" fillId="0" borderId="7" xfId="0" applyNumberFormat="1" applyFont="1" applyBorder="1">
      <alignment vertical="center"/>
    </xf>
    <xf numFmtId="176" fontId="13" fillId="0" borderId="8" xfId="0" applyNumberFormat="1" applyFont="1" applyBorder="1">
      <alignment vertical="center"/>
    </xf>
    <xf numFmtId="0" fontId="5" fillId="3" borderId="1" xfId="0" applyFont="1" applyFill="1" applyBorder="1" applyAlignment="1">
      <alignment horizontal="center" vertical="center" shrinkToFit="1"/>
    </xf>
    <xf numFmtId="176" fontId="13" fillId="3" borderId="1" xfId="0" applyNumberFormat="1" applyFont="1" applyFill="1" applyBorder="1">
      <alignment vertical="center"/>
    </xf>
    <xf numFmtId="180" fontId="14" fillId="0" borderId="1" xfId="0" applyNumberFormat="1" applyFont="1" applyBorder="1">
      <alignment vertical="center"/>
    </xf>
    <xf numFmtId="0" fontId="5" fillId="0" borderId="3" xfId="0" applyFont="1" applyBorder="1" applyAlignment="1">
      <alignment horizontal="center" vertical="center" textRotation="255" wrapText="1"/>
    </xf>
    <xf numFmtId="0" fontId="0" fillId="0" borderId="5" xfId="0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0" fillId="0" borderId="17" xfId="0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textRotation="255" wrapText="1"/>
    </xf>
    <xf numFmtId="0" fontId="0" fillId="0" borderId="11" xfId="0" applyBorder="1" applyAlignment="1">
      <alignment horizontal="center" vertical="center" textRotation="255" wrapText="1"/>
    </xf>
    <xf numFmtId="180" fontId="13" fillId="0" borderId="1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9" fillId="0" borderId="29" xfId="0" applyFont="1" applyBorder="1">
      <alignment vertical="center"/>
    </xf>
    <xf numFmtId="176" fontId="13" fillId="3" borderId="1" xfId="0" applyNumberFormat="1" applyFont="1" applyFill="1" applyBorder="1" applyAlignment="1">
      <alignment vertical="center" shrinkToFit="1"/>
    </xf>
    <xf numFmtId="180" fontId="15" fillId="3" borderId="1" xfId="0" applyNumberFormat="1" applyFont="1" applyFill="1" applyBorder="1" applyAlignment="1">
      <alignment vertical="center" shrinkToFit="1"/>
    </xf>
    <xf numFmtId="180" fontId="15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 textRotation="255"/>
    </xf>
    <xf numFmtId="0" fontId="0" fillId="3" borderId="7" xfId="0" applyFill="1" applyBorder="1">
      <alignment vertical="center"/>
    </xf>
    <xf numFmtId="0" fontId="0" fillId="0" borderId="7" xfId="0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13" fillId="0" borderId="1" xfId="0" applyNumberFormat="1" applyFont="1" applyBorder="1">
      <alignment vertical="center"/>
    </xf>
    <xf numFmtId="180" fontId="15" fillId="3" borderId="1" xfId="0" applyNumberFormat="1" applyFont="1" applyFill="1" applyBorder="1">
      <alignment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04F1-3CF7-4E1D-A7FE-9BD8AC944E59}">
  <dimension ref="A1:AG214"/>
  <sheetViews>
    <sheetView showGridLines="0" tabSelected="1" zoomScaleNormal="100" workbookViewId="0">
      <selection activeCell="S167" sqref="S167:U167"/>
    </sheetView>
  </sheetViews>
  <sheetFormatPr defaultRowHeight="18" x14ac:dyDescent="0.55000000000000004"/>
  <cols>
    <col min="1" max="33" width="2.33203125" customWidth="1"/>
    <col min="34" max="84" width="2.08203125" customWidth="1"/>
  </cols>
  <sheetData>
    <row r="1" spans="1:33" x14ac:dyDescent="0.55000000000000004">
      <c r="A1" s="28" t="s">
        <v>0</v>
      </c>
      <c r="B1" s="28"/>
      <c r="C1" s="28"/>
      <c r="D1" s="28"/>
      <c r="E1" s="28"/>
      <c r="F1" s="29" t="s">
        <v>168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30"/>
      <c r="AF1" s="30"/>
      <c r="AG1" s="30"/>
    </row>
    <row r="2" spans="1:33" ht="12" customHeight="1" x14ac:dyDescent="0.55000000000000004"/>
    <row r="3" spans="1:33" ht="12" customHeight="1" x14ac:dyDescent="0.55000000000000004">
      <c r="A3" s="1" t="s">
        <v>29</v>
      </c>
    </row>
    <row r="4" spans="1:33" ht="12" customHeight="1" x14ac:dyDescent="0.55000000000000004">
      <c r="A4" s="51" t="s">
        <v>24</v>
      </c>
      <c r="B4" s="51"/>
      <c r="C4" s="51"/>
      <c r="D4" s="51"/>
      <c r="E4" s="51"/>
      <c r="F4" s="51"/>
      <c r="G4" s="33" t="s">
        <v>8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4" t="s">
        <v>5</v>
      </c>
      <c r="T4" s="34"/>
      <c r="U4" s="34"/>
      <c r="V4" s="34" t="s">
        <v>6</v>
      </c>
      <c r="W4" s="34"/>
      <c r="X4" s="34"/>
      <c r="Y4" s="17" t="s">
        <v>7</v>
      </c>
      <c r="Z4" s="18"/>
      <c r="AA4" s="19"/>
      <c r="AB4" s="23" t="s">
        <v>28</v>
      </c>
      <c r="AC4" s="18"/>
      <c r="AD4" s="19"/>
      <c r="AE4" s="33" t="s">
        <v>9</v>
      </c>
      <c r="AF4" s="33"/>
      <c r="AG4" s="33"/>
    </row>
    <row r="5" spans="1:33" ht="12" customHeight="1" x14ac:dyDescent="0.55000000000000004">
      <c r="A5" s="51"/>
      <c r="B5" s="51"/>
      <c r="C5" s="51"/>
      <c r="D5" s="51"/>
      <c r="E5" s="51"/>
      <c r="F5" s="51"/>
      <c r="G5" s="36" t="s">
        <v>1</v>
      </c>
      <c r="H5" s="36"/>
      <c r="I5" s="36"/>
      <c r="J5" s="36" t="s">
        <v>2</v>
      </c>
      <c r="K5" s="36"/>
      <c r="L5" s="36"/>
      <c r="M5" s="36" t="s">
        <v>3</v>
      </c>
      <c r="N5" s="36"/>
      <c r="O5" s="36"/>
      <c r="P5" s="34" t="s">
        <v>4</v>
      </c>
      <c r="Q5" s="34"/>
      <c r="R5" s="34"/>
      <c r="S5" s="34"/>
      <c r="T5" s="34"/>
      <c r="U5" s="34"/>
      <c r="V5" s="34"/>
      <c r="W5" s="34"/>
      <c r="X5" s="34"/>
      <c r="Y5" s="20"/>
      <c r="Z5" s="21"/>
      <c r="AA5" s="22"/>
      <c r="AB5" s="20"/>
      <c r="AC5" s="21"/>
      <c r="AD5" s="22"/>
      <c r="AE5" s="33"/>
      <c r="AF5" s="33"/>
      <c r="AG5" s="33"/>
    </row>
    <row r="6" spans="1:33" ht="12" customHeight="1" x14ac:dyDescent="0.55000000000000004">
      <c r="A6" s="51"/>
      <c r="B6" s="51"/>
      <c r="C6" s="51"/>
      <c r="D6" s="51"/>
      <c r="E6" s="51"/>
      <c r="F6" s="51"/>
      <c r="G6" s="35">
        <v>500</v>
      </c>
      <c r="H6" s="35"/>
      <c r="I6" s="35"/>
      <c r="J6" s="35">
        <v>500</v>
      </c>
      <c r="K6" s="35"/>
      <c r="L6" s="35"/>
      <c r="M6" s="35">
        <v>500</v>
      </c>
      <c r="N6" s="35"/>
      <c r="O6" s="35"/>
      <c r="P6" s="35">
        <v>200</v>
      </c>
      <c r="Q6" s="35"/>
      <c r="R6" s="35"/>
      <c r="S6" s="35">
        <v>600</v>
      </c>
      <c r="T6" s="35"/>
      <c r="U6" s="35"/>
      <c r="V6" s="35">
        <v>600</v>
      </c>
      <c r="W6" s="35"/>
      <c r="X6" s="35"/>
      <c r="Y6" s="35">
        <v>300</v>
      </c>
      <c r="Z6" s="35"/>
      <c r="AA6" s="35"/>
      <c r="AB6" s="35">
        <v>300</v>
      </c>
      <c r="AC6" s="35"/>
      <c r="AD6" s="35"/>
      <c r="AE6" s="31">
        <f>SUM(G6:AD6)</f>
        <v>3500</v>
      </c>
      <c r="AF6" s="32"/>
      <c r="AG6" s="32"/>
    </row>
    <row r="7" spans="1:33" ht="12" customHeight="1" x14ac:dyDescent="0.55000000000000004">
      <c r="A7" s="51" t="s">
        <v>25</v>
      </c>
      <c r="B7" s="51"/>
      <c r="C7" s="51"/>
      <c r="D7" s="51"/>
      <c r="E7" s="51"/>
      <c r="F7" s="51"/>
      <c r="G7" s="52" t="s">
        <v>41</v>
      </c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4"/>
    </row>
    <row r="8" spans="1:33" ht="12" customHeight="1" x14ac:dyDescent="0.55000000000000004">
      <c r="A8" s="4"/>
      <c r="B8" s="4"/>
      <c r="C8" s="4"/>
      <c r="D8" s="4"/>
      <c r="E8" s="4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ht="12" customHeight="1" x14ac:dyDescent="0.55000000000000004">
      <c r="A9" s="2" t="s">
        <v>30</v>
      </c>
      <c r="B9" s="3"/>
      <c r="C9" s="3"/>
      <c r="D9" s="3"/>
      <c r="E9" s="3"/>
      <c r="F9" s="3"/>
      <c r="G9" s="3" t="s">
        <v>154</v>
      </c>
      <c r="H9" s="3"/>
    </row>
    <row r="10" spans="1:33" ht="12" customHeight="1" x14ac:dyDescent="0.55000000000000004">
      <c r="A10" s="55" t="s">
        <v>26</v>
      </c>
      <c r="B10" s="38"/>
      <c r="C10" s="38"/>
      <c r="D10" s="38"/>
      <c r="E10" s="38"/>
      <c r="F10" s="38"/>
      <c r="G10" s="38" t="s">
        <v>10</v>
      </c>
      <c r="H10" s="38"/>
      <c r="I10" s="38" t="s">
        <v>11</v>
      </c>
      <c r="J10" s="38"/>
      <c r="K10" s="38" t="s">
        <v>12</v>
      </c>
      <c r="L10" s="38"/>
      <c r="M10" s="38" t="s">
        <v>13</v>
      </c>
      <c r="N10" s="38"/>
      <c r="O10" s="38" t="s">
        <v>14</v>
      </c>
      <c r="P10" s="38"/>
      <c r="Q10" s="38" t="s">
        <v>15</v>
      </c>
      <c r="R10" s="38"/>
      <c r="S10" s="38" t="s">
        <v>16</v>
      </c>
      <c r="T10" s="38"/>
      <c r="U10" s="38" t="s">
        <v>17</v>
      </c>
      <c r="V10" s="38"/>
      <c r="W10" s="38" t="s">
        <v>18</v>
      </c>
      <c r="X10" s="38"/>
      <c r="Y10" s="38" t="s">
        <v>19</v>
      </c>
      <c r="Z10" s="38"/>
      <c r="AA10" s="38" t="s">
        <v>20</v>
      </c>
      <c r="AB10" s="38"/>
      <c r="AC10" s="38" t="s">
        <v>21</v>
      </c>
      <c r="AD10" s="39"/>
    </row>
    <row r="11" spans="1:33" ht="12" customHeight="1" x14ac:dyDescent="0.55000000000000004">
      <c r="A11" s="56" t="s">
        <v>8</v>
      </c>
      <c r="B11" s="57" t="s">
        <v>1</v>
      </c>
      <c r="C11" s="57"/>
      <c r="D11" s="57"/>
      <c r="E11" s="57"/>
      <c r="F11" s="57"/>
      <c r="G11" s="37"/>
      <c r="H11" s="37"/>
      <c r="I11" s="37"/>
      <c r="J11" s="37"/>
      <c r="K11" s="37" t="s">
        <v>31</v>
      </c>
      <c r="L11" s="37"/>
      <c r="M11" s="37" t="s">
        <v>32</v>
      </c>
      <c r="N11" s="37"/>
      <c r="O11" s="37" t="s">
        <v>33</v>
      </c>
      <c r="P11" s="37"/>
      <c r="Q11" s="37" t="s">
        <v>33</v>
      </c>
      <c r="R11" s="37"/>
      <c r="S11" s="37" t="s">
        <v>33</v>
      </c>
      <c r="T11" s="37"/>
      <c r="U11" s="37" t="s">
        <v>34</v>
      </c>
      <c r="V11" s="37"/>
      <c r="W11" s="37"/>
      <c r="X11" s="37"/>
      <c r="Y11" s="37"/>
      <c r="Z11" s="37"/>
      <c r="AA11" s="37"/>
      <c r="AB11" s="37"/>
      <c r="AC11" s="37"/>
      <c r="AD11" s="37"/>
    </row>
    <row r="12" spans="1:33" ht="12" customHeight="1" x14ac:dyDescent="0.55000000000000004">
      <c r="A12" s="56"/>
      <c r="B12" s="57" t="s">
        <v>2</v>
      </c>
      <c r="C12" s="57"/>
      <c r="D12" s="57"/>
      <c r="E12" s="57"/>
      <c r="F12" s="57"/>
      <c r="G12" s="37"/>
      <c r="H12" s="37"/>
      <c r="I12" s="37"/>
      <c r="J12" s="37"/>
      <c r="K12" s="37"/>
      <c r="L12" s="37"/>
      <c r="M12" s="37" t="s">
        <v>35</v>
      </c>
      <c r="N12" s="37"/>
      <c r="O12" s="37" t="s">
        <v>36</v>
      </c>
      <c r="P12" s="37"/>
      <c r="Q12" s="37" t="s">
        <v>33</v>
      </c>
      <c r="R12" s="37"/>
      <c r="S12" s="37" t="s">
        <v>33</v>
      </c>
      <c r="T12" s="37"/>
      <c r="U12" s="37" t="s">
        <v>33</v>
      </c>
      <c r="V12" s="37"/>
      <c r="W12" s="37" t="s">
        <v>22</v>
      </c>
      <c r="X12" s="37"/>
      <c r="Y12" s="37"/>
      <c r="Z12" s="37"/>
      <c r="AA12" s="37"/>
      <c r="AB12" s="37"/>
      <c r="AC12" s="37"/>
      <c r="AD12" s="37"/>
    </row>
    <row r="13" spans="1:33" ht="12" customHeight="1" x14ac:dyDescent="0.55000000000000004">
      <c r="A13" s="56"/>
      <c r="B13" s="57" t="s">
        <v>3</v>
      </c>
      <c r="C13" s="57"/>
      <c r="D13" s="57"/>
      <c r="E13" s="57"/>
      <c r="F13" s="57"/>
      <c r="G13" s="37"/>
      <c r="H13" s="37"/>
      <c r="I13" s="37"/>
      <c r="J13" s="37"/>
      <c r="K13" s="37"/>
      <c r="L13" s="37"/>
      <c r="M13" s="37"/>
      <c r="N13" s="37"/>
      <c r="O13" s="37" t="s">
        <v>37</v>
      </c>
      <c r="P13" s="37"/>
      <c r="Q13" s="37" t="s">
        <v>33</v>
      </c>
      <c r="R13" s="37"/>
      <c r="S13" s="37" t="s">
        <v>33</v>
      </c>
      <c r="T13" s="37"/>
      <c r="U13" s="37" t="s">
        <v>33</v>
      </c>
      <c r="V13" s="37"/>
      <c r="W13" s="37" t="s">
        <v>34</v>
      </c>
      <c r="X13" s="37"/>
      <c r="Y13" s="37"/>
      <c r="Z13" s="37"/>
      <c r="AA13" s="37"/>
      <c r="AB13" s="37"/>
      <c r="AC13" s="37"/>
      <c r="AD13" s="37"/>
    </row>
    <row r="14" spans="1:33" ht="12" customHeight="1" x14ac:dyDescent="0.55000000000000004">
      <c r="A14" s="33"/>
      <c r="B14" s="33" t="s">
        <v>27</v>
      </c>
      <c r="C14" s="33"/>
      <c r="D14" s="33"/>
      <c r="E14" s="33"/>
      <c r="F14" s="33"/>
      <c r="G14" s="37"/>
      <c r="H14" s="37"/>
      <c r="I14" s="37"/>
      <c r="J14" s="37"/>
      <c r="K14" s="37"/>
      <c r="L14" s="37"/>
      <c r="M14" s="37"/>
      <c r="N14" s="37"/>
      <c r="O14" s="37" t="s">
        <v>38</v>
      </c>
      <c r="P14" s="37"/>
      <c r="Q14" s="37"/>
      <c r="R14" s="37"/>
      <c r="S14" s="37"/>
      <c r="T14" s="37"/>
      <c r="U14" s="37"/>
      <c r="V14" s="37"/>
      <c r="W14" s="37" t="s">
        <v>23</v>
      </c>
      <c r="X14" s="37"/>
      <c r="Y14" s="37"/>
      <c r="Z14" s="37"/>
      <c r="AA14" s="37"/>
      <c r="AB14" s="37"/>
      <c r="AC14" s="37"/>
      <c r="AD14" s="37"/>
    </row>
    <row r="15" spans="1:33" ht="12" customHeight="1" x14ac:dyDescent="0.55000000000000004">
      <c r="A15" s="33" t="s">
        <v>5</v>
      </c>
      <c r="B15" s="42"/>
      <c r="C15" s="42"/>
      <c r="D15" s="42"/>
      <c r="E15" s="42"/>
      <c r="F15" s="42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 t="s">
        <v>39</v>
      </c>
      <c r="R15" s="37"/>
      <c r="S15" s="37" t="s">
        <v>33</v>
      </c>
      <c r="T15" s="37"/>
      <c r="U15" s="37" t="s">
        <v>33</v>
      </c>
      <c r="V15" s="37"/>
      <c r="W15" s="37" t="s">
        <v>33</v>
      </c>
      <c r="X15" s="37"/>
      <c r="Y15" s="37" t="s">
        <v>33</v>
      </c>
      <c r="Z15" s="37"/>
      <c r="AA15" s="37" t="s">
        <v>34</v>
      </c>
      <c r="AB15" s="37"/>
      <c r="AC15" s="37"/>
      <c r="AD15" s="37"/>
    </row>
    <row r="16" spans="1:33" ht="12" customHeight="1" x14ac:dyDescent="0.55000000000000004">
      <c r="A16" s="33" t="s">
        <v>6</v>
      </c>
      <c r="B16" s="42"/>
      <c r="C16" s="42"/>
      <c r="D16" s="42"/>
      <c r="E16" s="42"/>
      <c r="F16" s="42"/>
      <c r="G16" s="37" t="s">
        <v>33</v>
      </c>
      <c r="H16" s="37"/>
      <c r="I16" s="37" t="s">
        <v>33</v>
      </c>
      <c r="J16" s="37"/>
      <c r="K16" s="37" t="s">
        <v>33</v>
      </c>
      <c r="L16" s="37"/>
      <c r="M16" s="37" t="s">
        <v>33</v>
      </c>
      <c r="N16" s="37"/>
      <c r="O16" s="37" t="s">
        <v>40</v>
      </c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 t="s">
        <v>39</v>
      </c>
      <c r="AB16" s="37"/>
      <c r="AC16" s="37" t="s">
        <v>33</v>
      </c>
      <c r="AD16" s="37"/>
    </row>
    <row r="17" spans="1:33" ht="12" customHeight="1" x14ac:dyDescent="0.55000000000000004">
      <c r="A17" s="43" t="s">
        <v>7</v>
      </c>
      <c r="B17" s="44"/>
      <c r="C17" s="44"/>
      <c r="D17" s="44"/>
      <c r="E17" s="44"/>
      <c r="F17" s="45"/>
      <c r="G17" s="40"/>
      <c r="H17" s="41"/>
      <c r="I17" s="40"/>
      <c r="J17" s="41"/>
      <c r="K17" s="40"/>
      <c r="L17" s="41"/>
      <c r="M17" s="40"/>
      <c r="N17" s="41"/>
      <c r="O17" s="40"/>
      <c r="P17" s="41"/>
      <c r="Q17" s="40"/>
      <c r="R17" s="41"/>
      <c r="S17" s="40" t="s">
        <v>42</v>
      </c>
      <c r="T17" s="41"/>
      <c r="U17" s="40" t="s">
        <v>43</v>
      </c>
      <c r="V17" s="41"/>
      <c r="W17" s="40"/>
      <c r="X17" s="41"/>
      <c r="Y17" s="40"/>
      <c r="Z17" s="41"/>
      <c r="AA17" s="40"/>
      <c r="AB17" s="41"/>
      <c r="AC17" s="40"/>
      <c r="AD17" s="41"/>
    </row>
    <row r="18" spans="1:33" ht="12" customHeight="1" x14ac:dyDescent="0.55000000000000004">
      <c r="A18" s="46"/>
      <c r="B18" s="47"/>
      <c r="C18" s="47"/>
      <c r="D18" s="47"/>
      <c r="E18" s="47"/>
      <c r="F18" s="48"/>
      <c r="G18" s="49" t="s">
        <v>44</v>
      </c>
      <c r="H18" s="50"/>
      <c r="I18" s="49" t="s">
        <v>45</v>
      </c>
      <c r="J18" s="50"/>
      <c r="K18" s="49"/>
      <c r="L18" s="50"/>
      <c r="M18" s="49"/>
      <c r="N18" s="50"/>
      <c r="O18" s="49"/>
      <c r="P18" s="50"/>
      <c r="Q18" s="49"/>
      <c r="R18" s="50"/>
      <c r="S18" s="49"/>
      <c r="T18" s="50"/>
      <c r="U18" s="49" t="s">
        <v>46</v>
      </c>
      <c r="V18" s="50"/>
      <c r="W18" s="49" t="s">
        <v>36</v>
      </c>
      <c r="X18" s="50"/>
      <c r="Y18" s="49" t="s">
        <v>33</v>
      </c>
      <c r="Z18" s="50"/>
      <c r="AA18" s="49" t="s">
        <v>34</v>
      </c>
      <c r="AB18" s="50"/>
      <c r="AC18" s="49" t="s">
        <v>34</v>
      </c>
      <c r="AD18" s="50"/>
    </row>
    <row r="19" spans="1:33" ht="12" customHeight="1" x14ac:dyDescent="0.55000000000000004">
      <c r="A19" s="33" t="s">
        <v>28</v>
      </c>
      <c r="B19" s="42"/>
      <c r="C19" s="42"/>
      <c r="D19" s="42"/>
      <c r="E19" s="42"/>
      <c r="F19" s="42"/>
      <c r="G19" s="37" t="s">
        <v>33</v>
      </c>
      <c r="H19" s="37"/>
      <c r="I19" s="37" t="s">
        <v>33</v>
      </c>
      <c r="J19" s="37"/>
      <c r="K19" s="37" t="s">
        <v>33</v>
      </c>
      <c r="L19" s="37"/>
      <c r="M19" s="37" t="s">
        <v>33</v>
      </c>
      <c r="N19" s="37"/>
      <c r="O19" s="37" t="s">
        <v>34</v>
      </c>
      <c r="P19" s="37"/>
      <c r="Q19" s="37" t="s">
        <v>22</v>
      </c>
      <c r="R19" s="37"/>
      <c r="S19" s="37"/>
      <c r="T19" s="37"/>
      <c r="U19" s="37"/>
      <c r="V19" s="37"/>
      <c r="W19" s="37" t="s">
        <v>47</v>
      </c>
      <c r="X19" s="37"/>
      <c r="Y19" s="37" t="s">
        <v>33</v>
      </c>
      <c r="Z19" s="37"/>
      <c r="AA19" s="58" t="s">
        <v>46</v>
      </c>
      <c r="AB19" s="59"/>
      <c r="AC19" s="37" t="s">
        <v>33</v>
      </c>
      <c r="AD19" s="37"/>
    </row>
    <row r="20" spans="1:33" ht="12" customHeight="1" x14ac:dyDescent="0.55000000000000004"/>
    <row r="21" spans="1:33" ht="12" customHeight="1" x14ac:dyDescent="0.55000000000000004">
      <c r="A21" s="2" t="s">
        <v>60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3" ht="12" hidden="1" customHeight="1" x14ac:dyDescent="0.55000000000000004">
      <c r="A22" s="2" t="s">
        <v>48</v>
      </c>
      <c r="B22" s="3"/>
      <c r="C22" s="3"/>
      <c r="D22" s="3"/>
      <c r="E22" s="3"/>
      <c r="F22" s="3"/>
    </row>
    <row r="23" spans="1:33" ht="12" hidden="1" customHeight="1" x14ac:dyDescent="0.55000000000000004">
      <c r="A23" s="69" t="s">
        <v>49</v>
      </c>
      <c r="B23" s="70"/>
      <c r="C23" s="70"/>
      <c r="D23" s="70"/>
      <c r="E23" s="70"/>
      <c r="F23" s="71"/>
      <c r="G23" s="111" t="s">
        <v>8</v>
      </c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3"/>
      <c r="S23" s="75" t="s">
        <v>5</v>
      </c>
      <c r="T23" s="70"/>
      <c r="U23" s="76"/>
      <c r="V23" s="75" t="s">
        <v>6</v>
      </c>
      <c r="W23" s="70"/>
      <c r="X23" s="76"/>
      <c r="Y23" s="75" t="s">
        <v>7</v>
      </c>
      <c r="Z23" s="70"/>
      <c r="AA23" s="76"/>
      <c r="AB23" s="75" t="s">
        <v>28</v>
      </c>
      <c r="AC23" s="70"/>
      <c r="AD23" s="76"/>
      <c r="AE23" s="99" t="s">
        <v>57</v>
      </c>
      <c r="AF23" s="99"/>
      <c r="AG23" s="100"/>
    </row>
    <row r="24" spans="1:33" ht="12" hidden="1" customHeight="1" x14ac:dyDescent="0.55000000000000004">
      <c r="A24" s="72"/>
      <c r="B24" s="73"/>
      <c r="C24" s="73"/>
      <c r="D24" s="73"/>
      <c r="E24" s="73"/>
      <c r="F24" s="74"/>
      <c r="G24" s="114" t="s">
        <v>1</v>
      </c>
      <c r="H24" s="115"/>
      <c r="I24" s="116"/>
      <c r="J24" s="114" t="s">
        <v>59</v>
      </c>
      <c r="K24" s="115"/>
      <c r="L24" s="116"/>
      <c r="M24" s="114" t="s">
        <v>3</v>
      </c>
      <c r="N24" s="115"/>
      <c r="O24" s="116"/>
      <c r="P24" s="114" t="s">
        <v>27</v>
      </c>
      <c r="Q24" s="115"/>
      <c r="R24" s="116"/>
      <c r="S24" s="77"/>
      <c r="T24" s="73"/>
      <c r="U24" s="78"/>
      <c r="V24" s="77"/>
      <c r="W24" s="73"/>
      <c r="X24" s="78"/>
      <c r="Y24" s="77"/>
      <c r="Z24" s="73"/>
      <c r="AA24" s="78"/>
      <c r="AB24" s="77"/>
      <c r="AC24" s="73"/>
      <c r="AD24" s="78"/>
      <c r="AE24" s="99"/>
      <c r="AF24" s="99"/>
      <c r="AG24" s="100"/>
    </row>
    <row r="25" spans="1:33" ht="12" hidden="1" customHeight="1" x14ac:dyDescent="0.55000000000000004">
      <c r="A25" s="23" t="s">
        <v>50</v>
      </c>
      <c r="B25" s="60"/>
      <c r="C25" s="60"/>
      <c r="D25" s="61"/>
      <c r="E25" s="24" t="s">
        <v>51</v>
      </c>
      <c r="F25" s="68"/>
      <c r="G25" s="96"/>
      <c r="H25" s="97"/>
      <c r="I25" s="98"/>
      <c r="J25" s="96"/>
      <c r="K25" s="97"/>
      <c r="L25" s="98"/>
      <c r="M25" s="96"/>
      <c r="N25" s="97"/>
      <c r="O25" s="98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>
        <v>0</v>
      </c>
      <c r="AC25" s="79"/>
      <c r="AD25" s="79"/>
      <c r="AE25" s="79" t="str">
        <f>IF(SUM(G25:AD25)=0,"",SUM(G25:AD25))</f>
        <v/>
      </c>
      <c r="AF25" s="79"/>
      <c r="AG25" s="79"/>
    </row>
    <row r="26" spans="1:33" ht="12" hidden="1" customHeight="1" x14ac:dyDescent="0.55000000000000004">
      <c r="A26" s="62"/>
      <c r="B26" s="63"/>
      <c r="C26" s="63"/>
      <c r="D26" s="64"/>
      <c r="E26" s="24" t="s">
        <v>52</v>
      </c>
      <c r="F26" s="68"/>
      <c r="G26" s="96"/>
      <c r="H26" s="97"/>
      <c r="I26" s="98"/>
      <c r="J26" s="96"/>
      <c r="K26" s="97"/>
      <c r="L26" s="98"/>
      <c r="M26" s="96"/>
      <c r="N26" s="97"/>
      <c r="O26" s="98"/>
      <c r="P26" s="79"/>
      <c r="Q26" s="79"/>
      <c r="R26" s="79"/>
      <c r="S26" s="79"/>
      <c r="T26" s="79"/>
      <c r="U26" s="79"/>
      <c r="V26" s="79">
        <v>0.1</v>
      </c>
      <c r="W26" s="79"/>
      <c r="X26" s="79"/>
      <c r="Y26" s="79">
        <v>11.4</v>
      </c>
      <c r="Z26" s="79"/>
      <c r="AA26" s="79"/>
      <c r="AB26" s="79">
        <v>0.8</v>
      </c>
      <c r="AC26" s="79"/>
      <c r="AD26" s="79"/>
      <c r="AE26" s="79">
        <f t="shared" ref="AE26:AE60" si="0">IF(SUM(G26:AD26)=0,"",SUM(G26:AD26))</f>
        <v>12.3</v>
      </c>
      <c r="AF26" s="79"/>
      <c r="AG26" s="79"/>
    </row>
    <row r="27" spans="1:33" ht="12" hidden="1" customHeight="1" x14ac:dyDescent="0.55000000000000004">
      <c r="A27" s="65"/>
      <c r="B27" s="66"/>
      <c r="C27" s="66"/>
      <c r="D27" s="67"/>
      <c r="E27" s="24" t="s">
        <v>53</v>
      </c>
      <c r="F27" s="68"/>
      <c r="G27" s="96"/>
      <c r="H27" s="97"/>
      <c r="I27" s="98"/>
      <c r="J27" s="96"/>
      <c r="K27" s="97"/>
      <c r="L27" s="98"/>
      <c r="M27" s="96"/>
      <c r="N27" s="97"/>
      <c r="O27" s="98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>
        <v>0.2</v>
      </c>
      <c r="AC27" s="79"/>
      <c r="AD27" s="79"/>
      <c r="AE27" s="79">
        <f t="shared" si="0"/>
        <v>0.2</v>
      </c>
      <c r="AF27" s="79"/>
      <c r="AG27" s="79"/>
    </row>
    <row r="28" spans="1:33" ht="12" hidden="1" customHeight="1" x14ac:dyDescent="0.55000000000000004">
      <c r="A28" s="23" t="s">
        <v>54</v>
      </c>
      <c r="B28" s="60"/>
      <c r="C28" s="60"/>
      <c r="D28" s="61"/>
      <c r="E28" s="24" t="s">
        <v>51</v>
      </c>
      <c r="F28" s="68"/>
      <c r="G28" s="96"/>
      <c r="H28" s="97"/>
      <c r="I28" s="98"/>
      <c r="J28" s="96"/>
      <c r="K28" s="97"/>
      <c r="L28" s="98"/>
      <c r="M28" s="96"/>
      <c r="N28" s="97"/>
      <c r="O28" s="98"/>
      <c r="P28" s="79"/>
      <c r="Q28" s="79"/>
      <c r="R28" s="79"/>
      <c r="S28" s="79"/>
      <c r="T28" s="79"/>
      <c r="U28" s="79"/>
      <c r="V28" s="79"/>
      <c r="W28" s="79"/>
      <c r="X28" s="79"/>
      <c r="Y28" s="79">
        <v>17.100000000000001</v>
      </c>
      <c r="Z28" s="79"/>
      <c r="AA28" s="79"/>
      <c r="AB28" s="79">
        <v>0</v>
      </c>
      <c r="AC28" s="79"/>
      <c r="AD28" s="79"/>
      <c r="AE28" s="79">
        <f t="shared" si="0"/>
        <v>17.100000000000001</v>
      </c>
      <c r="AF28" s="79"/>
      <c r="AG28" s="79"/>
    </row>
    <row r="29" spans="1:33" ht="12" hidden="1" customHeight="1" x14ac:dyDescent="0.55000000000000004">
      <c r="A29" s="62"/>
      <c r="B29" s="63"/>
      <c r="C29" s="63"/>
      <c r="D29" s="64"/>
      <c r="E29" s="24" t="s">
        <v>52</v>
      </c>
      <c r="F29" s="68"/>
      <c r="G29" s="96"/>
      <c r="H29" s="97"/>
      <c r="I29" s="98"/>
      <c r="J29" s="96"/>
      <c r="K29" s="97"/>
      <c r="L29" s="98"/>
      <c r="M29" s="96"/>
      <c r="N29" s="97"/>
      <c r="O29" s="98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>
        <v>1.07</v>
      </c>
      <c r="AC29" s="79"/>
      <c r="AD29" s="79"/>
      <c r="AE29" s="79">
        <f t="shared" si="0"/>
        <v>1.07</v>
      </c>
      <c r="AF29" s="79"/>
      <c r="AG29" s="79"/>
    </row>
    <row r="30" spans="1:33" ht="12" hidden="1" customHeight="1" x14ac:dyDescent="0.55000000000000004">
      <c r="A30" s="65"/>
      <c r="B30" s="66"/>
      <c r="C30" s="66"/>
      <c r="D30" s="67"/>
      <c r="E30" s="24" t="s">
        <v>53</v>
      </c>
      <c r="F30" s="68"/>
      <c r="G30" s="96"/>
      <c r="H30" s="97"/>
      <c r="I30" s="98"/>
      <c r="J30" s="96"/>
      <c r="K30" s="97"/>
      <c r="L30" s="98"/>
      <c r="M30" s="96"/>
      <c r="N30" s="97"/>
      <c r="O30" s="98"/>
      <c r="P30" s="79"/>
      <c r="Q30" s="79"/>
      <c r="R30" s="79"/>
      <c r="S30" s="79"/>
      <c r="T30" s="79"/>
      <c r="U30" s="79"/>
      <c r="V30" s="79">
        <v>0.1</v>
      </c>
      <c r="W30" s="79"/>
      <c r="X30" s="79"/>
      <c r="Y30" s="79">
        <v>17.600000000000001</v>
      </c>
      <c r="Z30" s="79"/>
      <c r="AA30" s="79"/>
      <c r="AB30" s="79">
        <v>0.2</v>
      </c>
      <c r="AC30" s="79"/>
      <c r="AD30" s="79"/>
      <c r="AE30" s="79">
        <f t="shared" si="0"/>
        <v>17.900000000000002</v>
      </c>
      <c r="AF30" s="79"/>
      <c r="AG30" s="79"/>
    </row>
    <row r="31" spans="1:33" ht="12" hidden="1" customHeight="1" x14ac:dyDescent="0.55000000000000004">
      <c r="A31" s="23" t="s">
        <v>12</v>
      </c>
      <c r="B31" s="60"/>
      <c r="C31" s="60"/>
      <c r="D31" s="61"/>
      <c r="E31" s="24" t="s">
        <v>51</v>
      </c>
      <c r="F31" s="68"/>
      <c r="G31" s="96"/>
      <c r="H31" s="97"/>
      <c r="I31" s="98"/>
      <c r="J31" s="96">
        <v>0.1</v>
      </c>
      <c r="K31" s="97"/>
      <c r="L31" s="98"/>
      <c r="M31" s="96"/>
      <c r="N31" s="97"/>
      <c r="O31" s="98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>
        <v>0.27</v>
      </c>
      <c r="AC31" s="79"/>
      <c r="AD31" s="79"/>
      <c r="AE31" s="79">
        <f t="shared" si="0"/>
        <v>0.37</v>
      </c>
      <c r="AF31" s="79"/>
      <c r="AG31" s="79"/>
    </row>
    <row r="32" spans="1:33" ht="12" hidden="1" customHeight="1" x14ac:dyDescent="0.55000000000000004">
      <c r="A32" s="62"/>
      <c r="B32" s="63"/>
      <c r="C32" s="63"/>
      <c r="D32" s="64"/>
      <c r="E32" s="24" t="s">
        <v>52</v>
      </c>
      <c r="F32" s="68"/>
      <c r="G32" s="96">
        <v>0.1</v>
      </c>
      <c r="H32" s="97"/>
      <c r="I32" s="98"/>
      <c r="J32" s="96">
        <v>2.5</v>
      </c>
      <c r="K32" s="97"/>
      <c r="L32" s="98"/>
      <c r="M32" s="96"/>
      <c r="N32" s="97"/>
      <c r="O32" s="98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>
        <v>1.67</v>
      </c>
      <c r="AC32" s="79"/>
      <c r="AD32" s="79"/>
      <c r="AE32" s="79">
        <f t="shared" si="0"/>
        <v>4.2699999999999996</v>
      </c>
      <c r="AF32" s="79"/>
      <c r="AG32" s="79"/>
    </row>
    <row r="33" spans="1:33" ht="12" hidden="1" customHeight="1" x14ac:dyDescent="0.55000000000000004">
      <c r="A33" s="65"/>
      <c r="B33" s="66"/>
      <c r="C33" s="66"/>
      <c r="D33" s="67"/>
      <c r="E33" s="24" t="s">
        <v>53</v>
      </c>
      <c r="F33" s="68"/>
      <c r="G33" s="96">
        <v>2.2999999999999998</v>
      </c>
      <c r="H33" s="97"/>
      <c r="I33" s="98"/>
      <c r="J33" s="96">
        <v>1.6</v>
      </c>
      <c r="K33" s="97"/>
      <c r="L33" s="98"/>
      <c r="M33" s="96"/>
      <c r="N33" s="97"/>
      <c r="O33" s="98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>
        <v>0.87</v>
      </c>
      <c r="AC33" s="79"/>
      <c r="AD33" s="79"/>
      <c r="AE33" s="79">
        <f t="shared" si="0"/>
        <v>4.7699999999999996</v>
      </c>
      <c r="AF33" s="79"/>
      <c r="AG33" s="79"/>
    </row>
    <row r="34" spans="1:33" ht="12" hidden="1" customHeight="1" x14ac:dyDescent="0.55000000000000004">
      <c r="A34" s="23" t="s">
        <v>55</v>
      </c>
      <c r="B34" s="60"/>
      <c r="C34" s="60"/>
      <c r="D34" s="61"/>
      <c r="E34" s="24" t="s">
        <v>51</v>
      </c>
      <c r="F34" s="68"/>
      <c r="G34" s="96">
        <v>1.8</v>
      </c>
      <c r="H34" s="97"/>
      <c r="I34" s="98"/>
      <c r="J34" s="96">
        <v>1.2</v>
      </c>
      <c r="K34" s="97"/>
      <c r="L34" s="98"/>
      <c r="M34" s="96"/>
      <c r="N34" s="97"/>
      <c r="O34" s="98"/>
      <c r="P34" s="79"/>
      <c r="Q34" s="79"/>
      <c r="R34" s="79"/>
      <c r="S34" s="79">
        <v>0.8</v>
      </c>
      <c r="T34" s="79"/>
      <c r="U34" s="79"/>
      <c r="V34" s="79">
        <v>0.4</v>
      </c>
      <c r="W34" s="79"/>
      <c r="X34" s="79"/>
      <c r="Y34" s="79"/>
      <c r="Z34" s="79"/>
      <c r="AA34" s="79"/>
      <c r="AB34" s="79">
        <v>1</v>
      </c>
      <c r="AC34" s="79"/>
      <c r="AD34" s="79"/>
      <c r="AE34" s="79">
        <f t="shared" si="0"/>
        <v>5.2</v>
      </c>
      <c r="AF34" s="79"/>
      <c r="AG34" s="79"/>
    </row>
    <row r="35" spans="1:33" ht="12" hidden="1" customHeight="1" x14ac:dyDescent="0.55000000000000004">
      <c r="A35" s="62"/>
      <c r="B35" s="63"/>
      <c r="C35" s="63"/>
      <c r="D35" s="64"/>
      <c r="E35" s="24" t="s">
        <v>52</v>
      </c>
      <c r="F35" s="68"/>
      <c r="G35" s="96">
        <v>2.2999999999999998</v>
      </c>
      <c r="H35" s="97"/>
      <c r="I35" s="98"/>
      <c r="J35" s="96">
        <v>3.7</v>
      </c>
      <c r="K35" s="97"/>
      <c r="L35" s="98"/>
      <c r="M35" s="96"/>
      <c r="N35" s="97"/>
      <c r="O35" s="98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>
        <v>1.47</v>
      </c>
      <c r="AC35" s="79"/>
      <c r="AD35" s="79"/>
      <c r="AE35" s="79">
        <f t="shared" si="0"/>
        <v>7.47</v>
      </c>
      <c r="AF35" s="79"/>
      <c r="AG35" s="79"/>
    </row>
    <row r="36" spans="1:33" ht="12" hidden="1" customHeight="1" x14ac:dyDescent="0.55000000000000004">
      <c r="A36" s="65"/>
      <c r="B36" s="66"/>
      <c r="C36" s="66"/>
      <c r="D36" s="67"/>
      <c r="E36" s="24" t="s">
        <v>53</v>
      </c>
      <c r="F36" s="68"/>
      <c r="G36" s="96">
        <v>2.4</v>
      </c>
      <c r="H36" s="97"/>
      <c r="I36" s="98"/>
      <c r="J36" s="96">
        <v>0.2</v>
      </c>
      <c r="K36" s="97"/>
      <c r="L36" s="98"/>
      <c r="M36" s="96">
        <v>0.1</v>
      </c>
      <c r="N36" s="97"/>
      <c r="O36" s="98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>
        <v>1.27</v>
      </c>
      <c r="AC36" s="79"/>
      <c r="AD36" s="79"/>
      <c r="AE36" s="79">
        <f t="shared" si="0"/>
        <v>3.97</v>
      </c>
      <c r="AF36" s="79"/>
      <c r="AG36" s="79"/>
    </row>
    <row r="37" spans="1:33" ht="12" hidden="1" customHeight="1" x14ac:dyDescent="0.55000000000000004">
      <c r="A37" s="23" t="s">
        <v>56</v>
      </c>
      <c r="B37" s="60"/>
      <c r="C37" s="60"/>
      <c r="D37" s="61"/>
      <c r="E37" s="24" t="s">
        <v>51</v>
      </c>
      <c r="F37" s="68"/>
      <c r="G37" s="96">
        <v>0.2</v>
      </c>
      <c r="H37" s="97"/>
      <c r="I37" s="98"/>
      <c r="J37" s="96">
        <v>0.2</v>
      </c>
      <c r="K37" s="97"/>
      <c r="L37" s="98"/>
      <c r="M37" s="96">
        <v>3.3</v>
      </c>
      <c r="N37" s="97"/>
      <c r="O37" s="98"/>
      <c r="P37" s="79">
        <v>1</v>
      </c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>
        <v>1.27</v>
      </c>
      <c r="AC37" s="79"/>
      <c r="AD37" s="79"/>
      <c r="AE37" s="79">
        <f t="shared" si="0"/>
        <v>5.9699999999999989</v>
      </c>
      <c r="AF37" s="79"/>
      <c r="AG37" s="79"/>
    </row>
    <row r="38" spans="1:33" ht="12" hidden="1" customHeight="1" x14ac:dyDescent="0.55000000000000004">
      <c r="A38" s="62"/>
      <c r="B38" s="63"/>
      <c r="C38" s="63"/>
      <c r="D38" s="64"/>
      <c r="E38" s="24" t="s">
        <v>52</v>
      </c>
      <c r="F38" s="68"/>
      <c r="G38" s="96">
        <v>0.2</v>
      </c>
      <c r="H38" s="97"/>
      <c r="I38" s="98"/>
      <c r="J38" s="96">
        <v>1.2</v>
      </c>
      <c r="K38" s="97"/>
      <c r="L38" s="98"/>
      <c r="M38" s="96">
        <v>1.9</v>
      </c>
      <c r="N38" s="97"/>
      <c r="O38" s="98"/>
      <c r="P38" s="79">
        <v>0.8</v>
      </c>
      <c r="Q38" s="79"/>
      <c r="R38" s="79"/>
      <c r="S38" s="79">
        <v>1.5</v>
      </c>
      <c r="T38" s="79"/>
      <c r="U38" s="79"/>
      <c r="V38" s="79">
        <v>1.3</v>
      </c>
      <c r="W38" s="79"/>
      <c r="X38" s="79"/>
      <c r="Y38" s="79"/>
      <c r="Z38" s="79"/>
      <c r="AA38" s="79"/>
      <c r="AB38" s="79">
        <v>1.27</v>
      </c>
      <c r="AC38" s="79"/>
      <c r="AD38" s="79"/>
      <c r="AE38" s="79">
        <f t="shared" si="0"/>
        <v>8.17</v>
      </c>
      <c r="AF38" s="79"/>
      <c r="AG38" s="79"/>
    </row>
    <row r="39" spans="1:33" ht="12" hidden="1" customHeight="1" x14ac:dyDescent="0.55000000000000004">
      <c r="A39" s="65"/>
      <c r="B39" s="66"/>
      <c r="C39" s="66"/>
      <c r="D39" s="67"/>
      <c r="E39" s="24" t="s">
        <v>53</v>
      </c>
      <c r="F39" s="68"/>
      <c r="G39" s="96">
        <v>0.2</v>
      </c>
      <c r="H39" s="97"/>
      <c r="I39" s="98"/>
      <c r="J39" s="96">
        <v>0.7</v>
      </c>
      <c r="K39" s="97"/>
      <c r="L39" s="98"/>
      <c r="M39" s="96">
        <v>3.8</v>
      </c>
      <c r="N39" s="97"/>
      <c r="O39" s="98"/>
      <c r="P39" s="79">
        <v>2.1</v>
      </c>
      <c r="Q39" s="79"/>
      <c r="R39" s="79"/>
      <c r="S39" s="79">
        <v>0.5</v>
      </c>
      <c r="T39" s="79"/>
      <c r="U39" s="79"/>
      <c r="V39" s="79"/>
      <c r="W39" s="79"/>
      <c r="X39" s="79"/>
      <c r="Y39" s="79"/>
      <c r="Z39" s="79"/>
      <c r="AA39" s="79"/>
      <c r="AB39" s="79">
        <v>1.27</v>
      </c>
      <c r="AC39" s="79"/>
      <c r="AD39" s="79"/>
      <c r="AE39" s="79">
        <f t="shared" si="0"/>
        <v>8.5699999999999985</v>
      </c>
      <c r="AF39" s="79"/>
      <c r="AG39" s="79"/>
    </row>
    <row r="40" spans="1:33" ht="12" hidden="1" customHeight="1" x14ac:dyDescent="0.55000000000000004">
      <c r="A40" s="23" t="s">
        <v>15</v>
      </c>
      <c r="B40" s="60"/>
      <c r="C40" s="60"/>
      <c r="D40" s="61"/>
      <c r="E40" s="24" t="s">
        <v>51</v>
      </c>
      <c r="F40" s="68"/>
      <c r="G40" s="96">
        <v>0.3</v>
      </c>
      <c r="H40" s="97"/>
      <c r="I40" s="98"/>
      <c r="J40" s="96">
        <v>0.4</v>
      </c>
      <c r="K40" s="97"/>
      <c r="L40" s="98"/>
      <c r="M40" s="96">
        <v>0.2</v>
      </c>
      <c r="N40" s="97"/>
      <c r="O40" s="98"/>
      <c r="P40" s="79"/>
      <c r="Q40" s="79"/>
      <c r="R40" s="79"/>
      <c r="S40" s="79">
        <v>1.8</v>
      </c>
      <c r="T40" s="79"/>
      <c r="U40" s="79"/>
      <c r="V40" s="79"/>
      <c r="W40" s="79"/>
      <c r="X40" s="79"/>
      <c r="Y40" s="79"/>
      <c r="Z40" s="79"/>
      <c r="AA40" s="79"/>
      <c r="AB40" s="79">
        <v>21.1</v>
      </c>
      <c r="AC40" s="79"/>
      <c r="AD40" s="79"/>
      <c r="AE40" s="79">
        <f t="shared" si="0"/>
        <v>23.8</v>
      </c>
      <c r="AF40" s="79"/>
      <c r="AG40" s="79"/>
    </row>
    <row r="41" spans="1:33" ht="12" hidden="1" customHeight="1" x14ac:dyDescent="0.55000000000000004">
      <c r="A41" s="62"/>
      <c r="B41" s="63"/>
      <c r="C41" s="63"/>
      <c r="D41" s="64"/>
      <c r="E41" s="24" t="s">
        <v>52</v>
      </c>
      <c r="F41" s="68"/>
      <c r="G41" s="96">
        <v>0.7</v>
      </c>
      <c r="H41" s="97"/>
      <c r="I41" s="98"/>
      <c r="J41" s="96">
        <v>1.2</v>
      </c>
      <c r="K41" s="97"/>
      <c r="L41" s="98"/>
      <c r="M41" s="96">
        <v>0.2</v>
      </c>
      <c r="N41" s="97"/>
      <c r="O41" s="98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>
        <v>0.6</v>
      </c>
      <c r="AC41" s="79"/>
      <c r="AD41" s="79"/>
      <c r="AE41" s="79">
        <f t="shared" si="0"/>
        <v>2.7</v>
      </c>
      <c r="AF41" s="79"/>
      <c r="AG41" s="79"/>
    </row>
    <row r="42" spans="1:33" ht="12" hidden="1" customHeight="1" x14ac:dyDescent="0.55000000000000004">
      <c r="A42" s="65"/>
      <c r="B42" s="66"/>
      <c r="C42" s="66"/>
      <c r="D42" s="67"/>
      <c r="E42" s="24" t="s">
        <v>53</v>
      </c>
      <c r="F42" s="68"/>
      <c r="G42" s="96">
        <v>0.2</v>
      </c>
      <c r="H42" s="97"/>
      <c r="I42" s="98"/>
      <c r="J42" s="96">
        <v>0.2</v>
      </c>
      <c r="K42" s="97"/>
      <c r="L42" s="98"/>
      <c r="M42" s="96">
        <v>0.7</v>
      </c>
      <c r="N42" s="97"/>
      <c r="O42" s="98"/>
      <c r="P42" s="79"/>
      <c r="Q42" s="79"/>
      <c r="R42" s="79"/>
      <c r="S42" s="79">
        <v>0.5</v>
      </c>
      <c r="T42" s="79"/>
      <c r="U42" s="79"/>
      <c r="V42" s="79"/>
      <c r="W42" s="79"/>
      <c r="X42" s="79"/>
      <c r="Y42" s="79"/>
      <c r="Z42" s="79"/>
      <c r="AA42" s="79"/>
      <c r="AB42" s="79">
        <v>0</v>
      </c>
      <c r="AC42" s="79"/>
      <c r="AD42" s="79"/>
      <c r="AE42" s="79">
        <f t="shared" si="0"/>
        <v>1.6</v>
      </c>
      <c r="AF42" s="79"/>
      <c r="AG42" s="79"/>
    </row>
    <row r="43" spans="1:33" ht="12" hidden="1" customHeight="1" x14ac:dyDescent="0.55000000000000004">
      <c r="A43" s="23" t="s">
        <v>16</v>
      </c>
      <c r="B43" s="60"/>
      <c r="C43" s="60"/>
      <c r="D43" s="61"/>
      <c r="E43" s="24" t="s">
        <v>51</v>
      </c>
      <c r="F43" s="68"/>
      <c r="G43" s="96">
        <v>1.2</v>
      </c>
      <c r="H43" s="97"/>
      <c r="I43" s="98"/>
      <c r="J43" s="96">
        <v>0.5</v>
      </c>
      <c r="K43" s="97"/>
      <c r="L43" s="98"/>
      <c r="M43" s="96">
        <v>0.3</v>
      </c>
      <c r="N43" s="97"/>
      <c r="O43" s="98"/>
      <c r="P43" s="79"/>
      <c r="Q43" s="79"/>
      <c r="R43" s="79"/>
      <c r="S43" s="79">
        <v>0.5</v>
      </c>
      <c r="T43" s="79"/>
      <c r="U43" s="79"/>
      <c r="V43" s="79"/>
      <c r="W43" s="79"/>
      <c r="X43" s="79"/>
      <c r="Y43" s="79"/>
      <c r="Z43" s="79"/>
      <c r="AA43" s="79"/>
      <c r="AB43" s="79">
        <v>0</v>
      </c>
      <c r="AC43" s="79"/>
      <c r="AD43" s="79"/>
      <c r="AE43" s="79">
        <f t="shared" si="0"/>
        <v>2.5</v>
      </c>
      <c r="AF43" s="79"/>
      <c r="AG43" s="79"/>
    </row>
    <row r="44" spans="1:33" ht="12" hidden="1" customHeight="1" x14ac:dyDescent="0.55000000000000004">
      <c r="A44" s="62"/>
      <c r="B44" s="63"/>
      <c r="C44" s="63"/>
      <c r="D44" s="64"/>
      <c r="E44" s="24" t="s">
        <v>52</v>
      </c>
      <c r="F44" s="68"/>
      <c r="G44" s="96">
        <v>0.3</v>
      </c>
      <c r="H44" s="97"/>
      <c r="I44" s="98"/>
      <c r="J44" s="96">
        <v>0.2</v>
      </c>
      <c r="K44" s="97"/>
      <c r="L44" s="98"/>
      <c r="M44" s="96">
        <v>0.2</v>
      </c>
      <c r="N44" s="97"/>
      <c r="O44" s="98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>
        <v>0</v>
      </c>
      <c r="AC44" s="79"/>
      <c r="AD44" s="79"/>
      <c r="AE44" s="79">
        <f t="shared" si="0"/>
        <v>0.7</v>
      </c>
      <c r="AF44" s="79"/>
      <c r="AG44" s="79"/>
    </row>
    <row r="45" spans="1:33" ht="12" hidden="1" customHeight="1" x14ac:dyDescent="0.55000000000000004">
      <c r="A45" s="65"/>
      <c r="B45" s="66"/>
      <c r="C45" s="66"/>
      <c r="D45" s="67"/>
      <c r="E45" s="24" t="s">
        <v>53</v>
      </c>
      <c r="F45" s="68"/>
      <c r="G45" s="96">
        <v>0.3</v>
      </c>
      <c r="H45" s="97"/>
      <c r="I45" s="98"/>
      <c r="J45" s="96">
        <v>1.2</v>
      </c>
      <c r="K45" s="97"/>
      <c r="L45" s="98"/>
      <c r="M45" s="96">
        <v>1.3</v>
      </c>
      <c r="N45" s="97"/>
      <c r="O45" s="98"/>
      <c r="P45" s="79"/>
      <c r="Q45" s="79"/>
      <c r="R45" s="79"/>
      <c r="S45" s="79">
        <v>1</v>
      </c>
      <c r="T45" s="79"/>
      <c r="U45" s="79"/>
      <c r="V45" s="79"/>
      <c r="W45" s="79"/>
      <c r="X45" s="79"/>
      <c r="Y45" s="79">
        <v>1.5</v>
      </c>
      <c r="Z45" s="79"/>
      <c r="AA45" s="79"/>
      <c r="AB45" s="79">
        <v>0</v>
      </c>
      <c r="AC45" s="79"/>
      <c r="AD45" s="79"/>
      <c r="AE45" s="79">
        <f t="shared" si="0"/>
        <v>5.3</v>
      </c>
      <c r="AF45" s="79"/>
      <c r="AG45" s="79"/>
    </row>
    <row r="46" spans="1:33" ht="12" hidden="1" customHeight="1" x14ac:dyDescent="0.55000000000000004">
      <c r="A46" s="23" t="s">
        <v>17</v>
      </c>
      <c r="B46" s="60"/>
      <c r="C46" s="60"/>
      <c r="D46" s="61"/>
      <c r="E46" s="24" t="s">
        <v>51</v>
      </c>
      <c r="F46" s="68"/>
      <c r="G46" s="96">
        <v>0.1</v>
      </c>
      <c r="H46" s="97"/>
      <c r="I46" s="98"/>
      <c r="J46" s="96">
        <v>0.5</v>
      </c>
      <c r="K46" s="97"/>
      <c r="L46" s="98"/>
      <c r="M46" s="96">
        <v>0.2</v>
      </c>
      <c r="N46" s="97"/>
      <c r="O46" s="98"/>
      <c r="P46" s="79"/>
      <c r="Q46" s="79"/>
      <c r="R46" s="79"/>
      <c r="S46" s="79"/>
      <c r="T46" s="79"/>
      <c r="U46" s="79"/>
      <c r="V46" s="79"/>
      <c r="W46" s="79"/>
      <c r="X46" s="79"/>
      <c r="Y46" s="79">
        <v>1</v>
      </c>
      <c r="Z46" s="79"/>
      <c r="AA46" s="79"/>
      <c r="AB46" s="79">
        <v>0</v>
      </c>
      <c r="AC46" s="79"/>
      <c r="AD46" s="79"/>
      <c r="AE46" s="79">
        <f t="shared" si="0"/>
        <v>1.8</v>
      </c>
      <c r="AF46" s="79"/>
      <c r="AG46" s="79"/>
    </row>
    <row r="47" spans="1:33" ht="12" hidden="1" customHeight="1" x14ac:dyDescent="0.55000000000000004">
      <c r="A47" s="62"/>
      <c r="B47" s="63"/>
      <c r="C47" s="63"/>
      <c r="D47" s="64"/>
      <c r="E47" s="24" t="s">
        <v>52</v>
      </c>
      <c r="F47" s="68"/>
      <c r="G47" s="96">
        <v>3.5</v>
      </c>
      <c r="H47" s="97"/>
      <c r="I47" s="98"/>
      <c r="J47" s="96">
        <v>0.2</v>
      </c>
      <c r="K47" s="97"/>
      <c r="L47" s="98"/>
      <c r="M47" s="96">
        <v>0.3</v>
      </c>
      <c r="N47" s="97"/>
      <c r="O47" s="98"/>
      <c r="P47" s="79"/>
      <c r="Q47" s="79"/>
      <c r="R47" s="79"/>
      <c r="S47" s="79"/>
      <c r="T47" s="79"/>
      <c r="U47" s="79"/>
      <c r="V47" s="79"/>
      <c r="W47" s="79"/>
      <c r="X47" s="79"/>
      <c r="Y47" s="79">
        <v>3.7</v>
      </c>
      <c r="Z47" s="79"/>
      <c r="AA47" s="79"/>
      <c r="AB47" s="79">
        <v>0</v>
      </c>
      <c r="AC47" s="79"/>
      <c r="AD47" s="79"/>
      <c r="AE47" s="79">
        <f t="shared" si="0"/>
        <v>7.7</v>
      </c>
      <c r="AF47" s="79"/>
      <c r="AG47" s="79"/>
    </row>
    <row r="48" spans="1:33" ht="12" hidden="1" customHeight="1" x14ac:dyDescent="0.55000000000000004">
      <c r="A48" s="65"/>
      <c r="B48" s="66"/>
      <c r="C48" s="66"/>
      <c r="D48" s="67"/>
      <c r="E48" s="24" t="s">
        <v>53</v>
      </c>
      <c r="F48" s="68"/>
      <c r="G48" s="96"/>
      <c r="H48" s="97"/>
      <c r="I48" s="98"/>
      <c r="J48" s="96">
        <v>1.2</v>
      </c>
      <c r="K48" s="97"/>
      <c r="L48" s="98"/>
      <c r="M48" s="96">
        <v>0.3</v>
      </c>
      <c r="N48" s="97"/>
      <c r="O48" s="98"/>
      <c r="P48" s="79"/>
      <c r="Q48" s="79"/>
      <c r="R48" s="79"/>
      <c r="S48" s="79">
        <v>1.4</v>
      </c>
      <c r="T48" s="79"/>
      <c r="U48" s="79"/>
      <c r="V48" s="79"/>
      <c r="W48" s="79"/>
      <c r="X48" s="79"/>
      <c r="Y48" s="79">
        <v>4.0999999999999996</v>
      </c>
      <c r="Z48" s="79"/>
      <c r="AA48" s="79"/>
      <c r="AB48" s="79">
        <v>0</v>
      </c>
      <c r="AC48" s="79"/>
      <c r="AD48" s="79"/>
      <c r="AE48" s="79">
        <f t="shared" si="0"/>
        <v>7</v>
      </c>
      <c r="AF48" s="79"/>
      <c r="AG48" s="79"/>
    </row>
    <row r="49" spans="1:33" ht="12" hidden="1" customHeight="1" x14ac:dyDescent="0.55000000000000004">
      <c r="A49" s="23" t="s">
        <v>18</v>
      </c>
      <c r="B49" s="60"/>
      <c r="C49" s="60"/>
      <c r="D49" s="61"/>
      <c r="E49" s="24" t="s">
        <v>51</v>
      </c>
      <c r="F49" s="68"/>
      <c r="G49" s="96"/>
      <c r="H49" s="97"/>
      <c r="I49" s="98"/>
      <c r="J49" s="96">
        <v>1.2</v>
      </c>
      <c r="K49" s="97"/>
      <c r="L49" s="98"/>
      <c r="M49" s="96">
        <v>0.2</v>
      </c>
      <c r="N49" s="97"/>
      <c r="O49" s="98"/>
      <c r="P49" s="79"/>
      <c r="Q49" s="79"/>
      <c r="R49" s="79"/>
      <c r="S49" s="79">
        <v>0.4</v>
      </c>
      <c r="T49" s="79"/>
      <c r="U49" s="79"/>
      <c r="V49" s="79"/>
      <c r="W49" s="79"/>
      <c r="X49" s="79"/>
      <c r="Y49" s="79">
        <v>3.4</v>
      </c>
      <c r="Z49" s="79"/>
      <c r="AA49" s="79"/>
      <c r="AB49" s="79">
        <v>0</v>
      </c>
      <c r="AC49" s="79"/>
      <c r="AD49" s="79"/>
      <c r="AE49" s="79">
        <f t="shared" si="0"/>
        <v>5.1999999999999993</v>
      </c>
      <c r="AF49" s="79"/>
      <c r="AG49" s="79"/>
    </row>
    <row r="50" spans="1:33" ht="12" hidden="1" customHeight="1" x14ac:dyDescent="0.55000000000000004">
      <c r="A50" s="62"/>
      <c r="B50" s="63"/>
      <c r="C50" s="63"/>
      <c r="D50" s="64"/>
      <c r="E50" s="24" t="s">
        <v>52</v>
      </c>
      <c r="F50" s="68"/>
      <c r="G50" s="96"/>
      <c r="H50" s="97"/>
      <c r="I50" s="98"/>
      <c r="J50" s="96">
        <v>1.5</v>
      </c>
      <c r="K50" s="97"/>
      <c r="L50" s="98"/>
      <c r="M50" s="96">
        <v>1</v>
      </c>
      <c r="N50" s="97"/>
      <c r="O50" s="98"/>
      <c r="P50" s="79"/>
      <c r="Q50" s="79"/>
      <c r="R50" s="79"/>
      <c r="S50" s="79">
        <v>0.4</v>
      </c>
      <c r="T50" s="79"/>
      <c r="U50" s="79"/>
      <c r="V50" s="79"/>
      <c r="W50" s="79"/>
      <c r="X50" s="79"/>
      <c r="Y50" s="79">
        <v>0.7</v>
      </c>
      <c r="Z50" s="79"/>
      <c r="AA50" s="79"/>
      <c r="AB50" s="79">
        <v>0</v>
      </c>
      <c r="AC50" s="79"/>
      <c r="AD50" s="79"/>
      <c r="AE50" s="79">
        <f t="shared" si="0"/>
        <v>3.5999999999999996</v>
      </c>
      <c r="AF50" s="79"/>
      <c r="AG50" s="79"/>
    </row>
    <row r="51" spans="1:33" ht="12" hidden="1" customHeight="1" x14ac:dyDescent="0.55000000000000004">
      <c r="A51" s="65"/>
      <c r="B51" s="66"/>
      <c r="C51" s="66"/>
      <c r="D51" s="67"/>
      <c r="E51" s="24" t="s">
        <v>53</v>
      </c>
      <c r="F51" s="68"/>
      <c r="G51" s="96"/>
      <c r="H51" s="97"/>
      <c r="I51" s="98"/>
      <c r="J51" s="96">
        <v>1</v>
      </c>
      <c r="K51" s="97"/>
      <c r="L51" s="98"/>
      <c r="M51" s="96">
        <v>3.5</v>
      </c>
      <c r="N51" s="97"/>
      <c r="O51" s="98"/>
      <c r="P51" s="79">
        <v>1.5</v>
      </c>
      <c r="Q51" s="79"/>
      <c r="R51" s="79"/>
      <c r="S51" s="79">
        <v>1</v>
      </c>
      <c r="T51" s="79"/>
      <c r="U51" s="79"/>
      <c r="V51" s="79">
        <v>0.6</v>
      </c>
      <c r="W51" s="79"/>
      <c r="X51" s="79"/>
      <c r="Y51" s="79">
        <v>0.3</v>
      </c>
      <c r="Z51" s="79"/>
      <c r="AA51" s="79"/>
      <c r="AB51" s="79">
        <v>0</v>
      </c>
      <c r="AC51" s="79"/>
      <c r="AD51" s="79"/>
      <c r="AE51" s="79">
        <f t="shared" si="0"/>
        <v>7.8999999999999995</v>
      </c>
      <c r="AF51" s="79"/>
      <c r="AG51" s="79"/>
    </row>
    <row r="52" spans="1:33" ht="12" hidden="1" customHeight="1" x14ac:dyDescent="0.55000000000000004">
      <c r="A52" s="23" t="s">
        <v>19</v>
      </c>
      <c r="B52" s="60"/>
      <c r="C52" s="60"/>
      <c r="D52" s="61"/>
      <c r="E52" s="24" t="s">
        <v>51</v>
      </c>
      <c r="F52" s="68"/>
      <c r="G52" s="96">
        <v>1.1000000000000001</v>
      </c>
      <c r="H52" s="97"/>
      <c r="I52" s="98"/>
      <c r="J52" s="96">
        <v>1.2</v>
      </c>
      <c r="K52" s="97"/>
      <c r="L52" s="98"/>
      <c r="M52" s="96"/>
      <c r="N52" s="97"/>
      <c r="O52" s="98"/>
      <c r="P52" s="79"/>
      <c r="Q52" s="79"/>
      <c r="R52" s="79"/>
      <c r="S52" s="79"/>
      <c r="T52" s="79"/>
      <c r="U52" s="79"/>
      <c r="V52" s="79">
        <v>0.4</v>
      </c>
      <c r="W52" s="79"/>
      <c r="X52" s="79"/>
      <c r="Y52" s="79">
        <v>0.3</v>
      </c>
      <c r="Z52" s="79"/>
      <c r="AA52" s="79"/>
      <c r="AB52" s="79">
        <v>0</v>
      </c>
      <c r="AC52" s="79"/>
      <c r="AD52" s="79"/>
      <c r="AE52" s="79">
        <f t="shared" si="0"/>
        <v>2.9999999999999996</v>
      </c>
      <c r="AF52" s="79"/>
      <c r="AG52" s="79"/>
    </row>
    <row r="53" spans="1:33" ht="12" hidden="1" customHeight="1" x14ac:dyDescent="0.55000000000000004">
      <c r="A53" s="62"/>
      <c r="B53" s="63"/>
      <c r="C53" s="63"/>
      <c r="D53" s="64"/>
      <c r="E53" s="24" t="s">
        <v>52</v>
      </c>
      <c r="F53" s="68"/>
      <c r="G53" s="96"/>
      <c r="H53" s="97"/>
      <c r="I53" s="98"/>
      <c r="J53" s="96"/>
      <c r="K53" s="97"/>
      <c r="L53" s="98"/>
      <c r="M53" s="96">
        <v>1.1000000000000001</v>
      </c>
      <c r="N53" s="97"/>
      <c r="O53" s="98"/>
      <c r="P53" s="79"/>
      <c r="Q53" s="79"/>
      <c r="R53" s="79"/>
      <c r="S53" s="79"/>
      <c r="T53" s="79"/>
      <c r="U53" s="79"/>
      <c r="V53" s="79">
        <v>0.5</v>
      </c>
      <c r="W53" s="79"/>
      <c r="X53" s="79"/>
      <c r="Y53" s="79">
        <v>0.3</v>
      </c>
      <c r="Z53" s="79"/>
      <c r="AA53" s="79"/>
      <c r="AB53" s="79">
        <v>0</v>
      </c>
      <c r="AC53" s="79"/>
      <c r="AD53" s="79"/>
      <c r="AE53" s="79">
        <f t="shared" si="0"/>
        <v>1.9000000000000001</v>
      </c>
      <c r="AF53" s="79"/>
      <c r="AG53" s="79"/>
    </row>
    <row r="54" spans="1:33" ht="12" hidden="1" customHeight="1" x14ac:dyDescent="0.55000000000000004">
      <c r="A54" s="65"/>
      <c r="B54" s="66"/>
      <c r="C54" s="66"/>
      <c r="D54" s="67"/>
      <c r="E54" s="24" t="s">
        <v>53</v>
      </c>
      <c r="F54" s="68"/>
      <c r="G54" s="96"/>
      <c r="H54" s="97"/>
      <c r="I54" s="98"/>
      <c r="J54" s="96"/>
      <c r="K54" s="97"/>
      <c r="L54" s="98"/>
      <c r="M54" s="96"/>
      <c r="N54" s="97"/>
      <c r="O54" s="98"/>
      <c r="P54" s="79"/>
      <c r="Q54" s="79"/>
      <c r="R54" s="79"/>
      <c r="S54" s="79"/>
      <c r="T54" s="79"/>
      <c r="U54" s="79"/>
      <c r="V54" s="79">
        <v>0.5</v>
      </c>
      <c r="W54" s="79"/>
      <c r="X54" s="79"/>
      <c r="Y54" s="79">
        <v>0.3</v>
      </c>
      <c r="Z54" s="79"/>
      <c r="AA54" s="79"/>
      <c r="AB54" s="79">
        <v>2.1</v>
      </c>
      <c r="AC54" s="79"/>
      <c r="AD54" s="79"/>
      <c r="AE54" s="79">
        <f t="shared" si="0"/>
        <v>2.9000000000000004</v>
      </c>
      <c r="AF54" s="79"/>
      <c r="AG54" s="79"/>
    </row>
    <row r="55" spans="1:33" ht="12" hidden="1" customHeight="1" x14ac:dyDescent="0.55000000000000004">
      <c r="A55" s="23" t="s">
        <v>20</v>
      </c>
      <c r="B55" s="60"/>
      <c r="C55" s="60"/>
      <c r="D55" s="61"/>
      <c r="E55" s="24" t="s">
        <v>51</v>
      </c>
      <c r="F55" s="68"/>
      <c r="G55" s="96"/>
      <c r="H55" s="97"/>
      <c r="I55" s="98"/>
      <c r="J55" s="96"/>
      <c r="K55" s="97"/>
      <c r="L55" s="98"/>
      <c r="M55" s="96"/>
      <c r="N55" s="97"/>
      <c r="O55" s="98"/>
      <c r="P55" s="79"/>
      <c r="Q55" s="79"/>
      <c r="R55" s="79"/>
      <c r="S55" s="79"/>
      <c r="T55" s="79"/>
      <c r="U55" s="79"/>
      <c r="V55" s="79">
        <v>1.7</v>
      </c>
      <c r="W55" s="79"/>
      <c r="X55" s="79"/>
      <c r="Y55" s="79">
        <v>0.3</v>
      </c>
      <c r="Z55" s="79"/>
      <c r="AA55" s="79"/>
      <c r="AB55" s="79">
        <v>1.3</v>
      </c>
      <c r="AC55" s="79"/>
      <c r="AD55" s="79"/>
      <c r="AE55" s="79">
        <f t="shared" si="0"/>
        <v>3.3</v>
      </c>
      <c r="AF55" s="79"/>
      <c r="AG55" s="79"/>
    </row>
    <row r="56" spans="1:33" ht="12" hidden="1" customHeight="1" x14ac:dyDescent="0.55000000000000004">
      <c r="A56" s="62"/>
      <c r="B56" s="63"/>
      <c r="C56" s="63"/>
      <c r="D56" s="64"/>
      <c r="E56" s="24" t="s">
        <v>52</v>
      </c>
      <c r="F56" s="68"/>
      <c r="G56" s="96"/>
      <c r="H56" s="97"/>
      <c r="I56" s="98"/>
      <c r="J56" s="96"/>
      <c r="K56" s="97"/>
      <c r="L56" s="98"/>
      <c r="M56" s="96"/>
      <c r="N56" s="97"/>
      <c r="O56" s="98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>
        <v>16.7</v>
      </c>
      <c r="AC56" s="79"/>
      <c r="AD56" s="79"/>
      <c r="AE56" s="79">
        <f t="shared" si="0"/>
        <v>16.7</v>
      </c>
      <c r="AF56" s="79"/>
      <c r="AG56" s="79"/>
    </row>
    <row r="57" spans="1:33" ht="12" hidden="1" customHeight="1" x14ac:dyDescent="0.55000000000000004">
      <c r="A57" s="65"/>
      <c r="B57" s="66"/>
      <c r="C57" s="66"/>
      <c r="D57" s="67"/>
      <c r="E57" s="24" t="s">
        <v>53</v>
      </c>
      <c r="F57" s="68"/>
      <c r="G57" s="96"/>
      <c r="H57" s="97"/>
      <c r="I57" s="98"/>
      <c r="J57" s="96"/>
      <c r="K57" s="97"/>
      <c r="L57" s="98"/>
      <c r="M57" s="96"/>
      <c r="N57" s="97"/>
      <c r="O57" s="98"/>
      <c r="P57" s="79"/>
      <c r="Q57" s="79"/>
      <c r="R57" s="79"/>
      <c r="S57" s="79">
        <v>2</v>
      </c>
      <c r="T57" s="79"/>
      <c r="U57" s="79"/>
      <c r="V57" s="79"/>
      <c r="W57" s="79"/>
      <c r="X57" s="79"/>
      <c r="Y57" s="79">
        <v>11.4</v>
      </c>
      <c r="Z57" s="79"/>
      <c r="AA57" s="79"/>
      <c r="AB57" s="79">
        <v>0.2</v>
      </c>
      <c r="AC57" s="79"/>
      <c r="AD57" s="79"/>
      <c r="AE57" s="79">
        <f t="shared" si="0"/>
        <v>13.6</v>
      </c>
      <c r="AF57" s="79"/>
      <c r="AG57" s="79"/>
    </row>
    <row r="58" spans="1:33" ht="12" hidden="1" customHeight="1" x14ac:dyDescent="0.55000000000000004">
      <c r="A58" s="23" t="s">
        <v>21</v>
      </c>
      <c r="B58" s="60"/>
      <c r="C58" s="60"/>
      <c r="D58" s="61"/>
      <c r="E58" s="24" t="s">
        <v>51</v>
      </c>
      <c r="F58" s="68"/>
      <c r="G58" s="96"/>
      <c r="H58" s="97"/>
      <c r="I58" s="98"/>
      <c r="J58" s="96"/>
      <c r="K58" s="97"/>
      <c r="L58" s="98"/>
      <c r="M58" s="96"/>
      <c r="N58" s="97"/>
      <c r="O58" s="98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>
        <v>0</v>
      </c>
      <c r="AC58" s="79"/>
      <c r="AD58" s="79"/>
      <c r="AE58" s="79" t="str">
        <f t="shared" si="0"/>
        <v/>
      </c>
      <c r="AF58" s="79"/>
      <c r="AG58" s="79"/>
    </row>
    <row r="59" spans="1:33" ht="12" hidden="1" customHeight="1" x14ac:dyDescent="0.55000000000000004">
      <c r="A59" s="62"/>
      <c r="B59" s="63"/>
      <c r="C59" s="63"/>
      <c r="D59" s="64"/>
      <c r="E59" s="24" t="s">
        <v>52</v>
      </c>
      <c r="F59" s="68"/>
      <c r="G59" s="96"/>
      <c r="H59" s="97"/>
      <c r="I59" s="98"/>
      <c r="J59" s="96"/>
      <c r="K59" s="97"/>
      <c r="L59" s="98"/>
      <c r="M59" s="96"/>
      <c r="N59" s="97"/>
      <c r="O59" s="98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>
        <v>0</v>
      </c>
      <c r="AC59" s="79"/>
      <c r="AD59" s="79"/>
      <c r="AE59" s="79" t="str">
        <f t="shared" si="0"/>
        <v/>
      </c>
      <c r="AF59" s="79"/>
      <c r="AG59" s="79"/>
    </row>
    <row r="60" spans="1:33" ht="12" hidden="1" customHeight="1" x14ac:dyDescent="0.55000000000000004">
      <c r="A60" s="65"/>
      <c r="B60" s="66"/>
      <c r="C60" s="66"/>
      <c r="D60" s="67"/>
      <c r="E60" s="24" t="s">
        <v>53</v>
      </c>
      <c r="F60" s="68"/>
      <c r="G60" s="96"/>
      <c r="H60" s="97"/>
      <c r="I60" s="98"/>
      <c r="J60" s="96"/>
      <c r="K60" s="97"/>
      <c r="L60" s="98"/>
      <c r="M60" s="96"/>
      <c r="N60" s="97"/>
      <c r="O60" s="98"/>
      <c r="P60" s="79"/>
      <c r="Q60" s="79"/>
      <c r="R60" s="79"/>
      <c r="S60" s="79"/>
      <c r="T60" s="79"/>
      <c r="U60" s="79"/>
      <c r="V60" s="79"/>
      <c r="W60" s="79"/>
      <c r="X60" s="79"/>
      <c r="Y60" s="79">
        <v>11.4</v>
      </c>
      <c r="Z60" s="79"/>
      <c r="AA60" s="79"/>
      <c r="AB60" s="79">
        <v>0</v>
      </c>
      <c r="AC60" s="79"/>
      <c r="AD60" s="79"/>
      <c r="AE60" s="79">
        <f t="shared" si="0"/>
        <v>11.4</v>
      </c>
      <c r="AF60" s="79"/>
      <c r="AG60" s="79"/>
    </row>
    <row r="61" spans="1:33" ht="12" hidden="1" customHeight="1" x14ac:dyDescent="0.55000000000000004">
      <c r="A61" s="24" t="s">
        <v>57</v>
      </c>
      <c r="B61" s="80"/>
      <c r="C61" s="80"/>
      <c r="D61" s="80"/>
      <c r="E61" s="80"/>
      <c r="F61" s="68"/>
      <c r="G61" s="96">
        <f>IF(SUM(G25:I60)=0,"",SUM(G25:I60))</f>
        <v>17.2</v>
      </c>
      <c r="H61" s="97"/>
      <c r="I61" s="98"/>
      <c r="J61" s="96">
        <f t="shared" ref="J61" si="1">IF(SUM(J25:L60)=0,"",SUM(J25:L60))</f>
        <v>21.899999999999995</v>
      </c>
      <c r="K61" s="97"/>
      <c r="L61" s="98"/>
      <c r="M61" s="96">
        <f t="shared" ref="M61" si="2">IF(SUM(M25:O60)=0,"",SUM(M25:O60))</f>
        <v>18.600000000000001</v>
      </c>
      <c r="N61" s="97"/>
      <c r="O61" s="98"/>
      <c r="P61" s="96">
        <f t="shared" ref="P61" si="3">IF(SUM(P25:R60)=0,"",SUM(P25:R60))</f>
        <v>5.4</v>
      </c>
      <c r="Q61" s="97"/>
      <c r="R61" s="98"/>
      <c r="S61" s="96">
        <f t="shared" ref="S61" si="4">IF(SUM(S25:U60)=0,"",SUM(S25:U60))</f>
        <v>11.8</v>
      </c>
      <c r="T61" s="97"/>
      <c r="U61" s="98"/>
      <c r="V61" s="96">
        <f t="shared" ref="V61" si="5">IF(SUM(V25:X60)=0,"",SUM(V25:X60))</f>
        <v>5.6</v>
      </c>
      <c r="W61" s="97"/>
      <c r="X61" s="98"/>
      <c r="Y61" s="96">
        <f t="shared" ref="Y61" si="6">IF(SUM(Y25:AA60)=0,"",SUM(Y25:AA60))</f>
        <v>84.8</v>
      </c>
      <c r="Z61" s="97"/>
      <c r="AA61" s="98"/>
      <c r="AB61" s="96">
        <f t="shared" ref="AB61" si="7">IF(SUM(AB25:AD60)=0,"",SUM(AB25:AD60))</f>
        <v>54.63000000000001</v>
      </c>
      <c r="AC61" s="97"/>
      <c r="AD61" s="98"/>
      <c r="AE61" s="96">
        <f t="shared" ref="AE61" si="8">IF(SUM(AE25:AG60)=0,"",SUM(AE25:AG60))</f>
        <v>219.93</v>
      </c>
      <c r="AF61" s="97"/>
      <c r="AG61" s="98"/>
    </row>
    <row r="62" spans="1:33" ht="12" hidden="1" customHeight="1" x14ac:dyDescent="0.55000000000000004">
      <c r="A62" s="6"/>
      <c r="B62" s="6"/>
      <c r="C62" s="6"/>
      <c r="D62" s="6"/>
      <c r="E62" s="6"/>
      <c r="F62" s="6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1:33" ht="12" hidden="1" customHeight="1" x14ac:dyDescent="0.55000000000000004">
      <c r="A63" s="7" t="s">
        <v>58</v>
      </c>
      <c r="B63" s="6"/>
      <c r="C63" s="6"/>
      <c r="D63" s="6"/>
      <c r="E63" s="6"/>
      <c r="F63" s="6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1:33" ht="12" customHeight="1" x14ac:dyDescent="0.55000000000000004">
      <c r="A64" s="81" t="s">
        <v>49</v>
      </c>
      <c r="B64" s="82"/>
      <c r="C64" s="82"/>
      <c r="D64" s="82"/>
      <c r="E64" s="82"/>
      <c r="F64" s="82"/>
      <c r="G64" s="101" t="s">
        <v>8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 t="s">
        <v>5</v>
      </c>
      <c r="T64" s="101"/>
      <c r="U64" s="101"/>
      <c r="V64" s="101" t="s">
        <v>6</v>
      </c>
      <c r="W64" s="101"/>
      <c r="X64" s="101"/>
      <c r="Y64" s="103" t="s">
        <v>7</v>
      </c>
      <c r="Z64" s="104"/>
      <c r="AA64" s="104"/>
      <c r="AB64" s="103" t="s">
        <v>28</v>
      </c>
      <c r="AC64" s="104"/>
      <c r="AD64" s="104"/>
      <c r="AE64" s="106" t="s">
        <v>57</v>
      </c>
      <c r="AF64" s="106"/>
      <c r="AG64" s="107"/>
    </row>
    <row r="65" spans="1:33" ht="12" customHeight="1" x14ac:dyDescent="0.55000000000000004">
      <c r="A65" s="83"/>
      <c r="B65" s="84"/>
      <c r="C65" s="84"/>
      <c r="D65" s="84"/>
      <c r="E65" s="84"/>
      <c r="F65" s="84"/>
      <c r="G65" s="117" t="s">
        <v>1</v>
      </c>
      <c r="H65" s="117"/>
      <c r="I65" s="117"/>
      <c r="J65" s="117" t="s">
        <v>2</v>
      </c>
      <c r="K65" s="117"/>
      <c r="L65" s="117"/>
      <c r="M65" s="117" t="s">
        <v>3</v>
      </c>
      <c r="N65" s="117"/>
      <c r="O65" s="117"/>
      <c r="P65" s="102" t="s">
        <v>4</v>
      </c>
      <c r="Q65" s="102"/>
      <c r="R65" s="102"/>
      <c r="S65" s="102"/>
      <c r="T65" s="102"/>
      <c r="U65" s="102"/>
      <c r="V65" s="102"/>
      <c r="W65" s="102"/>
      <c r="X65" s="102"/>
      <c r="Y65" s="105"/>
      <c r="Z65" s="105"/>
      <c r="AA65" s="105"/>
      <c r="AB65" s="105"/>
      <c r="AC65" s="105"/>
      <c r="AD65" s="105"/>
      <c r="AE65" s="108"/>
      <c r="AF65" s="108"/>
      <c r="AG65" s="109"/>
    </row>
    <row r="66" spans="1:33" ht="12" customHeight="1" x14ac:dyDescent="0.55000000000000004">
      <c r="A66" s="23" t="s">
        <v>50</v>
      </c>
      <c r="B66" s="60"/>
      <c r="C66" s="60"/>
      <c r="D66" s="61"/>
      <c r="E66" s="24" t="s">
        <v>51</v>
      </c>
      <c r="F66" s="68"/>
      <c r="G66" s="79" t="str">
        <f t="shared" ref="G66:G101" si="9">IF((G25*G$6)/10=0,"",(G25*G$6)/10)</f>
        <v/>
      </c>
      <c r="H66" s="79"/>
      <c r="I66" s="79"/>
      <c r="J66" s="79" t="str">
        <f t="shared" ref="J66:J101" si="10">IF((J25*J$6)/10=0,"",(J25*J$6)/10)</f>
        <v/>
      </c>
      <c r="K66" s="79"/>
      <c r="L66" s="79"/>
      <c r="M66" s="79" t="str">
        <f t="shared" ref="M66:M101" si="11">IF((M25*M$6)/10=0,"",(M25*M$6)/10)</f>
        <v/>
      </c>
      <c r="N66" s="79"/>
      <c r="O66" s="79"/>
      <c r="P66" s="79" t="str">
        <f t="shared" ref="P66:P101" si="12">IF((P25*P$6)/10=0,"",(P25*P$6)/10)</f>
        <v/>
      </c>
      <c r="Q66" s="79"/>
      <c r="R66" s="79"/>
      <c r="S66" s="79" t="str">
        <f t="shared" ref="S66:S101" si="13">IF((S25*S$6)/10=0,"",(S25*S$6)/10)</f>
        <v/>
      </c>
      <c r="T66" s="79"/>
      <c r="U66" s="79"/>
      <c r="V66" s="79" t="str">
        <f t="shared" ref="V66:V101" si="14">IF((V25*V$6)/10=0,"",(V25*V$6)/10)</f>
        <v/>
      </c>
      <c r="W66" s="79"/>
      <c r="X66" s="79"/>
      <c r="Y66" s="79" t="str">
        <f t="shared" ref="Y66:Y101" si="15">IF((Y25*Y$6)/10=0,"",(Y25*Y$6)/10)</f>
        <v/>
      </c>
      <c r="Z66" s="79"/>
      <c r="AA66" s="79"/>
      <c r="AB66" s="79" t="str">
        <f t="shared" ref="AB66:AB101" si="16">IF((AB25*AB$6)/10=0,"",(AB25*AB$6)/10)</f>
        <v/>
      </c>
      <c r="AC66" s="79"/>
      <c r="AD66" s="79"/>
      <c r="AE66" s="79" t="str">
        <f>IF(SUM(D66:AD66)=0,"",SUM(D66:AD66))</f>
        <v/>
      </c>
      <c r="AF66" s="79"/>
      <c r="AG66" s="79"/>
    </row>
    <row r="67" spans="1:33" ht="12" customHeight="1" x14ac:dyDescent="0.55000000000000004">
      <c r="A67" s="62"/>
      <c r="B67" s="63"/>
      <c r="C67" s="63"/>
      <c r="D67" s="64"/>
      <c r="E67" s="24" t="s">
        <v>52</v>
      </c>
      <c r="F67" s="68"/>
      <c r="G67" s="79" t="str">
        <f t="shared" si="9"/>
        <v/>
      </c>
      <c r="H67" s="79"/>
      <c r="I67" s="79"/>
      <c r="J67" s="79" t="str">
        <f t="shared" si="10"/>
        <v/>
      </c>
      <c r="K67" s="79"/>
      <c r="L67" s="79"/>
      <c r="M67" s="79" t="str">
        <f t="shared" si="11"/>
        <v/>
      </c>
      <c r="N67" s="79"/>
      <c r="O67" s="79"/>
      <c r="P67" s="79" t="str">
        <f t="shared" si="12"/>
        <v/>
      </c>
      <c r="Q67" s="79"/>
      <c r="R67" s="79"/>
      <c r="S67" s="79" t="str">
        <f t="shared" si="13"/>
        <v/>
      </c>
      <c r="T67" s="79"/>
      <c r="U67" s="79"/>
      <c r="V67" s="79">
        <f t="shared" si="14"/>
        <v>6</v>
      </c>
      <c r="W67" s="79"/>
      <c r="X67" s="79"/>
      <c r="Y67" s="79">
        <f t="shared" si="15"/>
        <v>342</v>
      </c>
      <c r="Z67" s="79"/>
      <c r="AA67" s="79"/>
      <c r="AB67" s="79">
        <f t="shared" si="16"/>
        <v>24</v>
      </c>
      <c r="AC67" s="79"/>
      <c r="AD67" s="79"/>
      <c r="AE67" s="79">
        <f t="shared" ref="AE67:AE101" si="17">IF(SUM(D67:AD67)=0,"",SUM(D67:AD67))</f>
        <v>372</v>
      </c>
      <c r="AF67" s="79"/>
      <c r="AG67" s="79"/>
    </row>
    <row r="68" spans="1:33" ht="12" customHeight="1" x14ac:dyDescent="0.55000000000000004">
      <c r="A68" s="65"/>
      <c r="B68" s="66"/>
      <c r="C68" s="66"/>
      <c r="D68" s="67"/>
      <c r="E68" s="24" t="s">
        <v>53</v>
      </c>
      <c r="F68" s="68"/>
      <c r="G68" s="79" t="str">
        <f t="shared" si="9"/>
        <v/>
      </c>
      <c r="H68" s="79"/>
      <c r="I68" s="79"/>
      <c r="J68" s="79" t="str">
        <f t="shared" si="10"/>
        <v/>
      </c>
      <c r="K68" s="79"/>
      <c r="L68" s="79"/>
      <c r="M68" s="79" t="str">
        <f t="shared" si="11"/>
        <v/>
      </c>
      <c r="N68" s="79"/>
      <c r="O68" s="79"/>
      <c r="P68" s="79" t="str">
        <f t="shared" si="12"/>
        <v/>
      </c>
      <c r="Q68" s="79"/>
      <c r="R68" s="79"/>
      <c r="S68" s="79" t="str">
        <f t="shared" si="13"/>
        <v/>
      </c>
      <c r="T68" s="79"/>
      <c r="U68" s="79"/>
      <c r="V68" s="79" t="str">
        <f t="shared" si="14"/>
        <v/>
      </c>
      <c r="W68" s="79"/>
      <c r="X68" s="79"/>
      <c r="Y68" s="79" t="str">
        <f t="shared" si="15"/>
        <v/>
      </c>
      <c r="Z68" s="79"/>
      <c r="AA68" s="79"/>
      <c r="AB68" s="79">
        <f t="shared" si="16"/>
        <v>6</v>
      </c>
      <c r="AC68" s="79"/>
      <c r="AD68" s="79"/>
      <c r="AE68" s="79">
        <f t="shared" si="17"/>
        <v>6</v>
      </c>
      <c r="AF68" s="79"/>
      <c r="AG68" s="79"/>
    </row>
    <row r="69" spans="1:33" ht="12" customHeight="1" x14ac:dyDescent="0.55000000000000004">
      <c r="A69" s="85" t="s">
        <v>54</v>
      </c>
      <c r="B69" s="86"/>
      <c r="C69" s="86"/>
      <c r="D69" s="87"/>
      <c r="E69" s="94" t="s">
        <v>51</v>
      </c>
      <c r="F69" s="95"/>
      <c r="G69" s="110" t="str">
        <f t="shared" si="9"/>
        <v/>
      </c>
      <c r="H69" s="110"/>
      <c r="I69" s="110"/>
      <c r="J69" s="110" t="str">
        <f t="shared" si="10"/>
        <v/>
      </c>
      <c r="K69" s="110"/>
      <c r="L69" s="110"/>
      <c r="M69" s="110" t="str">
        <f t="shared" si="11"/>
        <v/>
      </c>
      <c r="N69" s="110"/>
      <c r="O69" s="110"/>
      <c r="P69" s="110" t="str">
        <f t="shared" si="12"/>
        <v/>
      </c>
      <c r="Q69" s="110"/>
      <c r="R69" s="110"/>
      <c r="S69" s="110" t="str">
        <f t="shared" si="13"/>
        <v/>
      </c>
      <c r="T69" s="110"/>
      <c r="U69" s="110"/>
      <c r="V69" s="110" t="str">
        <f t="shared" si="14"/>
        <v/>
      </c>
      <c r="W69" s="110"/>
      <c r="X69" s="110"/>
      <c r="Y69" s="110">
        <f t="shared" si="15"/>
        <v>513</v>
      </c>
      <c r="Z69" s="110"/>
      <c r="AA69" s="110"/>
      <c r="AB69" s="110" t="str">
        <f t="shared" si="16"/>
        <v/>
      </c>
      <c r="AC69" s="110"/>
      <c r="AD69" s="110"/>
      <c r="AE69" s="110">
        <f t="shared" si="17"/>
        <v>513</v>
      </c>
      <c r="AF69" s="110"/>
      <c r="AG69" s="110"/>
    </row>
    <row r="70" spans="1:33" ht="12" customHeight="1" x14ac:dyDescent="0.55000000000000004">
      <c r="A70" s="88"/>
      <c r="B70" s="89"/>
      <c r="C70" s="89"/>
      <c r="D70" s="90"/>
      <c r="E70" s="94" t="s">
        <v>52</v>
      </c>
      <c r="F70" s="95"/>
      <c r="G70" s="110" t="str">
        <f t="shared" si="9"/>
        <v/>
      </c>
      <c r="H70" s="110"/>
      <c r="I70" s="110"/>
      <c r="J70" s="110" t="str">
        <f t="shared" si="10"/>
        <v/>
      </c>
      <c r="K70" s="110"/>
      <c r="L70" s="110"/>
      <c r="M70" s="110" t="str">
        <f t="shared" si="11"/>
        <v/>
      </c>
      <c r="N70" s="110"/>
      <c r="O70" s="110"/>
      <c r="P70" s="110" t="str">
        <f t="shared" si="12"/>
        <v/>
      </c>
      <c r="Q70" s="110"/>
      <c r="R70" s="110"/>
      <c r="S70" s="110" t="str">
        <f t="shared" si="13"/>
        <v/>
      </c>
      <c r="T70" s="110"/>
      <c r="U70" s="110"/>
      <c r="V70" s="110" t="str">
        <f t="shared" si="14"/>
        <v/>
      </c>
      <c r="W70" s="110"/>
      <c r="X70" s="110"/>
      <c r="Y70" s="110" t="str">
        <f t="shared" si="15"/>
        <v/>
      </c>
      <c r="Z70" s="110"/>
      <c r="AA70" s="110"/>
      <c r="AB70" s="110">
        <f t="shared" si="16"/>
        <v>32.1</v>
      </c>
      <c r="AC70" s="110"/>
      <c r="AD70" s="110"/>
      <c r="AE70" s="110">
        <f t="shared" si="17"/>
        <v>32.1</v>
      </c>
      <c r="AF70" s="110"/>
      <c r="AG70" s="110"/>
    </row>
    <row r="71" spans="1:33" ht="12" customHeight="1" x14ac:dyDescent="0.55000000000000004">
      <c r="A71" s="91"/>
      <c r="B71" s="92"/>
      <c r="C71" s="92"/>
      <c r="D71" s="93"/>
      <c r="E71" s="94" t="s">
        <v>53</v>
      </c>
      <c r="F71" s="95"/>
      <c r="G71" s="110" t="str">
        <f t="shared" si="9"/>
        <v/>
      </c>
      <c r="H71" s="110"/>
      <c r="I71" s="110"/>
      <c r="J71" s="110" t="str">
        <f t="shared" si="10"/>
        <v/>
      </c>
      <c r="K71" s="110"/>
      <c r="L71" s="110"/>
      <c r="M71" s="110" t="str">
        <f t="shared" si="11"/>
        <v/>
      </c>
      <c r="N71" s="110"/>
      <c r="O71" s="110"/>
      <c r="P71" s="110" t="str">
        <f t="shared" si="12"/>
        <v/>
      </c>
      <c r="Q71" s="110"/>
      <c r="R71" s="110"/>
      <c r="S71" s="110" t="str">
        <f t="shared" si="13"/>
        <v/>
      </c>
      <c r="T71" s="110"/>
      <c r="U71" s="110"/>
      <c r="V71" s="110">
        <f t="shared" si="14"/>
        <v>6</v>
      </c>
      <c r="W71" s="110"/>
      <c r="X71" s="110"/>
      <c r="Y71" s="110">
        <f t="shared" si="15"/>
        <v>528</v>
      </c>
      <c r="Z71" s="110"/>
      <c r="AA71" s="110"/>
      <c r="AB71" s="110">
        <f t="shared" si="16"/>
        <v>6</v>
      </c>
      <c r="AC71" s="110"/>
      <c r="AD71" s="110"/>
      <c r="AE71" s="110">
        <f t="shared" si="17"/>
        <v>540</v>
      </c>
      <c r="AF71" s="110"/>
      <c r="AG71" s="110"/>
    </row>
    <row r="72" spans="1:33" ht="12" customHeight="1" x14ac:dyDescent="0.55000000000000004">
      <c r="A72" s="23" t="s">
        <v>12</v>
      </c>
      <c r="B72" s="60"/>
      <c r="C72" s="60"/>
      <c r="D72" s="61"/>
      <c r="E72" s="24" t="s">
        <v>51</v>
      </c>
      <c r="F72" s="68"/>
      <c r="G72" s="79" t="str">
        <f t="shared" si="9"/>
        <v/>
      </c>
      <c r="H72" s="79"/>
      <c r="I72" s="79"/>
      <c r="J72" s="79">
        <f t="shared" si="10"/>
        <v>5</v>
      </c>
      <c r="K72" s="79"/>
      <c r="L72" s="79"/>
      <c r="M72" s="79" t="str">
        <f t="shared" si="11"/>
        <v/>
      </c>
      <c r="N72" s="79"/>
      <c r="O72" s="79"/>
      <c r="P72" s="79" t="str">
        <f t="shared" si="12"/>
        <v/>
      </c>
      <c r="Q72" s="79"/>
      <c r="R72" s="79"/>
      <c r="S72" s="79" t="str">
        <f t="shared" si="13"/>
        <v/>
      </c>
      <c r="T72" s="79"/>
      <c r="U72" s="79"/>
      <c r="V72" s="79" t="str">
        <f t="shared" si="14"/>
        <v/>
      </c>
      <c r="W72" s="79"/>
      <c r="X72" s="79"/>
      <c r="Y72" s="79" t="str">
        <f t="shared" si="15"/>
        <v/>
      </c>
      <c r="Z72" s="79"/>
      <c r="AA72" s="79"/>
      <c r="AB72" s="79">
        <f t="shared" si="16"/>
        <v>8.1</v>
      </c>
      <c r="AC72" s="79"/>
      <c r="AD72" s="79"/>
      <c r="AE72" s="79">
        <f t="shared" si="17"/>
        <v>13.1</v>
      </c>
      <c r="AF72" s="79"/>
      <c r="AG72" s="79"/>
    </row>
    <row r="73" spans="1:33" ht="12" customHeight="1" x14ac:dyDescent="0.55000000000000004">
      <c r="A73" s="62"/>
      <c r="B73" s="63"/>
      <c r="C73" s="63"/>
      <c r="D73" s="64"/>
      <c r="E73" s="24" t="s">
        <v>52</v>
      </c>
      <c r="F73" s="68"/>
      <c r="G73" s="79">
        <f t="shared" si="9"/>
        <v>5</v>
      </c>
      <c r="H73" s="79"/>
      <c r="I73" s="79"/>
      <c r="J73" s="79">
        <f t="shared" si="10"/>
        <v>125</v>
      </c>
      <c r="K73" s="79"/>
      <c r="L73" s="79"/>
      <c r="M73" s="79" t="str">
        <f t="shared" si="11"/>
        <v/>
      </c>
      <c r="N73" s="79"/>
      <c r="O73" s="79"/>
      <c r="P73" s="79" t="str">
        <f t="shared" si="12"/>
        <v/>
      </c>
      <c r="Q73" s="79"/>
      <c r="R73" s="79"/>
      <c r="S73" s="79" t="str">
        <f t="shared" si="13"/>
        <v/>
      </c>
      <c r="T73" s="79"/>
      <c r="U73" s="79"/>
      <c r="V73" s="79" t="str">
        <f t="shared" si="14"/>
        <v/>
      </c>
      <c r="W73" s="79"/>
      <c r="X73" s="79"/>
      <c r="Y73" s="79" t="str">
        <f t="shared" si="15"/>
        <v/>
      </c>
      <c r="Z73" s="79"/>
      <c r="AA73" s="79"/>
      <c r="AB73" s="79">
        <f t="shared" si="16"/>
        <v>50.1</v>
      </c>
      <c r="AC73" s="79"/>
      <c r="AD73" s="79"/>
      <c r="AE73" s="79">
        <f t="shared" si="17"/>
        <v>180.1</v>
      </c>
      <c r="AF73" s="79"/>
      <c r="AG73" s="79"/>
    </row>
    <row r="74" spans="1:33" ht="12" customHeight="1" x14ac:dyDescent="0.55000000000000004">
      <c r="A74" s="65"/>
      <c r="B74" s="66"/>
      <c r="C74" s="66"/>
      <c r="D74" s="67"/>
      <c r="E74" s="24" t="s">
        <v>53</v>
      </c>
      <c r="F74" s="68"/>
      <c r="G74" s="79">
        <f t="shared" si="9"/>
        <v>115</v>
      </c>
      <c r="H74" s="79"/>
      <c r="I74" s="79"/>
      <c r="J74" s="79">
        <f t="shared" si="10"/>
        <v>80</v>
      </c>
      <c r="K74" s="79"/>
      <c r="L74" s="79"/>
      <c r="M74" s="79" t="str">
        <f t="shared" si="11"/>
        <v/>
      </c>
      <c r="N74" s="79"/>
      <c r="O74" s="79"/>
      <c r="P74" s="79" t="str">
        <f t="shared" si="12"/>
        <v/>
      </c>
      <c r="Q74" s="79"/>
      <c r="R74" s="79"/>
      <c r="S74" s="79" t="str">
        <f t="shared" si="13"/>
        <v/>
      </c>
      <c r="T74" s="79"/>
      <c r="U74" s="79"/>
      <c r="V74" s="79" t="str">
        <f t="shared" si="14"/>
        <v/>
      </c>
      <c r="W74" s="79"/>
      <c r="X74" s="79"/>
      <c r="Y74" s="79" t="str">
        <f t="shared" si="15"/>
        <v/>
      </c>
      <c r="Z74" s="79"/>
      <c r="AA74" s="79"/>
      <c r="AB74" s="79">
        <f t="shared" si="16"/>
        <v>26.1</v>
      </c>
      <c r="AC74" s="79"/>
      <c r="AD74" s="79"/>
      <c r="AE74" s="79">
        <f t="shared" si="17"/>
        <v>221.1</v>
      </c>
      <c r="AF74" s="79"/>
      <c r="AG74" s="79"/>
    </row>
    <row r="75" spans="1:33" ht="12" customHeight="1" x14ac:dyDescent="0.55000000000000004">
      <c r="A75" s="85" t="s">
        <v>55</v>
      </c>
      <c r="B75" s="86"/>
      <c r="C75" s="86"/>
      <c r="D75" s="87"/>
      <c r="E75" s="94" t="s">
        <v>51</v>
      </c>
      <c r="F75" s="95"/>
      <c r="G75" s="110">
        <f t="shared" si="9"/>
        <v>90</v>
      </c>
      <c r="H75" s="110"/>
      <c r="I75" s="110"/>
      <c r="J75" s="110">
        <f t="shared" si="10"/>
        <v>60</v>
      </c>
      <c r="K75" s="110"/>
      <c r="L75" s="110"/>
      <c r="M75" s="110" t="str">
        <f t="shared" si="11"/>
        <v/>
      </c>
      <c r="N75" s="110"/>
      <c r="O75" s="110"/>
      <c r="P75" s="110" t="str">
        <f t="shared" si="12"/>
        <v/>
      </c>
      <c r="Q75" s="110"/>
      <c r="R75" s="110"/>
      <c r="S75" s="110">
        <f t="shared" si="13"/>
        <v>48</v>
      </c>
      <c r="T75" s="110"/>
      <c r="U75" s="110"/>
      <c r="V75" s="110">
        <f t="shared" si="14"/>
        <v>24</v>
      </c>
      <c r="W75" s="110"/>
      <c r="X75" s="110"/>
      <c r="Y75" s="110" t="str">
        <f t="shared" si="15"/>
        <v/>
      </c>
      <c r="Z75" s="110"/>
      <c r="AA75" s="110"/>
      <c r="AB75" s="110">
        <f t="shared" si="16"/>
        <v>30</v>
      </c>
      <c r="AC75" s="110"/>
      <c r="AD75" s="110"/>
      <c r="AE75" s="110">
        <f t="shared" si="17"/>
        <v>252</v>
      </c>
      <c r="AF75" s="110"/>
      <c r="AG75" s="110"/>
    </row>
    <row r="76" spans="1:33" ht="12" customHeight="1" x14ac:dyDescent="0.55000000000000004">
      <c r="A76" s="88"/>
      <c r="B76" s="89"/>
      <c r="C76" s="89"/>
      <c r="D76" s="90"/>
      <c r="E76" s="94" t="s">
        <v>52</v>
      </c>
      <c r="F76" s="95"/>
      <c r="G76" s="110">
        <f t="shared" si="9"/>
        <v>115</v>
      </c>
      <c r="H76" s="110"/>
      <c r="I76" s="110"/>
      <c r="J76" s="110">
        <f t="shared" si="10"/>
        <v>185</v>
      </c>
      <c r="K76" s="110"/>
      <c r="L76" s="110"/>
      <c r="M76" s="110" t="str">
        <f t="shared" si="11"/>
        <v/>
      </c>
      <c r="N76" s="110"/>
      <c r="O76" s="110"/>
      <c r="P76" s="110" t="str">
        <f t="shared" si="12"/>
        <v/>
      </c>
      <c r="Q76" s="110"/>
      <c r="R76" s="110"/>
      <c r="S76" s="110" t="str">
        <f t="shared" si="13"/>
        <v/>
      </c>
      <c r="T76" s="110"/>
      <c r="U76" s="110"/>
      <c r="V76" s="110" t="str">
        <f t="shared" si="14"/>
        <v/>
      </c>
      <c r="W76" s="110"/>
      <c r="X76" s="110"/>
      <c r="Y76" s="110" t="str">
        <f t="shared" si="15"/>
        <v/>
      </c>
      <c r="Z76" s="110"/>
      <c r="AA76" s="110"/>
      <c r="AB76" s="110">
        <f t="shared" si="16"/>
        <v>44.1</v>
      </c>
      <c r="AC76" s="110"/>
      <c r="AD76" s="110"/>
      <c r="AE76" s="110">
        <f t="shared" si="17"/>
        <v>344.1</v>
      </c>
      <c r="AF76" s="110"/>
      <c r="AG76" s="110"/>
    </row>
    <row r="77" spans="1:33" ht="12" customHeight="1" x14ac:dyDescent="0.55000000000000004">
      <c r="A77" s="91"/>
      <c r="B77" s="92"/>
      <c r="C77" s="92"/>
      <c r="D77" s="93"/>
      <c r="E77" s="94" t="s">
        <v>53</v>
      </c>
      <c r="F77" s="95"/>
      <c r="G77" s="110">
        <f t="shared" si="9"/>
        <v>120</v>
      </c>
      <c r="H77" s="110"/>
      <c r="I77" s="110"/>
      <c r="J77" s="110">
        <f t="shared" si="10"/>
        <v>10</v>
      </c>
      <c r="K77" s="110"/>
      <c r="L77" s="110"/>
      <c r="M77" s="110">
        <f t="shared" si="11"/>
        <v>5</v>
      </c>
      <c r="N77" s="110"/>
      <c r="O77" s="110"/>
      <c r="P77" s="110" t="str">
        <f t="shared" si="12"/>
        <v/>
      </c>
      <c r="Q77" s="110"/>
      <c r="R77" s="110"/>
      <c r="S77" s="110" t="str">
        <f t="shared" si="13"/>
        <v/>
      </c>
      <c r="T77" s="110"/>
      <c r="U77" s="110"/>
      <c r="V77" s="110" t="str">
        <f t="shared" si="14"/>
        <v/>
      </c>
      <c r="W77" s="110"/>
      <c r="X77" s="110"/>
      <c r="Y77" s="110" t="str">
        <f t="shared" si="15"/>
        <v/>
      </c>
      <c r="Z77" s="110"/>
      <c r="AA77" s="110"/>
      <c r="AB77" s="110">
        <f t="shared" si="16"/>
        <v>38.1</v>
      </c>
      <c r="AC77" s="110"/>
      <c r="AD77" s="110"/>
      <c r="AE77" s="110">
        <f t="shared" si="17"/>
        <v>173.1</v>
      </c>
      <c r="AF77" s="110"/>
      <c r="AG77" s="110"/>
    </row>
    <row r="78" spans="1:33" ht="12" customHeight="1" x14ac:dyDescent="0.55000000000000004">
      <c r="A78" s="23" t="s">
        <v>56</v>
      </c>
      <c r="B78" s="60"/>
      <c r="C78" s="60"/>
      <c r="D78" s="61"/>
      <c r="E78" s="24" t="s">
        <v>51</v>
      </c>
      <c r="F78" s="68"/>
      <c r="G78" s="79">
        <f t="shared" si="9"/>
        <v>10</v>
      </c>
      <c r="H78" s="79"/>
      <c r="I78" s="79"/>
      <c r="J78" s="79">
        <f t="shared" si="10"/>
        <v>10</v>
      </c>
      <c r="K78" s="79"/>
      <c r="L78" s="79"/>
      <c r="M78" s="79">
        <f t="shared" si="11"/>
        <v>165</v>
      </c>
      <c r="N78" s="79"/>
      <c r="O78" s="79"/>
      <c r="P78" s="79">
        <f t="shared" si="12"/>
        <v>20</v>
      </c>
      <c r="Q78" s="79"/>
      <c r="R78" s="79"/>
      <c r="S78" s="79" t="str">
        <f t="shared" si="13"/>
        <v/>
      </c>
      <c r="T78" s="79"/>
      <c r="U78" s="79"/>
      <c r="V78" s="79" t="str">
        <f t="shared" si="14"/>
        <v/>
      </c>
      <c r="W78" s="79"/>
      <c r="X78" s="79"/>
      <c r="Y78" s="79" t="str">
        <f t="shared" si="15"/>
        <v/>
      </c>
      <c r="Z78" s="79"/>
      <c r="AA78" s="79"/>
      <c r="AB78" s="79">
        <f t="shared" si="16"/>
        <v>38.1</v>
      </c>
      <c r="AC78" s="79"/>
      <c r="AD78" s="79"/>
      <c r="AE78" s="79">
        <f t="shared" si="17"/>
        <v>243.1</v>
      </c>
      <c r="AF78" s="79"/>
      <c r="AG78" s="79"/>
    </row>
    <row r="79" spans="1:33" ht="12" customHeight="1" x14ac:dyDescent="0.55000000000000004">
      <c r="A79" s="62"/>
      <c r="B79" s="63"/>
      <c r="C79" s="63"/>
      <c r="D79" s="64"/>
      <c r="E79" s="24" t="s">
        <v>52</v>
      </c>
      <c r="F79" s="68"/>
      <c r="G79" s="79">
        <f t="shared" si="9"/>
        <v>10</v>
      </c>
      <c r="H79" s="79"/>
      <c r="I79" s="79"/>
      <c r="J79" s="79">
        <f t="shared" si="10"/>
        <v>60</v>
      </c>
      <c r="K79" s="79"/>
      <c r="L79" s="79"/>
      <c r="M79" s="79">
        <f t="shared" si="11"/>
        <v>95</v>
      </c>
      <c r="N79" s="79"/>
      <c r="O79" s="79"/>
      <c r="P79" s="79">
        <f t="shared" si="12"/>
        <v>16</v>
      </c>
      <c r="Q79" s="79"/>
      <c r="R79" s="79"/>
      <c r="S79" s="79">
        <f t="shared" si="13"/>
        <v>90</v>
      </c>
      <c r="T79" s="79"/>
      <c r="U79" s="79"/>
      <c r="V79" s="79">
        <f t="shared" si="14"/>
        <v>78</v>
      </c>
      <c r="W79" s="79"/>
      <c r="X79" s="79"/>
      <c r="Y79" s="79" t="str">
        <f t="shared" si="15"/>
        <v/>
      </c>
      <c r="Z79" s="79"/>
      <c r="AA79" s="79"/>
      <c r="AB79" s="79">
        <f t="shared" si="16"/>
        <v>38.1</v>
      </c>
      <c r="AC79" s="79"/>
      <c r="AD79" s="79"/>
      <c r="AE79" s="79">
        <f t="shared" si="17"/>
        <v>387.1</v>
      </c>
      <c r="AF79" s="79"/>
      <c r="AG79" s="79"/>
    </row>
    <row r="80" spans="1:33" ht="12" customHeight="1" x14ac:dyDescent="0.55000000000000004">
      <c r="A80" s="65"/>
      <c r="B80" s="66"/>
      <c r="C80" s="66"/>
      <c r="D80" s="67"/>
      <c r="E80" s="24" t="s">
        <v>53</v>
      </c>
      <c r="F80" s="68"/>
      <c r="G80" s="79">
        <f t="shared" si="9"/>
        <v>10</v>
      </c>
      <c r="H80" s="79"/>
      <c r="I80" s="79"/>
      <c r="J80" s="79">
        <f t="shared" si="10"/>
        <v>35</v>
      </c>
      <c r="K80" s="79"/>
      <c r="L80" s="79"/>
      <c r="M80" s="79">
        <f t="shared" si="11"/>
        <v>190</v>
      </c>
      <c r="N80" s="79"/>
      <c r="O80" s="79"/>
      <c r="P80" s="79">
        <f t="shared" si="12"/>
        <v>42</v>
      </c>
      <c r="Q80" s="79"/>
      <c r="R80" s="79"/>
      <c r="S80" s="79">
        <f t="shared" si="13"/>
        <v>30</v>
      </c>
      <c r="T80" s="79"/>
      <c r="U80" s="79"/>
      <c r="V80" s="79" t="str">
        <f t="shared" si="14"/>
        <v/>
      </c>
      <c r="W80" s="79"/>
      <c r="X80" s="79"/>
      <c r="Y80" s="79" t="str">
        <f t="shared" si="15"/>
        <v/>
      </c>
      <c r="Z80" s="79"/>
      <c r="AA80" s="79"/>
      <c r="AB80" s="79">
        <f t="shared" si="16"/>
        <v>38.1</v>
      </c>
      <c r="AC80" s="79"/>
      <c r="AD80" s="79"/>
      <c r="AE80" s="79">
        <f t="shared" si="17"/>
        <v>345.1</v>
      </c>
      <c r="AF80" s="79"/>
      <c r="AG80" s="79"/>
    </row>
    <row r="81" spans="1:33" ht="12" customHeight="1" x14ac:dyDescent="0.55000000000000004">
      <c r="A81" s="85" t="s">
        <v>15</v>
      </c>
      <c r="B81" s="86"/>
      <c r="C81" s="86"/>
      <c r="D81" s="87"/>
      <c r="E81" s="94" t="s">
        <v>51</v>
      </c>
      <c r="F81" s="95"/>
      <c r="G81" s="110">
        <f t="shared" si="9"/>
        <v>15</v>
      </c>
      <c r="H81" s="110"/>
      <c r="I81" s="110"/>
      <c r="J81" s="110">
        <f t="shared" si="10"/>
        <v>20</v>
      </c>
      <c r="K81" s="110"/>
      <c r="L81" s="110"/>
      <c r="M81" s="110">
        <f t="shared" si="11"/>
        <v>10</v>
      </c>
      <c r="N81" s="110"/>
      <c r="O81" s="110"/>
      <c r="P81" s="110" t="str">
        <f t="shared" si="12"/>
        <v/>
      </c>
      <c r="Q81" s="110"/>
      <c r="R81" s="110"/>
      <c r="S81" s="110">
        <f t="shared" si="13"/>
        <v>108</v>
      </c>
      <c r="T81" s="110"/>
      <c r="U81" s="110"/>
      <c r="V81" s="110" t="str">
        <f t="shared" si="14"/>
        <v/>
      </c>
      <c r="W81" s="110"/>
      <c r="X81" s="110"/>
      <c r="Y81" s="110" t="str">
        <f t="shared" si="15"/>
        <v/>
      </c>
      <c r="Z81" s="110"/>
      <c r="AA81" s="110"/>
      <c r="AB81" s="110">
        <f t="shared" si="16"/>
        <v>633</v>
      </c>
      <c r="AC81" s="110"/>
      <c r="AD81" s="110"/>
      <c r="AE81" s="110">
        <f t="shared" si="17"/>
        <v>786</v>
      </c>
      <c r="AF81" s="110"/>
      <c r="AG81" s="110"/>
    </row>
    <row r="82" spans="1:33" ht="12" customHeight="1" x14ac:dyDescent="0.55000000000000004">
      <c r="A82" s="88"/>
      <c r="B82" s="89"/>
      <c r="C82" s="89"/>
      <c r="D82" s="90"/>
      <c r="E82" s="94" t="s">
        <v>52</v>
      </c>
      <c r="F82" s="95"/>
      <c r="G82" s="110">
        <f t="shared" si="9"/>
        <v>35</v>
      </c>
      <c r="H82" s="110"/>
      <c r="I82" s="110"/>
      <c r="J82" s="110">
        <f t="shared" si="10"/>
        <v>60</v>
      </c>
      <c r="K82" s="110"/>
      <c r="L82" s="110"/>
      <c r="M82" s="110">
        <f t="shared" si="11"/>
        <v>10</v>
      </c>
      <c r="N82" s="110"/>
      <c r="O82" s="110"/>
      <c r="P82" s="110" t="str">
        <f t="shared" si="12"/>
        <v/>
      </c>
      <c r="Q82" s="110"/>
      <c r="R82" s="110"/>
      <c r="S82" s="110" t="str">
        <f t="shared" si="13"/>
        <v/>
      </c>
      <c r="T82" s="110"/>
      <c r="U82" s="110"/>
      <c r="V82" s="110" t="str">
        <f t="shared" si="14"/>
        <v/>
      </c>
      <c r="W82" s="110"/>
      <c r="X82" s="110"/>
      <c r="Y82" s="110" t="str">
        <f t="shared" si="15"/>
        <v/>
      </c>
      <c r="Z82" s="110"/>
      <c r="AA82" s="110"/>
      <c r="AB82" s="110">
        <f t="shared" si="16"/>
        <v>18</v>
      </c>
      <c r="AC82" s="110"/>
      <c r="AD82" s="110"/>
      <c r="AE82" s="110">
        <f t="shared" si="17"/>
        <v>123</v>
      </c>
      <c r="AF82" s="110"/>
      <c r="AG82" s="110"/>
    </row>
    <row r="83" spans="1:33" ht="12" customHeight="1" x14ac:dyDescent="0.55000000000000004">
      <c r="A83" s="91"/>
      <c r="B83" s="92"/>
      <c r="C83" s="92"/>
      <c r="D83" s="93"/>
      <c r="E83" s="94" t="s">
        <v>53</v>
      </c>
      <c r="F83" s="95"/>
      <c r="G83" s="110">
        <f t="shared" si="9"/>
        <v>10</v>
      </c>
      <c r="H83" s="110"/>
      <c r="I83" s="110"/>
      <c r="J83" s="110">
        <f t="shared" si="10"/>
        <v>10</v>
      </c>
      <c r="K83" s="110"/>
      <c r="L83" s="110"/>
      <c r="M83" s="110">
        <f t="shared" si="11"/>
        <v>35</v>
      </c>
      <c r="N83" s="110"/>
      <c r="O83" s="110"/>
      <c r="P83" s="110" t="str">
        <f t="shared" si="12"/>
        <v/>
      </c>
      <c r="Q83" s="110"/>
      <c r="R83" s="110"/>
      <c r="S83" s="110">
        <f t="shared" si="13"/>
        <v>30</v>
      </c>
      <c r="T83" s="110"/>
      <c r="U83" s="110"/>
      <c r="V83" s="110" t="str">
        <f t="shared" si="14"/>
        <v/>
      </c>
      <c r="W83" s="110"/>
      <c r="X83" s="110"/>
      <c r="Y83" s="110" t="str">
        <f t="shared" si="15"/>
        <v/>
      </c>
      <c r="Z83" s="110"/>
      <c r="AA83" s="110"/>
      <c r="AB83" s="110" t="str">
        <f t="shared" si="16"/>
        <v/>
      </c>
      <c r="AC83" s="110"/>
      <c r="AD83" s="110"/>
      <c r="AE83" s="110">
        <f t="shared" si="17"/>
        <v>85</v>
      </c>
      <c r="AF83" s="110"/>
      <c r="AG83" s="110"/>
    </row>
    <row r="84" spans="1:33" ht="12" customHeight="1" x14ac:dyDescent="0.55000000000000004">
      <c r="A84" s="23" t="s">
        <v>16</v>
      </c>
      <c r="B84" s="60"/>
      <c r="C84" s="60"/>
      <c r="D84" s="61"/>
      <c r="E84" s="24" t="s">
        <v>51</v>
      </c>
      <c r="F84" s="68"/>
      <c r="G84" s="79">
        <f t="shared" si="9"/>
        <v>60</v>
      </c>
      <c r="H84" s="79"/>
      <c r="I84" s="79"/>
      <c r="J84" s="79">
        <f t="shared" si="10"/>
        <v>25</v>
      </c>
      <c r="K84" s="79"/>
      <c r="L84" s="79"/>
      <c r="M84" s="79">
        <f t="shared" si="11"/>
        <v>15</v>
      </c>
      <c r="N84" s="79"/>
      <c r="O84" s="79"/>
      <c r="P84" s="79" t="str">
        <f t="shared" si="12"/>
        <v/>
      </c>
      <c r="Q84" s="79"/>
      <c r="R84" s="79"/>
      <c r="S84" s="79">
        <f t="shared" si="13"/>
        <v>30</v>
      </c>
      <c r="T84" s="79"/>
      <c r="U84" s="79"/>
      <c r="V84" s="79" t="str">
        <f t="shared" si="14"/>
        <v/>
      </c>
      <c r="W84" s="79"/>
      <c r="X84" s="79"/>
      <c r="Y84" s="79" t="str">
        <f t="shared" si="15"/>
        <v/>
      </c>
      <c r="Z84" s="79"/>
      <c r="AA84" s="79"/>
      <c r="AB84" s="79" t="str">
        <f t="shared" si="16"/>
        <v/>
      </c>
      <c r="AC84" s="79"/>
      <c r="AD84" s="79"/>
      <c r="AE84" s="79">
        <f t="shared" si="17"/>
        <v>130</v>
      </c>
      <c r="AF84" s="79"/>
      <c r="AG84" s="79"/>
    </row>
    <row r="85" spans="1:33" ht="12" customHeight="1" x14ac:dyDescent="0.55000000000000004">
      <c r="A85" s="62"/>
      <c r="B85" s="63"/>
      <c r="C85" s="63"/>
      <c r="D85" s="64"/>
      <c r="E85" s="24" t="s">
        <v>52</v>
      </c>
      <c r="F85" s="68"/>
      <c r="G85" s="79">
        <f t="shared" si="9"/>
        <v>15</v>
      </c>
      <c r="H85" s="79"/>
      <c r="I85" s="79"/>
      <c r="J85" s="79">
        <f t="shared" si="10"/>
        <v>10</v>
      </c>
      <c r="K85" s="79"/>
      <c r="L85" s="79"/>
      <c r="M85" s="79">
        <f t="shared" si="11"/>
        <v>10</v>
      </c>
      <c r="N85" s="79"/>
      <c r="O85" s="79"/>
      <c r="P85" s="79" t="str">
        <f t="shared" si="12"/>
        <v/>
      </c>
      <c r="Q85" s="79"/>
      <c r="R85" s="79"/>
      <c r="S85" s="79" t="str">
        <f t="shared" si="13"/>
        <v/>
      </c>
      <c r="T85" s="79"/>
      <c r="U85" s="79"/>
      <c r="V85" s="79" t="str">
        <f t="shared" si="14"/>
        <v/>
      </c>
      <c r="W85" s="79"/>
      <c r="X85" s="79"/>
      <c r="Y85" s="79" t="str">
        <f t="shared" si="15"/>
        <v/>
      </c>
      <c r="Z85" s="79"/>
      <c r="AA85" s="79"/>
      <c r="AB85" s="79" t="str">
        <f t="shared" si="16"/>
        <v/>
      </c>
      <c r="AC85" s="79"/>
      <c r="AD85" s="79"/>
      <c r="AE85" s="79">
        <f t="shared" si="17"/>
        <v>35</v>
      </c>
      <c r="AF85" s="79"/>
      <c r="AG85" s="79"/>
    </row>
    <row r="86" spans="1:33" ht="12" customHeight="1" x14ac:dyDescent="0.55000000000000004">
      <c r="A86" s="65"/>
      <c r="B86" s="66"/>
      <c r="C86" s="66"/>
      <c r="D86" s="67"/>
      <c r="E86" s="24" t="s">
        <v>53</v>
      </c>
      <c r="F86" s="68"/>
      <c r="G86" s="79">
        <f t="shared" si="9"/>
        <v>15</v>
      </c>
      <c r="H86" s="79"/>
      <c r="I86" s="79"/>
      <c r="J86" s="79">
        <f t="shared" si="10"/>
        <v>60</v>
      </c>
      <c r="K86" s="79"/>
      <c r="L86" s="79"/>
      <c r="M86" s="79">
        <f t="shared" si="11"/>
        <v>65</v>
      </c>
      <c r="N86" s="79"/>
      <c r="O86" s="79"/>
      <c r="P86" s="79" t="str">
        <f t="shared" si="12"/>
        <v/>
      </c>
      <c r="Q86" s="79"/>
      <c r="R86" s="79"/>
      <c r="S86" s="79">
        <f t="shared" si="13"/>
        <v>60</v>
      </c>
      <c r="T86" s="79"/>
      <c r="U86" s="79"/>
      <c r="V86" s="79" t="str">
        <f t="shared" si="14"/>
        <v/>
      </c>
      <c r="W86" s="79"/>
      <c r="X86" s="79"/>
      <c r="Y86" s="79">
        <f t="shared" si="15"/>
        <v>45</v>
      </c>
      <c r="Z86" s="79"/>
      <c r="AA86" s="79"/>
      <c r="AB86" s="79" t="str">
        <f t="shared" si="16"/>
        <v/>
      </c>
      <c r="AC86" s="79"/>
      <c r="AD86" s="79"/>
      <c r="AE86" s="79">
        <f t="shared" si="17"/>
        <v>245</v>
      </c>
      <c r="AF86" s="79"/>
      <c r="AG86" s="79"/>
    </row>
    <row r="87" spans="1:33" ht="12" customHeight="1" x14ac:dyDescent="0.55000000000000004">
      <c r="A87" s="85" t="s">
        <v>17</v>
      </c>
      <c r="B87" s="86"/>
      <c r="C87" s="86"/>
      <c r="D87" s="87"/>
      <c r="E87" s="94" t="s">
        <v>51</v>
      </c>
      <c r="F87" s="95"/>
      <c r="G87" s="110">
        <f t="shared" si="9"/>
        <v>5</v>
      </c>
      <c r="H87" s="110"/>
      <c r="I87" s="110"/>
      <c r="J87" s="110">
        <f t="shared" si="10"/>
        <v>25</v>
      </c>
      <c r="K87" s="110"/>
      <c r="L87" s="110"/>
      <c r="M87" s="110">
        <f t="shared" si="11"/>
        <v>10</v>
      </c>
      <c r="N87" s="110"/>
      <c r="O87" s="110"/>
      <c r="P87" s="110" t="str">
        <f t="shared" si="12"/>
        <v/>
      </c>
      <c r="Q87" s="110"/>
      <c r="R87" s="110"/>
      <c r="S87" s="110" t="str">
        <f t="shared" si="13"/>
        <v/>
      </c>
      <c r="T87" s="110"/>
      <c r="U87" s="110"/>
      <c r="V87" s="110" t="str">
        <f t="shared" si="14"/>
        <v/>
      </c>
      <c r="W87" s="110"/>
      <c r="X87" s="110"/>
      <c r="Y87" s="110">
        <f t="shared" si="15"/>
        <v>30</v>
      </c>
      <c r="Z87" s="110"/>
      <c r="AA87" s="110"/>
      <c r="AB87" s="110" t="str">
        <f t="shared" si="16"/>
        <v/>
      </c>
      <c r="AC87" s="110"/>
      <c r="AD87" s="110"/>
      <c r="AE87" s="110">
        <f t="shared" si="17"/>
        <v>70</v>
      </c>
      <c r="AF87" s="110"/>
      <c r="AG87" s="110"/>
    </row>
    <row r="88" spans="1:33" ht="12" customHeight="1" x14ac:dyDescent="0.55000000000000004">
      <c r="A88" s="88"/>
      <c r="B88" s="89"/>
      <c r="C88" s="89"/>
      <c r="D88" s="90"/>
      <c r="E88" s="94" t="s">
        <v>52</v>
      </c>
      <c r="F88" s="95"/>
      <c r="G88" s="110">
        <f t="shared" si="9"/>
        <v>175</v>
      </c>
      <c r="H88" s="110"/>
      <c r="I88" s="110"/>
      <c r="J88" s="110">
        <f t="shared" si="10"/>
        <v>10</v>
      </c>
      <c r="K88" s="110"/>
      <c r="L88" s="110"/>
      <c r="M88" s="110">
        <f t="shared" si="11"/>
        <v>15</v>
      </c>
      <c r="N88" s="110"/>
      <c r="O88" s="110"/>
      <c r="P88" s="110" t="str">
        <f t="shared" si="12"/>
        <v/>
      </c>
      <c r="Q88" s="110"/>
      <c r="R88" s="110"/>
      <c r="S88" s="110" t="str">
        <f t="shared" si="13"/>
        <v/>
      </c>
      <c r="T88" s="110"/>
      <c r="U88" s="110"/>
      <c r="V88" s="110" t="str">
        <f t="shared" si="14"/>
        <v/>
      </c>
      <c r="W88" s="110"/>
      <c r="X88" s="110"/>
      <c r="Y88" s="110">
        <f t="shared" si="15"/>
        <v>111</v>
      </c>
      <c r="Z88" s="110"/>
      <c r="AA88" s="110"/>
      <c r="AB88" s="110" t="str">
        <f t="shared" si="16"/>
        <v/>
      </c>
      <c r="AC88" s="110"/>
      <c r="AD88" s="110"/>
      <c r="AE88" s="110">
        <f t="shared" si="17"/>
        <v>311</v>
      </c>
      <c r="AF88" s="110"/>
      <c r="AG88" s="110"/>
    </row>
    <row r="89" spans="1:33" ht="12" customHeight="1" x14ac:dyDescent="0.55000000000000004">
      <c r="A89" s="91"/>
      <c r="B89" s="92"/>
      <c r="C89" s="92"/>
      <c r="D89" s="93"/>
      <c r="E89" s="94" t="s">
        <v>53</v>
      </c>
      <c r="F89" s="95"/>
      <c r="G89" s="110" t="str">
        <f t="shared" si="9"/>
        <v/>
      </c>
      <c r="H89" s="110"/>
      <c r="I89" s="110"/>
      <c r="J89" s="110">
        <f t="shared" si="10"/>
        <v>60</v>
      </c>
      <c r="K89" s="110"/>
      <c r="L89" s="110"/>
      <c r="M89" s="110">
        <f t="shared" si="11"/>
        <v>15</v>
      </c>
      <c r="N89" s="110"/>
      <c r="O89" s="110"/>
      <c r="P89" s="110" t="str">
        <f t="shared" si="12"/>
        <v/>
      </c>
      <c r="Q89" s="110"/>
      <c r="R89" s="110"/>
      <c r="S89" s="110">
        <f t="shared" si="13"/>
        <v>84</v>
      </c>
      <c r="T89" s="110"/>
      <c r="U89" s="110"/>
      <c r="V89" s="110" t="str">
        <f t="shared" si="14"/>
        <v/>
      </c>
      <c r="W89" s="110"/>
      <c r="X89" s="110"/>
      <c r="Y89" s="110">
        <f t="shared" si="15"/>
        <v>123</v>
      </c>
      <c r="Z89" s="110"/>
      <c r="AA89" s="110"/>
      <c r="AB89" s="110" t="str">
        <f t="shared" si="16"/>
        <v/>
      </c>
      <c r="AC89" s="110"/>
      <c r="AD89" s="110"/>
      <c r="AE89" s="110">
        <f t="shared" si="17"/>
        <v>282</v>
      </c>
      <c r="AF89" s="110"/>
      <c r="AG89" s="110"/>
    </row>
    <row r="90" spans="1:33" ht="12" customHeight="1" x14ac:dyDescent="0.55000000000000004">
      <c r="A90" s="23" t="s">
        <v>18</v>
      </c>
      <c r="B90" s="60"/>
      <c r="C90" s="60"/>
      <c r="D90" s="61"/>
      <c r="E90" s="24" t="s">
        <v>51</v>
      </c>
      <c r="F90" s="68"/>
      <c r="G90" s="79" t="str">
        <f t="shared" si="9"/>
        <v/>
      </c>
      <c r="H90" s="79"/>
      <c r="I90" s="79"/>
      <c r="J90" s="79">
        <f t="shared" si="10"/>
        <v>60</v>
      </c>
      <c r="K90" s="79"/>
      <c r="L90" s="79"/>
      <c r="M90" s="79">
        <f t="shared" si="11"/>
        <v>10</v>
      </c>
      <c r="N90" s="79"/>
      <c r="O90" s="79"/>
      <c r="P90" s="79" t="str">
        <f t="shared" si="12"/>
        <v/>
      </c>
      <c r="Q90" s="79"/>
      <c r="R90" s="79"/>
      <c r="S90" s="79">
        <f t="shared" si="13"/>
        <v>24</v>
      </c>
      <c r="T90" s="79"/>
      <c r="U90" s="79"/>
      <c r="V90" s="79" t="str">
        <f t="shared" si="14"/>
        <v/>
      </c>
      <c r="W90" s="79"/>
      <c r="X90" s="79"/>
      <c r="Y90" s="79">
        <f t="shared" si="15"/>
        <v>102</v>
      </c>
      <c r="Z90" s="79"/>
      <c r="AA90" s="79"/>
      <c r="AB90" s="79" t="str">
        <f t="shared" si="16"/>
        <v/>
      </c>
      <c r="AC90" s="79"/>
      <c r="AD90" s="79"/>
      <c r="AE90" s="79">
        <f t="shared" si="17"/>
        <v>196</v>
      </c>
      <c r="AF90" s="79"/>
      <c r="AG90" s="79"/>
    </row>
    <row r="91" spans="1:33" ht="12" customHeight="1" x14ac:dyDescent="0.55000000000000004">
      <c r="A91" s="62"/>
      <c r="B91" s="63"/>
      <c r="C91" s="63"/>
      <c r="D91" s="64"/>
      <c r="E91" s="24" t="s">
        <v>52</v>
      </c>
      <c r="F91" s="68"/>
      <c r="G91" s="79" t="str">
        <f t="shared" si="9"/>
        <v/>
      </c>
      <c r="H91" s="79"/>
      <c r="I91" s="79"/>
      <c r="J91" s="79">
        <f t="shared" si="10"/>
        <v>75</v>
      </c>
      <c r="K91" s="79"/>
      <c r="L91" s="79"/>
      <c r="M91" s="79">
        <f t="shared" si="11"/>
        <v>50</v>
      </c>
      <c r="N91" s="79"/>
      <c r="O91" s="79"/>
      <c r="P91" s="79" t="str">
        <f t="shared" si="12"/>
        <v/>
      </c>
      <c r="Q91" s="79"/>
      <c r="R91" s="79"/>
      <c r="S91" s="79">
        <f t="shared" si="13"/>
        <v>24</v>
      </c>
      <c r="T91" s="79"/>
      <c r="U91" s="79"/>
      <c r="V91" s="79" t="str">
        <f t="shared" si="14"/>
        <v/>
      </c>
      <c r="W91" s="79"/>
      <c r="X91" s="79"/>
      <c r="Y91" s="79">
        <f t="shared" si="15"/>
        <v>21</v>
      </c>
      <c r="Z91" s="79"/>
      <c r="AA91" s="79"/>
      <c r="AB91" s="79" t="str">
        <f t="shared" si="16"/>
        <v/>
      </c>
      <c r="AC91" s="79"/>
      <c r="AD91" s="79"/>
      <c r="AE91" s="79">
        <f t="shared" si="17"/>
        <v>170</v>
      </c>
      <c r="AF91" s="79"/>
      <c r="AG91" s="79"/>
    </row>
    <row r="92" spans="1:33" ht="12" customHeight="1" x14ac:dyDescent="0.55000000000000004">
      <c r="A92" s="65"/>
      <c r="B92" s="66"/>
      <c r="C92" s="66"/>
      <c r="D92" s="67"/>
      <c r="E92" s="24" t="s">
        <v>53</v>
      </c>
      <c r="F92" s="68"/>
      <c r="G92" s="79" t="str">
        <f t="shared" si="9"/>
        <v/>
      </c>
      <c r="H92" s="79"/>
      <c r="I92" s="79"/>
      <c r="J92" s="79">
        <f t="shared" si="10"/>
        <v>50</v>
      </c>
      <c r="K92" s="79"/>
      <c r="L92" s="79"/>
      <c r="M92" s="79">
        <f t="shared" si="11"/>
        <v>175</v>
      </c>
      <c r="N92" s="79"/>
      <c r="O92" s="79"/>
      <c r="P92" s="79">
        <f t="shared" si="12"/>
        <v>30</v>
      </c>
      <c r="Q92" s="79"/>
      <c r="R92" s="79"/>
      <c r="S92" s="79">
        <f t="shared" si="13"/>
        <v>60</v>
      </c>
      <c r="T92" s="79"/>
      <c r="U92" s="79"/>
      <c r="V92" s="79">
        <f t="shared" si="14"/>
        <v>36</v>
      </c>
      <c r="W92" s="79"/>
      <c r="X92" s="79"/>
      <c r="Y92" s="79">
        <f t="shared" si="15"/>
        <v>9</v>
      </c>
      <c r="Z92" s="79"/>
      <c r="AA92" s="79"/>
      <c r="AB92" s="79" t="str">
        <f t="shared" si="16"/>
        <v/>
      </c>
      <c r="AC92" s="79"/>
      <c r="AD92" s="79"/>
      <c r="AE92" s="79">
        <f t="shared" si="17"/>
        <v>360</v>
      </c>
      <c r="AF92" s="79"/>
      <c r="AG92" s="79"/>
    </row>
    <row r="93" spans="1:33" ht="12" customHeight="1" x14ac:dyDescent="0.55000000000000004">
      <c r="A93" s="85" t="s">
        <v>19</v>
      </c>
      <c r="B93" s="86"/>
      <c r="C93" s="86"/>
      <c r="D93" s="87"/>
      <c r="E93" s="94" t="s">
        <v>51</v>
      </c>
      <c r="F93" s="95"/>
      <c r="G93" s="110">
        <f t="shared" si="9"/>
        <v>55</v>
      </c>
      <c r="H93" s="110"/>
      <c r="I93" s="110"/>
      <c r="J93" s="110">
        <f t="shared" si="10"/>
        <v>60</v>
      </c>
      <c r="K93" s="110"/>
      <c r="L93" s="110"/>
      <c r="M93" s="110" t="str">
        <f t="shared" si="11"/>
        <v/>
      </c>
      <c r="N93" s="110"/>
      <c r="O93" s="110"/>
      <c r="P93" s="110" t="str">
        <f t="shared" si="12"/>
        <v/>
      </c>
      <c r="Q93" s="110"/>
      <c r="R93" s="110"/>
      <c r="S93" s="110" t="str">
        <f t="shared" si="13"/>
        <v/>
      </c>
      <c r="T93" s="110"/>
      <c r="U93" s="110"/>
      <c r="V93" s="110">
        <f t="shared" si="14"/>
        <v>24</v>
      </c>
      <c r="W93" s="110"/>
      <c r="X93" s="110"/>
      <c r="Y93" s="110">
        <f t="shared" si="15"/>
        <v>9</v>
      </c>
      <c r="Z93" s="110"/>
      <c r="AA93" s="110"/>
      <c r="AB93" s="110" t="str">
        <f t="shared" si="16"/>
        <v/>
      </c>
      <c r="AC93" s="110"/>
      <c r="AD93" s="110"/>
      <c r="AE93" s="110">
        <f t="shared" si="17"/>
        <v>148</v>
      </c>
      <c r="AF93" s="110"/>
      <c r="AG93" s="110"/>
    </row>
    <row r="94" spans="1:33" ht="12" customHeight="1" x14ac:dyDescent="0.55000000000000004">
      <c r="A94" s="88"/>
      <c r="B94" s="89"/>
      <c r="C94" s="89"/>
      <c r="D94" s="90"/>
      <c r="E94" s="94" t="s">
        <v>52</v>
      </c>
      <c r="F94" s="95"/>
      <c r="G94" s="110" t="str">
        <f t="shared" si="9"/>
        <v/>
      </c>
      <c r="H94" s="110"/>
      <c r="I94" s="110"/>
      <c r="J94" s="110" t="str">
        <f t="shared" si="10"/>
        <v/>
      </c>
      <c r="K94" s="110"/>
      <c r="L94" s="110"/>
      <c r="M94" s="110">
        <f t="shared" si="11"/>
        <v>55</v>
      </c>
      <c r="N94" s="110"/>
      <c r="O94" s="110"/>
      <c r="P94" s="110" t="str">
        <f t="shared" si="12"/>
        <v/>
      </c>
      <c r="Q94" s="110"/>
      <c r="R94" s="110"/>
      <c r="S94" s="110" t="str">
        <f t="shared" si="13"/>
        <v/>
      </c>
      <c r="T94" s="110"/>
      <c r="U94" s="110"/>
      <c r="V94" s="110">
        <f t="shared" si="14"/>
        <v>30</v>
      </c>
      <c r="W94" s="110"/>
      <c r="X94" s="110"/>
      <c r="Y94" s="110">
        <f t="shared" si="15"/>
        <v>9</v>
      </c>
      <c r="Z94" s="110"/>
      <c r="AA94" s="110"/>
      <c r="AB94" s="110" t="str">
        <f t="shared" si="16"/>
        <v/>
      </c>
      <c r="AC94" s="110"/>
      <c r="AD94" s="110"/>
      <c r="AE94" s="110">
        <f t="shared" si="17"/>
        <v>94</v>
      </c>
      <c r="AF94" s="110"/>
      <c r="AG94" s="110"/>
    </row>
    <row r="95" spans="1:33" ht="12" customHeight="1" x14ac:dyDescent="0.55000000000000004">
      <c r="A95" s="91"/>
      <c r="B95" s="92"/>
      <c r="C95" s="92"/>
      <c r="D95" s="93"/>
      <c r="E95" s="94" t="s">
        <v>53</v>
      </c>
      <c r="F95" s="95"/>
      <c r="G95" s="110" t="str">
        <f t="shared" si="9"/>
        <v/>
      </c>
      <c r="H95" s="110"/>
      <c r="I95" s="110"/>
      <c r="J95" s="110" t="str">
        <f t="shared" si="10"/>
        <v/>
      </c>
      <c r="K95" s="110"/>
      <c r="L95" s="110"/>
      <c r="M95" s="110" t="str">
        <f t="shared" si="11"/>
        <v/>
      </c>
      <c r="N95" s="110"/>
      <c r="O95" s="110"/>
      <c r="P95" s="110" t="str">
        <f t="shared" si="12"/>
        <v/>
      </c>
      <c r="Q95" s="110"/>
      <c r="R95" s="110"/>
      <c r="S95" s="110" t="str">
        <f t="shared" si="13"/>
        <v/>
      </c>
      <c r="T95" s="110"/>
      <c r="U95" s="110"/>
      <c r="V95" s="110">
        <f t="shared" si="14"/>
        <v>30</v>
      </c>
      <c r="W95" s="110"/>
      <c r="X95" s="110"/>
      <c r="Y95" s="110">
        <f t="shared" si="15"/>
        <v>9</v>
      </c>
      <c r="Z95" s="110"/>
      <c r="AA95" s="110"/>
      <c r="AB95" s="110">
        <f t="shared" si="16"/>
        <v>63</v>
      </c>
      <c r="AC95" s="110"/>
      <c r="AD95" s="110"/>
      <c r="AE95" s="110">
        <f t="shared" si="17"/>
        <v>102</v>
      </c>
      <c r="AF95" s="110"/>
      <c r="AG95" s="110"/>
    </row>
    <row r="96" spans="1:33" ht="12" customHeight="1" x14ac:dyDescent="0.55000000000000004">
      <c r="A96" s="23" t="s">
        <v>20</v>
      </c>
      <c r="B96" s="60"/>
      <c r="C96" s="60"/>
      <c r="D96" s="61"/>
      <c r="E96" s="24" t="s">
        <v>51</v>
      </c>
      <c r="F96" s="68"/>
      <c r="G96" s="79" t="str">
        <f t="shared" si="9"/>
        <v/>
      </c>
      <c r="H96" s="79"/>
      <c r="I96" s="79"/>
      <c r="J96" s="79" t="str">
        <f t="shared" si="10"/>
        <v/>
      </c>
      <c r="K96" s="79"/>
      <c r="L96" s="79"/>
      <c r="M96" s="79" t="str">
        <f t="shared" si="11"/>
        <v/>
      </c>
      <c r="N96" s="79"/>
      <c r="O96" s="79"/>
      <c r="P96" s="79" t="str">
        <f t="shared" si="12"/>
        <v/>
      </c>
      <c r="Q96" s="79"/>
      <c r="R96" s="79"/>
      <c r="S96" s="79" t="str">
        <f t="shared" si="13"/>
        <v/>
      </c>
      <c r="T96" s="79"/>
      <c r="U96" s="79"/>
      <c r="V96" s="79">
        <f t="shared" si="14"/>
        <v>102</v>
      </c>
      <c r="W96" s="79"/>
      <c r="X96" s="79"/>
      <c r="Y96" s="79">
        <f t="shared" si="15"/>
        <v>9</v>
      </c>
      <c r="Z96" s="79"/>
      <c r="AA96" s="79"/>
      <c r="AB96" s="79">
        <f t="shared" si="16"/>
        <v>39</v>
      </c>
      <c r="AC96" s="79"/>
      <c r="AD96" s="79"/>
      <c r="AE96" s="79">
        <f t="shared" si="17"/>
        <v>150</v>
      </c>
      <c r="AF96" s="79"/>
      <c r="AG96" s="79"/>
    </row>
    <row r="97" spans="1:33" ht="12" customHeight="1" x14ac:dyDescent="0.55000000000000004">
      <c r="A97" s="62"/>
      <c r="B97" s="63"/>
      <c r="C97" s="63"/>
      <c r="D97" s="64"/>
      <c r="E97" s="24" t="s">
        <v>52</v>
      </c>
      <c r="F97" s="68"/>
      <c r="G97" s="79" t="str">
        <f t="shared" si="9"/>
        <v/>
      </c>
      <c r="H97" s="79"/>
      <c r="I97" s="79"/>
      <c r="J97" s="79" t="str">
        <f t="shared" si="10"/>
        <v/>
      </c>
      <c r="K97" s="79"/>
      <c r="L97" s="79"/>
      <c r="M97" s="79" t="str">
        <f t="shared" si="11"/>
        <v/>
      </c>
      <c r="N97" s="79"/>
      <c r="O97" s="79"/>
      <c r="P97" s="79" t="str">
        <f t="shared" si="12"/>
        <v/>
      </c>
      <c r="Q97" s="79"/>
      <c r="R97" s="79"/>
      <c r="S97" s="79" t="str">
        <f t="shared" si="13"/>
        <v/>
      </c>
      <c r="T97" s="79"/>
      <c r="U97" s="79"/>
      <c r="V97" s="79" t="str">
        <f t="shared" si="14"/>
        <v/>
      </c>
      <c r="W97" s="79"/>
      <c r="X97" s="79"/>
      <c r="Y97" s="79" t="str">
        <f t="shared" si="15"/>
        <v/>
      </c>
      <c r="Z97" s="79"/>
      <c r="AA97" s="79"/>
      <c r="AB97" s="79">
        <f t="shared" si="16"/>
        <v>501</v>
      </c>
      <c r="AC97" s="79"/>
      <c r="AD97" s="79"/>
      <c r="AE97" s="79">
        <f t="shared" si="17"/>
        <v>501</v>
      </c>
      <c r="AF97" s="79"/>
      <c r="AG97" s="79"/>
    </row>
    <row r="98" spans="1:33" ht="12" customHeight="1" x14ac:dyDescent="0.55000000000000004">
      <c r="A98" s="65"/>
      <c r="B98" s="66"/>
      <c r="C98" s="66"/>
      <c r="D98" s="67"/>
      <c r="E98" s="24" t="s">
        <v>53</v>
      </c>
      <c r="F98" s="68"/>
      <c r="G98" s="79" t="str">
        <f t="shared" si="9"/>
        <v/>
      </c>
      <c r="H98" s="79"/>
      <c r="I98" s="79"/>
      <c r="J98" s="79" t="str">
        <f t="shared" si="10"/>
        <v/>
      </c>
      <c r="K98" s="79"/>
      <c r="L98" s="79"/>
      <c r="M98" s="79" t="str">
        <f t="shared" si="11"/>
        <v/>
      </c>
      <c r="N98" s="79"/>
      <c r="O98" s="79"/>
      <c r="P98" s="79" t="str">
        <f t="shared" si="12"/>
        <v/>
      </c>
      <c r="Q98" s="79"/>
      <c r="R98" s="79"/>
      <c r="S98" s="79">
        <f t="shared" si="13"/>
        <v>120</v>
      </c>
      <c r="T98" s="79"/>
      <c r="U98" s="79"/>
      <c r="V98" s="79" t="str">
        <f t="shared" si="14"/>
        <v/>
      </c>
      <c r="W98" s="79"/>
      <c r="X98" s="79"/>
      <c r="Y98" s="79">
        <f t="shared" si="15"/>
        <v>342</v>
      </c>
      <c r="Z98" s="79"/>
      <c r="AA98" s="79"/>
      <c r="AB98" s="79">
        <f t="shared" si="16"/>
        <v>6</v>
      </c>
      <c r="AC98" s="79"/>
      <c r="AD98" s="79"/>
      <c r="AE98" s="79">
        <f t="shared" si="17"/>
        <v>468</v>
      </c>
      <c r="AF98" s="79"/>
      <c r="AG98" s="79"/>
    </row>
    <row r="99" spans="1:33" ht="12" customHeight="1" x14ac:dyDescent="0.55000000000000004">
      <c r="A99" s="85" t="s">
        <v>21</v>
      </c>
      <c r="B99" s="86"/>
      <c r="C99" s="86"/>
      <c r="D99" s="87"/>
      <c r="E99" s="94" t="s">
        <v>51</v>
      </c>
      <c r="F99" s="95"/>
      <c r="G99" s="110" t="str">
        <f t="shared" si="9"/>
        <v/>
      </c>
      <c r="H99" s="110"/>
      <c r="I99" s="110"/>
      <c r="J99" s="110" t="str">
        <f t="shared" si="10"/>
        <v/>
      </c>
      <c r="K99" s="110"/>
      <c r="L99" s="110"/>
      <c r="M99" s="110" t="str">
        <f t="shared" si="11"/>
        <v/>
      </c>
      <c r="N99" s="110"/>
      <c r="O99" s="110"/>
      <c r="P99" s="110" t="str">
        <f t="shared" si="12"/>
        <v/>
      </c>
      <c r="Q99" s="110"/>
      <c r="R99" s="110"/>
      <c r="S99" s="110" t="str">
        <f t="shared" si="13"/>
        <v/>
      </c>
      <c r="T99" s="110"/>
      <c r="U99" s="110"/>
      <c r="V99" s="110" t="str">
        <f t="shared" si="14"/>
        <v/>
      </c>
      <c r="W99" s="110"/>
      <c r="X99" s="110"/>
      <c r="Y99" s="110" t="str">
        <f t="shared" si="15"/>
        <v/>
      </c>
      <c r="Z99" s="110"/>
      <c r="AA99" s="110"/>
      <c r="AB99" s="110" t="str">
        <f t="shared" si="16"/>
        <v/>
      </c>
      <c r="AC99" s="110"/>
      <c r="AD99" s="110"/>
      <c r="AE99" s="110" t="str">
        <f t="shared" si="17"/>
        <v/>
      </c>
      <c r="AF99" s="110"/>
      <c r="AG99" s="110"/>
    </row>
    <row r="100" spans="1:33" ht="12" customHeight="1" x14ac:dyDescent="0.55000000000000004">
      <c r="A100" s="88"/>
      <c r="B100" s="89"/>
      <c r="C100" s="89"/>
      <c r="D100" s="90"/>
      <c r="E100" s="94" t="s">
        <v>52</v>
      </c>
      <c r="F100" s="95"/>
      <c r="G100" s="110" t="str">
        <f t="shared" si="9"/>
        <v/>
      </c>
      <c r="H100" s="110"/>
      <c r="I100" s="110"/>
      <c r="J100" s="110" t="str">
        <f t="shared" si="10"/>
        <v/>
      </c>
      <c r="K100" s="110"/>
      <c r="L100" s="110"/>
      <c r="M100" s="110" t="str">
        <f t="shared" si="11"/>
        <v/>
      </c>
      <c r="N100" s="110"/>
      <c r="O100" s="110"/>
      <c r="P100" s="110" t="str">
        <f t="shared" si="12"/>
        <v/>
      </c>
      <c r="Q100" s="110"/>
      <c r="R100" s="110"/>
      <c r="S100" s="110" t="str">
        <f t="shared" si="13"/>
        <v/>
      </c>
      <c r="T100" s="110"/>
      <c r="U100" s="110"/>
      <c r="V100" s="110" t="str">
        <f t="shared" si="14"/>
        <v/>
      </c>
      <c r="W100" s="110"/>
      <c r="X100" s="110"/>
      <c r="Y100" s="110" t="str">
        <f t="shared" si="15"/>
        <v/>
      </c>
      <c r="Z100" s="110"/>
      <c r="AA100" s="110"/>
      <c r="AB100" s="110" t="str">
        <f t="shared" si="16"/>
        <v/>
      </c>
      <c r="AC100" s="110"/>
      <c r="AD100" s="110"/>
      <c r="AE100" s="110" t="str">
        <f t="shared" si="17"/>
        <v/>
      </c>
      <c r="AF100" s="110"/>
      <c r="AG100" s="110"/>
    </row>
    <row r="101" spans="1:33" ht="12" customHeight="1" x14ac:dyDescent="0.55000000000000004">
      <c r="A101" s="91"/>
      <c r="B101" s="92"/>
      <c r="C101" s="92"/>
      <c r="D101" s="93"/>
      <c r="E101" s="94" t="s">
        <v>53</v>
      </c>
      <c r="F101" s="95"/>
      <c r="G101" s="110" t="str">
        <f t="shared" si="9"/>
        <v/>
      </c>
      <c r="H101" s="110"/>
      <c r="I101" s="110"/>
      <c r="J101" s="110" t="str">
        <f t="shared" si="10"/>
        <v/>
      </c>
      <c r="K101" s="110"/>
      <c r="L101" s="110"/>
      <c r="M101" s="110" t="str">
        <f t="shared" si="11"/>
        <v/>
      </c>
      <c r="N101" s="110"/>
      <c r="O101" s="110"/>
      <c r="P101" s="110" t="str">
        <f t="shared" si="12"/>
        <v/>
      </c>
      <c r="Q101" s="110"/>
      <c r="R101" s="110"/>
      <c r="S101" s="110" t="str">
        <f t="shared" si="13"/>
        <v/>
      </c>
      <c r="T101" s="110"/>
      <c r="U101" s="110"/>
      <c r="V101" s="110" t="str">
        <f t="shared" si="14"/>
        <v/>
      </c>
      <c r="W101" s="110"/>
      <c r="X101" s="110"/>
      <c r="Y101" s="110">
        <f t="shared" si="15"/>
        <v>342</v>
      </c>
      <c r="Z101" s="110"/>
      <c r="AA101" s="110"/>
      <c r="AB101" s="110" t="str">
        <f t="shared" si="16"/>
        <v/>
      </c>
      <c r="AC101" s="110"/>
      <c r="AD101" s="110"/>
      <c r="AE101" s="110">
        <f t="shared" si="17"/>
        <v>342</v>
      </c>
      <c r="AF101" s="110"/>
      <c r="AG101" s="110"/>
    </row>
    <row r="102" spans="1:33" ht="12" customHeight="1" x14ac:dyDescent="0.55000000000000004">
      <c r="A102" s="24" t="s">
        <v>57</v>
      </c>
      <c r="B102" s="80"/>
      <c r="C102" s="80"/>
      <c r="D102" s="80"/>
      <c r="E102" s="80"/>
      <c r="F102" s="68"/>
      <c r="G102" s="96">
        <f>IF(SUM(G66:I101)=0,"",SUM(G66:I101))</f>
        <v>860</v>
      </c>
      <c r="H102" s="97"/>
      <c r="I102" s="98"/>
      <c r="J102" s="96">
        <f t="shared" ref="J102" si="18">IF(SUM(J66:L101)=0,"",SUM(J66:L101))</f>
        <v>1095</v>
      </c>
      <c r="K102" s="97"/>
      <c r="L102" s="98"/>
      <c r="M102" s="96">
        <f t="shared" ref="M102" si="19">IF(SUM(M66:O101)=0,"",SUM(M66:O101))</f>
        <v>930</v>
      </c>
      <c r="N102" s="97"/>
      <c r="O102" s="98"/>
      <c r="P102" s="96">
        <f t="shared" ref="P102" si="20">IF(SUM(P66:R101)=0,"",SUM(P66:R101))</f>
        <v>108</v>
      </c>
      <c r="Q102" s="97"/>
      <c r="R102" s="98"/>
      <c r="S102" s="96">
        <f t="shared" ref="S102" si="21">IF(SUM(S66:U101)=0,"",SUM(S66:U101))</f>
        <v>708</v>
      </c>
      <c r="T102" s="97"/>
      <c r="U102" s="98"/>
      <c r="V102" s="96">
        <f t="shared" ref="V102" si="22">IF(SUM(V66:X101)=0,"",SUM(V66:X101))</f>
        <v>336</v>
      </c>
      <c r="W102" s="97"/>
      <c r="X102" s="98"/>
      <c r="Y102" s="96">
        <f t="shared" ref="Y102" si="23">IF(SUM(Y66:AA101)=0,"",SUM(Y66:AA101))</f>
        <v>2544</v>
      </c>
      <c r="Z102" s="97"/>
      <c r="AA102" s="98"/>
      <c r="AB102" s="96">
        <f t="shared" ref="AB102" si="24">IF(SUM(AB66:AD101)=0,"",SUM(AB66:AD101))</f>
        <v>1638.9</v>
      </c>
      <c r="AC102" s="97"/>
      <c r="AD102" s="98"/>
      <c r="AE102" s="96">
        <f t="shared" ref="AE102" si="25">IF(SUM(AE66:AG101)=0,"",SUM(AE66:AG101))</f>
        <v>8219.9</v>
      </c>
      <c r="AF102" s="97"/>
      <c r="AG102" s="98"/>
    </row>
    <row r="103" spans="1:33" ht="12" customHeight="1" x14ac:dyDescent="0.55000000000000004">
      <c r="A103" s="15"/>
      <c r="B103" s="15"/>
      <c r="C103" s="15"/>
      <c r="D103" s="15"/>
      <c r="E103" s="15"/>
      <c r="F103" s="15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</row>
    <row r="104" spans="1:33" ht="11" customHeight="1" x14ac:dyDescent="0.55000000000000004">
      <c r="A104" s="2" t="s">
        <v>61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</row>
    <row r="105" spans="1:33" ht="11" customHeight="1" x14ac:dyDescent="0.55000000000000004">
      <c r="A105" s="124" t="s">
        <v>62</v>
      </c>
      <c r="B105" s="103"/>
      <c r="C105" s="103"/>
      <c r="D105" s="103"/>
      <c r="E105" s="103"/>
      <c r="F105" s="103" t="s">
        <v>63</v>
      </c>
      <c r="G105" s="103"/>
      <c r="H105" s="103"/>
      <c r="I105" s="103" t="s">
        <v>64</v>
      </c>
      <c r="J105" s="103" t="s">
        <v>65</v>
      </c>
      <c r="K105" s="103"/>
      <c r="L105" s="103"/>
      <c r="M105" s="103"/>
      <c r="N105" s="103"/>
      <c r="O105" s="103"/>
      <c r="P105" s="103"/>
      <c r="Q105" s="103"/>
      <c r="R105" s="103" t="s">
        <v>66</v>
      </c>
      <c r="S105" s="103"/>
      <c r="T105" s="103"/>
      <c r="U105" s="103"/>
      <c r="V105" s="103" t="s">
        <v>162</v>
      </c>
      <c r="W105" s="103"/>
      <c r="X105" s="103"/>
      <c r="Y105" s="103"/>
      <c r="Z105" s="118" t="s">
        <v>67</v>
      </c>
      <c r="AA105" s="103" t="s">
        <v>68</v>
      </c>
      <c r="AB105" s="103"/>
      <c r="AC105" s="103"/>
      <c r="AD105" s="120"/>
    </row>
    <row r="106" spans="1:33" ht="11" customHeight="1" x14ac:dyDescent="0.55000000000000004">
      <c r="A106" s="125"/>
      <c r="B106" s="117"/>
      <c r="C106" s="117"/>
      <c r="D106" s="117"/>
      <c r="E106" s="117"/>
      <c r="F106" s="117"/>
      <c r="G106" s="117"/>
      <c r="H106" s="117"/>
      <c r="I106" s="105"/>
      <c r="J106" s="117" t="s">
        <v>69</v>
      </c>
      <c r="K106" s="117"/>
      <c r="L106" s="117"/>
      <c r="M106" s="117"/>
      <c r="N106" s="117" t="s">
        <v>70</v>
      </c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9"/>
      <c r="AA106" s="105"/>
      <c r="AB106" s="105"/>
      <c r="AC106" s="105"/>
      <c r="AD106" s="121"/>
    </row>
    <row r="107" spans="1:33" ht="11" customHeight="1" x14ac:dyDescent="0.55000000000000004">
      <c r="A107" s="122" t="s">
        <v>164</v>
      </c>
      <c r="B107" s="122"/>
      <c r="C107" s="122"/>
      <c r="D107" s="122"/>
      <c r="E107" s="122"/>
      <c r="F107" s="122" t="s">
        <v>155</v>
      </c>
      <c r="G107" s="122"/>
      <c r="H107" s="122"/>
      <c r="I107" s="9">
        <v>1</v>
      </c>
      <c r="J107" s="123">
        <v>20000000</v>
      </c>
      <c r="K107" s="123"/>
      <c r="L107" s="123"/>
      <c r="M107" s="123"/>
      <c r="N107" s="123">
        <f>IF(J107*I107=0,"",J107*I107)</f>
        <v>20000000</v>
      </c>
      <c r="O107" s="123"/>
      <c r="P107" s="123"/>
      <c r="Q107" s="123"/>
      <c r="R107" s="123"/>
      <c r="S107" s="123"/>
      <c r="T107" s="123"/>
      <c r="U107" s="123"/>
      <c r="V107" s="123">
        <f t="shared" ref="V107:V135" si="26">IF(N107-R107=0,"",N107-R107)</f>
        <v>20000000</v>
      </c>
      <c r="W107" s="123"/>
      <c r="X107" s="123"/>
      <c r="Y107" s="123"/>
      <c r="Z107" s="9">
        <v>17</v>
      </c>
      <c r="AA107" s="126">
        <f>IF(V107/Z107=0,"",V107/Z107)</f>
        <v>1176470.5882352942</v>
      </c>
      <c r="AB107" s="126"/>
      <c r="AC107" s="126"/>
      <c r="AD107" s="126"/>
    </row>
    <row r="108" spans="1:33" ht="11" customHeight="1" x14ac:dyDescent="0.55000000000000004">
      <c r="A108" s="122" t="s">
        <v>71</v>
      </c>
      <c r="B108" s="122"/>
      <c r="C108" s="122"/>
      <c r="D108" s="122"/>
      <c r="E108" s="122"/>
      <c r="F108" s="122" t="s">
        <v>72</v>
      </c>
      <c r="G108" s="122"/>
      <c r="H108" s="122"/>
      <c r="I108" s="9">
        <v>2</v>
      </c>
      <c r="J108" s="123">
        <v>2322000</v>
      </c>
      <c r="K108" s="123"/>
      <c r="L108" s="123"/>
      <c r="M108" s="123"/>
      <c r="N108" s="123">
        <f t="shared" ref="N108:N138" si="27">IF(J108*I108=0,"",J108*I108)</f>
        <v>4644000</v>
      </c>
      <c r="O108" s="123"/>
      <c r="P108" s="123"/>
      <c r="Q108" s="123"/>
      <c r="R108" s="123"/>
      <c r="S108" s="123"/>
      <c r="T108" s="123"/>
      <c r="U108" s="123"/>
      <c r="V108" s="123">
        <f t="shared" si="26"/>
        <v>4644000</v>
      </c>
      <c r="W108" s="123"/>
      <c r="X108" s="123"/>
      <c r="Y108" s="123"/>
      <c r="Z108" s="9">
        <v>10</v>
      </c>
      <c r="AA108" s="126">
        <f t="shared" ref="AA108:AA138" si="28">IF(V108/Z108=0,"",V108/Z108)</f>
        <v>464400</v>
      </c>
      <c r="AB108" s="126"/>
      <c r="AC108" s="126"/>
      <c r="AD108" s="126"/>
    </row>
    <row r="109" spans="1:33" ht="11" customHeight="1" x14ac:dyDescent="0.55000000000000004">
      <c r="A109" s="122" t="s">
        <v>73</v>
      </c>
      <c r="B109" s="122"/>
      <c r="C109" s="122"/>
      <c r="D109" s="122"/>
      <c r="E109" s="122"/>
      <c r="F109" s="122" t="s">
        <v>74</v>
      </c>
      <c r="G109" s="122"/>
      <c r="H109" s="122"/>
      <c r="I109" s="9">
        <v>1</v>
      </c>
      <c r="J109" s="123">
        <v>7078500</v>
      </c>
      <c r="K109" s="123"/>
      <c r="L109" s="123"/>
      <c r="M109" s="123"/>
      <c r="N109" s="123">
        <f t="shared" si="27"/>
        <v>7078500</v>
      </c>
      <c r="O109" s="123"/>
      <c r="P109" s="123"/>
      <c r="Q109" s="123"/>
      <c r="R109" s="123"/>
      <c r="S109" s="123"/>
      <c r="T109" s="123"/>
      <c r="U109" s="123"/>
      <c r="V109" s="123">
        <f t="shared" si="26"/>
        <v>7078500</v>
      </c>
      <c r="W109" s="123"/>
      <c r="X109" s="123"/>
      <c r="Y109" s="123"/>
      <c r="Z109" s="9">
        <v>7</v>
      </c>
      <c r="AA109" s="126">
        <f t="shared" si="28"/>
        <v>1011214.2857142857</v>
      </c>
      <c r="AB109" s="126"/>
      <c r="AC109" s="126"/>
      <c r="AD109" s="126"/>
    </row>
    <row r="110" spans="1:33" ht="11" customHeight="1" x14ac:dyDescent="0.55000000000000004">
      <c r="A110" s="122" t="s">
        <v>75</v>
      </c>
      <c r="B110" s="122"/>
      <c r="C110" s="122"/>
      <c r="D110" s="122"/>
      <c r="E110" s="122"/>
      <c r="F110" s="122" t="s">
        <v>76</v>
      </c>
      <c r="G110" s="122"/>
      <c r="H110" s="122"/>
      <c r="I110" s="9">
        <v>1</v>
      </c>
      <c r="J110" s="123">
        <v>680200</v>
      </c>
      <c r="K110" s="123"/>
      <c r="L110" s="123"/>
      <c r="M110" s="123"/>
      <c r="N110" s="123">
        <f t="shared" si="27"/>
        <v>680200</v>
      </c>
      <c r="O110" s="123"/>
      <c r="P110" s="123"/>
      <c r="Q110" s="123"/>
      <c r="R110" s="123"/>
      <c r="S110" s="123"/>
      <c r="T110" s="123"/>
      <c r="U110" s="123"/>
      <c r="V110" s="123">
        <f t="shared" si="26"/>
        <v>680200</v>
      </c>
      <c r="W110" s="123"/>
      <c r="X110" s="123"/>
      <c r="Y110" s="123"/>
      <c r="Z110" s="9">
        <v>7</v>
      </c>
      <c r="AA110" s="126">
        <f t="shared" si="28"/>
        <v>97171.428571428565</v>
      </c>
      <c r="AB110" s="126"/>
      <c r="AC110" s="126"/>
      <c r="AD110" s="126"/>
    </row>
    <row r="111" spans="1:33" ht="11" customHeight="1" x14ac:dyDescent="0.55000000000000004">
      <c r="A111" s="122" t="s">
        <v>77</v>
      </c>
      <c r="B111" s="122"/>
      <c r="C111" s="122"/>
      <c r="D111" s="122"/>
      <c r="E111" s="122"/>
      <c r="F111" s="122" t="s">
        <v>78</v>
      </c>
      <c r="G111" s="122"/>
      <c r="H111" s="122"/>
      <c r="I111" s="9">
        <v>1</v>
      </c>
      <c r="J111" s="123">
        <v>676500</v>
      </c>
      <c r="K111" s="123"/>
      <c r="L111" s="123"/>
      <c r="M111" s="123"/>
      <c r="N111" s="123">
        <f t="shared" si="27"/>
        <v>676500</v>
      </c>
      <c r="O111" s="123"/>
      <c r="P111" s="123"/>
      <c r="Q111" s="123"/>
      <c r="R111" s="123"/>
      <c r="S111" s="123"/>
      <c r="T111" s="123"/>
      <c r="U111" s="123"/>
      <c r="V111" s="123">
        <f t="shared" si="26"/>
        <v>676500</v>
      </c>
      <c r="W111" s="123"/>
      <c r="X111" s="123"/>
      <c r="Y111" s="123"/>
      <c r="Z111" s="9">
        <v>7</v>
      </c>
      <c r="AA111" s="126">
        <f t="shared" si="28"/>
        <v>96642.857142857145</v>
      </c>
      <c r="AB111" s="126"/>
      <c r="AC111" s="126"/>
      <c r="AD111" s="126"/>
    </row>
    <row r="112" spans="1:33" ht="11" customHeight="1" x14ac:dyDescent="0.55000000000000004">
      <c r="A112" s="122" t="s">
        <v>79</v>
      </c>
      <c r="B112" s="122"/>
      <c r="C112" s="122"/>
      <c r="D112" s="122"/>
      <c r="E112" s="122"/>
      <c r="F112" s="122" t="s">
        <v>80</v>
      </c>
      <c r="G112" s="122"/>
      <c r="H112" s="122"/>
      <c r="I112" s="9">
        <v>1</v>
      </c>
      <c r="J112" s="123">
        <v>487300</v>
      </c>
      <c r="K112" s="123"/>
      <c r="L112" s="123"/>
      <c r="M112" s="123"/>
      <c r="N112" s="123">
        <f t="shared" si="27"/>
        <v>487300</v>
      </c>
      <c r="O112" s="123"/>
      <c r="P112" s="123"/>
      <c r="Q112" s="123"/>
      <c r="R112" s="123"/>
      <c r="S112" s="123"/>
      <c r="T112" s="123"/>
      <c r="U112" s="123"/>
      <c r="V112" s="123">
        <f t="shared" si="26"/>
        <v>487300</v>
      </c>
      <c r="W112" s="123"/>
      <c r="X112" s="123"/>
      <c r="Y112" s="123"/>
      <c r="Z112" s="9">
        <v>7</v>
      </c>
      <c r="AA112" s="126">
        <f t="shared" si="28"/>
        <v>69614.28571428571</v>
      </c>
      <c r="AB112" s="126"/>
      <c r="AC112" s="126"/>
      <c r="AD112" s="126"/>
    </row>
    <row r="113" spans="1:30" ht="11" customHeight="1" x14ac:dyDescent="0.55000000000000004">
      <c r="A113" s="122" t="s">
        <v>81</v>
      </c>
      <c r="B113" s="122"/>
      <c r="C113" s="122"/>
      <c r="D113" s="122"/>
      <c r="E113" s="122"/>
      <c r="F113" s="122" t="s">
        <v>82</v>
      </c>
      <c r="G113" s="122"/>
      <c r="H113" s="122"/>
      <c r="I113" s="9">
        <v>1</v>
      </c>
      <c r="J113" s="123">
        <v>3174200</v>
      </c>
      <c r="K113" s="123"/>
      <c r="L113" s="123"/>
      <c r="M113" s="123"/>
      <c r="N113" s="123">
        <f t="shared" si="27"/>
        <v>3174200</v>
      </c>
      <c r="O113" s="123"/>
      <c r="P113" s="123"/>
      <c r="Q113" s="123"/>
      <c r="R113" s="123"/>
      <c r="S113" s="123"/>
      <c r="T113" s="123"/>
      <c r="U113" s="123"/>
      <c r="V113" s="123">
        <f t="shared" si="26"/>
        <v>3174200</v>
      </c>
      <c r="W113" s="123"/>
      <c r="X113" s="123"/>
      <c r="Y113" s="123"/>
      <c r="Z113" s="9">
        <v>7</v>
      </c>
      <c r="AA113" s="126">
        <f t="shared" si="28"/>
        <v>453457.14285714284</v>
      </c>
      <c r="AB113" s="126"/>
      <c r="AC113" s="126"/>
      <c r="AD113" s="126"/>
    </row>
    <row r="114" spans="1:30" ht="11" customHeight="1" x14ac:dyDescent="0.55000000000000004">
      <c r="A114" s="122" t="s">
        <v>83</v>
      </c>
      <c r="B114" s="122"/>
      <c r="C114" s="122"/>
      <c r="D114" s="122"/>
      <c r="E114" s="122"/>
      <c r="F114" s="122" t="s">
        <v>84</v>
      </c>
      <c r="G114" s="122"/>
      <c r="H114" s="122"/>
      <c r="I114" s="10">
        <v>0.33</v>
      </c>
      <c r="J114" s="123">
        <v>4494380</v>
      </c>
      <c r="K114" s="123"/>
      <c r="L114" s="123"/>
      <c r="M114" s="123"/>
      <c r="N114" s="123">
        <f t="shared" si="27"/>
        <v>1483145.4000000001</v>
      </c>
      <c r="O114" s="123"/>
      <c r="P114" s="123"/>
      <c r="Q114" s="123"/>
      <c r="R114" s="123"/>
      <c r="S114" s="123"/>
      <c r="T114" s="123"/>
      <c r="U114" s="123"/>
      <c r="V114" s="123">
        <f t="shared" si="26"/>
        <v>1483145.4000000001</v>
      </c>
      <c r="W114" s="123"/>
      <c r="X114" s="123"/>
      <c r="Y114" s="123"/>
      <c r="Z114" s="9">
        <v>7</v>
      </c>
      <c r="AA114" s="126">
        <f t="shared" si="28"/>
        <v>211877.9142857143</v>
      </c>
      <c r="AB114" s="126"/>
      <c r="AC114" s="126"/>
      <c r="AD114" s="126"/>
    </row>
    <row r="115" spans="1:30" ht="11" customHeight="1" x14ac:dyDescent="0.55000000000000004">
      <c r="A115" s="122" t="s">
        <v>93</v>
      </c>
      <c r="B115" s="122"/>
      <c r="C115" s="122"/>
      <c r="D115" s="122"/>
      <c r="E115" s="122"/>
      <c r="F115" s="122" t="s">
        <v>94</v>
      </c>
      <c r="G115" s="122"/>
      <c r="H115" s="122"/>
      <c r="I115" s="9">
        <v>1</v>
      </c>
      <c r="J115" s="123">
        <v>821700</v>
      </c>
      <c r="K115" s="123"/>
      <c r="L115" s="123"/>
      <c r="M115" s="123"/>
      <c r="N115" s="123">
        <f t="shared" si="27"/>
        <v>821700</v>
      </c>
      <c r="O115" s="123"/>
      <c r="P115" s="123"/>
      <c r="Q115" s="123"/>
      <c r="R115" s="123"/>
      <c r="S115" s="123"/>
      <c r="T115" s="123"/>
      <c r="U115" s="123"/>
      <c r="V115" s="123">
        <f t="shared" si="26"/>
        <v>821700</v>
      </c>
      <c r="W115" s="123"/>
      <c r="X115" s="123"/>
      <c r="Y115" s="123"/>
      <c r="Z115" s="9">
        <v>7</v>
      </c>
      <c r="AA115" s="126">
        <f t="shared" si="28"/>
        <v>117385.71428571429</v>
      </c>
      <c r="AB115" s="126"/>
      <c r="AC115" s="126"/>
      <c r="AD115" s="126"/>
    </row>
    <row r="116" spans="1:30" ht="11" customHeight="1" x14ac:dyDescent="0.55000000000000004">
      <c r="A116" s="122" t="s">
        <v>85</v>
      </c>
      <c r="B116" s="122"/>
      <c r="C116" s="122"/>
      <c r="D116" s="122"/>
      <c r="E116" s="122"/>
      <c r="F116" s="122" t="s">
        <v>86</v>
      </c>
      <c r="G116" s="122"/>
      <c r="H116" s="122"/>
      <c r="I116" s="9">
        <v>1</v>
      </c>
      <c r="J116" s="123">
        <v>7045500</v>
      </c>
      <c r="K116" s="123"/>
      <c r="L116" s="123"/>
      <c r="M116" s="123"/>
      <c r="N116" s="123">
        <f t="shared" si="27"/>
        <v>7045500</v>
      </c>
      <c r="O116" s="123"/>
      <c r="P116" s="123"/>
      <c r="Q116" s="123"/>
      <c r="R116" s="123"/>
      <c r="S116" s="123"/>
      <c r="T116" s="123"/>
      <c r="U116" s="123"/>
      <c r="V116" s="123">
        <f t="shared" si="26"/>
        <v>7045500</v>
      </c>
      <c r="W116" s="123"/>
      <c r="X116" s="123"/>
      <c r="Y116" s="123"/>
      <c r="Z116" s="9">
        <v>7</v>
      </c>
      <c r="AA116" s="126">
        <f t="shared" si="28"/>
        <v>1006500</v>
      </c>
      <c r="AB116" s="126"/>
      <c r="AC116" s="126"/>
      <c r="AD116" s="126"/>
    </row>
    <row r="117" spans="1:30" ht="11" customHeight="1" x14ac:dyDescent="0.55000000000000004">
      <c r="A117" s="122" t="s">
        <v>87</v>
      </c>
      <c r="B117" s="122"/>
      <c r="C117" s="122"/>
      <c r="D117" s="122"/>
      <c r="E117" s="122"/>
      <c r="F117" s="122" t="s">
        <v>88</v>
      </c>
      <c r="G117" s="122"/>
      <c r="H117" s="122"/>
      <c r="I117" s="9">
        <v>2</v>
      </c>
      <c r="J117" s="123">
        <v>2481600</v>
      </c>
      <c r="K117" s="123"/>
      <c r="L117" s="123"/>
      <c r="M117" s="123"/>
      <c r="N117" s="123">
        <f t="shared" si="27"/>
        <v>4963200</v>
      </c>
      <c r="O117" s="123"/>
      <c r="P117" s="123"/>
      <c r="Q117" s="123"/>
      <c r="R117" s="123"/>
      <c r="S117" s="123"/>
      <c r="T117" s="123"/>
      <c r="U117" s="123"/>
      <c r="V117" s="123">
        <f t="shared" si="26"/>
        <v>4963200</v>
      </c>
      <c r="W117" s="123"/>
      <c r="X117" s="123"/>
      <c r="Y117" s="123"/>
      <c r="Z117" s="9">
        <v>7</v>
      </c>
      <c r="AA117" s="126">
        <f t="shared" si="28"/>
        <v>709028.57142857148</v>
      </c>
      <c r="AB117" s="126"/>
      <c r="AC117" s="126"/>
      <c r="AD117" s="126"/>
    </row>
    <row r="118" spans="1:30" ht="11" customHeight="1" x14ac:dyDescent="0.55000000000000004">
      <c r="A118" s="122" t="s">
        <v>89</v>
      </c>
      <c r="B118" s="122"/>
      <c r="C118" s="122"/>
      <c r="D118" s="122"/>
      <c r="E118" s="122"/>
      <c r="F118" s="122" t="s">
        <v>90</v>
      </c>
      <c r="G118" s="122"/>
      <c r="H118" s="122"/>
      <c r="I118" s="9">
        <v>1</v>
      </c>
      <c r="J118" s="123">
        <v>1090100</v>
      </c>
      <c r="K118" s="123"/>
      <c r="L118" s="123"/>
      <c r="M118" s="123"/>
      <c r="N118" s="123">
        <f t="shared" si="27"/>
        <v>1090100</v>
      </c>
      <c r="O118" s="123"/>
      <c r="P118" s="123"/>
      <c r="Q118" s="123"/>
      <c r="R118" s="123"/>
      <c r="S118" s="123"/>
      <c r="T118" s="123"/>
      <c r="U118" s="123"/>
      <c r="V118" s="123">
        <f t="shared" si="26"/>
        <v>1090100</v>
      </c>
      <c r="W118" s="123"/>
      <c r="X118" s="123"/>
      <c r="Y118" s="123"/>
      <c r="Z118" s="9">
        <v>7</v>
      </c>
      <c r="AA118" s="126">
        <f t="shared" si="28"/>
        <v>155728.57142857142</v>
      </c>
      <c r="AB118" s="126"/>
      <c r="AC118" s="126"/>
      <c r="AD118" s="126"/>
    </row>
    <row r="119" spans="1:30" ht="11" customHeight="1" x14ac:dyDescent="0.55000000000000004">
      <c r="A119" s="122" t="s">
        <v>91</v>
      </c>
      <c r="B119" s="122"/>
      <c r="C119" s="122"/>
      <c r="D119" s="122"/>
      <c r="E119" s="122"/>
      <c r="F119" s="122" t="s">
        <v>92</v>
      </c>
      <c r="G119" s="122"/>
      <c r="H119" s="122"/>
      <c r="I119" s="9">
        <v>1</v>
      </c>
      <c r="J119" s="123">
        <v>331100</v>
      </c>
      <c r="K119" s="123"/>
      <c r="L119" s="123"/>
      <c r="M119" s="123"/>
      <c r="N119" s="123">
        <f t="shared" si="27"/>
        <v>331100</v>
      </c>
      <c r="O119" s="123"/>
      <c r="P119" s="123"/>
      <c r="Q119" s="123"/>
      <c r="R119" s="123"/>
      <c r="S119" s="123"/>
      <c r="T119" s="123"/>
      <c r="U119" s="123"/>
      <c r="V119" s="123">
        <f t="shared" si="26"/>
        <v>331100</v>
      </c>
      <c r="W119" s="123"/>
      <c r="X119" s="123"/>
      <c r="Y119" s="123"/>
      <c r="Z119" s="9">
        <v>7</v>
      </c>
      <c r="AA119" s="126">
        <f t="shared" si="28"/>
        <v>47300</v>
      </c>
      <c r="AB119" s="126"/>
      <c r="AC119" s="126"/>
      <c r="AD119" s="126"/>
    </row>
    <row r="120" spans="1:30" ht="11" customHeight="1" x14ac:dyDescent="0.55000000000000004">
      <c r="A120" s="122" t="s">
        <v>156</v>
      </c>
      <c r="B120" s="122"/>
      <c r="C120" s="122"/>
      <c r="D120" s="122"/>
      <c r="E120" s="122"/>
      <c r="F120" s="122" t="s">
        <v>157</v>
      </c>
      <c r="G120" s="122"/>
      <c r="H120" s="122"/>
      <c r="I120" s="9">
        <v>1</v>
      </c>
      <c r="J120" s="123">
        <v>5186500</v>
      </c>
      <c r="K120" s="123"/>
      <c r="L120" s="123"/>
      <c r="M120" s="123"/>
      <c r="N120" s="123">
        <f t="shared" si="27"/>
        <v>5186500</v>
      </c>
      <c r="O120" s="123"/>
      <c r="P120" s="123"/>
      <c r="Q120" s="123"/>
      <c r="R120" s="123">
        <v>1728000</v>
      </c>
      <c r="S120" s="123"/>
      <c r="T120" s="123"/>
      <c r="U120" s="123"/>
      <c r="V120" s="123">
        <f t="shared" si="26"/>
        <v>3458500</v>
      </c>
      <c r="W120" s="123"/>
      <c r="X120" s="123"/>
      <c r="Y120" s="123"/>
      <c r="Z120" s="9">
        <v>7</v>
      </c>
      <c r="AA120" s="126">
        <f t="shared" si="28"/>
        <v>494071.42857142858</v>
      </c>
      <c r="AB120" s="126"/>
      <c r="AC120" s="126"/>
      <c r="AD120" s="126"/>
    </row>
    <row r="121" spans="1:30" ht="11" customHeight="1" x14ac:dyDescent="0.55000000000000004">
      <c r="A121" s="122" t="s">
        <v>95</v>
      </c>
      <c r="B121" s="122"/>
      <c r="C121" s="122"/>
      <c r="D121" s="122"/>
      <c r="E121" s="122"/>
      <c r="F121" s="122" t="s">
        <v>96</v>
      </c>
      <c r="G121" s="122"/>
      <c r="H121" s="122"/>
      <c r="I121" s="9">
        <v>1</v>
      </c>
      <c r="J121" s="123">
        <v>528000</v>
      </c>
      <c r="K121" s="123"/>
      <c r="L121" s="123"/>
      <c r="M121" s="123"/>
      <c r="N121" s="123">
        <f t="shared" si="27"/>
        <v>528000</v>
      </c>
      <c r="O121" s="123"/>
      <c r="P121" s="123"/>
      <c r="Q121" s="123"/>
      <c r="R121" s="123">
        <v>176000</v>
      </c>
      <c r="S121" s="123"/>
      <c r="T121" s="123"/>
      <c r="U121" s="123"/>
      <c r="V121" s="123">
        <f t="shared" si="26"/>
        <v>352000</v>
      </c>
      <c r="W121" s="123"/>
      <c r="X121" s="123"/>
      <c r="Y121" s="123"/>
      <c r="Z121" s="9">
        <v>7</v>
      </c>
      <c r="AA121" s="126">
        <f t="shared" si="28"/>
        <v>50285.714285714283</v>
      </c>
      <c r="AB121" s="126"/>
      <c r="AC121" s="126"/>
      <c r="AD121" s="126"/>
    </row>
    <row r="122" spans="1:30" ht="11" customHeight="1" x14ac:dyDescent="0.55000000000000004">
      <c r="A122" s="122" t="s">
        <v>158</v>
      </c>
      <c r="B122" s="122"/>
      <c r="C122" s="122"/>
      <c r="D122" s="122"/>
      <c r="E122" s="122"/>
      <c r="F122" s="122" t="s">
        <v>159</v>
      </c>
      <c r="G122" s="122"/>
      <c r="H122" s="122"/>
      <c r="I122" s="9">
        <v>1</v>
      </c>
      <c r="J122" s="123">
        <v>806300</v>
      </c>
      <c r="K122" s="123"/>
      <c r="L122" s="123"/>
      <c r="M122" s="123"/>
      <c r="N122" s="123">
        <f t="shared" si="27"/>
        <v>806300</v>
      </c>
      <c r="O122" s="123"/>
      <c r="P122" s="123"/>
      <c r="Q122" s="123"/>
      <c r="R122" s="123"/>
      <c r="S122" s="123"/>
      <c r="T122" s="123"/>
      <c r="U122" s="123"/>
      <c r="V122" s="123">
        <f t="shared" si="26"/>
        <v>806300</v>
      </c>
      <c r="W122" s="123"/>
      <c r="X122" s="123"/>
      <c r="Y122" s="123"/>
      <c r="Z122" s="9">
        <v>7</v>
      </c>
      <c r="AA122" s="126">
        <f t="shared" si="28"/>
        <v>115185.71428571429</v>
      </c>
      <c r="AB122" s="126"/>
      <c r="AC122" s="126"/>
      <c r="AD122" s="126"/>
    </row>
    <row r="123" spans="1:30" ht="11" customHeight="1" x14ac:dyDescent="0.55000000000000004">
      <c r="A123" s="122" t="s">
        <v>160</v>
      </c>
      <c r="B123" s="122"/>
      <c r="C123" s="122"/>
      <c r="D123" s="122"/>
      <c r="E123" s="122"/>
      <c r="F123" s="122" t="s">
        <v>161</v>
      </c>
      <c r="G123" s="122"/>
      <c r="H123" s="122"/>
      <c r="I123" s="9">
        <v>1</v>
      </c>
      <c r="J123" s="123">
        <v>9647000</v>
      </c>
      <c r="K123" s="123"/>
      <c r="L123" s="123"/>
      <c r="M123" s="123"/>
      <c r="N123" s="123">
        <f t="shared" si="27"/>
        <v>9647000</v>
      </c>
      <c r="O123" s="123"/>
      <c r="P123" s="123"/>
      <c r="Q123" s="123"/>
      <c r="R123" s="123"/>
      <c r="S123" s="123"/>
      <c r="T123" s="123"/>
      <c r="U123" s="123"/>
      <c r="V123" s="123">
        <f t="shared" si="26"/>
        <v>9647000</v>
      </c>
      <c r="W123" s="123"/>
      <c r="X123" s="123"/>
      <c r="Y123" s="123"/>
      <c r="Z123" s="9">
        <v>7</v>
      </c>
      <c r="AA123" s="126">
        <f t="shared" si="28"/>
        <v>1378142.857142857</v>
      </c>
      <c r="AB123" s="126"/>
      <c r="AC123" s="126"/>
      <c r="AD123" s="126"/>
    </row>
    <row r="124" spans="1:30" ht="11" customHeight="1" x14ac:dyDescent="0.55000000000000004">
      <c r="A124" s="122" t="s">
        <v>97</v>
      </c>
      <c r="B124" s="122"/>
      <c r="C124" s="122"/>
      <c r="D124" s="122"/>
      <c r="E124" s="122"/>
      <c r="F124" s="122" t="s">
        <v>98</v>
      </c>
      <c r="G124" s="122"/>
      <c r="H124" s="122"/>
      <c r="I124" s="9">
        <v>1</v>
      </c>
      <c r="J124" s="123">
        <v>1799000</v>
      </c>
      <c r="K124" s="123"/>
      <c r="L124" s="123"/>
      <c r="M124" s="123"/>
      <c r="N124" s="123">
        <f t="shared" si="27"/>
        <v>1799000</v>
      </c>
      <c r="O124" s="123"/>
      <c r="P124" s="123"/>
      <c r="Q124" s="123"/>
      <c r="R124" s="123">
        <v>599000</v>
      </c>
      <c r="S124" s="123"/>
      <c r="T124" s="123"/>
      <c r="U124" s="123"/>
      <c r="V124" s="123">
        <f t="shared" si="26"/>
        <v>1200000</v>
      </c>
      <c r="W124" s="123"/>
      <c r="X124" s="123"/>
      <c r="Y124" s="123"/>
      <c r="Z124" s="9">
        <v>7</v>
      </c>
      <c r="AA124" s="126">
        <f t="shared" si="28"/>
        <v>171428.57142857142</v>
      </c>
      <c r="AB124" s="126"/>
      <c r="AC124" s="126"/>
      <c r="AD124" s="126"/>
    </row>
    <row r="125" spans="1:30" ht="11" customHeight="1" x14ac:dyDescent="0.55000000000000004">
      <c r="A125" s="122" t="s">
        <v>99</v>
      </c>
      <c r="B125" s="122"/>
      <c r="C125" s="122"/>
      <c r="D125" s="122"/>
      <c r="E125" s="122"/>
      <c r="F125" s="122" t="s">
        <v>100</v>
      </c>
      <c r="G125" s="122"/>
      <c r="H125" s="122"/>
      <c r="I125" s="9">
        <v>2</v>
      </c>
      <c r="J125" s="123">
        <v>1307900</v>
      </c>
      <c r="K125" s="123"/>
      <c r="L125" s="123"/>
      <c r="M125" s="123"/>
      <c r="N125" s="123">
        <f t="shared" si="27"/>
        <v>2615800</v>
      </c>
      <c r="O125" s="123"/>
      <c r="P125" s="123"/>
      <c r="Q125" s="123"/>
      <c r="R125" s="123">
        <v>871000</v>
      </c>
      <c r="S125" s="123"/>
      <c r="T125" s="123"/>
      <c r="U125" s="123"/>
      <c r="V125" s="123">
        <f t="shared" si="26"/>
        <v>1744800</v>
      </c>
      <c r="W125" s="123"/>
      <c r="X125" s="123"/>
      <c r="Y125" s="123"/>
      <c r="Z125" s="9">
        <v>7</v>
      </c>
      <c r="AA125" s="126">
        <f t="shared" si="28"/>
        <v>249257.14285714287</v>
      </c>
      <c r="AB125" s="126"/>
      <c r="AC125" s="126"/>
      <c r="AD125" s="126"/>
    </row>
    <row r="126" spans="1:30" ht="11" customHeight="1" x14ac:dyDescent="0.55000000000000004">
      <c r="A126" s="122" t="s">
        <v>101</v>
      </c>
      <c r="B126" s="122"/>
      <c r="C126" s="122"/>
      <c r="D126" s="122"/>
      <c r="E126" s="122"/>
      <c r="F126" s="122" t="s">
        <v>102</v>
      </c>
      <c r="G126" s="122"/>
      <c r="H126" s="122"/>
      <c r="I126" s="9">
        <v>1</v>
      </c>
      <c r="J126" s="123">
        <v>1904000</v>
      </c>
      <c r="K126" s="123"/>
      <c r="L126" s="123"/>
      <c r="M126" s="123"/>
      <c r="N126" s="123">
        <f t="shared" si="27"/>
        <v>1904000</v>
      </c>
      <c r="O126" s="123"/>
      <c r="P126" s="123"/>
      <c r="Q126" s="123"/>
      <c r="R126" s="123">
        <v>634000</v>
      </c>
      <c r="S126" s="123"/>
      <c r="T126" s="123"/>
      <c r="U126" s="123"/>
      <c r="V126" s="123">
        <f t="shared" si="26"/>
        <v>1270000</v>
      </c>
      <c r="W126" s="123"/>
      <c r="X126" s="123"/>
      <c r="Y126" s="123"/>
      <c r="Z126" s="9">
        <v>7</v>
      </c>
      <c r="AA126" s="126">
        <f t="shared" si="28"/>
        <v>181428.57142857142</v>
      </c>
      <c r="AB126" s="126"/>
      <c r="AC126" s="126"/>
      <c r="AD126" s="126"/>
    </row>
    <row r="127" spans="1:30" ht="11" customHeight="1" x14ac:dyDescent="0.55000000000000004">
      <c r="A127" s="122" t="s">
        <v>103</v>
      </c>
      <c r="B127" s="122"/>
      <c r="C127" s="122"/>
      <c r="D127" s="122"/>
      <c r="E127" s="122"/>
      <c r="F127" s="122" t="s">
        <v>104</v>
      </c>
      <c r="G127" s="122"/>
      <c r="H127" s="122"/>
      <c r="I127" s="9">
        <v>1</v>
      </c>
      <c r="J127" s="123">
        <v>2849000</v>
      </c>
      <c r="K127" s="123"/>
      <c r="L127" s="123"/>
      <c r="M127" s="123"/>
      <c r="N127" s="123">
        <f t="shared" si="27"/>
        <v>2849000</v>
      </c>
      <c r="O127" s="123"/>
      <c r="P127" s="123"/>
      <c r="Q127" s="123"/>
      <c r="R127" s="123">
        <v>949000</v>
      </c>
      <c r="S127" s="123"/>
      <c r="T127" s="123"/>
      <c r="U127" s="123"/>
      <c r="V127" s="123">
        <f t="shared" si="26"/>
        <v>1900000</v>
      </c>
      <c r="W127" s="123"/>
      <c r="X127" s="123"/>
      <c r="Y127" s="123"/>
      <c r="Z127" s="9">
        <v>7</v>
      </c>
      <c r="AA127" s="126">
        <f t="shared" si="28"/>
        <v>271428.57142857142</v>
      </c>
      <c r="AB127" s="126"/>
      <c r="AC127" s="126"/>
      <c r="AD127" s="126"/>
    </row>
    <row r="128" spans="1:30" ht="11" customHeight="1" x14ac:dyDescent="0.55000000000000004">
      <c r="A128" s="122" t="s">
        <v>105</v>
      </c>
      <c r="B128" s="122"/>
      <c r="C128" s="122"/>
      <c r="D128" s="122"/>
      <c r="E128" s="122"/>
      <c r="F128" s="122" t="s">
        <v>106</v>
      </c>
      <c r="G128" s="122"/>
      <c r="H128" s="122"/>
      <c r="I128" s="9">
        <v>1</v>
      </c>
      <c r="J128" s="123">
        <v>616000</v>
      </c>
      <c r="K128" s="123"/>
      <c r="L128" s="123"/>
      <c r="M128" s="123"/>
      <c r="N128" s="123">
        <f t="shared" si="27"/>
        <v>616000</v>
      </c>
      <c r="O128" s="123"/>
      <c r="P128" s="123"/>
      <c r="Q128" s="123"/>
      <c r="R128" s="123">
        <v>205000</v>
      </c>
      <c r="S128" s="123"/>
      <c r="T128" s="123"/>
      <c r="U128" s="123"/>
      <c r="V128" s="123">
        <f t="shared" si="26"/>
        <v>411000</v>
      </c>
      <c r="W128" s="123"/>
      <c r="X128" s="123"/>
      <c r="Y128" s="123"/>
      <c r="Z128" s="9">
        <v>7</v>
      </c>
      <c r="AA128" s="126">
        <f t="shared" si="28"/>
        <v>58714.285714285717</v>
      </c>
      <c r="AB128" s="126"/>
      <c r="AC128" s="126"/>
      <c r="AD128" s="126"/>
    </row>
    <row r="129" spans="1:33" ht="11" customHeight="1" x14ac:dyDescent="0.55000000000000004">
      <c r="A129" s="122" t="s">
        <v>107</v>
      </c>
      <c r="B129" s="122"/>
      <c r="C129" s="122"/>
      <c r="D129" s="122"/>
      <c r="E129" s="122"/>
      <c r="F129" s="122" t="s">
        <v>108</v>
      </c>
      <c r="G129" s="122"/>
      <c r="H129" s="122"/>
      <c r="I129" s="9">
        <v>1</v>
      </c>
      <c r="J129" s="123">
        <v>1122000</v>
      </c>
      <c r="K129" s="123"/>
      <c r="L129" s="123"/>
      <c r="M129" s="123"/>
      <c r="N129" s="123">
        <f t="shared" si="27"/>
        <v>1122000</v>
      </c>
      <c r="O129" s="123"/>
      <c r="P129" s="123"/>
      <c r="Q129" s="123"/>
      <c r="R129" s="123">
        <v>374000</v>
      </c>
      <c r="S129" s="123"/>
      <c r="T129" s="123"/>
      <c r="U129" s="123"/>
      <c r="V129" s="123">
        <f t="shared" si="26"/>
        <v>748000</v>
      </c>
      <c r="W129" s="123"/>
      <c r="X129" s="123"/>
      <c r="Y129" s="123"/>
      <c r="Z129" s="9">
        <v>7</v>
      </c>
      <c r="AA129" s="126">
        <f t="shared" si="28"/>
        <v>106857.14285714286</v>
      </c>
      <c r="AB129" s="126"/>
      <c r="AC129" s="126"/>
      <c r="AD129" s="126"/>
    </row>
    <row r="130" spans="1:33" ht="11" customHeight="1" x14ac:dyDescent="0.55000000000000004">
      <c r="A130" s="122" t="s">
        <v>109</v>
      </c>
      <c r="B130" s="122"/>
      <c r="C130" s="122"/>
      <c r="D130" s="122"/>
      <c r="E130" s="122"/>
      <c r="F130" s="122" t="s">
        <v>110</v>
      </c>
      <c r="G130" s="122"/>
      <c r="H130" s="122"/>
      <c r="I130" s="9">
        <v>1</v>
      </c>
      <c r="J130" s="123">
        <v>792000</v>
      </c>
      <c r="K130" s="123"/>
      <c r="L130" s="123"/>
      <c r="M130" s="123"/>
      <c r="N130" s="123">
        <f t="shared" si="27"/>
        <v>792000</v>
      </c>
      <c r="O130" s="123"/>
      <c r="P130" s="123"/>
      <c r="Q130" s="123"/>
      <c r="R130" s="123">
        <v>264000</v>
      </c>
      <c r="S130" s="123"/>
      <c r="T130" s="123"/>
      <c r="U130" s="123"/>
      <c r="V130" s="123">
        <f t="shared" si="26"/>
        <v>528000</v>
      </c>
      <c r="W130" s="123"/>
      <c r="X130" s="123"/>
      <c r="Y130" s="123"/>
      <c r="Z130" s="9">
        <v>7</v>
      </c>
      <c r="AA130" s="126">
        <f t="shared" si="28"/>
        <v>75428.571428571435</v>
      </c>
      <c r="AB130" s="126"/>
      <c r="AC130" s="126"/>
      <c r="AD130" s="126"/>
    </row>
    <row r="131" spans="1:33" ht="11" customHeight="1" x14ac:dyDescent="0.55000000000000004">
      <c r="A131" s="122" t="s">
        <v>111</v>
      </c>
      <c r="B131" s="122"/>
      <c r="C131" s="122"/>
      <c r="D131" s="122"/>
      <c r="E131" s="122"/>
      <c r="F131" s="122" t="s">
        <v>112</v>
      </c>
      <c r="G131" s="122"/>
      <c r="H131" s="122"/>
      <c r="I131" s="9">
        <v>1</v>
      </c>
      <c r="J131" s="123">
        <v>1050200</v>
      </c>
      <c r="K131" s="123"/>
      <c r="L131" s="123"/>
      <c r="M131" s="123"/>
      <c r="N131" s="123">
        <f t="shared" si="27"/>
        <v>1050200</v>
      </c>
      <c r="O131" s="123"/>
      <c r="P131" s="123"/>
      <c r="Q131" s="123"/>
      <c r="R131" s="123">
        <v>350000</v>
      </c>
      <c r="S131" s="123"/>
      <c r="T131" s="123"/>
      <c r="U131" s="123"/>
      <c r="V131" s="123">
        <f t="shared" si="26"/>
        <v>700200</v>
      </c>
      <c r="W131" s="123"/>
      <c r="X131" s="123"/>
      <c r="Y131" s="123"/>
      <c r="Z131" s="9">
        <v>7</v>
      </c>
      <c r="AA131" s="126">
        <f t="shared" si="28"/>
        <v>100028.57142857143</v>
      </c>
      <c r="AB131" s="126"/>
      <c r="AC131" s="126"/>
      <c r="AD131" s="126"/>
    </row>
    <row r="132" spans="1:33" ht="11" customHeight="1" x14ac:dyDescent="0.55000000000000004">
      <c r="A132" s="122" t="s">
        <v>113</v>
      </c>
      <c r="B132" s="122"/>
      <c r="C132" s="122"/>
      <c r="D132" s="122"/>
      <c r="E132" s="122"/>
      <c r="F132" s="122" t="s">
        <v>114</v>
      </c>
      <c r="G132" s="122"/>
      <c r="H132" s="122"/>
      <c r="I132" s="9">
        <v>1</v>
      </c>
      <c r="J132" s="123">
        <v>3179000</v>
      </c>
      <c r="K132" s="123"/>
      <c r="L132" s="123"/>
      <c r="M132" s="123"/>
      <c r="N132" s="123">
        <f t="shared" si="27"/>
        <v>3179000</v>
      </c>
      <c r="O132" s="123"/>
      <c r="P132" s="123"/>
      <c r="Q132" s="123"/>
      <c r="R132" s="123">
        <v>1059000</v>
      </c>
      <c r="S132" s="123"/>
      <c r="T132" s="123"/>
      <c r="U132" s="123"/>
      <c r="V132" s="123">
        <f t="shared" si="26"/>
        <v>2120000</v>
      </c>
      <c r="W132" s="123"/>
      <c r="X132" s="123"/>
      <c r="Y132" s="123"/>
      <c r="Z132" s="9">
        <v>7</v>
      </c>
      <c r="AA132" s="126">
        <f t="shared" si="28"/>
        <v>302857.14285714284</v>
      </c>
      <c r="AB132" s="126"/>
      <c r="AC132" s="126"/>
      <c r="AD132" s="126"/>
    </row>
    <row r="133" spans="1:33" ht="11" customHeight="1" x14ac:dyDescent="0.55000000000000004">
      <c r="A133" s="122" t="s">
        <v>115</v>
      </c>
      <c r="B133" s="122"/>
      <c r="C133" s="122"/>
      <c r="D133" s="122"/>
      <c r="E133" s="122"/>
      <c r="F133" s="122" t="s">
        <v>116</v>
      </c>
      <c r="G133" s="122"/>
      <c r="H133" s="122"/>
      <c r="I133" s="9">
        <v>1</v>
      </c>
      <c r="J133" s="123">
        <v>377300</v>
      </c>
      <c r="K133" s="123"/>
      <c r="L133" s="123"/>
      <c r="M133" s="123"/>
      <c r="N133" s="123">
        <f t="shared" si="27"/>
        <v>377300</v>
      </c>
      <c r="O133" s="123"/>
      <c r="P133" s="123"/>
      <c r="Q133" s="123"/>
      <c r="R133" s="123"/>
      <c r="S133" s="123"/>
      <c r="T133" s="123"/>
      <c r="U133" s="123"/>
      <c r="V133" s="123">
        <f t="shared" si="26"/>
        <v>377300</v>
      </c>
      <c r="W133" s="123"/>
      <c r="X133" s="123"/>
      <c r="Y133" s="123"/>
      <c r="Z133" s="9">
        <v>7</v>
      </c>
      <c r="AA133" s="126">
        <f t="shared" si="28"/>
        <v>53900</v>
      </c>
      <c r="AB133" s="126"/>
      <c r="AC133" s="126"/>
      <c r="AD133" s="126"/>
    </row>
    <row r="134" spans="1:33" ht="11" customHeight="1" x14ac:dyDescent="0.55000000000000004">
      <c r="A134" s="127" t="s">
        <v>117</v>
      </c>
      <c r="B134" s="128"/>
      <c r="C134" s="128"/>
      <c r="D134" s="128"/>
      <c r="E134" s="129"/>
      <c r="F134" s="127" t="s">
        <v>118</v>
      </c>
      <c r="G134" s="128"/>
      <c r="H134" s="129"/>
      <c r="I134" s="9">
        <v>1</v>
      </c>
      <c r="J134" s="130">
        <v>4270200</v>
      </c>
      <c r="K134" s="131"/>
      <c r="L134" s="131"/>
      <c r="M134" s="132"/>
      <c r="N134" s="130">
        <f t="shared" si="27"/>
        <v>4270200</v>
      </c>
      <c r="O134" s="131"/>
      <c r="P134" s="131"/>
      <c r="Q134" s="132"/>
      <c r="R134" s="130">
        <v>1423000</v>
      </c>
      <c r="S134" s="131"/>
      <c r="T134" s="131"/>
      <c r="U134" s="132"/>
      <c r="V134" s="130">
        <f t="shared" si="26"/>
        <v>2847200</v>
      </c>
      <c r="W134" s="131"/>
      <c r="X134" s="131"/>
      <c r="Y134" s="132"/>
      <c r="Z134" s="9">
        <v>7</v>
      </c>
      <c r="AA134" s="126">
        <f t="shared" si="28"/>
        <v>406742.85714285716</v>
      </c>
      <c r="AB134" s="126"/>
      <c r="AC134" s="126"/>
      <c r="AD134" s="126"/>
    </row>
    <row r="135" spans="1:33" ht="11" customHeight="1" x14ac:dyDescent="0.55000000000000004">
      <c r="A135" s="127" t="s">
        <v>119</v>
      </c>
      <c r="B135" s="128"/>
      <c r="C135" s="128"/>
      <c r="D135" s="128"/>
      <c r="E135" s="129"/>
      <c r="F135" s="127" t="s">
        <v>120</v>
      </c>
      <c r="G135" s="128"/>
      <c r="H135" s="129"/>
      <c r="I135" s="9">
        <v>1</v>
      </c>
      <c r="J135" s="130">
        <v>2880900</v>
      </c>
      <c r="K135" s="131"/>
      <c r="L135" s="131"/>
      <c r="M135" s="132"/>
      <c r="N135" s="130">
        <f t="shared" si="27"/>
        <v>2880900</v>
      </c>
      <c r="O135" s="131"/>
      <c r="P135" s="131"/>
      <c r="Q135" s="132"/>
      <c r="R135" s="130">
        <v>960000</v>
      </c>
      <c r="S135" s="131"/>
      <c r="T135" s="131"/>
      <c r="U135" s="132"/>
      <c r="V135" s="130">
        <f t="shared" si="26"/>
        <v>1920900</v>
      </c>
      <c r="W135" s="131"/>
      <c r="X135" s="131"/>
      <c r="Y135" s="132"/>
      <c r="Z135" s="9">
        <v>7</v>
      </c>
      <c r="AA135" s="126">
        <f t="shared" si="28"/>
        <v>274414.28571428574</v>
      </c>
      <c r="AB135" s="126"/>
      <c r="AC135" s="126"/>
      <c r="AD135" s="126"/>
    </row>
    <row r="136" spans="1:33" ht="11" customHeight="1" x14ac:dyDescent="0.55000000000000004">
      <c r="A136" s="127" t="s">
        <v>121</v>
      </c>
      <c r="B136" s="128"/>
      <c r="C136" s="128"/>
      <c r="D136" s="128"/>
      <c r="E136" s="129"/>
      <c r="F136" s="127" t="s">
        <v>122</v>
      </c>
      <c r="G136" s="128"/>
      <c r="H136" s="129"/>
      <c r="I136" s="9">
        <v>1</v>
      </c>
      <c r="J136" s="130">
        <v>2691000</v>
      </c>
      <c r="K136" s="131"/>
      <c r="L136" s="131"/>
      <c r="M136" s="132"/>
      <c r="N136" s="130">
        <f t="shared" si="27"/>
        <v>2691000</v>
      </c>
      <c r="O136" s="131"/>
      <c r="P136" s="131"/>
      <c r="Q136" s="132"/>
      <c r="R136" s="130"/>
      <c r="S136" s="131"/>
      <c r="T136" s="131"/>
      <c r="U136" s="132"/>
      <c r="V136" s="130">
        <f>IF(N136-R136=0,"",N136-R136)</f>
        <v>2691000</v>
      </c>
      <c r="W136" s="131"/>
      <c r="X136" s="131"/>
      <c r="Y136" s="132"/>
      <c r="Z136" s="9">
        <v>4</v>
      </c>
      <c r="AA136" s="133">
        <f t="shared" si="28"/>
        <v>672750</v>
      </c>
      <c r="AB136" s="134"/>
      <c r="AC136" s="134"/>
      <c r="AD136" s="135"/>
    </row>
    <row r="137" spans="1:33" ht="11" customHeight="1" x14ac:dyDescent="0.55000000000000004">
      <c r="A137" s="127" t="s">
        <v>123</v>
      </c>
      <c r="B137" s="128"/>
      <c r="C137" s="128"/>
      <c r="D137" s="128"/>
      <c r="E137" s="129"/>
      <c r="F137" s="127" t="s">
        <v>124</v>
      </c>
      <c r="G137" s="128"/>
      <c r="H137" s="129"/>
      <c r="I137" s="9">
        <v>1</v>
      </c>
      <c r="J137" s="130">
        <v>4861000</v>
      </c>
      <c r="K137" s="131"/>
      <c r="L137" s="131"/>
      <c r="M137" s="132"/>
      <c r="N137" s="130">
        <f t="shared" si="27"/>
        <v>4861000</v>
      </c>
      <c r="O137" s="131"/>
      <c r="P137" s="131"/>
      <c r="Q137" s="132"/>
      <c r="R137" s="130"/>
      <c r="S137" s="131"/>
      <c r="T137" s="131"/>
      <c r="U137" s="132"/>
      <c r="V137" s="130">
        <f>IF(N137-R137=0,"",N137-R137)</f>
        <v>4861000</v>
      </c>
      <c r="W137" s="131"/>
      <c r="X137" s="131"/>
      <c r="Y137" s="132"/>
      <c r="Z137" s="9">
        <v>5</v>
      </c>
      <c r="AA137" s="133">
        <f t="shared" si="28"/>
        <v>972200</v>
      </c>
      <c r="AB137" s="134"/>
      <c r="AC137" s="134"/>
      <c r="AD137" s="135"/>
    </row>
    <row r="138" spans="1:33" ht="11" customHeight="1" x14ac:dyDescent="0.55000000000000004">
      <c r="A138" s="127" t="s">
        <v>125</v>
      </c>
      <c r="B138" s="128"/>
      <c r="C138" s="128"/>
      <c r="D138" s="128"/>
      <c r="E138" s="129"/>
      <c r="F138" s="127" t="s">
        <v>126</v>
      </c>
      <c r="G138" s="128"/>
      <c r="H138" s="129"/>
      <c r="I138" s="9">
        <v>1</v>
      </c>
      <c r="J138" s="130">
        <v>1163000</v>
      </c>
      <c r="K138" s="131"/>
      <c r="L138" s="131"/>
      <c r="M138" s="132"/>
      <c r="N138" s="130">
        <f t="shared" si="27"/>
        <v>1163000</v>
      </c>
      <c r="O138" s="131"/>
      <c r="P138" s="131"/>
      <c r="Q138" s="132"/>
      <c r="R138" s="130"/>
      <c r="S138" s="131"/>
      <c r="T138" s="131"/>
      <c r="U138" s="132"/>
      <c r="V138" s="130">
        <f>IF(N138-R138=0,"",N138-R138)</f>
        <v>1163000</v>
      </c>
      <c r="W138" s="131"/>
      <c r="X138" s="131"/>
      <c r="Y138" s="132"/>
      <c r="Z138" s="9">
        <v>4</v>
      </c>
      <c r="AA138" s="133">
        <f t="shared" si="28"/>
        <v>290750</v>
      </c>
      <c r="AB138" s="134"/>
      <c r="AC138" s="134"/>
      <c r="AD138" s="135"/>
    </row>
    <row r="139" spans="1:33" ht="11" customHeight="1" x14ac:dyDescent="0.55000000000000004">
      <c r="A139" s="57" t="s">
        <v>9</v>
      </c>
      <c r="B139" s="57"/>
      <c r="C139" s="57"/>
      <c r="D139" s="57"/>
      <c r="E139" s="57"/>
      <c r="F139" s="57"/>
      <c r="G139" s="57"/>
      <c r="H139" s="57"/>
      <c r="I139" s="33"/>
      <c r="J139" s="123">
        <f>IF(SUM(J107:J138)=0,"",SUM(J107:J138))</f>
        <v>97713380</v>
      </c>
      <c r="K139" s="123"/>
      <c r="L139" s="123"/>
      <c r="M139" s="123"/>
      <c r="N139" s="123">
        <f>IF(SUM(N107:N138)=0,"",SUM(N107:N138))</f>
        <v>100813645.40000001</v>
      </c>
      <c r="O139" s="123"/>
      <c r="P139" s="123"/>
      <c r="Q139" s="123"/>
      <c r="R139" s="123">
        <f>IF(SUM(R107:R138)=0,"",SUM(R107:R138))</f>
        <v>9592000</v>
      </c>
      <c r="S139" s="123"/>
      <c r="T139" s="123"/>
      <c r="U139" s="123"/>
      <c r="V139" s="123">
        <f>IF(SUM(V107:V138)=0,"",SUM(V107:V138))</f>
        <v>91221645.400000006</v>
      </c>
      <c r="W139" s="123"/>
      <c r="X139" s="123"/>
      <c r="Y139" s="123"/>
      <c r="Z139" s="11"/>
      <c r="AA139" s="123">
        <f>IF(SUM(AA107:AA138)=0,"",SUM(AA107:AA138))</f>
        <v>11842662.788235296</v>
      </c>
      <c r="AB139" s="123"/>
      <c r="AC139" s="123"/>
      <c r="AD139" s="123"/>
    </row>
    <row r="140" spans="1:33" ht="11" customHeight="1" x14ac:dyDescent="0.55000000000000004"/>
    <row r="141" spans="1:33" ht="11" customHeight="1" x14ac:dyDescent="0.55000000000000004">
      <c r="A141" s="2" t="s">
        <v>127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33" ht="11" hidden="1" customHeight="1" x14ac:dyDescent="0.55000000000000004">
      <c r="A142" s="2" t="s">
        <v>48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33" ht="11" hidden="1" customHeight="1" x14ac:dyDescent="0.55000000000000004">
      <c r="A143" s="101" t="s">
        <v>26</v>
      </c>
      <c r="B143" s="101"/>
      <c r="C143" s="101"/>
      <c r="D143" s="101"/>
      <c r="E143" s="101"/>
      <c r="F143" s="101"/>
      <c r="G143" s="111" t="s">
        <v>8</v>
      </c>
      <c r="H143" s="112"/>
      <c r="I143" s="112"/>
      <c r="J143" s="112"/>
      <c r="K143" s="112"/>
      <c r="L143" s="112"/>
      <c r="M143" s="112"/>
      <c r="N143" s="112"/>
      <c r="O143" s="112"/>
      <c r="P143" s="112"/>
      <c r="Q143" s="112"/>
      <c r="R143" s="113"/>
      <c r="S143" s="75" t="s">
        <v>5</v>
      </c>
      <c r="T143" s="70"/>
      <c r="U143" s="76"/>
      <c r="V143" s="75" t="s">
        <v>6</v>
      </c>
      <c r="W143" s="70"/>
      <c r="X143" s="76"/>
      <c r="Y143" s="75" t="s">
        <v>7</v>
      </c>
      <c r="Z143" s="70"/>
      <c r="AA143" s="76"/>
      <c r="AB143" s="75" t="s">
        <v>28</v>
      </c>
      <c r="AC143" s="70"/>
      <c r="AD143" s="76"/>
      <c r="AE143" s="99" t="s">
        <v>57</v>
      </c>
      <c r="AF143" s="99"/>
      <c r="AG143" s="100"/>
    </row>
    <row r="144" spans="1:33" ht="11" hidden="1" customHeight="1" x14ac:dyDescent="0.55000000000000004">
      <c r="A144" s="102"/>
      <c r="B144" s="102"/>
      <c r="C144" s="102"/>
      <c r="D144" s="102"/>
      <c r="E144" s="102"/>
      <c r="F144" s="102"/>
      <c r="G144" s="114" t="s">
        <v>1</v>
      </c>
      <c r="H144" s="115"/>
      <c r="I144" s="116"/>
      <c r="J144" s="114" t="s">
        <v>59</v>
      </c>
      <c r="K144" s="115"/>
      <c r="L144" s="116"/>
      <c r="M144" s="114" t="s">
        <v>3</v>
      </c>
      <c r="N144" s="115"/>
      <c r="O144" s="116"/>
      <c r="P144" s="114" t="s">
        <v>27</v>
      </c>
      <c r="Q144" s="115"/>
      <c r="R144" s="116"/>
      <c r="S144" s="77"/>
      <c r="T144" s="73"/>
      <c r="U144" s="78"/>
      <c r="V144" s="77"/>
      <c r="W144" s="73"/>
      <c r="X144" s="78"/>
      <c r="Y144" s="77"/>
      <c r="Z144" s="73"/>
      <c r="AA144" s="78"/>
      <c r="AB144" s="77"/>
      <c r="AC144" s="73"/>
      <c r="AD144" s="78"/>
      <c r="AE144" s="99"/>
      <c r="AF144" s="99"/>
      <c r="AG144" s="100"/>
    </row>
    <row r="145" spans="1:33" ht="11" hidden="1" customHeight="1" x14ac:dyDescent="0.55000000000000004">
      <c r="A145" s="137" t="s">
        <v>128</v>
      </c>
      <c r="B145" s="138"/>
      <c r="C145" s="57" t="s">
        <v>129</v>
      </c>
      <c r="D145" s="57"/>
      <c r="E145" s="57"/>
      <c r="F145" s="57"/>
      <c r="G145" s="27">
        <v>520</v>
      </c>
      <c r="H145" s="27"/>
      <c r="I145" s="27"/>
      <c r="J145" s="27">
        <v>520</v>
      </c>
      <c r="K145" s="27"/>
      <c r="L145" s="27"/>
      <c r="M145" s="143">
        <v>520</v>
      </c>
      <c r="N145" s="144"/>
      <c r="O145" s="145"/>
      <c r="P145" s="27"/>
      <c r="Q145" s="27"/>
      <c r="R145" s="27"/>
      <c r="S145" s="27">
        <v>200</v>
      </c>
      <c r="T145" s="27"/>
      <c r="U145" s="27"/>
      <c r="V145" s="27">
        <v>400</v>
      </c>
      <c r="W145" s="27"/>
      <c r="X145" s="27"/>
      <c r="Y145" s="27">
        <v>5000</v>
      </c>
      <c r="Z145" s="27"/>
      <c r="AA145" s="27"/>
      <c r="AB145" s="27">
        <v>4800</v>
      </c>
      <c r="AC145" s="27"/>
      <c r="AD145" s="27"/>
      <c r="AE145" s="159"/>
      <c r="AF145" s="159"/>
      <c r="AG145" s="159"/>
    </row>
    <row r="146" spans="1:33" ht="11" hidden="1" customHeight="1" x14ac:dyDescent="0.55000000000000004">
      <c r="A146" s="139"/>
      <c r="B146" s="140"/>
      <c r="C146" s="57" t="s">
        <v>130</v>
      </c>
      <c r="D146" s="57"/>
      <c r="E146" s="57"/>
      <c r="F146" s="57"/>
      <c r="G146" s="136">
        <v>285</v>
      </c>
      <c r="H146" s="136"/>
      <c r="I146" s="136"/>
      <c r="J146" s="136">
        <v>310</v>
      </c>
      <c r="K146" s="136"/>
      <c r="L146" s="136"/>
      <c r="M146" s="136">
        <v>296.66699999999997</v>
      </c>
      <c r="N146" s="136"/>
      <c r="O146" s="136"/>
      <c r="P146" s="136"/>
      <c r="Q146" s="136"/>
      <c r="R146" s="136"/>
      <c r="S146" s="136">
        <v>153</v>
      </c>
      <c r="T146" s="136"/>
      <c r="U146" s="136"/>
      <c r="V146" s="136">
        <v>147</v>
      </c>
      <c r="W146" s="136"/>
      <c r="X146" s="136"/>
      <c r="Y146" s="136">
        <v>60</v>
      </c>
      <c r="Z146" s="136"/>
      <c r="AA146" s="136"/>
      <c r="AB146" s="136">
        <v>139.04</v>
      </c>
      <c r="AC146" s="136"/>
      <c r="AD146" s="136"/>
      <c r="AE146" s="159"/>
      <c r="AF146" s="159"/>
      <c r="AG146" s="159"/>
    </row>
    <row r="147" spans="1:33" ht="11" hidden="1" customHeight="1" x14ac:dyDescent="0.55000000000000004">
      <c r="A147" s="139"/>
      <c r="B147" s="140"/>
      <c r="C147" s="57" t="s">
        <v>131</v>
      </c>
      <c r="D147" s="57"/>
      <c r="E147" s="57"/>
      <c r="F147" s="57"/>
      <c r="G147" s="27"/>
      <c r="H147" s="27"/>
      <c r="I147" s="27"/>
      <c r="J147" s="27"/>
      <c r="K147" s="27"/>
      <c r="L147" s="27"/>
      <c r="M147" s="27"/>
      <c r="N147" s="27"/>
      <c r="O147" s="27"/>
      <c r="P147" s="27">
        <v>42460</v>
      </c>
      <c r="Q147" s="27"/>
      <c r="R147" s="27"/>
      <c r="S147" s="27">
        <v>66433</v>
      </c>
      <c r="T147" s="27"/>
      <c r="U147" s="27"/>
      <c r="V147" s="27">
        <v>35000</v>
      </c>
      <c r="W147" s="27"/>
      <c r="X147" s="27"/>
      <c r="Y147" s="27">
        <v>40000</v>
      </c>
      <c r="Z147" s="27"/>
      <c r="AA147" s="27"/>
      <c r="AB147" s="27">
        <v>25000</v>
      </c>
      <c r="AC147" s="27"/>
      <c r="AD147" s="27"/>
      <c r="AE147" s="159"/>
      <c r="AF147" s="159"/>
      <c r="AG147" s="159"/>
    </row>
    <row r="148" spans="1:33" ht="11" hidden="1" customHeight="1" x14ac:dyDescent="0.55000000000000004">
      <c r="A148" s="141"/>
      <c r="B148" s="142"/>
      <c r="C148" s="146" t="s">
        <v>9</v>
      </c>
      <c r="D148" s="146"/>
      <c r="E148" s="146"/>
      <c r="F148" s="146"/>
      <c r="G148" s="147">
        <f>G145*G146+G147</f>
        <v>148200</v>
      </c>
      <c r="H148" s="147"/>
      <c r="I148" s="147"/>
      <c r="J148" s="147">
        <f t="shared" ref="J148" si="29">J145*J146+J147</f>
        <v>161200</v>
      </c>
      <c r="K148" s="147"/>
      <c r="L148" s="147"/>
      <c r="M148" s="147">
        <f t="shared" ref="M148" si="30">M145*M146+M147</f>
        <v>154266.84</v>
      </c>
      <c r="N148" s="147"/>
      <c r="O148" s="147"/>
      <c r="P148" s="147">
        <f>P145*P146+P147</f>
        <v>42460</v>
      </c>
      <c r="Q148" s="147"/>
      <c r="R148" s="147"/>
      <c r="S148" s="147">
        <f t="shared" ref="S148" si="31">S145*S146+S147</f>
        <v>97033</v>
      </c>
      <c r="T148" s="147"/>
      <c r="U148" s="147"/>
      <c r="V148" s="147">
        <f t="shared" ref="V148" si="32">V145*V146+V147</f>
        <v>93800</v>
      </c>
      <c r="W148" s="147"/>
      <c r="X148" s="147"/>
      <c r="Y148" s="147">
        <f t="shared" ref="Y148" si="33">Y145*Y146+Y147</f>
        <v>340000</v>
      </c>
      <c r="Z148" s="147"/>
      <c r="AA148" s="147"/>
      <c r="AB148" s="147">
        <f t="shared" ref="AB148" si="34">AB145*AB146+AB147</f>
        <v>692392</v>
      </c>
      <c r="AC148" s="147"/>
      <c r="AD148" s="147"/>
      <c r="AE148" s="159"/>
      <c r="AF148" s="159"/>
      <c r="AG148" s="159"/>
    </row>
    <row r="149" spans="1:33" ht="11" hidden="1" customHeight="1" x14ac:dyDescent="0.55000000000000004">
      <c r="A149" s="149" t="s">
        <v>132</v>
      </c>
      <c r="B149" s="150"/>
      <c r="C149" s="57" t="s">
        <v>133</v>
      </c>
      <c r="D149" s="57"/>
      <c r="E149" s="57"/>
      <c r="F149" s="57"/>
      <c r="G149" s="143">
        <v>2233</v>
      </c>
      <c r="H149" s="144"/>
      <c r="I149" s="145"/>
      <c r="J149" s="27">
        <v>1987</v>
      </c>
      <c r="K149" s="27"/>
      <c r="L149" s="27"/>
      <c r="M149" s="27">
        <v>2062</v>
      </c>
      <c r="N149" s="27"/>
      <c r="O149" s="27"/>
      <c r="P149" s="27"/>
      <c r="Q149" s="27"/>
      <c r="R149" s="27"/>
      <c r="S149" s="27">
        <v>3800</v>
      </c>
      <c r="T149" s="27"/>
      <c r="U149" s="27"/>
      <c r="V149" s="27">
        <v>5750</v>
      </c>
      <c r="W149" s="27"/>
      <c r="X149" s="27"/>
      <c r="Y149" s="27">
        <v>48000</v>
      </c>
      <c r="Z149" s="27"/>
      <c r="AA149" s="27"/>
      <c r="AB149" s="27">
        <v>110000</v>
      </c>
      <c r="AC149" s="27"/>
      <c r="AD149" s="27"/>
      <c r="AE149" s="159"/>
      <c r="AF149" s="159"/>
      <c r="AG149" s="159"/>
    </row>
    <row r="150" spans="1:33" ht="11" hidden="1" customHeight="1" x14ac:dyDescent="0.55000000000000004">
      <c r="A150" s="151"/>
      <c r="B150" s="152"/>
      <c r="C150" s="57" t="s">
        <v>134</v>
      </c>
      <c r="D150" s="57"/>
      <c r="E150" s="57"/>
      <c r="F150" s="57"/>
      <c r="G150" s="27">
        <v>19515</v>
      </c>
      <c r="H150" s="27"/>
      <c r="I150" s="27"/>
      <c r="J150" s="27">
        <v>19414</v>
      </c>
      <c r="K150" s="27"/>
      <c r="L150" s="27"/>
      <c r="M150" s="27">
        <v>16683</v>
      </c>
      <c r="N150" s="27"/>
      <c r="O150" s="27"/>
      <c r="P150" s="27"/>
      <c r="Q150" s="27"/>
      <c r="R150" s="27"/>
      <c r="S150" s="27">
        <v>13823</v>
      </c>
      <c r="T150" s="27"/>
      <c r="U150" s="27"/>
      <c r="V150" s="27">
        <v>21496</v>
      </c>
      <c r="W150" s="27"/>
      <c r="X150" s="27"/>
      <c r="Y150" s="27">
        <v>36484</v>
      </c>
      <c r="Z150" s="27"/>
      <c r="AA150" s="27"/>
      <c r="AB150" s="27">
        <v>54960</v>
      </c>
      <c r="AC150" s="27"/>
      <c r="AD150" s="27"/>
      <c r="AE150" s="159"/>
      <c r="AF150" s="159"/>
      <c r="AG150" s="159"/>
    </row>
    <row r="151" spans="1:33" ht="11" hidden="1" customHeight="1" x14ac:dyDescent="0.55000000000000004">
      <c r="A151" s="151"/>
      <c r="B151" s="152"/>
      <c r="C151" s="57" t="s">
        <v>135</v>
      </c>
      <c r="D151" s="57"/>
      <c r="E151" s="57"/>
      <c r="F151" s="57"/>
      <c r="G151" s="27">
        <v>14005</v>
      </c>
      <c r="H151" s="27"/>
      <c r="I151" s="27"/>
      <c r="J151" s="27">
        <v>8413</v>
      </c>
      <c r="K151" s="27"/>
      <c r="L151" s="27"/>
      <c r="M151" s="27">
        <v>13232</v>
      </c>
      <c r="N151" s="27"/>
      <c r="O151" s="27"/>
      <c r="P151" s="27"/>
      <c r="Q151" s="27"/>
      <c r="R151" s="27"/>
      <c r="S151" s="27">
        <v>11932</v>
      </c>
      <c r="T151" s="27"/>
      <c r="U151" s="27"/>
      <c r="V151" s="27">
        <v>4018</v>
      </c>
      <c r="W151" s="27"/>
      <c r="X151" s="27"/>
      <c r="Y151" s="27">
        <v>26271</v>
      </c>
      <c r="Z151" s="27"/>
      <c r="AA151" s="27"/>
      <c r="AB151" s="27">
        <v>32020</v>
      </c>
      <c r="AC151" s="27"/>
      <c r="AD151" s="27"/>
      <c r="AE151" s="159"/>
      <c r="AF151" s="159"/>
      <c r="AG151" s="159"/>
    </row>
    <row r="152" spans="1:33" ht="11" hidden="1" customHeight="1" x14ac:dyDescent="0.55000000000000004">
      <c r="A152" s="151"/>
      <c r="B152" s="152"/>
      <c r="C152" s="57" t="s">
        <v>136</v>
      </c>
      <c r="D152" s="57"/>
      <c r="E152" s="57"/>
      <c r="F152" s="57"/>
      <c r="G152" s="27">
        <v>8776</v>
      </c>
      <c r="H152" s="27"/>
      <c r="I152" s="27"/>
      <c r="J152" s="27">
        <v>8484</v>
      </c>
      <c r="K152" s="27"/>
      <c r="L152" s="27"/>
      <c r="M152" s="27">
        <v>8189</v>
      </c>
      <c r="N152" s="27"/>
      <c r="O152" s="27"/>
      <c r="P152" s="27">
        <v>8189</v>
      </c>
      <c r="Q152" s="27"/>
      <c r="R152" s="27"/>
      <c r="S152" s="27">
        <v>3592</v>
      </c>
      <c r="T152" s="27"/>
      <c r="U152" s="27"/>
      <c r="V152" s="27">
        <v>2479</v>
      </c>
      <c r="W152" s="27"/>
      <c r="X152" s="27"/>
      <c r="Y152" s="27">
        <v>25127</v>
      </c>
      <c r="Z152" s="27"/>
      <c r="AA152" s="27"/>
      <c r="AB152" s="27">
        <v>12503</v>
      </c>
      <c r="AC152" s="27"/>
      <c r="AD152" s="27"/>
      <c r="AE152" s="159"/>
      <c r="AF152" s="159"/>
      <c r="AG152" s="159"/>
    </row>
    <row r="153" spans="1:33" ht="11" hidden="1" customHeight="1" x14ac:dyDescent="0.55000000000000004">
      <c r="A153" s="151"/>
      <c r="B153" s="152"/>
      <c r="C153" s="57" t="s">
        <v>137</v>
      </c>
      <c r="D153" s="57"/>
      <c r="E153" s="57"/>
      <c r="F153" s="57"/>
      <c r="G153" s="27">
        <v>2282</v>
      </c>
      <c r="H153" s="27"/>
      <c r="I153" s="27"/>
      <c r="J153" s="27">
        <v>1797</v>
      </c>
      <c r="K153" s="27"/>
      <c r="L153" s="27"/>
      <c r="M153" s="27">
        <v>2232</v>
      </c>
      <c r="N153" s="27"/>
      <c r="O153" s="27"/>
      <c r="P153" s="27"/>
      <c r="Q153" s="27"/>
      <c r="R153" s="27"/>
      <c r="S153" s="27">
        <v>1320</v>
      </c>
      <c r="T153" s="27"/>
      <c r="U153" s="27"/>
      <c r="V153" s="27">
        <v>214</v>
      </c>
      <c r="W153" s="27"/>
      <c r="X153" s="27"/>
      <c r="Y153" s="27"/>
      <c r="Z153" s="27"/>
      <c r="AA153" s="27"/>
      <c r="AB153" s="27"/>
      <c r="AC153" s="27"/>
      <c r="AD153" s="27"/>
      <c r="AE153" s="159"/>
      <c r="AF153" s="159"/>
      <c r="AG153" s="159"/>
    </row>
    <row r="154" spans="1:33" ht="11" hidden="1" customHeight="1" x14ac:dyDescent="0.55000000000000004">
      <c r="A154" s="151"/>
      <c r="B154" s="152"/>
      <c r="C154" s="57" t="s">
        <v>138</v>
      </c>
      <c r="D154" s="57"/>
      <c r="E154" s="57"/>
      <c r="F154" s="57"/>
      <c r="G154" s="27">
        <v>1466</v>
      </c>
      <c r="H154" s="27"/>
      <c r="I154" s="27"/>
      <c r="J154" s="27">
        <v>1466</v>
      </c>
      <c r="K154" s="27"/>
      <c r="L154" s="27"/>
      <c r="M154" s="27">
        <v>1466</v>
      </c>
      <c r="N154" s="27"/>
      <c r="O154" s="27"/>
      <c r="P154" s="27"/>
      <c r="Q154" s="27"/>
      <c r="R154" s="27"/>
      <c r="S154" s="27"/>
      <c r="T154" s="27"/>
      <c r="U154" s="27"/>
      <c r="V154" s="27">
        <v>381</v>
      </c>
      <c r="W154" s="27"/>
      <c r="X154" s="27"/>
      <c r="Y154" s="27"/>
      <c r="Z154" s="27"/>
      <c r="AA154" s="27"/>
      <c r="AB154" s="27"/>
      <c r="AC154" s="27"/>
      <c r="AD154" s="27"/>
      <c r="AE154" s="159"/>
      <c r="AF154" s="159"/>
      <c r="AG154" s="159"/>
    </row>
    <row r="155" spans="1:33" ht="11" hidden="1" customHeight="1" x14ac:dyDescent="0.55000000000000004">
      <c r="A155" s="151"/>
      <c r="B155" s="152"/>
      <c r="C155" s="57" t="s">
        <v>139</v>
      </c>
      <c r="D155" s="57"/>
      <c r="E155" s="57"/>
      <c r="F155" s="5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>
        <v>5000</v>
      </c>
      <c r="T155" s="27"/>
      <c r="U155" s="27"/>
      <c r="V155" s="27">
        <v>8167</v>
      </c>
      <c r="W155" s="27"/>
      <c r="X155" s="27"/>
      <c r="Y155" s="27"/>
      <c r="Z155" s="27"/>
      <c r="AA155" s="27"/>
      <c r="AB155" s="27"/>
      <c r="AC155" s="27"/>
      <c r="AD155" s="27"/>
      <c r="AE155" s="159"/>
      <c r="AF155" s="159"/>
      <c r="AG155" s="159"/>
    </row>
    <row r="156" spans="1:33" ht="11" hidden="1" customHeight="1" x14ac:dyDescent="0.55000000000000004">
      <c r="A156" s="151"/>
      <c r="B156" s="152"/>
      <c r="C156" s="57" t="s">
        <v>140</v>
      </c>
      <c r="D156" s="57"/>
      <c r="E156" s="57"/>
      <c r="F156" s="57"/>
      <c r="G156" s="27">
        <v>1044</v>
      </c>
      <c r="H156" s="27"/>
      <c r="I156" s="27"/>
      <c r="J156" s="27">
        <v>1044</v>
      </c>
      <c r="K156" s="27"/>
      <c r="L156" s="27"/>
      <c r="M156" s="27">
        <v>1044</v>
      </c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>
        <v>3617</v>
      </c>
      <c r="Z156" s="27"/>
      <c r="AA156" s="27"/>
      <c r="AB156" s="27">
        <v>3355</v>
      </c>
      <c r="AC156" s="27"/>
      <c r="AD156" s="27"/>
      <c r="AE156" s="159"/>
      <c r="AF156" s="159"/>
      <c r="AG156" s="159"/>
    </row>
    <row r="157" spans="1:33" ht="11" hidden="1" customHeight="1" x14ac:dyDescent="0.55000000000000004">
      <c r="A157" s="151"/>
      <c r="B157" s="152"/>
      <c r="C157" s="57" t="s">
        <v>141</v>
      </c>
      <c r="D157" s="57"/>
      <c r="E157" s="57"/>
      <c r="F157" s="5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159"/>
      <c r="AF157" s="159"/>
      <c r="AG157" s="159"/>
    </row>
    <row r="158" spans="1:33" ht="11" hidden="1" customHeight="1" x14ac:dyDescent="0.55000000000000004">
      <c r="A158" s="151"/>
      <c r="B158" s="152"/>
      <c r="C158" s="57" t="s">
        <v>142</v>
      </c>
      <c r="D158" s="57"/>
      <c r="E158" s="57"/>
      <c r="F158" s="57"/>
      <c r="G158" s="27">
        <v>2547</v>
      </c>
      <c r="H158" s="27"/>
      <c r="I158" s="27"/>
      <c r="J158" s="27">
        <v>2689</v>
      </c>
      <c r="K158" s="27"/>
      <c r="L158" s="27"/>
      <c r="M158" s="27">
        <v>2689</v>
      </c>
      <c r="N158" s="27"/>
      <c r="O158" s="27"/>
      <c r="P158" s="27"/>
      <c r="Q158" s="27"/>
      <c r="R158" s="27"/>
      <c r="S158" s="27">
        <v>3124</v>
      </c>
      <c r="T158" s="27"/>
      <c r="U158" s="27"/>
      <c r="V158" s="27">
        <v>4948</v>
      </c>
      <c r="W158" s="27"/>
      <c r="X158" s="27"/>
      <c r="Y158" s="27">
        <v>12000</v>
      </c>
      <c r="Z158" s="27"/>
      <c r="AA158" s="27"/>
      <c r="AB158" s="27">
        <v>331195</v>
      </c>
      <c r="AC158" s="27"/>
      <c r="AD158" s="27"/>
      <c r="AE158" s="159"/>
      <c r="AF158" s="159"/>
      <c r="AG158" s="159"/>
    </row>
    <row r="159" spans="1:33" ht="11" hidden="1" customHeight="1" x14ac:dyDescent="0.55000000000000004">
      <c r="A159" s="151"/>
      <c r="B159" s="152"/>
      <c r="C159" s="57" t="s">
        <v>143</v>
      </c>
      <c r="D159" s="57"/>
      <c r="E159" s="57"/>
      <c r="F159" s="57"/>
      <c r="G159" s="27">
        <v>4900</v>
      </c>
      <c r="H159" s="27"/>
      <c r="I159" s="27"/>
      <c r="J159" s="27">
        <v>4900</v>
      </c>
      <c r="K159" s="27"/>
      <c r="L159" s="27"/>
      <c r="M159" s="27">
        <v>4900</v>
      </c>
      <c r="N159" s="27"/>
      <c r="O159" s="27"/>
      <c r="P159" s="27"/>
      <c r="Q159" s="27"/>
      <c r="R159" s="27"/>
      <c r="S159" s="27">
        <v>4900</v>
      </c>
      <c r="T159" s="27"/>
      <c r="U159" s="27"/>
      <c r="V159" s="27"/>
      <c r="W159" s="27"/>
      <c r="X159" s="27"/>
      <c r="Y159" s="27">
        <v>4900</v>
      </c>
      <c r="Z159" s="27"/>
      <c r="AA159" s="27"/>
      <c r="AB159" s="27"/>
      <c r="AC159" s="27"/>
      <c r="AD159" s="27"/>
      <c r="AE159" s="159"/>
      <c r="AF159" s="159"/>
      <c r="AG159" s="159"/>
    </row>
    <row r="160" spans="1:33" ht="11" hidden="1" customHeight="1" x14ac:dyDescent="0.55000000000000004">
      <c r="A160" s="151"/>
      <c r="B160" s="152"/>
      <c r="C160" s="57" t="s">
        <v>144</v>
      </c>
      <c r="D160" s="57"/>
      <c r="E160" s="57"/>
      <c r="F160" s="57"/>
      <c r="G160" s="27">
        <v>22</v>
      </c>
      <c r="H160" s="27"/>
      <c r="I160" s="27"/>
      <c r="J160" s="27">
        <v>31</v>
      </c>
      <c r="K160" s="27"/>
      <c r="L160" s="27"/>
      <c r="M160" s="27">
        <v>24</v>
      </c>
      <c r="N160" s="27"/>
      <c r="O160" s="27"/>
      <c r="P160" s="27">
        <v>35</v>
      </c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159"/>
      <c r="AF160" s="159"/>
      <c r="AG160" s="159"/>
    </row>
    <row r="161" spans="1:33" ht="11" hidden="1" customHeight="1" x14ac:dyDescent="0.55000000000000004">
      <c r="A161" s="153"/>
      <c r="B161" s="154"/>
      <c r="C161" s="146" t="s">
        <v>9</v>
      </c>
      <c r="D161" s="146"/>
      <c r="E161" s="146"/>
      <c r="F161" s="146"/>
      <c r="G161" s="147">
        <f>SUM(G149:G160)</f>
        <v>56790</v>
      </c>
      <c r="H161" s="147"/>
      <c r="I161" s="147"/>
      <c r="J161" s="147">
        <f>SUM(J149:J160)</f>
        <v>50225</v>
      </c>
      <c r="K161" s="147"/>
      <c r="L161" s="147"/>
      <c r="M161" s="147">
        <f>SUM(M149:M160)</f>
        <v>52521</v>
      </c>
      <c r="N161" s="147"/>
      <c r="O161" s="147"/>
      <c r="P161" s="147">
        <f>SUM(P149:P160)</f>
        <v>8224</v>
      </c>
      <c r="Q161" s="147"/>
      <c r="R161" s="147"/>
      <c r="S161" s="147">
        <f t="shared" ref="S161" si="35">SUM(S149:S160)</f>
        <v>47491</v>
      </c>
      <c r="T161" s="147"/>
      <c r="U161" s="147"/>
      <c r="V161" s="147">
        <f t="shared" ref="V161" si="36">SUM(V149:V160)</f>
        <v>47453</v>
      </c>
      <c r="W161" s="147"/>
      <c r="X161" s="147"/>
      <c r="Y161" s="147">
        <f t="shared" ref="Y161" si="37">SUM(Y149:Y160)</f>
        <v>156399</v>
      </c>
      <c r="Z161" s="147"/>
      <c r="AA161" s="147"/>
      <c r="AB161" s="147">
        <f t="shared" ref="AB161" si="38">SUM(AB149:AB160)</f>
        <v>544033</v>
      </c>
      <c r="AC161" s="147"/>
      <c r="AD161" s="147"/>
      <c r="AE161" s="159"/>
      <c r="AF161" s="159"/>
      <c r="AG161" s="159"/>
    </row>
    <row r="162" spans="1:33" ht="11" hidden="1" customHeight="1" x14ac:dyDescent="0.55000000000000004">
      <c r="A162" s="33" t="s">
        <v>145</v>
      </c>
      <c r="B162" s="33"/>
      <c r="C162" s="33"/>
      <c r="D162" s="33"/>
      <c r="E162" s="33"/>
      <c r="F162" s="33"/>
      <c r="G162" s="148">
        <f>G148-G161</f>
        <v>91410</v>
      </c>
      <c r="H162" s="148"/>
      <c r="I162" s="148"/>
      <c r="J162" s="148">
        <f>J148-J161</f>
        <v>110975</v>
      </c>
      <c r="K162" s="148"/>
      <c r="L162" s="148"/>
      <c r="M162" s="148">
        <f>M148-M161</f>
        <v>101745.84</v>
      </c>
      <c r="N162" s="148"/>
      <c r="O162" s="148"/>
      <c r="P162" s="148">
        <f>P148-P161</f>
        <v>34236</v>
      </c>
      <c r="Q162" s="148"/>
      <c r="R162" s="148"/>
      <c r="S162" s="148">
        <f>S148-S161</f>
        <v>49542</v>
      </c>
      <c r="T162" s="148"/>
      <c r="U162" s="148"/>
      <c r="V162" s="148">
        <f t="shared" ref="V162" si="39">V148-V161</f>
        <v>46347</v>
      </c>
      <c r="W162" s="148"/>
      <c r="X162" s="148"/>
      <c r="Y162" s="148">
        <f t="shared" ref="Y162" si="40">Y148-Y161</f>
        <v>183601</v>
      </c>
      <c r="Z162" s="148"/>
      <c r="AA162" s="148"/>
      <c r="AB162" s="148">
        <f t="shared" ref="AB162" si="41">AB148-AB161</f>
        <v>148359</v>
      </c>
      <c r="AC162" s="148"/>
      <c r="AD162" s="148"/>
      <c r="AE162" s="159"/>
      <c r="AF162" s="159"/>
      <c r="AG162" s="159"/>
    </row>
    <row r="163" spans="1:33" ht="11" hidden="1" customHeight="1" x14ac:dyDescent="0.55000000000000004"/>
    <row r="164" spans="1:33" ht="11" hidden="1" customHeight="1" x14ac:dyDescent="0.55000000000000004">
      <c r="A164" s="2" t="s">
        <v>58</v>
      </c>
    </row>
    <row r="165" spans="1:33" ht="11" customHeight="1" x14ac:dyDescent="0.55000000000000004">
      <c r="A165" s="81" t="s">
        <v>49</v>
      </c>
      <c r="B165" s="82"/>
      <c r="C165" s="82"/>
      <c r="D165" s="82"/>
      <c r="E165" s="82"/>
      <c r="F165" s="82"/>
      <c r="G165" s="101" t="s">
        <v>8</v>
      </c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 t="s">
        <v>5</v>
      </c>
      <c r="T165" s="101"/>
      <c r="U165" s="101"/>
      <c r="V165" s="101" t="s">
        <v>6</v>
      </c>
      <c r="W165" s="101"/>
      <c r="X165" s="101"/>
      <c r="Y165" s="103" t="s">
        <v>7</v>
      </c>
      <c r="Z165" s="104"/>
      <c r="AA165" s="104"/>
      <c r="AB165" s="103" t="s">
        <v>28</v>
      </c>
      <c r="AC165" s="104"/>
      <c r="AD165" s="104"/>
      <c r="AE165" s="106" t="s">
        <v>57</v>
      </c>
      <c r="AF165" s="106"/>
      <c r="AG165" s="107"/>
    </row>
    <row r="166" spans="1:33" ht="11" customHeight="1" x14ac:dyDescent="0.55000000000000004">
      <c r="A166" s="83"/>
      <c r="B166" s="84"/>
      <c r="C166" s="84"/>
      <c r="D166" s="84"/>
      <c r="E166" s="84"/>
      <c r="F166" s="84"/>
      <c r="G166" s="117" t="s">
        <v>1</v>
      </c>
      <c r="H166" s="117"/>
      <c r="I166" s="117"/>
      <c r="J166" s="117" t="s">
        <v>2</v>
      </c>
      <c r="K166" s="117"/>
      <c r="L166" s="117"/>
      <c r="M166" s="117" t="s">
        <v>3</v>
      </c>
      <c r="N166" s="117"/>
      <c r="O166" s="117"/>
      <c r="P166" s="102" t="s">
        <v>4</v>
      </c>
      <c r="Q166" s="102"/>
      <c r="R166" s="102"/>
      <c r="S166" s="102"/>
      <c r="T166" s="102"/>
      <c r="U166" s="102"/>
      <c r="V166" s="102"/>
      <c r="W166" s="102"/>
      <c r="X166" s="102"/>
      <c r="Y166" s="105"/>
      <c r="Z166" s="105"/>
      <c r="AA166" s="105"/>
      <c r="AB166" s="105"/>
      <c r="AC166" s="105"/>
      <c r="AD166" s="105"/>
      <c r="AE166" s="108"/>
      <c r="AF166" s="108"/>
      <c r="AG166" s="109"/>
    </row>
    <row r="167" spans="1:33" ht="11" customHeight="1" x14ac:dyDescent="0.55000000000000004">
      <c r="A167" s="176" t="s">
        <v>128</v>
      </c>
      <c r="B167" s="156" t="s">
        <v>165</v>
      </c>
      <c r="C167" s="157"/>
      <c r="D167" s="157"/>
      <c r="E167" s="157"/>
      <c r="F167" s="158"/>
      <c r="G167" s="27">
        <f>IF((G145*G6)/10=0,"",(G145*G6)/10)</f>
        <v>26000</v>
      </c>
      <c r="H167" s="27"/>
      <c r="I167" s="27"/>
      <c r="J167" s="27">
        <f>IF((J145*J6)/10=0,"",(J145*J6)/10)</f>
        <v>26000</v>
      </c>
      <c r="K167" s="27"/>
      <c r="L167" s="27"/>
      <c r="M167" s="27">
        <f>IF((M145*M6)/10=0,"",(M145*M6)/10)</f>
        <v>26000</v>
      </c>
      <c r="N167" s="27"/>
      <c r="O167" s="27"/>
      <c r="P167" s="27" t="str">
        <f>IF((P145*P6)/10=0,"",(P145*P6)/10)</f>
        <v/>
      </c>
      <c r="Q167" s="27"/>
      <c r="R167" s="27"/>
      <c r="S167" s="27">
        <f>IF((S145*S6)/10=0,"",(S145*S6)/10)</f>
        <v>12000</v>
      </c>
      <c r="T167" s="27"/>
      <c r="U167" s="27"/>
      <c r="V167" s="27">
        <f>IF((V145*V6)/10=0,"",(V145*V6)/10)</f>
        <v>24000</v>
      </c>
      <c r="W167" s="27"/>
      <c r="X167" s="27"/>
      <c r="Y167" s="27">
        <f>IF((Y145*Y6)/10=0,"",(Y145*Y6)/10)</f>
        <v>150000</v>
      </c>
      <c r="Z167" s="27"/>
      <c r="AA167" s="27"/>
      <c r="AB167" s="27">
        <f>IF((AB145*AB6)/10=0,"",(AB145*AB6)/10)</f>
        <v>144000</v>
      </c>
      <c r="AC167" s="27"/>
      <c r="AD167" s="27"/>
      <c r="AE167" s="155"/>
      <c r="AF167" s="155"/>
      <c r="AG167" s="155"/>
    </row>
    <row r="168" spans="1:33" ht="11" customHeight="1" x14ac:dyDescent="0.55000000000000004">
      <c r="A168" s="176"/>
      <c r="B168" s="156" t="s">
        <v>166</v>
      </c>
      <c r="C168" s="157"/>
      <c r="D168" s="157"/>
      <c r="E168" s="157"/>
      <c r="F168" s="158"/>
      <c r="G168" s="136">
        <f>G146</f>
        <v>285</v>
      </c>
      <c r="H168" s="136"/>
      <c r="I168" s="136"/>
      <c r="J168" s="136">
        <f t="shared" ref="J168" si="42">J146</f>
        <v>310</v>
      </c>
      <c r="K168" s="136"/>
      <c r="L168" s="136"/>
      <c r="M168" s="136">
        <f t="shared" ref="M168" si="43">M146</f>
        <v>296.66699999999997</v>
      </c>
      <c r="N168" s="136"/>
      <c r="O168" s="136"/>
      <c r="P168" s="136"/>
      <c r="Q168" s="136"/>
      <c r="R168" s="136"/>
      <c r="S168" s="136">
        <f>S146</f>
        <v>153</v>
      </c>
      <c r="T168" s="136"/>
      <c r="U168" s="136"/>
      <c r="V168" s="136">
        <f t="shared" ref="V168" si="44">V146</f>
        <v>147</v>
      </c>
      <c r="W168" s="136"/>
      <c r="X168" s="136"/>
      <c r="Y168" s="136">
        <f t="shared" ref="Y168" si="45">Y146</f>
        <v>60</v>
      </c>
      <c r="Z168" s="136"/>
      <c r="AA168" s="136"/>
      <c r="AB168" s="136">
        <f t="shared" ref="AB168" si="46">AB146</f>
        <v>139.04</v>
      </c>
      <c r="AC168" s="136"/>
      <c r="AD168" s="136"/>
      <c r="AE168" s="155"/>
      <c r="AF168" s="155"/>
      <c r="AG168" s="155"/>
    </row>
    <row r="169" spans="1:33" ht="11" customHeight="1" x14ac:dyDescent="0.55000000000000004">
      <c r="A169" s="176"/>
      <c r="B169" s="156" t="s">
        <v>167</v>
      </c>
      <c r="C169" s="157"/>
      <c r="D169" s="157"/>
      <c r="E169" s="157"/>
      <c r="F169" s="158"/>
      <c r="G169" s="27" t="str">
        <f>IF((G147*G6)/10=0,"",(G147*G6)/10)</f>
        <v/>
      </c>
      <c r="H169" s="27"/>
      <c r="I169" s="27"/>
      <c r="J169" s="27" t="str">
        <f>IF((J147*J6)/10=0,"",(J147*J6)/10)</f>
        <v/>
      </c>
      <c r="K169" s="27"/>
      <c r="L169" s="27"/>
      <c r="M169" s="27" t="str">
        <f>IF((M147*M6)/10=0,"",(M147*M6)/10)</f>
        <v/>
      </c>
      <c r="N169" s="27"/>
      <c r="O169" s="27"/>
      <c r="P169" s="27">
        <f>IF((P147*P6)/10=0,"",(P147*P6)/10)</f>
        <v>849200</v>
      </c>
      <c r="Q169" s="27"/>
      <c r="R169" s="27"/>
      <c r="S169" s="27">
        <f>IF((S147*S6)/10=0,"",(S147*S6)/10)</f>
        <v>3985980</v>
      </c>
      <c r="T169" s="27"/>
      <c r="U169" s="27"/>
      <c r="V169" s="27">
        <f>IF((V147*V6)/10=0,"",(V147*V6)/10)</f>
        <v>2100000</v>
      </c>
      <c r="W169" s="27"/>
      <c r="X169" s="27"/>
      <c r="Y169" s="27">
        <f>IF((Y147*Y6)/10=0,"",(Y147*Y6)/10)</f>
        <v>1200000</v>
      </c>
      <c r="Z169" s="27"/>
      <c r="AA169" s="27"/>
      <c r="AB169" s="27">
        <f>IF((AB147*AB6)/10=0,"",(AB147*AB6)/10)</f>
        <v>750000</v>
      </c>
      <c r="AC169" s="27"/>
      <c r="AD169" s="27"/>
      <c r="AE169" s="155"/>
      <c r="AF169" s="155"/>
      <c r="AG169" s="155"/>
    </row>
    <row r="170" spans="1:33" ht="11" customHeight="1" x14ac:dyDescent="0.55000000000000004">
      <c r="A170" s="176"/>
      <c r="B170" s="168" t="s">
        <v>9</v>
      </c>
      <c r="C170" s="169"/>
      <c r="D170" s="169"/>
      <c r="E170" s="169"/>
      <c r="F170" s="170"/>
      <c r="G170" s="160">
        <f>G167*G168</f>
        <v>7410000</v>
      </c>
      <c r="H170" s="160"/>
      <c r="I170" s="160"/>
      <c r="J170" s="160">
        <f t="shared" ref="J170" si="47">J167*J168</f>
        <v>8060000</v>
      </c>
      <c r="K170" s="160"/>
      <c r="L170" s="160"/>
      <c r="M170" s="160">
        <f t="shared" ref="M170" si="48">M167*M168</f>
        <v>7713341.9999999991</v>
      </c>
      <c r="N170" s="160"/>
      <c r="O170" s="160"/>
      <c r="P170" s="160">
        <f>P169</f>
        <v>849200</v>
      </c>
      <c r="Q170" s="160"/>
      <c r="R170" s="160"/>
      <c r="S170" s="160">
        <f>S167*S168+S169</f>
        <v>5821980</v>
      </c>
      <c r="T170" s="160"/>
      <c r="U170" s="160"/>
      <c r="V170" s="160">
        <f t="shared" ref="V170" si="49">V167*V168+V169</f>
        <v>5628000</v>
      </c>
      <c r="W170" s="160"/>
      <c r="X170" s="160"/>
      <c r="Y170" s="160">
        <f t="shared" ref="Y170" si="50">Y167*Y168+Y169</f>
        <v>10200000</v>
      </c>
      <c r="Z170" s="160"/>
      <c r="AA170" s="160"/>
      <c r="AB170" s="160">
        <f t="shared" ref="AB170" si="51">AB167*AB168+AB169</f>
        <v>20771760</v>
      </c>
      <c r="AC170" s="160"/>
      <c r="AD170" s="160"/>
      <c r="AE170" s="161">
        <f t="shared" ref="AE170:AE182" si="52">IF(SUM(G170:AD170)=0,"",SUM(G170:AD170))</f>
        <v>66454282</v>
      </c>
      <c r="AF170" s="161"/>
      <c r="AG170" s="161"/>
    </row>
    <row r="171" spans="1:33" ht="11" customHeight="1" x14ac:dyDescent="0.55000000000000004">
      <c r="A171" s="56" t="s">
        <v>146</v>
      </c>
      <c r="B171" s="56" t="s">
        <v>132</v>
      </c>
      <c r="C171" s="57" t="s">
        <v>133</v>
      </c>
      <c r="D171" s="57"/>
      <c r="E171" s="57"/>
      <c r="F171" s="57"/>
      <c r="G171" s="27">
        <f>IF(G149*G$6/10=0,"",G149*G$6/10)</f>
        <v>111650</v>
      </c>
      <c r="H171" s="27"/>
      <c r="I171" s="27"/>
      <c r="J171" s="27">
        <f t="shared" ref="J171:P182" si="53">IF(J149*J$6/10=0,"",J149*J$6/10)</f>
        <v>99350</v>
      </c>
      <c r="K171" s="27"/>
      <c r="L171" s="27"/>
      <c r="M171" s="27">
        <f t="shared" ref="M171" si="54">IF(M149*M$6/10=0,"",M149*M$6/10)</f>
        <v>103100</v>
      </c>
      <c r="N171" s="27"/>
      <c r="O171" s="27"/>
      <c r="P171" s="27" t="str">
        <f t="shared" ref="P171" si="55">IF(P149*P$6/10=0,"",P149*P$6/10)</f>
        <v/>
      </c>
      <c r="Q171" s="27"/>
      <c r="R171" s="27"/>
      <c r="S171" s="27">
        <f t="shared" ref="S171:AB182" si="56">IF(S149*S$6/10=0,"",S149*S$6/10)</f>
        <v>228000</v>
      </c>
      <c r="T171" s="27"/>
      <c r="U171" s="27"/>
      <c r="V171" s="27">
        <f t="shared" ref="V171" si="57">IF(V149*V$6/10=0,"",V149*V$6/10)</f>
        <v>345000</v>
      </c>
      <c r="W171" s="27"/>
      <c r="X171" s="27"/>
      <c r="Y171" s="27">
        <f t="shared" ref="Y171" si="58">IF(Y149*Y$6/10=0,"",Y149*Y$6/10)</f>
        <v>1440000</v>
      </c>
      <c r="Z171" s="27"/>
      <c r="AA171" s="27"/>
      <c r="AB171" s="27">
        <f t="shared" ref="AB171" si="59">IF(AB149*AB$6/10=0,"",AB149*AB$6/10)</f>
        <v>3300000</v>
      </c>
      <c r="AC171" s="27"/>
      <c r="AD171" s="27"/>
      <c r="AE171" s="162">
        <f t="shared" si="52"/>
        <v>5627100</v>
      </c>
      <c r="AF171" s="162"/>
      <c r="AG171" s="162"/>
    </row>
    <row r="172" spans="1:33" ht="11" customHeight="1" x14ac:dyDescent="0.55000000000000004">
      <c r="A172" s="56"/>
      <c r="B172" s="56"/>
      <c r="C172" s="57" t="s">
        <v>134</v>
      </c>
      <c r="D172" s="57"/>
      <c r="E172" s="57"/>
      <c r="F172" s="57"/>
      <c r="G172" s="27">
        <f t="shared" ref="G172:G182" si="60">IF(G150*G$6/10=0,"",G150*G$6/10)</f>
        <v>975750</v>
      </c>
      <c r="H172" s="27"/>
      <c r="I172" s="27"/>
      <c r="J172" s="27">
        <f t="shared" si="53"/>
        <v>970700</v>
      </c>
      <c r="K172" s="27"/>
      <c r="L172" s="27"/>
      <c r="M172" s="27">
        <f t="shared" si="53"/>
        <v>834150</v>
      </c>
      <c r="N172" s="27"/>
      <c r="O172" s="27"/>
      <c r="P172" s="27" t="str">
        <f t="shared" si="53"/>
        <v/>
      </c>
      <c r="Q172" s="27"/>
      <c r="R172" s="27"/>
      <c r="S172" s="27">
        <f t="shared" si="56"/>
        <v>829380</v>
      </c>
      <c r="T172" s="27"/>
      <c r="U172" s="27"/>
      <c r="V172" s="27">
        <f t="shared" si="56"/>
        <v>1289760</v>
      </c>
      <c r="W172" s="27"/>
      <c r="X172" s="27"/>
      <c r="Y172" s="27">
        <f t="shared" si="56"/>
        <v>1094520</v>
      </c>
      <c r="Z172" s="27"/>
      <c r="AA172" s="27"/>
      <c r="AB172" s="27">
        <f t="shared" si="56"/>
        <v>1648800</v>
      </c>
      <c r="AC172" s="27"/>
      <c r="AD172" s="27"/>
      <c r="AE172" s="162">
        <f t="shared" si="52"/>
        <v>7643060</v>
      </c>
      <c r="AF172" s="162"/>
      <c r="AG172" s="162"/>
    </row>
    <row r="173" spans="1:33" ht="11" customHeight="1" x14ac:dyDescent="0.55000000000000004">
      <c r="A173" s="56"/>
      <c r="B173" s="56"/>
      <c r="C173" s="57" t="s">
        <v>135</v>
      </c>
      <c r="D173" s="57"/>
      <c r="E173" s="57"/>
      <c r="F173" s="57"/>
      <c r="G173" s="27">
        <f t="shared" si="60"/>
        <v>700250</v>
      </c>
      <c r="H173" s="27"/>
      <c r="I173" s="27"/>
      <c r="J173" s="27">
        <f t="shared" si="53"/>
        <v>420650</v>
      </c>
      <c r="K173" s="27"/>
      <c r="L173" s="27"/>
      <c r="M173" s="27">
        <f t="shared" si="53"/>
        <v>661600</v>
      </c>
      <c r="N173" s="27"/>
      <c r="O173" s="27"/>
      <c r="P173" s="27" t="str">
        <f t="shared" si="53"/>
        <v/>
      </c>
      <c r="Q173" s="27"/>
      <c r="R173" s="27"/>
      <c r="S173" s="27">
        <f t="shared" si="56"/>
        <v>715920</v>
      </c>
      <c r="T173" s="27"/>
      <c r="U173" s="27"/>
      <c r="V173" s="27">
        <f t="shared" si="56"/>
        <v>241080</v>
      </c>
      <c r="W173" s="27"/>
      <c r="X173" s="27"/>
      <c r="Y173" s="27">
        <f t="shared" si="56"/>
        <v>788130</v>
      </c>
      <c r="Z173" s="27"/>
      <c r="AA173" s="27"/>
      <c r="AB173" s="27">
        <f t="shared" si="56"/>
        <v>960600</v>
      </c>
      <c r="AC173" s="27"/>
      <c r="AD173" s="27"/>
      <c r="AE173" s="162">
        <f t="shared" si="52"/>
        <v>4488230</v>
      </c>
      <c r="AF173" s="162"/>
      <c r="AG173" s="162"/>
    </row>
    <row r="174" spans="1:33" ht="11" customHeight="1" x14ac:dyDescent="0.55000000000000004">
      <c r="A174" s="56"/>
      <c r="B174" s="56"/>
      <c r="C174" s="57" t="s">
        <v>136</v>
      </c>
      <c r="D174" s="57"/>
      <c r="E174" s="57"/>
      <c r="F174" s="57"/>
      <c r="G174" s="27">
        <f t="shared" si="60"/>
        <v>438800</v>
      </c>
      <c r="H174" s="27"/>
      <c r="I174" s="27"/>
      <c r="J174" s="27">
        <f t="shared" si="53"/>
        <v>424200</v>
      </c>
      <c r="K174" s="27"/>
      <c r="L174" s="27"/>
      <c r="M174" s="27">
        <f t="shared" si="53"/>
        <v>409450</v>
      </c>
      <c r="N174" s="27"/>
      <c r="O174" s="27"/>
      <c r="P174" s="27">
        <f t="shared" si="53"/>
        <v>163780</v>
      </c>
      <c r="Q174" s="27"/>
      <c r="R174" s="27"/>
      <c r="S174" s="27">
        <f t="shared" si="56"/>
        <v>215520</v>
      </c>
      <c r="T174" s="27"/>
      <c r="U174" s="27"/>
      <c r="V174" s="27">
        <f t="shared" si="56"/>
        <v>148740</v>
      </c>
      <c r="W174" s="27"/>
      <c r="X174" s="27"/>
      <c r="Y174" s="27">
        <f t="shared" si="56"/>
        <v>753810</v>
      </c>
      <c r="Z174" s="27"/>
      <c r="AA174" s="27"/>
      <c r="AB174" s="27">
        <f t="shared" si="56"/>
        <v>375090</v>
      </c>
      <c r="AC174" s="27"/>
      <c r="AD174" s="27"/>
      <c r="AE174" s="162">
        <f t="shared" si="52"/>
        <v>2929390</v>
      </c>
      <c r="AF174" s="162"/>
      <c r="AG174" s="162"/>
    </row>
    <row r="175" spans="1:33" ht="11" customHeight="1" x14ac:dyDescent="0.55000000000000004">
      <c r="A175" s="56"/>
      <c r="B175" s="56"/>
      <c r="C175" s="57" t="s">
        <v>137</v>
      </c>
      <c r="D175" s="57"/>
      <c r="E175" s="57"/>
      <c r="F175" s="57"/>
      <c r="G175" s="27">
        <f t="shared" si="60"/>
        <v>114100</v>
      </c>
      <c r="H175" s="27"/>
      <c r="I175" s="27"/>
      <c r="J175" s="27">
        <f t="shared" si="53"/>
        <v>89850</v>
      </c>
      <c r="K175" s="27"/>
      <c r="L175" s="27"/>
      <c r="M175" s="27">
        <f t="shared" si="53"/>
        <v>111600</v>
      </c>
      <c r="N175" s="27"/>
      <c r="O175" s="27"/>
      <c r="P175" s="27" t="str">
        <f t="shared" si="53"/>
        <v/>
      </c>
      <c r="Q175" s="27"/>
      <c r="R175" s="27"/>
      <c r="S175" s="27">
        <f t="shared" si="56"/>
        <v>79200</v>
      </c>
      <c r="T175" s="27"/>
      <c r="U175" s="27"/>
      <c r="V175" s="27">
        <f t="shared" si="56"/>
        <v>12840</v>
      </c>
      <c r="W175" s="27"/>
      <c r="X175" s="27"/>
      <c r="Y175" s="27" t="str">
        <f t="shared" si="56"/>
        <v/>
      </c>
      <c r="Z175" s="27"/>
      <c r="AA175" s="27"/>
      <c r="AB175" s="27" t="str">
        <f t="shared" si="56"/>
        <v/>
      </c>
      <c r="AC175" s="27"/>
      <c r="AD175" s="27"/>
      <c r="AE175" s="162">
        <f t="shared" si="52"/>
        <v>407590</v>
      </c>
      <c r="AF175" s="162"/>
      <c r="AG175" s="162"/>
    </row>
    <row r="176" spans="1:33" ht="11" customHeight="1" x14ac:dyDescent="0.55000000000000004">
      <c r="A176" s="56"/>
      <c r="B176" s="56"/>
      <c r="C176" s="57" t="s">
        <v>138</v>
      </c>
      <c r="D176" s="57"/>
      <c r="E176" s="57"/>
      <c r="F176" s="57"/>
      <c r="G176" s="27">
        <f t="shared" si="60"/>
        <v>73300</v>
      </c>
      <c r="H176" s="27"/>
      <c r="I176" s="27"/>
      <c r="J176" s="27">
        <f t="shared" si="53"/>
        <v>73300</v>
      </c>
      <c r="K176" s="27"/>
      <c r="L176" s="27"/>
      <c r="M176" s="27">
        <f t="shared" si="53"/>
        <v>73300</v>
      </c>
      <c r="N176" s="27"/>
      <c r="O176" s="27"/>
      <c r="P176" s="27" t="str">
        <f t="shared" si="53"/>
        <v/>
      </c>
      <c r="Q176" s="27"/>
      <c r="R176" s="27"/>
      <c r="S176" s="27" t="str">
        <f t="shared" si="56"/>
        <v/>
      </c>
      <c r="T176" s="27"/>
      <c r="U176" s="27"/>
      <c r="V176" s="27">
        <f t="shared" si="56"/>
        <v>22860</v>
      </c>
      <c r="W176" s="27"/>
      <c r="X176" s="27"/>
      <c r="Y176" s="27" t="str">
        <f t="shared" si="56"/>
        <v/>
      </c>
      <c r="Z176" s="27"/>
      <c r="AA176" s="27"/>
      <c r="AB176" s="27" t="str">
        <f t="shared" si="56"/>
        <v/>
      </c>
      <c r="AC176" s="27"/>
      <c r="AD176" s="27"/>
      <c r="AE176" s="162">
        <f t="shared" si="52"/>
        <v>242760</v>
      </c>
      <c r="AF176" s="162"/>
      <c r="AG176" s="162"/>
    </row>
    <row r="177" spans="1:33" ht="11" customHeight="1" x14ac:dyDescent="0.55000000000000004">
      <c r="A177" s="56"/>
      <c r="B177" s="56"/>
      <c r="C177" s="57" t="s">
        <v>139</v>
      </c>
      <c r="D177" s="57"/>
      <c r="E177" s="57"/>
      <c r="F177" s="57"/>
      <c r="G177" s="27" t="str">
        <f t="shared" si="60"/>
        <v/>
      </c>
      <c r="H177" s="27"/>
      <c r="I177" s="27"/>
      <c r="J177" s="27" t="str">
        <f t="shared" si="53"/>
        <v/>
      </c>
      <c r="K177" s="27"/>
      <c r="L177" s="27"/>
      <c r="M177" s="27" t="str">
        <f t="shared" si="53"/>
        <v/>
      </c>
      <c r="N177" s="27"/>
      <c r="O177" s="27"/>
      <c r="P177" s="27" t="str">
        <f t="shared" si="53"/>
        <v/>
      </c>
      <c r="Q177" s="27"/>
      <c r="R177" s="27"/>
      <c r="S177" s="27">
        <f t="shared" si="56"/>
        <v>300000</v>
      </c>
      <c r="T177" s="27"/>
      <c r="U177" s="27"/>
      <c r="V177" s="27">
        <f t="shared" si="56"/>
        <v>490020</v>
      </c>
      <c r="W177" s="27"/>
      <c r="X177" s="27"/>
      <c r="Y177" s="27" t="str">
        <f t="shared" si="56"/>
        <v/>
      </c>
      <c r="Z177" s="27"/>
      <c r="AA177" s="27"/>
      <c r="AB177" s="27" t="str">
        <f t="shared" si="56"/>
        <v/>
      </c>
      <c r="AC177" s="27"/>
      <c r="AD177" s="27"/>
      <c r="AE177" s="162">
        <f t="shared" si="52"/>
        <v>790020</v>
      </c>
      <c r="AF177" s="162"/>
      <c r="AG177" s="162"/>
    </row>
    <row r="178" spans="1:33" ht="11" customHeight="1" x14ac:dyDescent="0.55000000000000004">
      <c r="A178" s="56"/>
      <c r="B178" s="56"/>
      <c r="C178" s="57" t="s">
        <v>140</v>
      </c>
      <c r="D178" s="57"/>
      <c r="E178" s="57"/>
      <c r="F178" s="57"/>
      <c r="G178" s="27">
        <f t="shared" si="60"/>
        <v>52200</v>
      </c>
      <c r="H178" s="27"/>
      <c r="I178" s="27"/>
      <c r="J178" s="27">
        <f t="shared" si="53"/>
        <v>52200</v>
      </c>
      <c r="K178" s="27"/>
      <c r="L178" s="27"/>
      <c r="M178" s="27">
        <f t="shared" si="53"/>
        <v>52200</v>
      </c>
      <c r="N178" s="27"/>
      <c r="O178" s="27"/>
      <c r="P178" s="27" t="str">
        <f t="shared" si="53"/>
        <v/>
      </c>
      <c r="Q178" s="27"/>
      <c r="R178" s="27"/>
      <c r="S178" s="27" t="str">
        <f t="shared" si="56"/>
        <v/>
      </c>
      <c r="T178" s="27"/>
      <c r="U178" s="27"/>
      <c r="V178" s="27" t="str">
        <f t="shared" si="56"/>
        <v/>
      </c>
      <c r="W178" s="27"/>
      <c r="X178" s="27"/>
      <c r="Y178" s="27">
        <f t="shared" si="56"/>
        <v>108510</v>
      </c>
      <c r="Z178" s="27"/>
      <c r="AA178" s="27"/>
      <c r="AB178" s="27">
        <f t="shared" si="56"/>
        <v>100650</v>
      </c>
      <c r="AC178" s="27"/>
      <c r="AD178" s="27"/>
      <c r="AE178" s="162">
        <f t="shared" si="52"/>
        <v>365760</v>
      </c>
      <c r="AF178" s="162"/>
      <c r="AG178" s="162"/>
    </row>
    <row r="179" spans="1:33" ht="11" customHeight="1" x14ac:dyDescent="0.55000000000000004">
      <c r="A179" s="56"/>
      <c r="B179" s="56"/>
      <c r="C179" s="57" t="s">
        <v>141</v>
      </c>
      <c r="D179" s="57"/>
      <c r="E179" s="57"/>
      <c r="F179" s="57"/>
      <c r="G179" s="27" t="str">
        <f t="shared" si="60"/>
        <v/>
      </c>
      <c r="H179" s="27"/>
      <c r="I179" s="27"/>
      <c r="J179" s="27" t="str">
        <f t="shared" si="53"/>
        <v/>
      </c>
      <c r="K179" s="27"/>
      <c r="L179" s="27"/>
      <c r="M179" s="27" t="str">
        <f t="shared" si="53"/>
        <v/>
      </c>
      <c r="N179" s="27"/>
      <c r="O179" s="27"/>
      <c r="P179" s="27" t="str">
        <f t="shared" si="53"/>
        <v/>
      </c>
      <c r="Q179" s="27"/>
      <c r="R179" s="27"/>
      <c r="S179" s="27" t="str">
        <f t="shared" si="56"/>
        <v/>
      </c>
      <c r="T179" s="27"/>
      <c r="U179" s="27"/>
      <c r="V179" s="27" t="str">
        <f t="shared" si="56"/>
        <v/>
      </c>
      <c r="W179" s="27"/>
      <c r="X179" s="27"/>
      <c r="Y179" s="27" t="str">
        <f t="shared" si="56"/>
        <v/>
      </c>
      <c r="Z179" s="27"/>
      <c r="AA179" s="27"/>
      <c r="AB179" s="27" t="str">
        <f t="shared" si="56"/>
        <v/>
      </c>
      <c r="AC179" s="27"/>
      <c r="AD179" s="27"/>
      <c r="AE179" s="162" t="str">
        <f t="shared" si="52"/>
        <v/>
      </c>
      <c r="AF179" s="162"/>
      <c r="AG179" s="162"/>
    </row>
    <row r="180" spans="1:33" ht="11" customHeight="1" x14ac:dyDescent="0.55000000000000004">
      <c r="A180" s="56"/>
      <c r="B180" s="56"/>
      <c r="C180" s="57" t="s">
        <v>142</v>
      </c>
      <c r="D180" s="57"/>
      <c r="E180" s="57"/>
      <c r="F180" s="57"/>
      <c r="G180" s="27">
        <f t="shared" si="60"/>
        <v>127350</v>
      </c>
      <c r="H180" s="27"/>
      <c r="I180" s="27"/>
      <c r="J180" s="27">
        <f t="shared" si="53"/>
        <v>134450</v>
      </c>
      <c r="K180" s="27"/>
      <c r="L180" s="27"/>
      <c r="M180" s="27">
        <f t="shared" si="53"/>
        <v>134450</v>
      </c>
      <c r="N180" s="27"/>
      <c r="O180" s="27"/>
      <c r="P180" s="27" t="str">
        <f t="shared" si="53"/>
        <v/>
      </c>
      <c r="Q180" s="27"/>
      <c r="R180" s="27"/>
      <c r="S180" s="27">
        <f t="shared" si="56"/>
        <v>187440</v>
      </c>
      <c r="T180" s="27"/>
      <c r="U180" s="27"/>
      <c r="V180" s="27">
        <f t="shared" si="56"/>
        <v>296880</v>
      </c>
      <c r="W180" s="27"/>
      <c r="X180" s="27"/>
      <c r="Y180" s="27">
        <f t="shared" si="56"/>
        <v>360000</v>
      </c>
      <c r="Z180" s="27"/>
      <c r="AA180" s="27"/>
      <c r="AB180" s="27">
        <f t="shared" si="56"/>
        <v>9935850</v>
      </c>
      <c r="AC180" s="27"/>
      <c r="AD180" s="27"/>
      <c r="AE180" s="162">
        <f t="shared" si="52"/>
        <v>11176420</v>
      </c>
      <c r="AF180" s="162"/>
      <c r="AG180" s="162"/>
    </row>
    <row r="181" spans="1:33" ht="11" customHeight="1" x14ac:dyDescent="0.55000000000000004">
      <c r="A181" s="56"/>
      <c r="B181" s="56"/>
      <c r="C181" s="57" t="s">
        <v>143</v>
      </c>
      <c r="D181" s="57"/>
      <c r="E181" s="57"/>
      <c r="F181" s="57"/>
      <c r="G181" s="27">
        <f t="shared" si="60"/>
        <v>245000</v>
      </c>
      <c r="H181" s="27"/>
      <c r="I181" s="27"/>
      <c r="J181" s="27">
        <f t="shared" si="53"/>
        <v>245000</v>
      </c>
      <c r="K181" s="27"/>
      <c r="L181" s="27"/>
      <c r="M181" s="27">
        <f t="shared" si="53"/>
        <v>245000</v>
      </c>
      <c r="N181" s="27"/>
      <c r="O181" s="27"/>
      <c r="P181" s="27" t="str">
        <f t="shared" si="53"/>
        <v/>
      </c>
      <c r="Q181" s="27"/>
      <c r="R181" s="27"/>
      <c r="S181" s="27">
        <f t="shared" si="56"/>
        <v>294000</v>
      </c>
      <c r="T181" s="27"/>
      <c r="U181" s="27"/>
      <c r="V181" s="27" t="str">
        <f t="shared" si="56"/>
        <v/>
      </c>
      <c r="W181" s="27"/>
      <c r="X181" s="27"/>
      <c r="Y181" s="27">
        <f t="shared" si="56"/>
        <v>147000</v>
      </c>
      <c r="Z181" s="27"/>
      <c r="AA181" s="27"/>
      <c r="AB181" s="27" t="str">
        <f t="shared" si="56"/>
        <v/>
      </c>
      <c r="AC181" s="27"/>
      <c r="AD181" s="27"/>
      <c r="AE181" s="162">
        <f t="shared" si="52"/>
        <v>1176000</v>
      </c>
      <c r="AF181" s="162"/>
      <c r="AG181" s="162"/>
    </row>
    <row r="182" spans="1:33" ht="11" customHeight="1" x14ac:dyDescent="0.55000000000000004">
      <c r="A182" s="56"/>
      <c r="B182" s="56"/>
      <c r="C182" s="57" t="s">
        <v>144</v>
      </c>
      <c r="D182" s="57"/>
      <c r="E182" s="57"/>
      <c r="F182" s="57"/>
      <c r="G182" s="27">
        <f t="shared" si="60"/>
        <v>1100</v>
      </c>
      <c r="H182" s="27"/>
      <c r="I182" s="27"/>
      <c r="J182" s="27">
        <f t="shared" si="53"/>
        <v>1550</v>
      </c>
      <c r="K182" s="27"/>
      <c r="L182" s="27"/>
      <c r="M182" s="27">
        <f t="shared" si="53"/>
        <v>1200</v>
      </c>
      <c r="N182" s="27"/>
      <c r="O182" s="27"/>
      <c r="P182" s="27"/>
      <c r="Q182" s="27"/>
      <c r="R182" s="27"/>
      <c r="S182" s="27" t="str">
        <f t="shared" si="56"/>
        <v/>
      </c>
      <c r="T182" s="27"/>
      <c r="U182" s="27"/>
      <c r="V182" s="27" t="str">
        <f t="shared" si="56"/>
        <v/>
      </c>
      <c r="W182" s="27"/>
      <c r="X182" s="27"/>
      <c r="Y182" s="27" t="str">
        <f t="shared" si="56"/>
        <v/>
      </c>
      <c r="Z182" s="27"/>
      <c r="AA182" s="27"/>
      <c r="AB182" s="27" t="str">
        <f t="shared" si="56"/>
        <v/>
      </c>
      <c r="AC182" s="27"/>
      <c r="AD182" s="27"/>
      <c r="AE182" s="162">
        <f t="shared" si="52"/>
        <v>3850</v>
      </c>
      <c r="AF182" s="162"/>
      <c r="AG182" s="162"/>
    </row>
    <row r="183" spans="1:33" ht="11" customHeight="1" x14ac:dyDescent="0.55000000000000004">
      <c r="A183" s="56"/>
      <c r="B183" s="56"/>
      <c r="C183" s="146" t="s">
        <v>9</v>
      </c>
      <c r="D183" s="146"/>
      <c r="E183" s="146"/>
      <c r="F183" s="146"/>
      <c r="G183" s="147">
        <f>SUM(G171:G182)</f>
        <v>2839500</v>
      </c>
      <c r="H183" s="147"/>
      <c r="I183" s="147"/>
      <c r="J183" s="147">
        <f>SUM(J171:J182)</f>
        <v>2511250</v>
      </c>
      <c r="K183" s="147"/>
      <c r="L183" s="147"/>
      <c r="M183" s="147">
        <f>SUM(M171:M182)</f>
        <v>2626050</v>
      </c>
      <c r="N183" s="147"/>
      <c r="O183" s="147"/>
      <c r="P183" s="147">
        <f t="shared" ref="P183" si="61">SUM(P171:P182)</f>
        <v>163780</v>
      </c>
      <c r="Q183" s="147"/>
      <c r="R183" s="147"/>
      <c r="S183" s="147">
        <f t="shared" ref="S183" si="62">SUM(S171:S182)</f>
        <v>2849460</v>
      </c>
      <c r="T183" s="147"/>
      <c r="U183" s="147"/>
      <c r="V183" s="147">
        <f t="shared" ref="V183" si="63">SUM(V171:V182)</f>
        <v>2847180</v>
      </c>
      <c r="W183" s="147"/>
      <c r="X183" s="147"/>
      <c r="Y183" s="147">
        <f t="shared" ref="Y183" si="64">SUM(Y171:Y182)</f>
        <v>4691970</v>
      </c>
      <c r="Z183" s="147"/>
      <c r="AA183" s="147"/>
      <c r="AB183" s="147">
        <f t="shared" ref="AB183" si="65">SUM(AB171:AB182)</f>
        <v>16320990</v>
      </c>
      <c r="AC183" s="147"/>
      <c r="AD183" s="147"/>
      <c r="AE183" s="174">
        <f>IF(SUM(G183:AD183)=0,"",SUM(G183:AD183))</f>
        <v>34850180</v>
      </c>
      <c r="AF183" s="174"/>
      <c r="AG183" s="174"/>
    </row>
    <row r="184" spans="1:33" ht="11" customHeight="1" x14ac:dyDescent="0.55000000000000004">
      <c r="A184" s="163"/>
      <c r="B184" s="175" t="s">
        <v>147</v>
      </c>
      <c r="C184" s="24" t="s">
        <v>148</v>
      </c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6"/>
      <c r="AE184" s="27">
        <f>AA139</f>
        <v>11842662.788235296</v>
      </c>
      <c r="AF184" s="27"/>
      <c r="AG184" s="27"/>
    </row>
    <row r="185" spans="1:33" ht="11" customHeight="1" x14ac:dyDescent="0.55000000000000004">
      <c r="A185" s="163"/>
      <c r="B185" s="163"/>
      <c r="C185" s="24" t="s">
        <v>149</v>
      </c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6"/>
      <c r="AE185" s="27">
        <v>1646613</v>
      </c>
      <c r="AF185" s="27"/>
      <c r="AG185" s="27"/>
    </row>
    <row r="186" spans="1:33" ht="11" customHeight="1" x14ac:dyDescent="0.55000000000000004">
      <c r="A186" s="163"/>
      <c r="B186" s="163"/>
      <c r="C186" s="24" t="s">
        <v>150</v>
      </c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6"/>
      <c r="AE186" s="27">
        <v>909521</v>
      </c>
      <c r="AF186" s="27"/>
      <c r="AG186" s="27"/>
    </row>
    <row r="187" spans="1:33" ht="11" customHeight="1" x14ac:dyDescent="0.55000000000000004">
      <c r="A187" s="163"/>
      <c r="B187" s="163"/>
      <c r="C187" s="24" t="s">
        <v>163</v>
      </c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6"/>
      <c r="AE187" s="27">
        <v>669705</v>
      </c>
      <c r="AF187" s="27"/>
      <c r="AG187" s="27"/>
    </row>
    <row r="188" spans="1:33" ht="11" customHeight="1" x14ac:dyDescent="0.55000000000000004">
      <c r="A188" s="163"/>
      <c r="B188" s="163"/>
      <c r="C188" s="94" t="s">
        <v>9</v>
      </c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  <c r="W188" s="164"/>
      <c r="X188" s="164"/>
      <c r="Y188" s="25"/>
      <c r="Z188" s="25"/>
      <c r="AA188" s="25"/>
      <c r="AB188" s="25"/>
      <c r="AC188" s="25"/>
      <c r="AD188" s="26"/>
      <c r="AE188" s="147">
        <f>SUM(AE184:AG187)</f>
        <v>15068501.788235296</v>
      </c>
      <c r="AF188" s="147"/>
      <c r="AG188" s="147"/>
    </row>
    <row r="189" spans="1:33" ht="11" customHeight="1" x14ac:dyDescent="0.55000000000000004">
      <c r="A189" s="30"/>
      <c r="B189" s="24" t="s">
        <v>151</v>
      </c>
      <c r="C189" s="165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25"/>
      <c r="Z189" s="25"/>
      <c r="AA189" s="25"/>
      <c r="AB189" s="25"/>
      <c r="AC189" s="25"/>
      <c r="AD189" s="26"/>
      <c r="AE189" s="27">
        <v>2755114</v>
      </c>
      <c r="AF189" s="27"/>
      <c r="AG189" s="27"/>
    </row>
    <row r="190" spans="1:33" ht="11" customHeight="1" x14ac:dyDescent="0.55000000000000004">
      <c r="A190" s="30"/>
      <c r="B190" s="94" t="s">
        <v>9</v>
      </c>
      <c r="C190" s="166"/>
      <c r="D190" s="166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  <c r="V190" s="166"/>
      <c r="W190" s="166"/>
      <c r="X190" s="166"/>
      <c r="Y190" s="25"/>
      <c r="Z190" s="25"/>
      <c r="AA190" s="25"/>
      <c r="AB190" s="25"/>
      <c r="AC190" s="25"/>
      <c r="AD190" s="26"/>
      <c r="AE190" s="147">
        <f>AE183+AE188+AE189</f>
        <v>52673795.788235292</v>
      </c>
      <c r="AF190" s="147"/>
      <c r="AG190" s="147"/>
    </row>
    <row r="191" spans="1:33" ht="11" customHeight="1" x14ac:dyDescent="0.55000000000000004">
      <c r="A191" s="12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6"/>
      <c r="W191" s="13"/>
      <c r="X191" s="13"/>
      <c r="AA191" s="14"/>
      <c r="AB191" s="171" t="s">
        <v>152</v>
      </c>
      <c r="AC191" s="47"/>
      <c r="AD191" s="48"/>
      <c r="AE191" s="167">
        <f>AE170-AE190</f>
        <v>13780486.211764708</v>
      </c>
      <c r="AF191" s="167"/>
      <c r="AG191" s="167"/>
    </row>
    <row r="192" spans="1:33" ht="11" customHeight="1" x14ac:dyDescent="0.55000000000000004">
      <c r="A192" s="3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AA192" s="14"/>
      <c r="AB192" s="24" t="s">
        <v>153</v>
      </c>
      <c r="AC192" s="165"/>
      <c r="AD192" s="172"/>
      <c r="AE192" s="173">
        <f>AE191/AE170</f>
        <v>0.20736791967393023</v>
      </c>
      <c r="AF192" s="173"/>
      <c r="AG192" s="173"/>
    </row>
    <row r="193" ht="12.5" customHeight="1" x14ac:dyDescent="0.55000000000000004"/>
    <row r="194" ht="12.5" customHeight="1" x14ac:dyDescent="0.55000000000000004"/>
    <row r="195" ht="12.5" customHeight="1" x14ac:dyDescent="0.55000000000000004"/>
    <row r="196" ht="12.5" customHeight="1" x14ac:dyDescent="0.55000000000000004"/>
    <row r="197" ht="12.5" customHeight="1" x14ac:dyDescent="0.55000000000000004"/>
    <row r="198" ht="12.5" customHeight="1" x14ac:dyDescent="0.55000000000000004"/>
    <row r="199" ht="12.5" customHeight="1" x14ac:dyDescent="0.55000000000000004"/>
    <row r="200" ht="12.5" customHeight="1" x14ac:dyDescent="0.55000000000000004"/>
    <row r="201" ht="12.5" customHeight="1" x14ac:dyDescent="0.55000000000000004"/>
    <row r="202" ht="12.5" customHeight="1" x14ac:dyDescent="0.55000000000000004"/>
    <row r="203" ht="12.5" customHeight="1" x14ac:dyDescent="0.55000000000000004"/>
    <row r="204" ht="12.5" customHeight="1" x14ac:dyDescent="0.55000000000000004"/>
    <row r="205" ht="12.5" customHeight="1" x14ac:dyDescent="0.55000000000000004"/>
    <row r="206" ht="12.5" customHeight="1" x14ac:dyDescent="0.55000000000000004"/>
    <row r="207" ht="12.5" customHeight="1" x14ac:dyDescent="0.55000000000000004"/>
    <row r="208" ht="12.5" customHeight="1" x14ac:dyDescent="0.55000000000000004"/>
    <row r="209" ht="12.5" customHeight="1" x14ac:dyDescent="0.55000000000000004"/>
    <row r="210" ht="12.5" customHeight="1" x14ac:dyDescent="0.55000000000000004"/>
    <row r="211" ht="12.5" customHeight="1" x14ac:dyDescent="0.55000000000000004"/>
    <row r="212" ht="12.5" customHeight="1" x14ac:dyDescent="0.55000000000000004"/>
    <row r="213" ht="12.5" customHeight="1" x14ac:dyDescent="0.55000000000000004"/>
    <row r="214" ht="12.5" customHeight="1" x14ac:dyDescent="0.55000000000000004"/>
  </sheetData>
  <mergeCells count="1559">
    <mergeCell ref="AA138:AD138"/>
    <mergeCell ref="A139:I139"/>
    <mergeCell ref="J139:M139"/>
    <mergeCell ref="N139:Q139"/>
    <mergeCell ref="R139:U139"/>
    <mergeCell ref="V139:Y139"/>
    <mergeCell ref="AA139:AD139"/>
    <mergeCell ref="AB191:AD191"/>
    <mergeCell ref="AB192:AD192"/>
    <mergeCell ref="AE192:AG192"/>
    <mergeCell ref="Y165:AA166"/>
    <mergeCell ref="AB165:AD166"/>
    <mergeCell ref="A137:E137"/>
    <mergeCell ref="F137:H137"/>
    <mergeCell ref="A138:E138"/>
    <mergeCell ref="F138:H138"/>
    <mergeCell ref="J138:M138"/>
    <mergeCell ref="AE183:AG183"/>
    <mergeCell ref="B184:B188"/>
    <mergeCell ref="C184:AD184"/>
    <mergeCell ref="AE184:AG184"/>
    <mergeCell ref="C185:AD185"/>
    <mergeCell ref="AE185:AG185"/>
    <mergeCell ref="C186:AD186"/>
    <mergeCell ref="AE186:AG186"/>
    <mergeCell ref="M183:O183"/>
    <mergeCell ref="P183:R183"/>
    <mergeCell ref="S183:U183"/>
    <mergeCell ref="V183:X183"/>
    <mergeCell ref="Y183:AA183"/>
    <mergeCell ref="AB183:AD183"/>
    <mergeCell ref="A167:A170"/>
    <mergeCell ref="A171:A190"/>
    <mergeCell ref="B171:B183"/>
    <mergeCell ref="C183:F183"/>
    <mergeCell ref="G183:I183"/>
    <mergeCell ref="J183:L183"/>
    <mergeCell ref="C188:AD188"/>
    <mergeCell ref="B189:AD189"/>
    <mergeCell ref="B190:AD190"/>
    <mergeCell ref="AE191:AG191"/>
    <mergeCell ref="B170:F170"/>
    <mergeCell ref="A165:F166"/>
    <mergeCell ref="G165:R165"/>
    <mergeCell ref="S165:U166"/>
    <mergeCell ref="AE190:AG190"/>
    <mergeCell ref="AE188:AG188"/>
    <mergeCell ref="AE189:AG189"/>
    <mergeCell ref="S182:U182"/>
    <mergeCell ref="V182:X182"/>
    <mergeCell ref="Y182:AA182"/>
    <mergeCell ref="AB182:AD182"/>
    <mergeCell ref="AE182:AG182"/>
    <mergeCell ref="V181:X181"/>
    <mergeCell ref="Y181:AA181"/>
    <mergeCell ref="AB181:AD181"/>
    <mergeCell ref="AE181:AG181"/>
    <mergeCell ref="C182:F182"/>
    <mergeCell ref="G182:I182"/>
    <mergeCell ref="J182:L182"/>
    <mergeCell ref="M182:O182"/>
    <mergeCell ref="P182:R182"/>
    <mergeCell ref="C181:F181"/>
    <mergeCell ref="G181:I181"/>
    <mergeCell ref="J181:L181"/>
    <mergeCell ref="M181:O181"/>
    <mergeCell ref="P181:R181"/>
    <mergeCell ref="S181:U181"/>
    <mergeCell ref="S180:U180"/>
    <mergeCell ref="V180:X180"/>
    <mergeCell ref="Y180:AA180"/>
    <mergeCell ref="AB180:AD180"/>
    <mergeCell ref="AE180:AG180"/>
    <mergeCell ref="V179:X179"/>
    <mergeCell ref="Y179:AA179"/>
    <mergeCell ref="AB179:AD179"/>
    <mergeCell ref="AE179:AG179"/>
    <mergeCell ref="C180:F180"/>
    <mergeCell ref="G180:I180"/>
    <mergeCell ref="J180:L180"/>
    <mergeCell ref="M180:O180"/>
    <mergeCell ref="P180:R180"/>
    <mergeCell ref="C179:F179"/>
    <mergeCell ref="G179:I179"/>
    <mergeCell ref="J179:L179"/>
    <mergeCell ref="M179:O179"/>
    <mergeCell ref="P179:R179"/>
    <mergeCell ref="S179:U179"/>
    <mergeCell ref="S178:U178"/>
    <mergeCell ref="V178:X178"/>
    <mergeCell ref="Y178:AA178"/>
    <mergeCell ref="AB178:AD178"/>
    <mergeCell ref="AE178:AG178"/>
    <mergeCell ref="V177:X177"/>
    <mergeCell ref="Y177:AA177"/>
    <mergeCell ref="AB177:AD177"/>
    <mergeCell ref="AE177:AG177"/>
    <mergeCell ref="C178:F178"/>
    <mergeCell ref="G178:I178"/>
    <mergeCell ref="J178:L178"/>
    <mergeCell ref="M178:O178"/>
    <mergeCell ref="P178:R178"/>
    <mergeCell ref="C177:F177"/>
    <mergeCell ref="G177:I177"/>
    <mergeCell ref="J177:L177"/>
    <mergeCell ref="M177:O177"/>
    <mergeCell ref="P177:R177"/>
    <mergeCell ref="S177:U177"/>
    <mergeCell ref="S176:U176"/>
    <mergeCell ref="V176:X176"/>
    <mergeCell ref="Y176:AA176"/>
    <mergeCell ref="AB176:AD176"/>
    <mergeCell ref="AE176:AG176"/>
    <mergeCell ref="V175:X175"/>
    <mergeCell ref="Y175:AA175"/>
    <mergeCell ref="AB175:AD175"/>
    <mergeCell ref="AE175:AG175"/>
    <mergeCell ref="C176:F176"/>
    <mergeCell ref="G176:I176"/>
    <mergeCell ref="J176:L176"/>
    <mergeCell ref="M176:O176"/>
    <mergeCell ref="P176:R176"/>
    <mergeCell ref="C175:F175"/>
    <mergeCell ref="G175:I175"/>
    <mergeCell ref="J175:L175"/>
    <mergeCell ref="M175:O175"/>
    <mergeCell ref="P175:R175"/>
    <mergeCell ref="S175:U175"/>
    <mergeCell ref="S174:U174"/>
    <mergeCell ref="V174:X174"/>
    <mergeCell ref="Y174:AA174"/>
    <mergeCell ref="AB174:AD174"/>
    <mergeCell ref="AE174:AG174"/>
    <mergeCell ref="V173:X173"/>
    <mergeCell ref="Y173:AA173"/>
    <mergeCell ref="AB173:AD173"/>
    <mergeCell ref="AE173:AG173"/>
    <mergeCell ref="C174:F174"/>
    <mergeCell ref="G174:I174"/>
    <mergeCell ref="J174:L174"/>
    <mergeCell ref="M174:O174"/>
    <mergeCell ref="P174:R174"/>
    <mergeCell ref="C173:F173"/>
    <mergeCell ref="G173:I173"/>
    <mergeCell ref="J173:L173"/>
    <mergeCell ref="M173:O173"/>
    <mergeCell ref="P173:R173"/>
    <mergeCell ref="S173:U173"/>
    <mergeCell ref="S172:U172"/>
    <mergeCell ref="V172:X172"/>
    <mergeCell ref="Y172:AA172"/>
    <mergeCell ref="AB172:AD172"/>
    <mergeCell ref="AE172:AG172"/>
    <mergeCell ref="V171:X171"/>
    <mergeCell ref="Y171:AA171"/>
    <mergeCell ref="AB171:AD171"/>
    <mergeCell ref="AE171:AG171"/>
    <mergeCell ref="C172:F172"/>
    <mergeCell ref="G172:I172"/>
    <mergeCell ref="J172:L172"/>
    <mergeCell ref="M172:O172"/>
    <mergeCell ref="P172:R172"/>
    <mergeCell ref="C171:F171"/>
    <mergeCell ref="G171:I171"/>
    <mergeCell ref="J171:L171"/>
    <mergeCell ref="M171:O171"/>
    <mergeCell ref="P171:R171"/>
    <mergeCell ref="S171:U171"/>
    <mergeCell ref="S170:U170"/>
    <mergeCell ref="V170:X170"/>
    <mergeCell ref="Y170:AA170"/>
    <mergeCell ref="AB170:AD170"/>
    <mergeCell ref="AE170:AG170"/>
    <mergeCell ref="AB169:AD169"/>
    <mergeCell ref="AE169:AG169"/>
    <mergeCell ref="G170:I170"/>
    <mergeCell ref="J170:L170"/>
    <mergeCell ref="M170:O170"/>
    <mergeCell ref="P170:R170"/>
    <mergeCell ref="AE168:AG168"/>
    <mergeCell ref="B169:F169"/>
    <mergeCell ref="G169:I169"/>
    <mergeCell ref="J169:L169"/>
    <mergeCell ref="M169:O169"/>
    <mergeCell ref="P169:R169"/>
    <mergeCell ref="S169:U169"/>
    <mergeCell ref="V169:X169"/>
    <mergeCell ref="Y169:AA169"/>
    <mergeCell ref="B168:F168"/>
    <mergeCell ref="G168:I168"/>
    <mergeCell ref="J168:L168"/>
    <mergeCell ref="M168:O168"/>
    <mergeCell ref="P168:R168"/>
    <mergeCell ref="S168:U168"/>
    <mergeCell ref="V168:X168"/>
    <mergeCell ref="Y168:AA168"/>
    <mergeCell ref="AB168:AD168"/>
    <mergeCell ref="AB167:AD167"/>
    <mergeCell ref="AE167:AG167"/>
    <mergeCell ref="V165:X166"/>
    <mergeCell ref="AE165:AG166"/>
    <mergeCell ref="G166:I166"/>
    <mergeCell ref="J166:L166"/>
    <mergeCell ref="M166:O166"/>
    <mergeCell ref="P166:R166"/>
    <mergeCell ref="B167:F167"/>
    <mergeCell ref="G167:I167"/>
    <mergeCell ref="J167:L167"/>
    <mergeCell ref="M167:O167"/>
    <mergeCell ref="AB159:AD159"/>
    <mergeCell ref="AB160:AD160"/>
    <mergeCell ref="AB161:AD161"/>
    <mergeCell ref="AB162:AD162"/>
    <mergeCell ref="AE145:AG162"/>
    <mergeCell ref="AB153:AD153"/>
    <mergeCell ref="AB154:AD154"/>
    <mergeCell ref="AB155:AD155"/>
    <mergeCell ref="AB156:AD156"/>
    <mergeCell ref="AB157:AD157"/>
    <mergeCell ref="AB158:AD158"/>
    <mergeCell ref="AB147:AD147"/>
    <mergeCell ref="AB148:AD148"/>
    <mergeCell ref="AB149:AD149"/>
    <mergeCell ref="AB150:AD150"/>
    <mergeCell ref="AB151:AD151"/>
    <mergeCell ref="Y159:AA159"/>
    <mergeCell ref="Y160:AA160"/>
    <mergeCell ref="Y161:AA161"/>
    <mergeCell ref="Y162:AA162"/>
    <mergeCell ref="V159:X159"/>
    <mergeCell ref="V160:X160"/>
    <mergeCell ref="V161:X161"/>
    <mergeCell ref="V162:X162"/>
    <mergeCell ref="P167:R167"/>
    <mergeCell ref="S167:U167"/>
    <mergeCell ref="V167:X167"/>
    <mergeCell ref="Y167:AA167"/>
    <mergeCell ref="Y148:AA148"/>
    <mergeCell ref="Y149:AA149"/>
    <mergeCell ref="Y150:AA150"/>
    <mergeCell ref="V153:X153"/>
    <mergeCell ref="V154:X154"/>
    <mergeCell ref="V155:X155"/>
    <mergeCell ref="V156:X156"/>
    <mergeCell ref="V157:X157"/>
    <mergeCell ref="V158:X158"/>
    <mergeCell ref="A162:F162"/>
    <mergeCell ref="G162:I162"/>
    <mergeCell ref="J162:L162"/>
    <mergeCell ref="M162:O162"/>
    <mergeCell ref="P162:R162"/>
    <mergeCell ref="S162:U162"/>
    <mergeCell ref="C161:F161"/>
    <mergeCell ref="G161:I161"/>
    <mergeCell ref="J161:L161"/>
    <mergeCell ref="M161:O161"/>
    <mergeCell ref="P161:R161"/>
    <mergeCell ref="S161:U161"/>
    <mergeCell ref="C160:F160"/>
    <mergeCell ref="G160:I160"/>
    <mergeCell ref="J160:L160"/>
    <mergeCell ref="M160:O160"/>
    <mergeCell ref="P160:R160"/>
    <mergeCell ref="S160:U160"/>
    <mergeCell ref="A149:B161"/>
    <mergeCell ref="G151:I151"/>
    <mergeCell ref="J151:L151"/>
    <mergeCell ref="M151:O151"/>
    <mergeCell ref="C155:F155"/>
    <mergeCell ref="G155:I155"/>
    <mergeCell ref="J155:L155"/>
    <mergeCell ref="M155:O155"/>
    <mergeCell ref="P155:R155"/>
    <mergeCell ref="S155:U155"/>
    <mergeCell ref="C154:F154"/>
    <mergeCell ref="C156:F156"/>
    <mergeCell ref="G156:I156"/>
    <mergeCell ref="J156:L156"/>
    <mergeCell ref="C157:F157"/>
    <mergeCell ref="G157:I157"/>
    <mergeCell ref="J157:L157"/>
    <mergeCell ref="M157:O157"/>
    <mergeCell ref="P157:R157"/>
    <mergeCell ref="S157:U157"/>
    <mergeCell ref="V147:X147"/>
    <mergeCell ref="V148:X148"/>
    <mergeCell ref="V149:X149"/>
    <mergeCell ref="V150:X150"/>
    <mergeCell ref="V151:X151"/>
    <mergeCell ref="V152:X152"/>
    <mergeCell ref="AB152:AD152"/>
    <mergeCell ref="Y157:AA157"/>
    <mergeCell ref="Y158:AA158"/>
    <mergeCell ref="AE143:AG144"/>
    <mergeCell ref="V145:X145"/>
    <mergeCell ref="V146:X146"/>
    <mergeCell ref="AB145:AD145"/>
    <mergeCell ref="AB146:AD146"/>
    <mergeCell ref="Y151:AA151"/>
    <mergeCell ref="Y152:AA152"/>
    <mergeCell ref="Y153:AA153"/>
    <mergeCell ref="Y154:AA154"/>
    <mergeCell ref="Y155:AA155"/>
    <mergeCell ref="Y156:AA156"/>
    <mergeCell ref="C150:F150"/>
    <mergeCell ref="G150:I150"/>
    <mergeCell ref="J150:L150"/>
    <mergeCell ref="M150:O150"/>
    <mergeCell ref="P150:R150"/>
    <mergeCell ref="S150:U150"/>
    <mergeCell ref="C159:F159"/>
    <mergeCell ref="G159:I159"/>
    <mergeCell ref="J159:L159"/>
    <mergeCell ref="M159:O159"/>
    <mergeCell ref="P159:R159"/>
    <mergeCell ref="S159:U159"/>
    <mergeCell ref="Y145:AA145"/>
    <mergeCell ref="Y146:AA146"/>
    <mergeCell ref="Y147:AA147"/>
    <mergeCell ref="G154:I154"/>
    <mergeCell ref="J154:L154"/>
    <mergeCell ref="M154:O154"/>
    <mergeCell ref="P154:R154"/>
    <mergeCell ref="S154:U154"/>
    <mergeCell ref="C153:F153"/>
    <mergeCell ref="G153:I153"/>
    <mergeCell ref="J153:L153"/>
    <mergeCell ref="M153:O153"/>
    <mergeCell ref="P153:R153"/>
    <mergeCell ref="S153:U153"/>
    <mergeCell ref="C158:F158"/>
    <mergeCell ref="G158:I158"/>
    <mergeCell ref="J158:L158"/>
    <mergeCell ref="M158:O158"/>
    <mergeCell ref="P158:R158"/>
    <mergeCell ref="S158:U158"/>
    <mergeCell ref="C149:F149"/>
    <mergeCell ref="G149:I149"/>
    <mergeCell ref="J149:L149"/>
    <mergeCell ref="M149:O149"/>
    <mergeCell ref="P149:R149"/>
    <mergeCell ref="C151:F151"/>
    <mergeCell ref="M156:O156"/>
    <mergeCell ref="P156:R156"/>
    <mergeCell ref="S156:U156"/>
    <mergeCell ref="P151:R151"/>
    <mergeCell ref="S151:U151"/>
    <mergeCell ref="C152:F152"/>
    <mergeCell ref="G152:I152"/>
    <mergeCell ref="J152:L152"/>
    <mergeCell ref="M152:O152"/>
    <mergeCell ref="P152:R152"/>
    <mergeCell ref="S152:U152"/>
    <mergeCell ref="S149:U149"/>
    <mergeCell ref="P147:R147"/>
    <mergeCell ref="S147:U147"/>
    <mergeCell ref="C148:F148"/>
    <mergeCell ref="G148:I148"/>
    <mergeCell ref="J148:L148"/>
    <mergeCell ref="M148:O148"/>
    <mergeCell ref="P148:R148"/>
    <mergeCell ref="S148:U148"/>
    <mergeCell ref="S145:U145"/>
    <mergeCell ref="C146:F146"/>
    <mergeCell ref="G146:I146"/>
    <mergeCell ref="J146:L146"/>
    <mergeCell ref="M146:O146"/>
    <mergeCell ref="P146:R146"/>
    <mergeCell ref="S146:U146"/>
    <mergeCell ref="A145:B148"/>
    <mergeCell ref="C145:F145"/>
    <mergeCell ref="G145:I145"/>
    <mergeCell ref="J145:L145"/>
    <mergeCell ref="M145:O145"/>
    <mergeCell ref="P145:R145"/>
    <mergeCell ref="C147:F147"/>
    <mergeCell ref="G147:I147"/>
    <mergeCell ref="J147:L147"/>
    <mergeCell ref="M147:O147"/>
    <mergeCell ref="A143:F144"/>
    <mergeCell ref="G144:I144"/>
    <mergeCell ref="J144:L144"/>
    <mergeCell ref="M144:O144"/>
    <mergeCell ref="P144:R144"/>
    <mergeCell ref="G143:R143"/>
    <mergeCell ref="S143:U144"/>
    <mergeCell ref="J137:M137"/>
    <mergeCell ref="N137:Q137"/>
    <mergeCell ref="R137:U137"/>
    <mergeCell ref="V137:Y137"/>
    <mergeCell ref="AA137:AD137"/>
    <mergeCell ref="AA135:AD135"/>
    <mergeCell ref="A136:E136"/>
    <mergeCell ref="F136:H136"/>
    <mergeCell ref="J136:M136"/>
    <mergeCell ref="N136:Q136"/>
    <mergeCell ref="R136:U136"/>
    <mergeCell ref="V136:Y136"/>
    <mergeCell ref="AA136:AD136"/>
    <mergeCell ref="A135:E135"/>
    <mergeCell ref="F135:H135"/>
    <mergeCell ref="J135:M135"/>
    <mergeCell ref="N135:Q135"/>
    <mergeCell ref="R135:U135"/>
    <mergeCell ref="V135:Y135"/>
    <mergeCell ref="V143:X144"/>
    <mergeCell ref="Y143:AA144"/>
    <mergeCell ref="AB143:AD144"/>
    <mergeCell ref="N138:Q138"/>
    <mergeCell ref="R138:U138"/>
    <mergeCell ref="V138:Y138"/>
    <mergeCell ref="AA133:AD133"/>
    <mergeCell ref="A134:E134"/>
    <mergeCell ref="F134:H134"/>
    <mergeCell ref="J134:M134"/>
    <mergeCell ref="N134:Q134"/>
    <mergeCell ref="R134:U134"/>
    <mergeCell ref="V134:Y134"/>
    <mergeCell ref="AA134:AD134"/>
    <mergeCell ref="A133:E133"/>
    <mergeCell ref="F133:H133"/>
    <mergeCell ref="J133:M133"/>
    <mergeCell ref="N133:Q133"/>
    <mergeCell ref="R133:U133"/>
    <mergeCell ref="V133:Y133"/>
    <mergeCell ref="AA131:AD131"/>
    <mergeCell ref="A132:E132"/>
    <mergeCell ref="F132:H132"/>
    <mergeCell ref="J132:M132"/>
    <mergeCell ref="N132:Q132"/>
    <mergeCell ref="R132:U132"/>
    <mergeCell ref="V132:Y132"/>
    <mergeCell ref="AA132:AD132"/>
    <mergeCell ref="A131:E131"/>
    <mergeCell ref="F131:H131"/>
    <mergeCell ref="J131:M131"/>
    <mergeCell ref="N131:Q131"/>
    <mergeCell ref="R131:U131"/>
    <mergeCell ref="V131:Y131"/>
    <mergeCell ref="AA129:AD129"/>
    <mergeCell ref="A130:E130"/>
    <mergeCell ref="F130:H130"/>
    <mergeCell ref="J130:M130"/>
    <mergeCell ref="N130:Q130"/>
    <mergeCell ref="R130:U130"/>
    <mergeCell ref="V130:Y130"/>
    <mergeCell ref="AA130:AD130"/>
    <mergeCell ref="A129:E129"/>
    <mergeCell ref="F129:H129"/>
    <mergeCell ref="J129:M129"/>
    <mergeCell ref="N129:Q129"/>
    <mergeCell ref="R129:U129"/>
    <mergeCell ref="V129:Y129"/>
    <mergeCell ref="AA127:AD127"/>
    <mergeCell ref="A128:E128"/>
    <mergeCell ref="F128:H128"/>
    <mergeCell ref="J128:M128"/>
    <mergeCell ref="N128:Q128"/>
    <mergeCell ref="R128:U128"/>
    <mergeCell ref="V128:Y128"/>
    <mergeCell ref="AA128:AD128"/>
    <mergeCell ref="A127:E127"/>
    <mergeCell ref="F127:H127"/>
    <mergeCell ref="J127:M127"/>
    <mergeCell ref="N127:Q127"/>
    <mergeCell ref="R127:U127"/>
    <mergeCell ref="V127:Y127"/>
    <mergeCell ref="AA125:AD125"/>
    <mergeCell ref="A126:E126"/>
    <mergeCell ref="F126:H126"/>
    <mergeCell ref="J126:M126"/>
    <mergeCell ref="N126:Q126"/>
    <mergeCell ref="R126:U126"/>
    <mergeCell ref="V126:Y126"/>
    <mergeCell ref="AA126:AD126"/>
    <mergeCell ref="A125:E125"/>
    <mergeCell ref="F125:H125"/>
    <mergeCell ref="J125:M125"/>
    <mergeCell ref="N125:Q125"/>
    <mergeCell ref="R125:U125"/>
    <mergeCell ref="V125:Y125"/>
    <mergeCell ref="AA123:AD123"/>
    <mergeCell ref="A124:E124"/>
    <mergeCell ref="F124:H124"/>
    <mergeCell ref="J124:M124"/>
    <mergeCell ref="N124:Q124"/>
    <mergeCell ref="R124:U124"/>
    <mergeCell ref="V124:Y124"/>
    <mergeCell ref="AA124:AD124"/>
    <mergeCell ref="A123:E123"/>
    <mergeCell ref="F123:H123"/>
    <mergeCell ref="J123:M123"/>
    <mergeCell ref="N123:Q123"/>
    <mergeCell ref="R123:U123"/>
    <mergeCell ref="V123:Y123"/>
    <mergeCell ref="AA121:AD121"/>
    <mergeCell ref="A122:E122"/>
    <mergeCell ref="F122:H122"/>
    <mergeCell ref="J122:M122"/>
    <mergeCell ref="N122:Q122"/>
    <mergeCell ref="R122:U122"/>
    <mergeCell ref="V122:Y122"/>
    <mergeCell ref="AA122:AD122"/>
    <mergeCell ref="A121:E121"/>
    <mergeCell ref="F121:H121"/>
    <mergeCell ref="J121:M121"/>
    <mergeCell ref="N121:Q121"/>
    <mergeCell ref="R121:U121"/>
    <mergeCell ref="V121:Y121"/>
    <mergeCell ref="AA119:AD119"/>
    <mergeCell ref="A120:E120"/>
    <mergeCell ref="F120:H120"/>
    <mergeCell ref="J120:M120"/>
    <mergeCell ref="N120:Q120"/>
    <mergeCell ref="R120:U120"/>
    <mergeCell ref="V120:Y120"/>
    <mergeCell ref="AA120:AD120"/>
    <mergeCell ref="A119:E119"/>
    <mergeCell ref="F119:H119"/>
    <mergeCell ref="J119:M119"/>
    <mergeCell ref="N119:Q119"/>
    <mergeCell ref="R119:U119"/>
    <mergeCell ref="V119:Y119"/>
    <mergeCell ref="AA117:AD117"/>
    <mergeCell ref="A118:E118"/>
    <mergeCell ref="F118:H118"/>
    <mergeCell ref="J118:M118"/>
    <mergeCell ref="N118:Q118"/>
    <mergeCell ref="R118:U118"/>
    <mergeCell ref="V118:Y118"/>
    <mergeCell ref="AA118:AD118"/>
    <mergeCell ref="A117:E117"/>
    <mergeCell ref="F117:H117"/>
    <mergeCell ref="J117:M117"/>
    <mergeCell ref="N117:Q117"/>
    <mergeCell ref="R117:U117"/>
    <mergeCell ref="V117:Y117"/>
    <mergeCell ref="AA115:AD115"/>
    <mergeCell ref="A116:E116"/>
    <mergeCell ref="F116:H116"/>
    <mergeCell ref="J116:M116"/>
    <mergeCell ref="N116:Q116"/>
    <mergeCell ref="R116:U116"/>
    <mergeCell ref="V116:Y116"/>
    <mergeCell ref="AA116:AD116"/>
    <mergeCell ref="A115:E115"/>
    <mergeCell ref="F115:H115"/>
    <mergeCell ref="J115:M115"/>
    <mergeCell ref="N115:Q115"/>
    <mergeCell ref="R115:U115"/>
    <mergeCell ref="V115:Y115"/>
    <mergeCell ref="AA113:AD113"/>
    <mergeCell ref="A114:E114"/>
    <mergeCell ref="F114:H114"/>
    <mergeCell ref="J114:M114"/>
    <mergeCell ref="N114:Q114"/>
    <mergeCell ref="R114:U114"/>
    <mergeCell ref="V114:Y114"/>
    <mergeCell ref="AA114:AD114"/>
    <mergeCell ref="A113:E113"/>
    <mergeCell ref="F113:H113"/>
    <mergeCell ref="J113:M113"/>
    <mergeCell ref="N113:Q113"/>
    <mergeCell ref="R113:U113"/>
    <mergeCell ref="V113:Y113"/>
    <mergeCell ref="AA111:AD111"/>
    <mergeCell ref="A112:E112"/>
    <mergeCell ref="F112:H112"/>
    <mergeCell ref="J112:M112"/>
    <mergeCell ref="N112:Q112"/>
    <mergeCell ref="R112:U112"/>
    <mergeCell ref="V112:Y112"/>
    <mergeCell ref="AA112:AD112"/>
    <mergeCell ref="A111:E111"/>
    <mergeCell ref="F111:H111"/>
    <mergeCell ref="J111:M111"/>
    <mergeCell ref="N111:Q111"/>
    <mergeCell ref="R111:U111"/>
    <mergeCell ref="V111:Y111"/>
    <mergeCell ref="AA109:AD109"/>
    <mergeCell ref="A110:E110"/>
    <mergeCell ref="F110:H110"/>
    <mergeCell ref="J110:M110"/>
    <mergeCell ref="N110:Q110"/>
    <mergeCell ref="R110:U110"/>
    <mergeCell ref="V110:Y110"/>
    <mergeCell ref="AA110:AD110"/>
    <mergeCell ref="A109:E109"/>
    <mergeCell ref="F109:H109"/>
    <mergeCell ref="J109:M109"/>
    <mergeCell ref="N109:Q109"/>
    <mergeCell ref="R109:U109"/>
    <mergeCell ref="V109:Y109"/>
    <mergeCell ref="V107:Y107"/>
    <mergeCell ref="AA107:AD107"/>
    <mergeCell ref="A108:E108"/>
    <mergeCell ref="F108:H108"/>
    <mergeCell ref="J108:M108"/>
    <mergeCell ref="N108:Q108"/>
    <mergeCell ref="R108:U108"/>
    <mergeCell ref="V108:Y108"/>
    <mergeCell ref="AA108:AD108"/>
    <mergeCell ref="V105:Y106"/>
    <mergeCell ref="Z105:Z106"/>
    <mergeCell ref="AA105:AD106"/>
    <mergeCell ref="J106:M106"/>
    <mergeCell ref="N106:Q106"/>
    <mergeCell ref="A107:E107"/>
    <mergeCell ref="F107:H107"/>
    <mergeCell ref="J107:M107"/>
    <mergeCell ref="N107:Q107"/>
    <mergeCell ref="R107:U107"/>
    <mergeCell ref="M65:O65"/>
    <mergeCell ref="P65:R65"/>
    <mergeCell ref="A105:E106"/>
    <mergeCell ref="F105:H106"/>
    <mergeCell ref="I105:I106"/>
    <mergeCell ref="J105:Q105"/>
    <mergeCell ref="R105:U106"/>
    <mergeCell ref="P100:R100"/>
    <mergeCell ref="S100:U100"/>
    <mergeCell ref="V100:X100"/>
    <mergeCell ref="Y96:AA96"/>
    <mergeCell ref="AB96:AD96"/>
    <mergeCell ref="AB93:AD93"/>
    <mergeCell ref="Y88:AA88"/>
    <mergeCell ref="AB88:AD88"/>
    <mergeCell ref="AB85:AD85"/>
    <mergeCell ref="Y80:AA80"/>
    <mergeCell ref="AB80:AD80"/>
    <mergeCell ref="AB77:AD77"/>
    <mergeCell ref="Y72:AA72"/>
    <mergeCell ref="AB72:AD72"/>
    <mergeCell ref="AB69:AD69"/>
    <mergeCell ref="AE102:AG102"/>
    <mergeCell ref="G23:R23"/>
    <mergeCell ref="G24:I24"/>
    <mergeCell ref="J24:L24"/>
    <mergeCell ref="M24:O24"/>
    <mergeCell ref="P24:R24"/>
    <mergeCell ref="G64:R64"/>
    <mergeCell ref="G65:I65"/>
    <mergeCell ref="J65:L65"/>
    <mergeCell ref="AB101:AD101"/>
    <mergeCell ref="AE101:AG101"/>
    <mergeCell ref="G102:I102"/>
    <mergeCell ref="J102:L102"/>
    <mergeCell ref="M102:O102"/>
    <mergeCell ref="P102:R102"/>
    <mergeCell ref="S102:U102"/>
    <mergeCell ref="V102:X102"/>
    <mergeCell ref="Y102:AA102"/>
    <mergeCell ref="AB102:AD102"/>
    <mergeCell ref="Y100:AA100"/>
    <mergeCell ref="AB100:AD100"/>
    <mergeCell ref="AE100:AG100"/>
    <mergeCell ref="G101:I101"/>
    <mergeCell ref="J101:L101"/>
    <mergeCell ref="M101:O101"/>
    <mergeCell ref="P101:R101"/>
    <mergeCell ref="S101:U101"/>
    <mergeCell ref="V101:X101"/>
    <mergeCell ref="Y101:AA101"/>
    <mergeCell ref="G100:I100"/>
    <mergeCell ref="J100:L100"/>
    <mergeCell ref="M100:O100"/>
    <mergeCell ref="AE98:AG98"/>
    <mergeCell ref="G99:I99"/>
    <mergeCell ref="J99:L99"/>
    <mergeCell ref="M99:O99"/>
    <mergeCell ref="P99:R99"/>
    <mergeCell ref="S99:U99"/>
    <mergeCell ref="V99:X99"/>
    <mergeCell ref="Y99:AA99"/>
    <mergeCell ref="AB99:AD99"/>
    <mergeCell ref="AE99:AG99"/>
    <mergeCell ref="AB97:AD97"/>
    <mergeCell ref="AE97:AG97"/>
    <mergeCell ref="G98:I98"/>
    <mergeCell ref="J98:L98"/>
    <mergeCell ref="M98:O98"/>
    <mergeCell ref="P98:R98"/>
    <mergeCell ref="S98:U98"/>
    <mergeCell ref="V98:X98"/>
    <mergeCell ref="Y98:AA98"/>
    <mergeCell ref="AB98:AD98"/>
    <mergeCell ref="AE96:AG96"/>
    <mergeCell ref="G97:I97"/>
    <mergeCell ref="J97:L97"/>
    <mergeCell ref="M97:O97"/>
    <mergeCell ref="P97:R97"/>
    <mergeCell ref="S97:U97"/>
    <mergeCell ref="V97:X97"/>
    <mergeCell ref="Y97:AA97"/>
    <mergeCell ref="G96:I96"/>
    <mergeCell ref="J96:L96"/>
    <mergeCell ref="M96:O96"/>
    <mergeCell ref="P96:R96"/>
    <mergeCell ref="S96:U96"/>
    <mergeCell ref="V96:X96"/>
    <mergeCell ref="AE94:AG94"/>
    <mergeCell ref="G95:I95"/>
    <mergeCell ref="J95:L95"/>
    <mergeCell ref="M95:O95"/>
    <mergeCell ref="P95:R95"/>
    <mergeCell ref="S95:U95"/>
    <mergeCell ref="V95:X95"/>
    <mergeCell ref="Y95:AA95"/>
    <mergeCell ref="AB95:AD95"/>
    <mergeCell ref="AE95:AG95"/>
    <mergeCell ref="AE93:AG93"/>
    <mergeCell ref="G94:I94"/>
    <mergeCell ref="J94:L94"/>
    <mergeCell ref="M94:O94"/>
    <mergeCell ref="P94:R94"/>
    <mergeCell ref="S94:U94"/>
    <mergeCell ref="V94:X94"/>
    <mergeCell ref="Y94:AA94"/>
    <mergeCell ref="AB94:AD94"/>
    <mergeCell ref="Y92:AA92"/>
    <mergeCell ref="AB92:AD92"/>
    <mergeCell ref="AE92:AG92"/>
    <mergeCell ref="G93:I93"/>
    <mergeCell ref="J93:L93"/>
    <mergeCell ref="M93:O93"/>
    <mergeCell ref="P93:R93"/>
    <mergeCell ref="S93:U93"/>
    <mergeCell ref="V93:X93"/>
    <mergeCell ref="Y93:AA93"/>
    <mergeCell ref="G92:I92"/>
    <mergeCell ref="J92:L92"/>
    <mergeCell ref="M92:O92"/>
    <mergeCell ref="P92:R92"/>
    <mergeCell ref="S92:U92"/>
    <mergeCell ref="V92:X92"/>
    <mergeCell ref="AE90:AG90"/>
    <mergeCell ref="G91:I91"/>
    <mergeCell ref="J91:L91"/>
    <mergeCell ref="M91:O91"/>
    <mergeCell ref="P91:R91"/>
    <mergeCell ref="S91:U91"/>
    <mergeCell ref="V91:X91"/>
    <mergeCell ref="Y91:AA91"/>
    <mergeCell ref="AB91:AD91"/>
    <mergeCell ref="AE91:AG91"/>
    <mergeCell ref="AB89:AD89"/>
    <mergeCell ref="AE89:AG89"/>
    <mergeCell ref="G90:I90"/>
    <mergeCell ref="J90:L90"/>
    <mergeCell ref="M90:O90"/>
    <mergeCell ref="P90:R90"/>
    <mergeCell ref="S90:U90"/>
    <mergeCell ref="V90:X90"/>
    <mergeCell ref="Y90:AA90"/>
    <mergeCell ref="AB90:AD90"/>
    <mergeCell ref="AE88:AG88"/>
    <mergeCell ref="G89:I89"/>
    <mergeCell ref="J89:L89"/>
    <mergeCell ref="M89:O89"/>
    <mergeCell ref="P89:R89"/>
    <mergeCell ref="S89:U89"/>
    <mergeCell ref="V89:X89"/>
    <mergeCell ref="Y89:AA89"/>
    <mergeCell ref="G88:I88"/>
    <mergeCell ref="J88:L88"/>
    <mergeCell ref="M88:O88"/>
    <mergeCell ref="P88:R88"/>
    <mergeCell ref="S88:U88"/>
    <mergeCell ref="V88:X88"/>
    <mergeCell ref="AE86:AG86"/>
    <mergeCell ref="G87:I87"/>
    <mergeCell ref="J87:L87"/>
    <mergeCell ref="M87:O87"/>
    <mergeCell ref="P87:R87"/>
    <mergeCell ref="S87:U87"/>
    <mergeCell ref="V87:X87"/>
    <mergeCell ref="Y87:AA87"/>
    <mergeCell ref="AB87:AD87"/>
    <mergeCell ref="AE87:AG87"/>
    <mergeCell ref="AE85:AG85"/>
    <mergeCell ref="G86:I86"/>
    <mergeCell ref="J86:L86"/>
    <mergeCell ref="M86:O86"/>
    <mergeCell ref="P86:R86"/>
    <mergeCell ref="S86:U86"/>
    <mergeCell ref="V86:X86"/>
    <mergeCell ref="Y86:AA86"/>
    <mergeCell ref="AB86:AD86"/>
    <mergeCell ref="Y84:AA84"/>
    <mergeCell ref="AB84:AD84"/>
    <mergeCell ref="AE84:AG84"/>
    <mergeCell ref="G85:I85"/>
    <mergeCell ref="J85:L85"/>
    <mergeCell ref="M85:O85"/>
    <mergeCell ref="P85:R85"/>
    <mergeCell ref="S85:U85"/>
    <mergeCell ref="V85:X85"/>
    <mergeCell ref="Y85:AA85"/>
    <mergeCell ref="G84:I84"/>
    <mergeCell ref="J84:L84"/>
    <mergeCell ref="M84:O84"/>
    <mergeCell ref="P84:R84"/>
    <mergeCell ref="S84:U84"/>
    <mergeCell ref="V84:X84"/>
    <mergeCell ref="AE82:AG82"/>
    <mergeCell ref="G83:I83"/>
    <mergeCell ref="J83:L83"/>
    <mergeCell ref="M83:O83"/>
    <mergeCell ref="P83:R83"/>
    <mergeCell ref="S83:U83"/>
    <mergeCell ref="V83:X83"/>
    <mergeCell ref="Y83:AA83"/>
    <mergeCell ref="AB83:AD83"/>
    <mergeCell ref="AE83:AG83"/>
    <mergeCell ref="AB81:AD81"/>
    <mergeCell ref="AE81:AG81"/>
    <mergeCell ref="G82:I82"/>
    <mergeCell ref="J82:L82"/>
    <mergeCell ref="M82:O82"/>
    <mergeCell ref="P82:R82"/>
    <mergeCell ref="S82:U82"/>
    <mergeCell ref="V82:X82"/>
    <mergeCell ref="Y82:AA82"/>
    <mergeCell ref="AB82:AD82"/>
    <mergeCell ref="AE80:AG80"/>
    <mergeCell ref="G81:I81"/>
    <mergeCell ref="J81:L81"/>
    <mergeCell ref="M81:O81"/>
    <mergeCell ref="P81:R81"/>
    <mergeCell ref="S81:U81"/>
    <mergeCell ref="V81:X81"/>
    <mergeCell ref="Y81:AA81"/>
    <mergeCell ref="G80:I80"/>
    <mergeCell ref="J80:L80"/>
    <mergeCell ref="M80:O80"/>
    <mergeCell ref="P80:R80"/>
    <mergeCell ref="S80:U80"/>
    <mergeCell ref="V80:X80"/>
    <mergeCell ref="AE78:AG78"/>
    <mergeCell ref="G79:I79"/>
    <mergeCell ref="J79:L79"/>
    <mergeCell ref="M79:O79"/>
    <mergeCell ref="P79:R79"/>
    <mergeCell ref="S79:U79"/>
    <mergeCell ref="V79:X79"/>
    <mergeCell ref="Y79:AA79"/>
    <mergeCell ref="AB79:AD79"/>
    <mergeCell ref="AE79:AG79"/>
    <mergeCell ref="AE77:AG77"/>
    <mergeCell ref="G78:I78"/>
    <mergeCell ref="J78:L78"/>
    <mergeCell ref="M78:O78"/>
    <mergeCell ref="P78:R78"/>
    <mergeCell ref="S78:U78"/>
    <mergeCell ref="V78:X78"/>
    <mergeCell ref="Y78:AA78"/>
    <mergeCell ref="AB78:AD78"/>
    <mergeCell ref="Y76:AA76"/>
    <mergeCell ref="AB76:AD76"/>
    <mergeCell ref="AE76:AG76"/>
    <mergeCell ref="G77:I77"/>
    <mergeCell ref="J77:L77"/>
    <mergeCell ref="M77:O77"/>
    <mergeCell ref="P77:R77"/>
    <mergeCell ref="S77:U77"/>
    <mergeCell ref="V77:X77"/>
    <mergeCell ref="Y77:AA77"/>
    <mergeCell ref="G76:I76"/>
    <mergeCell ref="J76:L76"/>
    <mergeCell ref="M76:O76"/>
    <mergeCell ref="P76:R76"/>
    <mergeCell ref="S76:U76"/>
    <mergeCell ref="V76:X76"/>
    <mergeCell ref="AE74:AG74"/>
    <mergeCell ref="G75:I75"/>
    <mergeCell ref="J75:L75"/>
    <mergeCell ref="M75:O75"/>
    <mergeCell ref="P75:R75"/>
    <mergeCell ref="S75:U75"/>
    <mergeCell ref="V75:X75"/>
    <mergeCell ref="Y75:AA75"/>
    <mergeCell ref="AB75:AD75"/>
    <mergeCell ref="AE75:AG75"/>
    <mergeCell ref="AB73:AD73"/>
    <mergeCell ref="AE73:AG73"/>
    <mergeCell ref="G74:I74"/>
    <mergeCell ref="J74:L74"/>
    <mergeCell ref="M74:O74"/>
    <mergeCell ref="P74:R74"/>
    <mergeCell ref="S74:U74"/>
    <mergeCell ref="V74:X74"/>
    <mergeCell ref="Y74:AA74"/>
    <mergeCell ref="AB74:AD74"/>
    <mergeCell ref="AE72:AG72"/>
    <mergeCell ref="G73:I73"/>
    <mergeCell ref="J73:L73"/>
    <mergeCell ref="M73:O73"/>
    <mergeCell ref="P73:R73"/>
    <mergeCell ref="S73:U73"/>
    <mergeCell ref="V73:X73"/>
    <mergeCell ref="Y73:AA73"/>
    <mergeCell ref="G72:I72"/>
    <mergeCell ref="J72:L72"/>
    <mergeCell ref="M72:O72"/>
    <mergeCell ref="P72:R72"/>
    <mergeCell ref="S72:U72"/>
    <mergeCell ref="V72:X72"/>
    <mergeCell ref="AE70:AG70"/>
    <mergeCell ref="G71:I71"/>
    <mergeCell ref="J71:L71"/>
    <mergeCell ref="M71:O71"/>
    <mergeCell ref="P71:R71"/>
    <mergeCell ref="S71:U71"/>
    <mergeCell ref="V71:X71"/>
    <mergeCell ref="Y71:AA71"/>
    <mergeCell ref="AB71:AD71"/>
    <mergeCell ref="AE71:AG71"/>
    <mergeCell ref="AE69:AG69"/>
    <mergeCell ref="G70:I70"/>
    <mergeCell ref="J70:L70"/>
    <mergeCell ref="M70:O70"/>
    <mergeCell ref="P70:R70"/>
    <mergeCell ref="S70:U70"/>
    <mergeCell ref="V70:X70"/>
    <mergeCell ref="Y70:AA70"/>
    <mergeCell ref="AB70:AD70"/>
    <mergeCell ref="Y68:AA68"/>
    <mergeCell ref="AB68:AD68"/>
    <mergeCell ref="AE68:AG68"/>
    <mergeCell ref="G69:I69"/>
    <mergeCell ref="J69:L69"/>
    <mergeCell ref="M69:O69"/>
    <mergeCell ref="P69:R69"/>
    <mergeCell ref="S69:U69"/>
    <mergeCell ref="V69:X69"/>
    <mergeCell ref="Y69:AA69"/>
    <mergeCell ref="G68:I68"/>
    <mergeCell ref="J68:L68"/>
    <mergeCell ref="M68:O68"/>
    <mergeCell ref="P68:R68"/>
    <mergeCell ref="S68:U68"/>
    <mergeCell ref="V68:X68"/>
    <mergeCell ref="AE66:AG66"/>
    <mergeCell ref="G67:I67"/>
    <mergeCell ref="J67:L67"/>
    <mergeCell ref="M67:O67"/>
    <mergeCell ref="P67:R67"/>
    <mergeCell ref="S67:U67"/>
    <mergeCell ref="V67:X67"/>
    <mergeCell ref="Y67:AA67"/>
    <mergeCell ref="AB67:AD67"/>
    <mergeCell ref="AE67:AG67"/>
    <mergeCell ref="AB64:AD65"/>
    <mergeCell ref="AE64:AG65"/>
    <mergeCell ref="G66:I66"/>
    <mergeCell ref="J66:L66"/>
    <mergeCell ref="M66:O66"/>
    <mergeCell ref="P66:R66"/>
    <mergeCell ref="S66:U66"/>
    <mergeCell ref="V66:X66"/>
    <mergeCell ref="Y66:AA66"/>
    <mergeCell ref="AB66:AD66"/>
    <mergeCell ref="Y61:AA61"/>
    <mergeCell ref="AB61:AD61"/>
    <mergeCell ref="AE61:AG61"/>
    <mergeCell ref="S64:U65"/>
    <mergeCell ref="V64:X65"/>
    <mergeCell ref="Y64:AA65"/>
    <mergeCell ref="G61:I61"/>
    <mergeCell ref="J61:L61"/>
    <mergeCell ref="M61:O61"/>
    <mergeCell ref="P61:R61"/>
    <mergeCell ref="S61:U61"/>
    <mergeCell ref="V61:X61"/>
    <mergeCell ref="AE59:AG59"/>
    <mergeCell ref="G60:I60"/>
    <mergeCell ref="J60:L60"/>
    <mergeCell ref="M60:O60"/>
    <mergeCell ref="P60:R60"/>
    <mergeCell ref="S60:U60"/>
    <mergeCell ref="V60:X60"/>
    <mergeCell ref="Y60:AA60"/>
    <mergeCell ref="AB60:AD60"/>
    <mergeCell ref="AE60:AG60"/>
    <mergeCell ref="AB58:AD58"/>
    <mergeCell ref="AE58:AG58"/>
    <mergeCell ref="G59:I59"/>
    <mergeCell ref="J59:L59"/>
    <mergeCell ref="M59:O59"/>
    <mergeCell ref="P59:R59"/>
    <mergeCell ref="S59:U59"/>
    <mergeCell ref="V59:X59"/>
    <mergeCell ref="Y59:AA59"/>
    <mergeCell ref="AB59:AD59"/>
    <mergeCell ref="Y57:AA57"/>
    <mergeCell ref="AB57:AD57"/>
    <mergeCell ref="AE57:AG57"/>
    <mergeCell ref="G58:I58"/>
    <mergeCell ref="J58:L58"/>
    <mergeCell ref="M58:O58"/>
    <mergeCell ref="P58:R58"/>
    <mergeCell ref="S58:U58"/>
    <mergeCell ref="V58:X58"/>
    <mergeCell ref="Y58:AA58"/>
    <mergeCell ref="G57:I57"/>
    <mergeCell ref="J57:L57"/>
    <mergeCell ref="M57:O57"/>
    <mergeCell ref="P57:R57"/>
    <mergeCell ref="S57:U57"/>
    <mergeCell ref="V57:X57"/>
    <mergeCell ref="AE55:AG55"/>
    <mergeCell ref="G56:I56"/>
    <mergeCell ref="J56:L56"/>
    <mergeCell ref="M56:O56"/>
    <mergeCell ref="P56:R56"/>
    <mergeCell ref="S56:U56"/>
    <mergeCell ref="V56:X56"/>
    <mergeCell ref="Y56:AA56"/>
    <mergeCell ref="AB56:AD56"/>
    <mergeCell ref="AE56:AG56"/>
    <mergeCell ref="AB54:AD54"/>
    <mergeCell ref="AE54:AG54"/>
    <mergeCell ref="G55:I55"/>
    <mergeCell ref="J55:L55"/>
    <mergeCell ref="M55:O55"/>
    <mergeCell ref="P55:R55"/>
    <mergeCell ref="S55:U55"/>
    <mergeCell ref="V55:X55"/>
    <mergeCell ref="Y55:AA55"/>
    <mergeCell ref="AB55:AD55"/>
    <mergeCell ref="Y53:AA53"/>
    <mergeCell ref="AB53:AD53"/>
    <mergeCell ref="AE53:AG53"/>
    <mergeCell ref="G54:I54"/>
    <mergeCell ref="J54:L54"/>
    <mergeCell ref="M54:O54"/>
    <mergeCell ref="P54:R54"/>
    <mergeCell ref="S54:U54"/>
    <mergeCell ref="V54:X54"/>
    <mergeCell ref="Y54:AA54"/>
    <mergeCell ref="G53:I53"/>
    <mergeCell ref="J53:L53"/>
    <mergeCell ref="M53:O53"/>
    <mergeCell ref="P53:R53"/>
    <mergeCell ref="S53:U53"/>
    <mergeCell ref="V53:X53"/>
    <mergeCell ref="AE51:AG51"/>
    <mergeCell ref="G52:I52"/>
    <mergeCell ref="J52:L52"/>
    <mergeCell ref="M52:O52"/>
    <mergeCell ref="P52:R52"/>
    <mergeCell ref="S52:U52"/>
    <mergeCell ref="V52:X52"/>
    <mergeCell ref="Y52:AA52"/>
    <mergeCell ref="AB52:AD52"/>
    <mergeCell ref="AE52:AG52"/>
    <mergeCell ref="AB50:AD50"/>
    <mergeCell ref="AE50:AG50"/>
    <mergeCell ref="G51:I51"/>
    <mergeCell ref="J51:L51"/>
    <mergeCell ref="M51:O51"/>
    <mergeCell ref="P51:R51"/>
    <mergeCell ref="S51:U51"/>
    <mergeCell ref="V51:X51"/>
    <mergeCell ref="Y51:AA51"/>
    <mergeCell ref="AB51:AD51"/>
    <mergeCell ref="Y49:AA49"/>
    <mergeCell ref="AB49:AD49"/>
    <mergeCell ref="AE49:AG49"/>
    <mergeCell ref="G50:I50"/>
    <mergeCell ref="J50:L50"/>
    <mergeCell ref="M50:O50"/>
    <mergeCell ref="P50:R50"/>
    <mergeCell ref="S50:U50"/>
    <mergeCell ref="V50:X50"/>
    <mergeCell ref="Y50:AA50"/>
    <mergeCell ref="G49:I49"/>
    <mergeCell ref="J49:L49"/>
    <mergeCell ref="M49:O49"/>
    <mergeCell ref="P49:R49"/>
    <mergeCell ref="S49:U49"/>
    <mergeCell ref="V49:X49"/>
    <mergeCell ref="AE47:AG47"/>
    <mergeCell ref="G48:I48"/>
    <mergeCell ref="J48:L48"/>
    <mergeCell ref="M48:O48"/>
    <mergeCell ref="P48:R48"/>
    <mergeCell ref="S48:U48"/>
    <mergeCell ref="V48:X48"/>
    <mergeCell ref="Y48:AA48"/>
    <mergeCell ref="AB48:AD48"/>
    <mergeCell ref="AE48:AG48"/>
    <mergeCell ref="AB46:AD46"/>
    <mergeCell ref="AE46:AG46"/>
    <mergeCell ref="G47:I47"/>
    <mergeCell ref="J47:L47"/>
    <mergeCell ref="M47:O47"/>
    <mergeCell ref="P47:R47"/>
    <mergeCell ref="S47:U47"/>
    <mergeCell ref="V47:X47"/>
    <mergeCell ref="Y47:AA47"/>
    <mergeCell ref="AB47:AD47"/>
    <mergeCell ref="Y45:AA45"/>
    <mergeCell ref="AB45:AD45"/>
    <mergeCell ref="AE45:AG45"/>
    <mergeCell ref="G46:I46"/>
    <mergeCell ref="J46:L46"/>
    <mergeCell ref="M46:O46"/>
    <mergeCell ref="P46:R46"/>
    <mergeCell ref="S46:U46"/>
    <mergeCell ref="V46:X46"/>
    <mergeCell ref="Y46:AA46"/>
    <mergeCell ref="G45:I45"/>
    <mergeCell ref="J45:L45"/>
    <mergeCell ref="M45:O45"/>
    <mergeCell ref="P45:R45"/>
    <mergeCell ref="S45:U45"/>
    <mergeCell ref="V45:X45"/>
    <mergeCell ref="AE43:AG43"/>
    <mergeCell ref="G44:I44"/>
    <mergeCell ref="J44:L44"/>
    <mergeCell ref="M44:O44"/>
    <mergeCell ref="P44:R44"/>
    <mergeCell ref="S44:U44"/>
    <mergeCell ref="V44:X44"/>
    <mergeCell ref="Y44:AA44"/>
    <mergeCell ref="AB44:AD44"/>
    <mergeCell ref="AE44:AG44"/>
    <mergeCell ref="AB42:AD42"/>
    <mergeCell ref="AE42:AG42"/>
    <mergeCell ref="G43:I43"/>
    <mergeCell ref="J43:L43"/>
    <mergeCell ref="M43:O43"/>
    <mergeCell ref="P43:R43"/>
    <mergeCell ref="S43:U43"/>
    <mergeCell ref="V43:X43"/>
    <mergeCell ref="Y43:AA43"/>
    <mergeCell ref="AB43:AD43"/>
    <mergeCell ref="Y41:AA41"/>
    <mergeCell ref="AB41:AD41"/>
    <mergeCell ref="AE41:AG41"/>
    <mergeCell ref="G42:I42"/>
    <mergeCell ref="J42:L42"/>
    <mergeCell ref="M42:O42"/>
    <mergeCell ref="P42:R42"/>
    <mergeCell ref="S42:U42"/>
    <mergeCell ref="V42:X42"/>
    <mergeCell ref="Y42:AA42"/>
    <mergeCell ref="G41:I41"/>
    <mergeCell ref="J41:L41"/>
    <mergeCell ref="M41:O41"/>
    <mergeCell ref="P41:R41"/>
    <mergeCell ref="S41:U41"/>
    <mergeCell ref="V41:X41"/>
    <mergeCell ref="AE39:AG39"/>
    <mergeCell ref="G40:I40"/>
    <mergeCell ref="J40:L40"/>
    <mergeCell ref="M40:O40"/>
    <mergeCell ref="P40:R40"/>
    <mergeCell ref="S40:U40"/>
    <mergeCell ref="V40:X40"/>
    <mergeCell ref="Y40:AA40"/>
    <mergeCell ref="AB40:AD40"/>
    <mergeCell ref="AE40:AG40"/>
    <mergeCell ref="AB38:AD38"/>
    <mergeCell ref="AE38:AG38"/>
    <mergeCell ref="G39:I39"/>
    <mergeCell ref="J39:L39"/>
    <mergeCell ref="M39:O39"/>
    <mergeCell ref="P39:R39"/>
    <mergeCell ref="S39:U39"/>
    <mergeCell ref="V39:X39"/>
    <mergeCell ref="Y39:AA39"/>
    <mergeCell ref="AB39:AD39"/>
    <mergeCell ref="J38:L38"/>
    <mergeCell ref="M38:O38"/>
    <mergeCell ref="P38:R38"/>
    <mergeCell ref="S38:U38"/>
    <mergeCell ref="V38:X38"/>
    <mergeCell ref="Y38:AA38"/>
    <mergeCell ref="AE36:AG36"/>
    <mergeCell ref="G37:I37"/>
    <mergeCell ref="J37:L37"/>
    <mergeCell ref="M37:O37"/>
    <mergeCell ref="P37:R37"/>
    <mergeCell ref="S37:U37"/>
    <mergeCell ref="V37:X37"/>
    <mergeCell ref="Y37:AA37"/>
    <mergeCell ref="AB37:AD37"/>
    <mergeCell ref="AE37:AG37"/>
    <mergeCell ref="AB35:AD35"/>
    <mergeCell ref="AE35:AG35"/>
    <mergeCell ref="G36:I36"/>
    <mergeCell ref="J36:L36"/>
    <mergeCell ref="M36:O36"/>
    <mergeCell ref="P36:R36"/>
    <mergeCell ref="S36:U36"/>
    <mergeCell ref="V36:X36"/>
    <mergeCell ref="Y36:AA36"/>
    <mergeCell ref="AB36:AD36"/>
    <mergeCell ref="J35:L35"/>
    <mergeCell ref="M35:O35"/>
    <mergeCell ref="P35:R35"/>
    <mergeCell ref="S35:U35"/>
    <mergeCell ref="V35:X35"/>
    <mergeCell ref="Y35:AA35"/>
    <mergeCell ref="AE33:AG33"/>
    <mergeCell ref="G34:I34"/>
    <mergeCell ref="J34:L34"/>
    <mergeCell ref="M34:O34"/>
    <mergeCell ref="P34:R34"/>
    <mergeCell ref="S34:U34"/>
    <mergeCell ref="V34:X34"/>
    <mergeCell ref="Y34:AA34"/>
    <mergeCell ref="AB34:AD34"/>
    <mergeCell ref="AE34:AG34"/>
    <mergeCell ref="AB32:AD32"/>
    <mergeCell ref="AE32:AG32"/>
    <mergeCell ref="G33:I33"/>
    <mergeCell ref="J33:L33"/>
    <mergeCell ref="M33:O33"/>
    <mergeCell ref="P33:R33"/>
    <mergeCell ref="S33:U33"/>
    <mergeCell ref="V33:X33"/>
    <mergeCell ref="Y33:AA33"/>
    <mergeCell ref="AB33:AD33"/>
    <mergeCell ref="J32:L32"/>
    <mergeCell ref="M32:O32"/>
    <mergeCell ref="P32:R32"/>
    <mergeCell ref="S32:U32"/>
    <mergeCell ref="V32:X32"/>
    <mergeCell ref="Y32:AA32"/>
    <mergeCell ref="AE30:AG30"/>
    <mergeCell ref="G31:I31"/>
    <mergeCell ref="J31:L31"/>
    <mergeCell ref="M31:O31"/>
    <mergeCell ref="P31:R31"/>
    <mergeCell ref="S31:U31"/>
    <mergeCell ref="V31:X31"/>
    <mergeCell ref="Y31:AA31"/>
    <mergeCell ref="AB31:AD31"/>
    <mergeCell ref="AE31:AG31"/>
    <mergeCell ref="AB29:AD29"/>
    <mergeCell ref="AE29:AG29"/>
    <mergeCell ref="G30:I30"/>
    <mergeCell ref="J30:L30"/>
    <mergeCell ref="M30:O30"/>
    <mergeCell ref="P30:R30"/>
    <mergeCell ref="S30:U30"/>
    <mergeCell ref="V30:X30"/>
    <mergeCell ref="Y30:AA30"/>
    <mergeCell ref="AB30:AD30"/>
    <mergeCell ref="J29:L29"/>
    <mergeCell ref="M29:O29"/>
    <mergeCell ref="P29:R29"/>
    <mergeCell ref="S29:U29"/>
    <mergeCell ref="V29:X29"/>
    <mergeCell ref="Y29:AA29"/>
    <mergeCell ref="AE27:AG27"/>
    <mergeCell ref="G28:I28"/>
    <mergeCell ref="J28:L28"/>
    <mergeCell ref="M28:O28"/>
    <mergeCell ref="P28:R28"/>
    <mergeCell ref="S28:U28"/>
    <mergeCell ref="V28:X28"/>
    <mergeCell ref="Y28:AA28"/>
    <mergeCell ref="AB28:AD28"/>
    <mergeCell ref="AE28:AG28"/>
    <mergeCell ref="AB26:AD26"/>
    <mergeCell ref="AE26:AG26"/>
    <mergeCell ref="G27:I27"/>
    <mergeCell ref="J27:L27"/>
    <mergeCell ref="M27:O27"/>
    <mergeCell ref="P27:R27"/>
    <mergeCell ref="S27:U27"/>
    <mergeCell ref="V27:X27"/>
    <mergeCell ref="Y27:AA27"/>
    <mergeCell ref="AB27:AD27"/>
    <mergeCell ref="AE25:AG25"/>
    <mergeCell ref="G26:I26"/>
    <mergeCell ref="J26:L26"/>
    <mergeCell ref="M26:O26"/>
    <mergeCell ref="P26:R26"/>
    <mergeCell ref="S26:U26"/>
    <mergeCell ref="V26:X26"/>
    <mergeCell ref="Y26:AA26"/>
    <mergeCell ref="V23:X24"/>
    <mergeCell ref="Y23:AA24"/>
    <mergeCell ref="AB23:AD24"/>
    <mergeCell ref="AE23:AG24"/>
    <mergeCell ref="G25:I25"/>
    <mergeCell ref="J25:L25"/>
    <mergeCell ref="M25:O25"/>
    <mergeCell ref="P25:R25"/>
    <mergeCell ref="S25:U25"/>
    <mergeCell ref="V25:X25"/>
    <mergeCell ref="A99:D101"/>
    <mergeCell ref="E99:F99"/>
    <mergeCell ref="E100:F100"/>
    <mergeCell ref="E101:F101"/>
    <mergeCell ref="A102:F102"/>
    <mergeCell ref="G29:I29"/>
    <mergeCell ref="G32:I32"/>
    <mergeCell ref="G35:I35"/>
    <mergeCell ref="G38:I38"/>
    <mergeCell ref="A93:D95"/>
    <mergeCell ref="E93:F93"/>
    <mergeCell ref="E94:F94"/>
    <mergeCell ref="E95:F95"/>
    <mergeCell ref="A96:D98"/>
    <mergeCell ref="E96:F96"/>
    <mergeCell ref="E97:F97"/>
    <mergeCell ref="E98:F98"/>
    <mergeCell ref="A87:D89"/>
    <mergeCell ref="E87:F87"/>
    <mergeCell ref="E88:F88"/>
    <mergeCell ref="E89:F89"/>
    <mergeCell ref="A90:D92"/>
    <mergeCell ref="E90:F90"/>
    <mergeCell ref="E91:F91"/>
    <mergeCell ref="E92:F92"/>
    <mergeCell ref="A81:D83"/>
    <mergeCell ref="E81:F81"/>
    <mergeCell ref="E82:F82"/>
    <mergeCell ref="E83:F83"/>
    <mergeCell ref="A84:D86"/>
    <mergeCell ref="E84:F84"/>
    <mergeCell ref="E85:F85"/>
    <mergeCell ref="E86:F86"/>
    <mergeCell ref="A75:D77"/>
    <mergeCell ref="E75:F75"/>
    <mergeCell ref="E76:F76"/>
    <mergeCell ref="E77:F77"/>
    <mergeCell ref="A78:D80"/>
    <mergeCell ref="E78:F78"/>
    <mergeCell ref="E79:F79"/>
    <mergeCell ref="E80:F80"/>
    <mergeCell ref="A69:D71"/>
    <mergeCell ref="E69:F69"/>
    <mergeCell ref="E70:F70"/>
    <mergeCell ref="E71:F71"/>
    <mergeCell ref="A72:D74"/>
    <mergeCell ref="E72:F72"/>
    <mergeCell ref="E73:F73"/>
    <mergeCell ref="E74:F74"/>
    <mergeCell ref="A61:F61"/>
    <mergeCell ref="A64:F65"/>
    <mergeCell ref="A66:D68"/>
    <mergeCell ref="E66:F66"/>
    <mergeCell ref="E67:F67"/>
    <mergeCell ref="E68:F68"/>
    <mergeCell ref="A55:D57"/>
    <mergeCell ref="E55:F55"/>
    <mergeCell ref="E56:F56"/>
    <mergeCell ref="E57:F57"/>
    <mergeCell ref="A58:D60"/>
    <mergeCell ref="E58:F58"/>
    <mergeCell ref="E59:F59"/>
    <mergeCell ref="E60:F60"/>
    <mergeCell ref="A49:D51"/>
    <mergeCell ref="E49:F49"/>
    <mergeCell ref="E50:F50"/>
    <mergeCell ref="E51:F51"/>
    <mergeCell ref="A52:D54"/>
    <mergeCell ref="E52:F52"/>
    <mergeCell ref="E53:F53"/>
    <mergeCell ref="E54:F54"/>
    <mergeCell ref="A43:D45"/>
    <mergeCell ref="E43:F43"/>
    <mergeCell ref="E44:F44"/>
    <mergeCell ref="E45:F45"/>
    <mergeCell ref="A46:D48"/>
    <mergeCell ref="E46:F46"/>
    <mergeCell ref="E47:F47"/>
    <mergeCell ref="E48:F48"/>
    <mergeCell ref="A37:D39"/>
    <mergeCell ref="E37:F37"/>
    <mergeCell ref="E38:F38"/>
    <mergeCell ref="E39:F39"/>
    <mergeCell ref="A40:D42"/>
    <mergeCell ref="E40:F40"/>
    <mergeCell ref="E41:F41"/>
    <mergeCell ref="E42:F42"/>
    <mergeCell ref="A31:D33"/>
    <mergeCell ref="E31:F31"/>
    <mergeCell ref="E32:F32"/>
    <mergeCell ref="E33:F33"/>
    <mergeCell ref="A34:D36"/>
    <mergeCell ref="E34:F34"/>
    <mergeCell ref="E35:F35"/>
    <mergeCell ref="E36:F36"/>
    <mergeCell ref="A25:D27"/>
    <mergeCell ref="E25:F25"/>
    <mergeCell ref="E26:F26"/>
    <mergeCell ref="E27:F27"/>
    <mergeCell ref="A28:D30"/>
    <mergeCell ref="E28:F28"/>
    <mergeCell ref="E29:F29"/>
    <mergeCell ref="E30:F30"/>
    <mergeCell ref="U18:V18"/>
    <mergeCell ref="W18:X18"/>
    <mergeCell ref="Y18:Z18"/>
    <mergeCell ref="AA18:AB18"/>
    <mergeCell ref="AC18:AD18"/>
    <mergeCell ref="A23:F24"/>
    <mergeCell ref="S23:U24"/>
    <mergeCell ref="I18:J18"/>
    <mergeCell ref="K18:L18"/>
    <mergeCell ref="M18:N18"/>
    <mergeCell ref="O18:P18"/>
    <mergeCell ref="Q18:R18"/>
    <mergeCell ref="S18:T18"/>
    <mergeCell ref="Y25:AA25"/>
    <mergeCell ref="AB25:AD25"/>
    <mergeCell ref="A15:F15"/>
    <mergeCell ref="A16:F16"/>
    <mergeCell ref="A19:F19"/>
    <mergeCell ref="A17:F18"/>
    <mergeCell ref="G18:H18"/>
    <mergeCell ref="A4:F6"/>
    <mergeCell ref="A7:F7"/>
    <mergeCell ref="G7:AG7"/>
    <mergeCell ref="A10:F10"/>
    <mergeCell ref="A11:A14"/>
    <mergeCell ref="B11:F11"/>
    <mergeCell ref="B12:F12"/>
    <mergeCell ref="B13:F13"/>
    <mergeCell ref="B14:F14"/>
    <mergeCell ref="S19:T19"/>
    <mergeCell ref="U19:V19"/>
    <mergeCell ref="W19:X19"/>
    <mergeCell ref="Y19:Z19"/>
    <mergeCell ref="AA19:AB19"/>
    <mergeCell ref="AC19:AD19"/>
    <mergeCell ref="G19:H19"/>
    <mergeCell ref="I19:J19"/>
    <mergeCell ref="K19:L19"/>
    <mergeCell ref="M19:N19"/>
    <mergeCell ref="O19:P19"/>
    <mergeCell ref="Q19:R19"/>
    <mergeCell ref="S17:T17"/>
    <mergeCell ref="U17:V17"/>
    <mergeCell ref="W17:X17"/>
    <mergeCell ref="Y17:Z17"/>
    <mergeCell ref="AA17:AB17"/>
    <mergeCell ref="AC17:AD17"/>
    <mergeCell ref="G17:H17"/>
    <mergeCell ref="I17:J17"/>
    <mergeCell ref="K17:L17"/>
    <mergeCell ref="M17:N17"/>
    <mergeCell ref="O17:P17"/>
    <mergeCell ref="Q17:R17"/>
    <mergeCell ref="S16:T16"/>
    <mergeCell ref="U16:V16"/>
    <mergeCell ref="W16:X16"/>
    <mergeCell ref="Y16:Z16"/>
    <mergeCell ref="AA16:AB16"/>
    <mergeCell ref="AC16:AD16"/>
    <mergeCell ref="G16:H16"/>
    <mergeCell ref="I16:J16"/>
    <mergeCell ref="K16:L16"/>
    <mergeCell ref="M16:N16"/>
    <mergeCell ref="O16:P16"/>
    <mergeCell ref="Q16:R16"/>
    <mergeCell ref="AC12:AD12"/>
    <mergeCell ref="G12:H12"/>
    <mergeCell ref="I12:J12"/>
    <mergeCell ref="K12:L12"/>
    <mergeCell ref="M12:N12"/>
    <mergeCell ref="O12:P12"/>
    <mergeCell ref="Q12:R12"/>
    <mergeCell ref="S15:T15"/>
    <mergeCell ref="U15:V15"/>
    <mergeCell ref="W15:X15"/>
    <mergeCell ref="Y15:Z15"/>
    <mergeCell ref="AA15:AB15"/>
    <mergeCell ref="AC15:AD15"/>
    <mergeCell ref="G15:H15"/>
    <mergeCell ref="I15:J15"/>
    <mergeCell ref="K15:L15"/>
    <mergeCell ref="M15:N15"/>
    <mergeCell ref="O15:P15"/>
    <mergeCell ref="Q15:R15"/>
    <mergeCell ref="S14:T14"/>
    <mergeCell ref="U14:V14"/>
    <mergeCell ref="W14:X14"/>
    <mergeCell ref="Y14:Z14"/>
    <mergeCell ref="AA14:AB14"/>
    <mergeCell ref="AC14:AD14"/>
    <mergeCell ref="G14:H14"/>
    <mergeCell ref="I14:J14"/>
    <mergeCell ref="K14:L14"/>
    <mergeCell ref="M14:N14"/>
    <mergeCell ref="O14:P14"/>
    <mergeCell ref="Q14:R14"/>
    <mergeCell ref="M11:N11"/>
    <mergeCell ref="O11:P11"/>
    <mergeCell ref="Q11:R11"/>
    <mergeCell ref="S10:T10"/>
    <mergeCell ref="U10:V10"/>
    <mergeCell ref="W10:X10"/>
    <mergeCell ref="Y10:Z10"/>
    <mergeCell ref="AA10:AB10"/>
    <mergeCell ref="AC10:AD10"/>
    <mergeCell ref="G10:H10"/>
    <mergeCell ref="I10:J10"/>
    <mergeCell ref="K10:L10"/>
    <mergeCell ref="M10:N10"/>
    <mergeCell ref="O10:P10"/>
    <mergeCell ref="Q10:R10"/>
    <mergeCell ref="Q13:R13"/>
    <mergeCell ref="S13:T13"/>
    <mergeCell ref="U13:V13"/>
    <mergeCell ref="W13:X13"/>
    <mergeCell ref="Y13:Z13"/>
    <mergeCell ref="AA13:AB13"/>
    <mergeCell ref="AC13:AD13"/>
    <mergeCell ref="G13:H13"/>
    <mergeCell ref="I13:J13"/>
    <mergeCell ref="K13:L13"/>
    <mergeCell ref="M13:N13"/>
    <mergeCell ref="O13:P13"/>
    <mergeCell ref="S12:T12"/>
    <mergeCell ref="U12:V12"/>
    <mergeCell ref="W12:X12"/>
    <mergeCell ref="Y12:Z12"/>
    <mergeCell ref="AA12:AB12"/>
    <mergeCell ref="Y4:AA5"/>
    <mergeCell ref="AB4:AD5"/>
    <mergeCell ref="C187:AD187"/>
    <mergeCell ref="AE187:AG187"/>
    <mergeCell ref="A1:E1"/>
    <mergeCell ref="F1:AG1"/>
    <mergeCell ref="AE6:AG6"/>
    <mergeCell ref="G4:R4"/>
    <mergeCell ref="S4:U5"/>
    <mergeCell ref="V4:X5"/>
    <mergeCell ref="AE4:AG5"/>
    <mergeCell ref="S6:U6"/>
    <mergeCell ref="V6:X6"/>
    <mergeCell ref="Y6:AA6"/>
    <mergeCell ref="AB6:AD6"/>
    <mergeCell ref="P5:R5"/>
    <mergeCell ref="G6:I6"/>
    <mergeCell ref="J6:L6"/>
    <mergeCell ref="M6:O6"/>
    <mergeCell ref="P6:R6"/>
    <mergeCell ref="G5:I5"/>
    <mergeCell ref="J5:L5"/>
    <mergeCell ref="M5:O5"/>
    <mergeCell ref="S11:T11"/>
    <mergeCell ref="U11:V11"/>
    <mergeCell ref="W11:X11"/>
    <mergeCell ref="Y11:Z11"/>
    <mergeCell ref="AA11:AB11"/>
    <mergeCell ref="AC11:AD11"/>
    <mergeCell ref="G11:H11"/>
    <mergeCell ref="I11:J11"/>
    <mergeCell ref="K11:L11"/>
  </mergeCells>
  <phoneticPr fontId="2"/>
  <printOptions horizontalCentered="1"/>
  <pageMargins left="0.78740157480314965" right="0.78740157480314965" top="0.59055118110236227" bottom="0.27559055118110237" header="0.31496062992125984" footer="0.31496062992125984"/>
  <pageSetup paperSize="9" orientation="portrait" r:id="rId1"/>
  <rowBreaks count="1" manualBreakCount="1"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2026-03-19T08:00:34Z</cp:lastPrinted>
  <dcterms:created xsi:type="dcterms:W3CDTF">2026-01-26T06:01:42Z</dcterms:created>
  <dcterms:modified xsi:type="dcterms:W3CDTF">2026-04-23T07:34:44Z</dcterms:modified>
</cp:coreProperties>
</file>