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0320251\Desktop\新しいフォルダー\"/>
    </mc:Choice>
  </mc:AlternateContent>
  <xr:revisionPtr revIDLastSave="0" documentId="8_{F493A03D-B3A3-48C9-B46D-5D20A9FB6CDC}" xr6:coauthVersionLast="47" xr6:coauthVersionMax="47" xr10:uidLastSave="{00000000-0000-0000-0000-000000000000}"/>
  <bookViews>
    <workbookView xWindow="-110" yWindow="-110" windowWidth="19420" windowHeight="10300" xr2:uid="{2BFD3FE1-674D-45B0-9862-7F5403D969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2" i="1" l="1"/>
  <c r="B91" i="1"/>
  <c r="J92" i="1"/>
  <c r="AB92" i="1" s="1"/>
  <c r="M92" i="1"/>
  <c r="P92" i="1"/>
  <c r="S92" i="1"/>
  <c r="V92" i="1"/>
  <c r="Y92" i="1"/>
  <c r="J34" i="1"/>
  <c r="J35" i="1"/>
  <c r="J36" i="1"/>
  <c r="J37" i="1"/>
  <c r="J38" i="1"/>
  <c r="J39" i="1"/>
  <c r="J40" i="1"/>
  <c r="J41" i="1"/>
  <c r="J42" i="1"/>
  <c r="J43" i="1"/>
  <c r="J44" i="1"/>
  <c r="J45" i="1"/>
  <c r="J15" i="1"/>
  <c r="J32" i="1"/>
  <c r="J72" i="1" l="1"/>
  <c r="M72" i="1"/>
  <c r="P72" i="1"/>
  <c r="S72" i="1"/>
  <c r="V72" i="1"/>
  <c r="Y72" i="1"/>
  <c r="J86" i="1"/>
  <c r="M86" i="1"/>
  <c r="P86" i="1"/>
  <c r="S86" i="1"/>
  <c r="V86" i="1"/>
  <c r="Y86" i="1"/>
  <c r="G72" i="1"/>
  <c r="Y87" i="1" l="1"/>
  <c r="V87" i="1"/>
  <c r="S87" i="1"/>
  <c r="P87" i="1"/>
  <c r="M87" i="1"/>
  <c r="J87" i="1"/>
  <c r="G45" i="1" l="1"/>
  <c r="G44" i="1"/>
  <c r="G43" i="1"/>
  <c r="G42" i="1"/>
  <c r="G41" i="1"/>
  <c r="G40" i="1"/>
  <c r="G39" i="1"/>
  <c r="G38" i="1"/>
  <c r="G37" i="1"/>
  <c r="G36" i="1"/>
  <c r="G35" i="1"/>
  <c r="G34" i="1"/>
  <c r="G93" i="1" l="1"/>
  <c r="G102" i="1"/>
  <c r="G101" i="1"/>
  <c r="G100" i="1"/>
  <c r="G99" i="1"/>
  <c r="G98" i="1"/>
  <c r="G97" i="1"/>
  <c r="G96" i="1"/>
  <c r="G103" i="1"/>
  <c r="G104" i="1"/>
  <c r="G105" i="1"/>
  <c r="G106" i="1"/>
  <c r="G107" i="1"/>
  <c r="G95" i="1"/>
  <c r="J106" i="1"/>
  <c r="M106" i="1"/>
  <c r="P106" i="1"/>
  <c r="S106" i="1"/>
  <c r="V106" i="1"/>
  <c r="Y106" i="1"/>
  <c r="C106" i="1"/>
  <c r="C107" i="1"/>
  <c r="C105" i="1"/>
  <c r="C104" i="1"/>
  <c r="C103" i="1"/>
  <c r="C102" i="1"/>
  <c r="C101" i="1"/>
  <c r="C100" i="1"/>
  <c r="C99" i="1"/>
  <c r="C98" i="1"/>
  <c r="C97" i="1"/>
  <c r="C96" i="1"/>
  <c r="C95" i="1"/>
  <c r="G68" i="1"/>
  <c r="G94" i="1" l="1"/>
  <c r="AB106" i="1"/>
  <c r="G32" i="1" l="1"/>
  <c r="G15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G29" i="1"/>
  <c r="J29" i="1"/>
  <c r="M29" i="1"/>
  <c r="P29" i="1"/>
  <c r="S29" i="1"/>
  <c r="V29" i="1"/>
  <c r="Y29" i="1"/>
  <c r="M34" i="1"/>
  <c r="P34" i="1"/>
  <c r="S34" i="1"/>
  <c r="V34" i="1"/>
  <c r="Y34" i="1"/>
  <c r="M35" i="1"/>
  <c r="P35" i="1"/>
  <c r="S35" i="1"/>
  <c r="V35" i="1"/>
  <c r="Y35" i="1"/>
  <c r="M36" i="1"/>
  <c r="P36" i="1"/>
  <c r="S36" i="1"/>
  <c r="V36" i="1"/>
  <c r="Y36" i="1"/>
  <c r="M37" i="1"/>
  <c r="P37" i="1"/>
  <c r="S37" i="1"/>
  <c r="V37" i="1"/>
  <c r="Y37" i="1"/>
  <c r="M38" i="1"/>
  <c r="P38" i="1"/>
  <c r="S38" i="1"/>
  <c r="V38" i="1"/>
  <c r="Y38" i="1"/>
  <c r="M39" i="1"/>
  <c r="P39" i="1"/>
  <c r="S39" i="1"/>
  <c r="V39" i="1"/>
  <c r="Y39" i="1"/>
  <c r="M40" i="1"/>
  <c r="P40" i="1"/>
  <c r="S40" i="1"/>
  <c r="V40" i="1"/>
  <c r="Y40" i="1"/>
  <c r="M41" i="1"/>
  <c r="P41" i="1"/>
  <c r="S41" i="1"/>
  <c r="V41" i="1"/>
  <c r="Y41" i="1"/>
  <c r="M42" i="1"/>
  <c r="P42" i="1"/>
  <c r="S42" i="1"/>
  <c r="V42" i="1"/>
  <c r="Y42" i="1"/>
  <c r="M43" i="1"/>
  <c r="P43" i="1"/>
  <c r="S43" i="1"/>
  <c r="V43" i="1"/>
  <c r="Y43" i="1"/>
  <c r="M44" i="1"/>
  <c r="P44" i="1"/>
  <c r="S44" i="1"/>
  <c r="V44" i="1"/>
  <c r="Y44" i="1"/>
  <c r="M45" i="1"/>
  <c r="P45" i="1"/>
  <c r="S45" i="1"/>
  <c r="V45" i="1"/>
  <c r="Y45" i="1"/>
  <c r="P46" i="1" l="1"/>
  <c r="M46" i="1"/>
  <c r="J46" i="1"/>
  <c r="Y46" i="1"/>
  <c r="S46" i="1"/>
  <c r="V46" i="1"/>
  <c r="AB29" i="1"/>
  <c r="Y107" i="1" l="1"/>
  <c r="V107" i="1"/>
  <c r="S107" i="1"/>
  <c r="P107" i="1"/>
  <c r="M107" i="1"/>
  <c r="J107" i="1"/>
  <c r="Y105" i="1"/>
  <c r="V105" i="1"/>
  <c r="S105" i="1"/>
  <c r="P105" i="1"/>
  <c r="M105" i="1"/>
  <c r="J105" i="1"/>
  <c r="Y104" i="1"/>
  <c r="V104" i="1"/>
  <c r="S104" i="1"/>
  <c r="P104" i="1"/>
  <c r="M104" i="1"/>
  <c r="J104" i="1"/>
  <c r="Y103" i="1"/>
  <c r="V103" i="1"/>
  <c r="S103" i="1"/>
  <c r="P103" i="1"/>
  <c r="M103" i="1"/>
  <c r="J103" i="1"/>
  <c r="Y102" i="1"/>
  <c r="V102" i="1"/>
  <c r="S102" i="1"/>
  <c r="P102" i="1"/>
  <c r="M102" i="1"/>
  <c r="J102" i="1"/>
  <c r="Y101" i="1"/>
  <c r="V101" i="1"/>
  <c r="S101" i="1"/>
  <c r="P101" i="1"/>
  <c r="M101" i="1"/>
  <c r="J101" i="1"/>
  <c r="Y100" i="1"/>
  <c r="V100" i="1"/>
  <c r="S100" i="1"/>
  <c r="P100" i="1"/>
  <c r="M100" i="1"/>
  <c r="J100" i="1"/>
  <c r="Y99" i="1"/>
  <c r="V99" i="1"/>
  <c r="S99" i="1"/>
  <c r="P99" i="1"/>
  <c r="M99" i="1"/>
  <c r="J99" i="1"/>
  <c r="Y98" i="1"/>
  <c r="V98" i="1"/>
  <c r="S98" i="1"/>
  <c r="P98" i="1"/>
  <c r="M98" i="1"/>
  <c r="J98" i="1"/>
  <c r="Y97" i="1"/>
  <c r="V97" i="1"/>
  <c r="S97" i="1"/>
  <c r="P97" i="1"/>
  <c r="M97" i="1"/>
  <c r="J97" i="1"/>
  <c r="Y96" i="1"/>
  <c r="V96" i="1"/>
  <c r="S96" i="1"/>
  <c r="P96" i="1"/>
  <c r="M96" i="1"/>
  <c r="J96" i="1"/>
  <c r="Y95" i="1"/>
  <c r="V95" i="1"/>
  <c r="S95" i="1"/>
  <c r="P95" i="1"/>
  <c r="M95" i="1"/>
  <c r="J95" i="1"/>
  <c r="Y93" i="1"/>
  <c r="V93" i="1"/>
  <c r="S93" i="1"/>
  <c r="S94" i="1" s="1"/>
  <c r="P93" i="1"/>
  <c r="M93" i="1"/>
  <c r="J93" i="1"/>
  <c r="AB93" i="1" s="1"/>
  <c r="Y91" i="1"/>
  <c r="V91" i="1"/>
  <c r="S91" i="1"/>
  <c r="P91" i="1"/>
  <c r="M91" i="1"/>
  <c r="J91" i="1"/>
  <c r="AB91" i="1" s="1"/>
  <c r="G86" i="1"/>
  <c r="J63" i="1"/>
  <c r="N62" i="1"/>
  <c r="N61" i="1"/>
  <c r="N60" i="1"/>
  <c r="N59" i="1"/>
  <c r="N58" i="1"/>
  <c r="N57" i="1"/>
  <c r="N56" i="1"/>
  <c r="N55" i="1"/>
  <c r="N54" i="1"/>
  <c r="R54" i="1" s="1"/>
  <c r="S54" i="1" s="1"/>
  <c r="T54" i="1" s="1"/>
  <c r="U54" i="1" s="1"/>
  <c r="N53" i="1"/>
  <c r="N52" i="1"/>
  <c r="N51" i="1"/>
  <c r="AB5" i="1"/>
  <c r="AB107" i="1" l="1"/>
  <c r="R51" i="1"/>
  <c r="R52" i="1"/>
  <c r="S52" i="1" s="1"/>
  <c r="T52" i="1" s="1"/>
  <c r="U52" i="1" s="1"/>
  <c r="S61" i="1"/>
  <c r="T61" i="1" s="1"/>
  <c r="U61" i="1" s="1"/>
  <c r="S59" i="1"/>
  <c r="T59" i="1" s="1"/>
  <c r="U59" i="1" s="1"/>
  <c r="R60" i="1"/>
  <c r="S60" i="1" s="1"/>
  <c r="T60" i="1" s="1"/>
  <c r="U60" i="1" s="1"/>
  <c r="S62" i="1"/>
  <c r="T62" i="1" s="1"/>
  <c r="U62" i="1" s="1"/>
  <c r="S58" i="1"/>
  <c r="T58" i="1" s="1"/>
  <c r="U58" i="1" s="1"/>
  <c r="R55" i="1"/>
  <c r="S55" i="1" s="1"/>
  <c r="T55" i="1" s="1"/>
  <c r="U55" i="1" s="1"/>
  <c r="S56" i="1"/>
  <c r="T56" i="1" s="1"/>
  <c r="U56" i="1" s="1"/>
  <c r="R57" i="1"/>
  <c r="S57" i="1" s="1"/>
  <c r="T57" i="1" s="1"/>
  <c r="U57" i="1" s="1"/>
  <c r="G87" i="1"/>
  <c r="AB104" i="1"/>
  <c r="AB101" i="1"/>
  <c r="AB41" i="1"/>
  <c r="AB105" i="1"/>
  <c r="AB103" i="1"/>
  <c r="AB100" i="1"/>
  <c r="AB97" i="1"/>
  <c r="AB35" i="1"/>
  <c r="AB34" i="1"/>
  <c r="AB40" i="1"/>
  <c r="AB98" i="1"/>
  <c r="AB37" i="1"/>
  <c r="AB43" i="1"/>
  <c r="G108" i="1"/>
  <c r="AB108" i="1" s="1"/>
  <c r="AB94" i="1"/>
  <c r="AB39" i="1"/>
  <c r="AB99" i="1"/>
  <c r="AB96" i="1"/>
  <c r="AB36" i="1"/>
  <c r="AB42" i="1"/>
  <c r="AB102" i="1"/>
  <c r="AB45" i="1"/>
  <c r="AB38" i="1"/>
  <c r="AB44" i="1"/>
  <c r="G46" i="1"/>
  <c r="N63" i="1"/>
  <c r="AB95" i="1"/>
  <c r="V62" i="1" l="1"/>
  <c r="AA62" i="1" s="1"/>
  <c r="V59" i="1"/>
  <c r="AA59" i="1" s="1"/>
  <c r="V61" i="1"/>
  <c r="AA61" i="1" s="1"/>
  <c r="V56" i="1"/>
  <c r="AA56" i="1" s="1"/>
  <c r="V53" i="1"/>
  <c r="AA53" i="1" s="1"/>
  <c r="V60" i="1"/>
  <c r="AA60" i="1" s="1"/>
  <c r="S51" i="1"/>
  <c r="T51" i="1" s="1"/>
  <c r="U51" i="1" s="1"/>
  <c r="R63" i="1"/>
  <c r="V58" i="1"/>
  <c r="AA58" i="1" s="1"/>
  <c r="V55" i="1"/>
  <c r="AA55" i="1" s="1"/>
  <c r="V52" i="1"/>
  <c r="AA52" i="1" s="1"/>
  <c r="V51" i="1"/>
  <c r="AA51" i="1" s="1"/>
  <c r="V57" i="1"/>
  <c r="AA57" i="1" s="1"/>
  <c r="V54" i="1"/>
  <c r="AA54" i="1" s="1"/>
  <c r="AB46" i="1"/>
  <c r="AA63" i="1" l="1"/>
  <c r="V63" i="1"/>
  <c r="AB109" i="1" l="1"/>
  <c r="AB113" i="1" s="1"/>
  <c r="AB115" i="1" s="1"/>
  <c r="AB116" i="1" l="1"/>
  <c r="AB117" i="1" s="1"/>
</calcChain>
</file>

<file path=xl/sharedStrings.xml><?xml version="1.0" encoding="utf-8"?>
<sst xmlns="http://schemas.openxmlformats.org/spreadsheetml/2006/main" count="151" uniqueCount="101">
  <si>
    <t>１ 前提条件</t>
    <rPh sb="2" eb="4">
      <t>ゼンテイ</t>
    </rPh>
    <rPh sb="4" eb="6">
      <t>ジョウケン</t>
    </rPh>
    <phoneticPr fontId="2"/>
  </si>
  <si>
    <t>計</t>
    <rPh sb="0" eb="1">
      <t>ケイ</t>
    </rPh>
    <phoneticPr fontId="2"/>
  </si>
  <si>
    <t>■労働力</t>
    <rPh sb="1" eb="4">
      <t>ロウドウリョク</t>
    </rPh>
    <phoneticPr fontId="2"/>
  </si>
  <si>
    <t>２ 作業体系</t>
    <rPh sb="2" eb="4">
      <t>サギョウ</t>
    </rPh>
    <rPh sb="4" eb="6">
      <t>タイケイ</t>
    </rPh>
    <phoneticPr fontId="2"/>
  </si>
  <si>
    <t>区分</t>
    <rPh sb="0" eb="2">
      <t>クブン</t>
    </rPh>
    <phoneticPr fontId="2"/>
  </si>
  <si>
    <t>1月</t>
  </si>
  <si>
    <t>2月</t>
  </si>
  <si>
    <t>3月</t>
  </si>
  <si>
    <t>4月</t>
    <rPh sb="1" eb="2">
      <t>ガツ</t>
    </rPh>
    <phoneticPr fontId="2"/>
  </si>
  <si>
    <t>5月</t>
    <rPh sb="1" eb="2">
      <t>ガツ</t>
    </rPh>
    <phoneticPr fontId="2"/>
  </si>
  <si>
    <t>6月</t>
  </si>
  <si>
    <t>7月</t>
  </si>
  <si>
    <t>8月</t>
  </si>
  <si>
    <t>9月</t>
  </si>
  <si>
    <t>10月</t>
  </si>
  <si>
    <t>11月</t>
  </si>
  <si>
    <t>12月</t>
  </si>
  <si>
    <t>３ 労働時間</t>
    <rPh sb="2" eb="4">
      <t>ロウドウ</t>
    </rPh>
    <rPh sb="4" eb="6">
      <t>ジカン</t>
    </rPh>
    <phoneticPr fontId="2"/>
  </si>
  <si>
    <t>月旬</t>
    <rPh sb="0" eb="1">
      <t>ツキ</t>
    </rPh>
    <rPh sb="1" eb="2">
      <t>シュン</t>
    </rPh>
    <phoneticPr fontId="2"/>
  </si>
  <si>
    <t>合計</t>
    <rPh sb="0" eb="2">
      <t>ゴウケイ</t>
    </rPh>
    <phoneticPr fontId="2"/>
  </si>
  <si>
    <t>1月</t>
    <rPh sb="1" eb="2">
      <t>ガツ</t>
    </rPh>
    <phoneticPr fontId="2"/>
  </si>
  <si>
    <t>4月</t>
  </si>
  <si>
    <t>5月</t>
  </si>
  <si>
    <t>４ 資本装備</t>
    <rPh sb="2" eb="4">
      <t>シホン</t>
    </rPh>
    <rPh sb="4" eb="6">
      <t>ソウビ</t>
    </rPh>
    <phoneticPr fontId="2"/>
  </si>
  <si>
    <t>名称</t>
    <rPh sb="0" eb="2">
      <t>メイショウ</t>
    </rPh>
    <phoneticPr fontId="2"/>
  </si>
  <si>
    <t>能力・面積等</t>
    <rPh sb="0" eb="2">
      <t>ノウリョク</t>
    </rPh>
    <rPh sb="3" eb="5">
      <t>メンセキ</t>
    </rPh>
    <rPh sb="5" eb="6">
      <t>トウ</t>
    </rPh>
    <phoneticPr fontId="2"/>
  </si>
  <si>
    <t>数量</t>
    <rPh sb="0" eb="2">
      <t>スウリョウ</t>
    </rPh>
    <phoneticPr fontId="2"/>
  </si>
  <si>
    <t>事業費</t>
    <rPh sb="0" eb="3">
      <t>ジギョウヒ</t>
    </rPh>
    <phoneticPr fontId="2"/>
  </si>
  <si>
    <t>補助金</t>
    <rPh sb="0" eb="3">
      <t>ホジョキン</t>
    </rPh>
    <phoneticPr fontId="2"/>
  </si>
  <si>
    <t>耐用年数</t>
    <rPh sb="0" eb="2">
      <t>タイヨウ</t>
    </rPh>
    <rPh sb="2" eb="4">
      <t>ネンスウ</t>
    </rPh>
    <phoneticPr fontId="2"/>
  </si>
  <si>
    <t>年償却額</t>
    <rPh sb="0" eb="1">
      <t>ネン</t>
    </rPh>
    <rPh sb="1" eb="4">
      <t>ショウキャクガク</t>
    </rPh>
    <phoneticPr fontId="2"/>
  </si>
  <si>
    <t>単価</t>
    <rPh sb="0" eb="2">
      <t>タンカ</t>
    </rPh>
    <phoneticPr fontId="2"/>
  </si>
  <si>
    <t>総額</t>
    <rPh sb="0" eb="2">
      <t>ソウガク</t>
    </rPh>
    <phoneticPr fontId="2"/>
  </si>
  <si>
    <t>粗収益</t>
    <rPh sb="0" eb="3">
      <t>ソシュウエキ</t>
    </rPh>
    <phoneticPr fontId="2"/>
  </si>
  <si>
    <t>変動費</t>
    <rPh sb="0" eb="3">
      <t>ヘンドウヒ</t>
    </rPh>
    <phoneticPr fontId="2"/>
  </si>
  <si>
    <t>動力光熱費</t>
    <rPh sb="0" eb="5">
      <t>ドウリョクコウネツヒ</t>
    </rPh>
    <phoneticPr fontId="2"/>
  </si>
  <si>
    <t>賃借料・料金</t>
    <rPh sb="0" eb="3">
      <t>チンシャクリョウ</t>
    </rPh>
    <rPh sb="4" eb="6">
      <t>リョウキン</t>
    </rPh>
    <phoneticPr fontId="2"/>
  </si>
  <si>
    <t>小農具費</t>
    <rPh sb="0" eb="1">
      <t>ショウ</t>
    </rPh>
    <rPh sb="1" eb="3">
      <t>ノウグ</t>
    </rPh>
    <rPh sb="3" eb="4">
      <t>ヒ</t>
    </rPh>
    <phoneticPr fontId="2"/>
  </si>
  <si>
    <t>その他</t>
    <rPh sb="2" eb="3">
      <t>タ</t>
    </rPh>
    <phoneticPr fontId="2"/>
  </si>
  <si>
    <t>利益係数</t>
    <rPh sb="0" eb="2">
      <t>リエキ</t>
    </rPh>
    <rPh sb="2" eb="4">
      <t>ケイスウ</t>
    </rPh>
    <phoneticPr fontId="2"/>
  </si>
  <si>
    <t>経営費</t>
    <rPh sb="0" eb="2">
      <t>ケイエイ</t>
    </rPh>
    <rPh sb="2" eb="3">
      <t>ヒ</t>
    </rPh>
    <phoneticPr fontId="2"/>
  </si>
  <si>
    <t>固定費</t>
    <rPh sb="0" eb="3">
      <t>コテイヒ</t>
    </rPh>
    <phoneticPr fontId="2"/>
  </si>
  <si>
    <t>減価償却費</t>
    <rPh sb="0" eb="2">
      <t>ゲンカ</t>
    </rPh>
    <rPh sb="2" eb="5">
      <t>ショウキャクヒ</t>
    </rPh>
    <phoneticPr fontId="2"/>
  </si>
  <si>
    <t>修繕費</t>
    <rPh sb="0" eb="3">
      <t>シュウゼンヒ</t>
    </rPh>
    <phoneticPr fontId="2"/>
  </si>
  <si>
    <t>負債利子</t>
    <rPh sb="0" eb="2">
      <t>フサイ</t>
    </rPh>
    <rPh sb="2" eb="4">
      <t>リシ</t>
    </rPh>
    <phoneticPr fontId="2"/>
  </si>
  <si>
    <t>雇用労働費</t>
    <phoneticPr fontId="2"/>
  </si>
  <si>
    <t>所得</t>
    <rPh sb="0" eb="2">
      <t>ショトク</t>
    </rPh>
    <phoneticPr fontId="2"/>
  </si>
  <si>
    <t>所得率</t>
    <rPh sb="0" eb="2">
      <t>ショトク</t>
    </rPh>
    <rPh sb="2" eb="3">
      <t>リツ</t>
    </rPh>
    <phoneticPr fontId="2"/>
  </si>
  <si>
    <t>5 経営収支</t>
    <rPh sb="2" eb="4">
      <t>ケイエイ</t>
    </rPh>
    <rPh sb="4" eb="6">
      <t>シュウシ</t>
    </rPh>
    <phoneticPr fontId="2"/>
  </si>
  <si>
    <t>■経営規模（頭）</t>
    <rPh sb="1" eb="3">
      <t>ケイエイ</t>
    </rPh>
    <rPh sb="3" eb="5">
      <t>キボ</t>
    </rPh>
    <rPh sb="6" eb="7">
      <t>トウ</t>
    </rPh>
    <phoneticPr fontId="2"/>
  </si>
  <si>
    <t>農機具舎</t>
  </si>
  <si>
    <t>堆 肥 舎</t>
  </si>
  <si>
    <t>トラック</t>
  </si>
  <si>
    <t>フロントローダー</t>
  </si>
  <si>
    <t>種付費</t>
    <rPh sb="0" eb="3">
      <t>タネツケヒ</t>
    </rPh>
    <phoneticPr fontId="2"/>
  </si>
  <si>
    <t>素畜費</t>
    <rPh sb="0" eb="3">
      <t>モトチクヒ</t>
    </rPh>
    <phoneticPr fontId="2"/>
  </si>
  <si>
    <t>購入飼料費</t>
    <rPh sb="0" eb="5">
      <t>コウニュウシリョウヒ</t>
    </rPh>
    <phoneticPr fontId="2"/>
  </si>
  <si>
    <t>自給飼料費</t>
    <rPh sb="0" eb="5">
      <t>ジキュウシリョウヒ</t>
    </rPh>
    <phoneticPr fontId="2"/>
  </si>
  <si>
    <t>敷料費</t>
    <rPh sb="0" eb="3">
      <t>シキリョウヒ</t>
    </rPh>
    <phoneticPr fontId="2"/>
  </si>
  <si>
    <t>獣医師医薬品費</t>
    <rPh sb="0" eb="7">
      <t>ジュウイシイヤクヒンヒ</t>
    </rPh>
    <phoneticPr fontId="2"/>
  </si>
  <si>
    <t>共済掛金</t>
    <rPh sb="0" eb="4">
      <t>キョウサイカケキン</t>
    </rPh>
    <phoneticPr fontId="2"/>
  </si>
  <si>
    <t>販売経費</t>
    <rPh sb="0" eb="4">
      <t>ハンバイケイヒ</t>
    </rPh>
    <phoneticPr fontId="2"/>
  </si>
  <si>
    <t>育成費控除</t>
    <rPh sb="0" eb="5">
      <t>イクセイヒコウジョ</t>
    </rPh>
    <phoneticPr fontId="2"/>
  </si>
  <si>
    <t>副産物等(円/頭)</t>
    <rPh sb="0" eb="3">
      <t>フクサンブツ</t>
    </rPh>
    <rPh sb="3" eb="4">
      <t>トウ</t>
    </rPh>
    <rPh sb="5" eb="6">
      <t>エン</t>
    </rPh>
    <rPh sb="7" eb="8">
      <t>トウ</t>
    </rPh>
    <phoneticPr fontId="2"/>
  </si>
  <si>
    <t>繁殖母牛</t>
    <rPh sb="0" eb="2">
      <t>ハンショク</t>
    </rPh>
    <rPh sb="2" eb="4">
      <t>ボギュウ</t>
    </rPh>
    <phoneticPr fontId="2"/>
  </si>
  <si>
    <t>■１頭当たり</t>
    <rPh sb="2" eb="3">
      <t>トウ</t>
    </rPh>
    <rPh sb="3" eb="4">
      <t>ア</t>
    </rPh>
    <phoneticPr fontId="2"/>
  </si>
  <si>
    <t>■全頭数</t>
    <rPh sb="1" eb="2">
      <t>ゼン</t>
    </rPh>
    <rPh sb="2" eb="4">
      <t>トウスウ</t>
    </rPh>
    <phoneticPr fontId="2"/>
  </si>
  <si>
    <t>プレハブ93㎡</t>
  </si>
  <si>
    <t>パドック</t>
  </si>
  <si>
    <t>400㎡</t>
  </si>
  <si>
    <t>軽トラック</t>
  </si>
  <si>
    <t>800㎏</t>
  </si>
  <si>
    <t>繁殖雌牛</t>
  </si>
  <si>
    <t>肥育牛</t>
    <rPh sb="0" eb="3">
      <t>ヒイクギュウ</t>
    </rPh>
    <phoneticPr fontId="2"/>
  </si>
  <si>
    <t>繁殖牛舎</t>
  </si>
  <si>
    <t>木造ﾌﾘ-ｽﾄ-ﾙ1,200㎡</t>
  </si>
  <si>
    <t>木造スレート1,039㎡</t>
  </si>
  <si>
    <t>肥育牛舎</t>
  </si>
  <si>
    <t>木造1,012㎡</t>
  </si>
  <si>
    <t>飼料庫及び敷料庫</t>
  </si>
  <si>
    <t>プレハブ50㎡</t>
  </si>
  <si>
    <t>換 気 扇</t>
  </si>
  <si>
    <t>換気型</t>
  </si>
  <si>
    <t>4tダンプ、枠付き</t>
  </si>
  <si>
    <t>高圧洗浄機</t>
  </si>
  <si>
    <t>390ℓ/時間</t>
  </si>
  <si>
    <t>肉用牛（繁殖・肥育一貫）</t>
    <rPh sb="0" eb="3">
      <t>ニクヨウギュウ</t>
    </rPh>
    <rPh sb="4" eb="6">
      <t>ハンショク</t>
    </rPh>
    <rPh sb="7" eb="9">
      <t>ヒイク</t>
    </rPh>
    <rPh sb="9" eb="11">
      <t>イッカン</t>
    </rPh>
    <phoneticPr fontId="2"/>
  </si>
  <si>
    <t>繁殖・肥育一貫</t>
    <rPh sb="0" eb="2">
      <t>ハンショク</t>
    </rPh>
    <rPh sb="3" eb="7">
      <t>ヒイクイッカン</t>
    </rPh>
    <phoneticPr fontId="2"/>
  </si>
  <si>
    <t>－－－</t>
    <phoneticPr fontId="2"/>
  </si>
  <si>
    <t>－－－</t>
  </si>
  <si>
    <t>飼養管理</t>
    <rPh sb="0" eb="2">
      <t>シヨウ</t>
    </rPh>
    <rPh sb="2" eb="4">
      <t>カンリ</t>
    </rPh>
    <phoneticPr fontId="2"/>
  </si>
  <si>
    <t xml:space="preserve">○：播種　■■：刈取  </t>
    <rPh sb="2" eb="4">
      <t>ハシュ</t>
    </rPh>
    <rPh sb="8" eb="10">
      <t>カリトリ</t>
    </rPh>
    <phoneticPr fontId="2"/>
  </si>
  <si>
    <t>経営類型⑥</t>
    <rPh sb="0" eb="2">
      <t>ケイエイ</t>
    </rPh>
    <rPh sb="2" eb="4">
      <t>ルイケイ</t>
    </rPh>
    <phoneticPr fontId="2"/>
  </si>
  <si>
    <t>肉用牛</t>
    <rPh sb="0" eb="3">
      <t>ニクヨウギュウ</t>
    </rPh>
    <phoneticPr fontId="2"/>
  </si>
  <si>
    <t>農家取得価格</t>
    <rPh sb="0" eb="2">
      <t>ノウカ</t>
    </rPh>
    <rPh sb="2" eb="4">
      <t>シュトク</t>
    </rPh>
    <rPh sb="4" eb="6">
      <t>カカク</t>
    </rPh>
    <phoneticPr fontId="2"/>
  </si>
  <si>
    <t>個別経営（労働力2人）</t>
    <rPh sb="0" eb="4">
      <t>コベツケイエイ</t>
    </rPh>
    <rPh sb="5" eb="8">
      <t>ロウドウリョク</t>
    </rPh>
    <rPh sb="9" eb="10">
      <t>ニン</t>
    </rPh>
    <phoneticPr fontId="2"/>
  </si>
  <si>
    <t>収入保険掛金</t>
    <rPh sb="0" eb="2">
      <t>シュウニュウ</t>
    </rPh>
    <rPh sb="2" eb="4">
      <t>ホケン</t>
    </rPh>
    <rPh sb="4" eb="5">
      <t>カ</t>
    </rPh>
    <rPh sb="5" eb="6">
      <t>キン</t>
    </rPh>
    <phoneticPr fontId="2"/>
  </si>
  <si>
    <t>副産物等（円）</t>
    <rPh sb="0" eb="3">
      <t>フクサンブツ</t>
    </rPh>
    <rPh sb="3" eb="4">
      <t>トウ</t>
    </rPh>
    <rPh sb="5" eb="6">
      <t>エン</t>
    </rPh>
    <phoneticPr fontId="2"/>
  </si>
  <si>
    <t>肥育牛出荷頭数（頭）</t>
    <rPh sb="0" eb="2">
      <t>ヒイク</t>
    </rPh>
    <rPh sb="2" eb="3">
      <t>ウシ</t>
    </rPh>
    <rPh sb="3" eb="5">
      <t>シュッカ</t>
    </rPh>
    <rPh sb="5" eb="7">
      <t>トウスウ</t>
    </rPh>
    <rPh sb="8" eb="9">
      <t>トウ</t>
    </rPh>
    <phoneticPr fontId="2"/>
  </si>
  <si>
    <t>単価（円/頭）</t>
    <rPh sb="0" eb="2">
      <t>タンカ</t>
    </rPh>
    <rPh sb="3" eb="4">
      <t>エン</t>
    </rPh>
    <rPh sb="5" eb="6">
      <t>トウ</t>
    </rPh>
    <phoneticPr fontId="2"/>
  </si>
  <si>
    <t>660㏄4輪駆動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</si>
</sst>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_);[Red]\(#,##0\)"/>
    <numFmt numFmtId="178" formatCode="#,##0.0_ "/>
    <numFmt numFmtId="179" formatCode="#,##0.00_ "/>
    <numFmt numFmtId="180" formatCode="#,##0_ ;[Red]\-#,##0\ "/>
  </numFmts>
  <fonts count="17" x14ac:knownFonts="1">
    <font>
      <sz val="11"/>
      <color theme="1"/>
      <name val="游ゴシック"/>
      <family val="2"/>
      <charset val="128"/>
      <scheme val="minor"/>
    </font>
    <font>
      <b/>
      <sz val="10"/>
      <color theme="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9"/>
      <color theme="0"/>
      <name val="游ゴシック"/>
      <family val="3"/>
      <charset val="128"/>
      <scheme val="minor"/>
    </font>
    <font>
      <b/>
      <sz val="8"/>
      <color theme="0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8"/>
      <color rgb="FFFF0000"/>
      <name val="游ゴシック"/>
      <family val="3"/>
      <charset val="128"/>
      <scheme val="minor"/>
    </font>
    <font>
      <b/>
      <sz val="6"/>
      <color theme="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theme="0"/>
      </right>
      <top style="hair">
        <color auto="1"/>
      </top>
      <bottom style="hair">
        <color auto="1"/>
      </bottom>
      <diagonal/>
    </border>
    <border>
      <left style="hair">
        <color theme="0"/>
      </left>
      <right style="hair">
        <color theme="0"/>
      </right>
      <top style="hair">
        <color auto="1"/>
      </top>
      <bottom style="hair">
        <color auto="1"/>
      </bottom>
      <diagonal/>
    </border>
    <border>
      <left style="hair">
        <color theme="0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theme="0"/>
      </right>
      <top style="hair">
        <color auto="1"/>
      </top>
      <bottom/>
      <diagonal/>
    </border>
    <border>
      <left style="hair">
        <color theme="0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theme="0"/>
      </right>
      <top/>
      <bottom style="hair">
        <color auto="1"/>
      </bottom>
      <diagonal/>
    </border>
    <border>
      <left style="hair">
        <color theme="0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theme="0"/>
      </right>
      <top style="hair">
        <color auto="1"/>
      </top>
      <bottom style="hair">
        <color theme="0"/>
      </bottom>
      <diagonal/>
    </border>
    <border>
      <left style="hair">
        <color theme="0"/>
      </left>
      <right style="hair">
        <color theme="0"/>
      </right>
      <top style="hair">
        <color auto="1"/>
      </top>
      <bottom style="hair">
        <color theme="0"/>
      </bottom>
      <diagonal/>
    </border>
    <border>
      <left style="hair">
        <color theme="0"/>
      </left>
      <right style="hair">
        <color auto="1"/>
      </right>
      <top style="hair">
        <color auto="1"/>
      </top>
      <bottom style="hair">
        <color theme="0"/>
      </bottom>
      <diagonal/>
    </border>
    <border>
      <left style="hair">
        <color auto="1"/>
      </left>
      <right style="hair">
        <color theme="0"/>
      </right>
      <top style="hair">
        <color theme="0"/>
      </top>
      <bottom style="hair">
        <color auto="1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auto="1"/>
      </bottom>
      <diagonal/>
    </border>
    <border>
      <left style="hair">
        <color theme="0"/>
      </left>
      <right style="hair">
        <color auto="1"/>
      </right>
      <top style="hair">
        <color theme="0"/>
      </top>
      <bottom style="hair">
        <color auto="1"/>
      </bottom>
      <diagonal/>
    </border>
    <border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 style="hair">
        <color theme="0"/>
      </left>
      <right/>
      <top style="hair">
        <color auto="1"/>
      </top>
      <bottom style="hair">
        <color theme="0"/>
      </bottom>
      <diagonal/>
    </border>
    <border>
      <left/>
      <right/>
      <top style="hair">
        <color auto="1"/>
      </top>
      <bottom style="hair">
        <color theme="0"/>
      </bottom>
      <diagonal/>
    </border>
    <border>
      <left/>
      <right style="hair">
        <color theme="0"/>
      </right>
      <top style="hair">
        <color auto="1"/>
      </top>
      <bottom style="hair">
        <color theme="0"/>
      </bottom>
      <diagonal/>
    </border>
    <border>
      <left style="hair">
        <color theme="0"/>
      </left>
      <right/>
      <top style="hair">
        <color theme="0"/>
      </top>
      <bottom style="hair">
        <color auto="1"/>
      </bottom>
      <diagonal/>
    </border>
    <border>
      <left/>
      <right/>
      <top style="hair">
        <color theme="0"/>
      </top>
      <bottom style="hair">
        <color auto="1"/>
      </bottom>
      <diagonal/>
    </border>
    <border>
      <left/>
      <right style="hair">
        <color theme="0"/>
      </right>
      <top style="hair">
        <color theme="0"/>
      </top>
      <bottom style="hair">
        <color auto="1"/>
      </bottom>
      <diagonal/>
    </border>
    <border>
      <left style="hair">
        <color theme="0"/>
      </left>
      <right/>
      <top style="hair">
        <color auto="1"/>
      </top>
      <bottom style="hair">
        <color auto="1"/>
      </bottom>
      <diagonal/>
    </border>
    <border>
      <left/>
      <right style="hair">
        <color theme="0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38" fontId="16" fillId="0" borderId="0" applyFont="0" applyFill="0" applyBorder="0" applyAlignment="0" applyProtection="0">
      <alignment vertical="center"/>
    </xf>
  </cellStyleXfs>
  <cellXfs count="17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center" vertical="center" textRotation="255" shrinkToFit="1"/>
    </xf>
    <xf numFmtId="0" fontId="4" fillId="0" borderId="0" xfId="0" applyFont="1" applyAlignment="1">
      <alignment horizontal="center" vertical="center"/>
    </xf>
    <xf numFmtId="177" fontId="7" fillId="0" borderId="0" xfId="0" applyNumberFormat="1" applyFont="1">
      <alignment vertical="center"/>
    </xf>
    <xf numFmtId="178" fontId="4" fillId="0" borderId="0" xfId="0" applyNumberFormat="1" applyFont="1">
      <alignment vertical="center"/>
    </xf>
    <xf numFmtId="176" fontId="11" fillId="0" borderId="1" xfId="0" applyNumberFormat="1" applyFont="1" applyBorder="1" applyAlignment="1">
      <alignment vertical="center" shrinkToFit="1"/>
    </xf>
    <xf numFmtId="176" fontId="11" fillId="0" borderId="26" xfId="0" applyNumberFormat="1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177" fontId="7" fillId="0" borderId="9" xfId="0" applyNumberFormat="1" applyFont="1" applyBorder="1">
      <alignment vertical="center"/>
    </xf>
    <xf numFmtId="0" fontId="4" fillId="0" borderId="9" xfId="0" applyFont="1" applyBorder="1">
      <alignment vertical="center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178" fontId="4" fillId="0" borderId="0" xfId="0" applyNumberFormat="1" applyFont="1" applyBorder="1">
      <alignment vertical="center"/>
    </xf>
    <xf numFmtId="0" fontId="4" fillId="0" borderId="0" xfId="0" applyFont="1" applyBorder="1" applyAlignment="1">
      <alignment horizontal="center" vertical="center" shrinkToFit="1"/>
    </xf>
    <xf numFmtId="176" fontId="11" fillId="0" borderId="0" xfId="0" applyNumberFormat="1" applyFont="1" applyBorder="1">
      <alignment vertical="center"/>
    </xf>
    <xf numFmtId="176" fontId="12" fillId="0" borderId="5" xfId="0" applyNumberFormat="1" applyFont="1" applyBorder="1">
      <alignment vertical="center"/>
    </xf>
    <xf numFmtId="176" fontId="12" fillId="0" borderId="6" xfId="0" applyNumberFormat="1" applyFont="1" applyBorder="1">
      <alignment vertical="center"/>
    </xf>
    <xf numFmtId="176" fontId="12" fillId="0" borderId="7" xfId="0" applyNumberFormat="1" applyFont="1" applyBorder="1">
      <alignment vertical="center"/>
    </xf>
    <xf numFmtId="176" fontId="12" fillId="0" borderId="1" xfId="0" applyNumberFormat="1" applyFont="1" applyBorder="1">
      <alignment vertical="center"/>
    </xf>
    <xf numFmtId="0" fontId="4" fillId="0" borderId="5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38" fontId="12" fillId="0" borderId="1" xfId="1" applyFont="1" applyBorder="1">
      <alignment vertical="center"/>
    </xf>
    <xf numFmtId="0" fontId="4" fillId="3" borderId="1" xfId="0" applyFont="1" applyFill="1" applyBorder="1" applyAlignment="1">
      <alignment horizontal="center" vertical="center" shrinkToFit="1"/>
    </xf>
    <xf numFmtId="176" fontId="12" fillId="3" borderId="1" xfId="0" applyNumberFormat="1" applyFont="1" applyFill="1" applyBorder="1">
      <alignment vertical="center"/>
    </xf>
    <xf numFmtId="0" fontId="4" fillId="0" borderId="1" xfId="0" applyFont="1" applyBorder="1" applyAlignment="1">
      <alignment horizontal="center" vertical="center" shrinkToFit="1"/>
    </xf>
    <xf numFmtId="49" fontId="4" fillId="0" borderId="8" xfId="0" quotePrefix="1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9" fontId="12" fillId="0" borderId="1" xfId="0" applyNumberFormat="1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textRotation="255"/>
    </xf>
    <xf numFmtId="0" fontId="0" fillId="0" borderId="1" xfId="0" applyBorder="1">
      <alignment vertical="center"/>
    </xf>
    <xf numFmtId="176" fontId="12" fillId="4" borderId="1" xfId="0" applyNumberFormat="1" applyFont="1" applyFill="1" applyBorder="1">
      <alignment vertical="center"/>
    </xf>
    <xf numFmtId="0" fontId="0" fillId="3" borderId="1" xfId="0" applyFill="1" applyBorder="1">
      <alignment vertical="center"/>
    </xf>
    <xf numFmtId="177" fontId="11" fillId="0" borderId="1" xfId="0" applyNumberFormat="1" applyFont="1" applyBorder="1">
      <alignment vertical="center"/>
    </xf>
    <xf numFmtId="177" fontId="11" fillId="3" borderId="1" xfId="0" applyNumberFormat="1" applyFont="1" applyFill="1" applyBorder="1">
      <alignment vertical="center"/>
    </xf>
    <xf numFmtId="176" fontId="14" fillId="0" borderId="1" xfId="0" applyNumberFormat="1" applyFont="1" applyBorder="1">
      <alignment vertical="center"/>
    </xf>
    <xf numFmtId="180" fontId="11" fillId="0" borderId="1" xfId="0" applyNumberFormat="1" applyFont="1" applyBorder="1">
      <alignment vertical="center"/>
    </xf>
    <xf numFmtId="0" fontId="8" fillId="2" borderId="3" xfId="0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shrinkToFit="1"/>
    </xf>
    <xf numFmtId="0" fontId="8" fillId="2" borderId="33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 wrapText="1"/>
    </xf>
    <xf numFmtId="0" fontId="4" fillId="3" borderId="5" xfId="0" applyFont="1" applyFill="1" applyBorder="1" applyAlignment="1">
      <alignment horizontal="center" vertical="center" shrinkToFit="1"/>
    </xf>
    <xf numFmtId="0" fontId="0" fillId="3" borderId="6" xfId="0" applyFill="1" applyBorder="1" applyAlignment="1">
      <alignment horizontal="center" vertical="center" shrinkToFit="1"/>
    </xf>
    <xf numFmtId="0" fontId="0" fillId="3" borderId="7" xfId="0" applyFill="1" applyBorder="1" applyAlignment="1">
      <alignment horizontal="center" vertical="center" shrinkToFit="1"/>
    </xf>
    <xf numFmtId="177" fontId="12" fillId="0" borderId="1" xfId="0" applyNumberFormat="1" applyFont="1" applyBorder="1">
      <alignment vertical="center"/>
    </xf>
    <xf numFmtId="0" fontId="4" fillId="0" borderId="1" xfId="0" applyFont="1" applyBorder="1" applyAlignment="1">
      <alignment horizontal="center" vertical="center" textRotation="255" shrinkToFit="1"/>
    </xf>
    <xf numFmtId="177" fontId="13" fillId="0" borderId="1" xfId="0" applyNumberFormat="1" applyFont="1" applyBorder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textRotation="255" wrapText="1"/>
    </xf>
    <xf numFmtId="0" fontId="0" fillId="0" borderId="16" xfId="0" applyBorder="1" applyAlignment="1">
      <alignment horizontal="center" vertical="center" textRotation="255" wrapText="1"/>
    </xf>
    <xf numFmtId="0" fontId="4" fillId="0" borderId="17" xfId="0" applyFont="1" applyBorder="1" applyAlignment="1">
      <alignment horizontal="center" vertical="center" textRotation="255" wrapText="1"/>
    </xf>
    <xf numFmtId="0" fontId="0" fillId="0" borderId="18" xfId="0" applyBorder="1" applyAlignment="1">
      <alignment horizontal="center" vertical="center" textRotation="255" wrapText="1"/>
    </xf>
    <xf numFmtId="0" fontId="4" fillId="0" borderId="12" xfId="0" applyFont="1" applyBorder="1" applyAlignment="1">
      <alignment horizontal="center" vertical="center" textRotation="255" wrapText="1"/>
    </xf>
    <xf numFmtId="0" fontId="0" fillId="0" borderId="19" xfId="0" applyBorder="1" applyAlignment="1">
      <alignment horizontal="center" vertical="center" textRotation="255" wrapText="1"/>
    </xf>
    <xf numFmtId="0" fontId="8" fillId="2" borderId="21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 shrinkToFit="1"/>
    </xf>
    <xf numFmtId="0" fontId="8" fillId="2" borderId="28" xfId="0" applyFont="1" applyFill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textRotation="255" shrinkToFit="1"/>
    </xf>
    <xf numFmtId="0" fontId="0" fillId="0" borderId="16" xfId="0" applyBorder="1" applyAlignment="1">
      <alignment horizontal="center" vertical="center" textRotation="255" shrinkToFit="1"/>
    </xf>
    <xf numFmtId="0" fontId="4" fillId="0" borderId="17" xfId="0" applyFont="1" applyBorder="1" applyAlignment="1">
      <alignment horizontal="center" vertical="center" textRotation="255" shrinkToFit="1"/>
    </xf>
    <xf numFmtId="0" fontId="0" fillId="0" borderId="18" xfId="0" applyBorder="1" applyAlignment="1">
      <alignment horizontal="center" vertical="center" textRotation="255" shrinkToFit="1"/>
    </xf>
    <xf numFmtId="0" fontId="4" fillId="0" borderId="12" xfId="0" applyFont="1" applyBorder="1" applyAlignment="1">
      <alignment horizontal="center" vertical="center" textRotation="255" shrinkToFit="1"/>
    </xf>
    <xf numFmtId="0" fontId="0" fillId="0" borderId="19" xfId="0" applyBorder="1" applyAlignment="1">
      <alignment horizontal="center" vertical="center" textRotation="255" shrinkToFit="1"/>
    </xf>
    <xf numFmtId="0" fontId="8" fillId="2" borderId="21" xfId="0" applyFont="1" applyFill="1" applyBorder="1" applyAlignment="1">
      <alignment horizontal="center" vertical="center" shrinkToFit="1"/>
    </xf>
    <xf numFmtId="0" fontId="8" fillId="2" borderId="22" xfId="0" applyFont="1" applyFill="1" applyBorder="1" applyAlignment="1">
      <alignment horizontal="center" vertical="center" shrinkToFit="1"/>
    </xf>
    <xf numFmtId="0" fontId="8" fillId="2" borderId="24" xfId="0" applyFont="1" applyFill="1" applyBorder="1" applyAlignment="1">
      <alignment horizontal="center" vertical="center" shrinkToFit="1"/>
    </xf>
    <xf numFmtId="0" fontId="8" fillId="2" borderId="25" xfId="0" applyFont="1" applyFill="1" applyBorder="1" applyAlignment="1">
      <alignment horizontal="center" vertical="center" shrinkToFit="1"/>
    </xf>
    <xf numFmtId="0" fontId="8" fillId="2" borderId="30" xfId="0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 shrinkToFit="1"/>
    </xf>
    <xf numFmtId="176" fontId="11" fillId="0" borderId="1" xfId="0" applyNumberFormat="1" applyFont="1" applyBorder="1">
      <alignment vertical="center"/>
    </xf>
    <xf numFmtId="0" fontId="4" fillId="0" borderId="5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178" fontId="4" fillId="0" borderId="5" xfId="0" applyNumberFormat="1" applyFont="1" applyBorder="1">
      <alignment vertical="center"/>
    </xf>
    <xf numFmtId="178" fontId="4" fillId="0" borderId="6" xfId="0" applyNumberFormat="1" applyFont="1" applyBorder="1">
      <alignment vertical="center"/>
    </xf>
    <xf numFmtId="178" fontId="4" fillId="0" borderId="7" xfId="0" applyNumberFormat="1" applyFont="1" applyBorder="1">
      <alignment vertical="center"/>
    </xf>
    <xf numFmtId="178" fontId="4" fillId="0" borderId="1" xfId="0" applyNumberFormat="1" applyFont="1" applyBorder="1">
      <alignment vertical="center"/>
    </xf>
    <xf numFmtId="0" fontId="15" fillId="2" borderId="21" xfId="0" applyFont="1" applyFill="1" applyBorder="1" applyAlignment="1">
      <alignment horizontal="center" vertical="center" wrapText="1" shrinkToFit="1"/>
    </xf>
    <xf numFmtId="0" fontId="15" fillId="2" borderId="24" xfId="0" applyFont="1" applyFill="1" applyBorder="1" applyAlignment="1">
      <alignment horizontal="center" vertical="center" wrapText="1" shrinkToFit="1"/>
    </xf>
    <xf numFmtId="0" fontId="10" fillId="2" borderId="24" xfId="0" applyFont="1" applyFill="1" applyBorder="1" applyAlignment="1">
      <alignment horizontal="center" vertical="center" shrinkToFit="1"/>
    </xf>
    <xf numFmtId="0" fontId="10" fillId="2" borderId="25" xfId="0" applyFont="1" applyFill="1" applyBorder="1" applyAlignment="1">
      <alignment horizontal="center" vertical="center" shrinkToFit="1"/>
    </xf>
    <xf numFmtId="0" fontId="8" fillId="2" borderId="20" xfId="0" applyFont="1" applyFill="1" applyBorder="1" applyAlignment="1">
      <alignment horizontal="center" vertical="center" shrinkToFit="1"/>
    </xf>
    <xf numFmtId="0" fontId="8" fillId="2" borderId="23" xfId="0" applyFont="1" applyFill="1" applyBorder="1" applyAlignment="1">
      <alignment horizontal="center" vertical="center" shrinkToFit="1"/>
    </xf>
    <xf numFmtId="178" fontId="4" fillId="3" borderId="1" xfId="0" applyNumberFormat="1" applyFont="1" applyFill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9" fillId="2" borderId="11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15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14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179" fontId="4" fillId="0" borderId="5" xfId="0" applyNumberFormat="1" applyFont="1" applyBorder="1">
      <alignment vertical="center"/>
    </xf>
    <xf numFmtId="179" fontId="4" fillId="0" borderId="6" xfId="0" applyNumberFormat="1" applyFont="1" applyBorder="1">
      <alignment vertical="center"/>
    </xf>
    <xf numFmtId="179" fontId="4" fillId="0" borderId="7" xfId="0" applyNumberFormat="1" applyFont="1" applyBorder="1">
      <alignment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176" fontId="4" fillId="0" borderId="1" xfId="0" applyNumberFormat="1" applyFont="1" applyBorder="1">
      <alignment vertical="center"/>
    </xf>
    <xf numFmtId="0" fontId="8" fillId="2" borderId="4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shrinkToFit="1"/>
    </xf>
    <xf numFmtId="0" fontId="4" fillId="3" borderId="9" xfId="0" applyFont="1" applyFill="1" applyBorder="1" applyAlignment="1">
      <alignment horizontal="center" vertical="center" shrinkToFit="1"/>
    </xf>
    <xf numFmtId="0" fontId="0" fillId="3" borderId="9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9" fillId="2" borderId="3" xfId="0" applyFont="1" applyFill="1" applyBorder="1" applyAlignment="1">
      <alignment horizontal="center" vertical="center" shrinkToFit="1"/>
    </xf>
    <xf numFmtId="0" fontId="11" fillId="0" borderId="26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6B9A6-C245-4C47-A0B0-9A3737E09069}">
  <dimension ref="A1:AD117"/>
  <sheetViews>
    <sheetView showGridLines="0" tabSelected="1" zoomScale="98" zoomScaleNormal="98" zoomScaleSheetLayoutView="83" workbookViewId="0">
      <selection activeCell="AF61" sqref="AF61"/>
    </sheetView>
  </sheetViews>
  <sheetFormatPr defaultRowHeight="18" x14ac:dyDescent="0.55000000000000004"/>
  <cols>
    <col min="1" max="8" width="2.58203125" customWidth="1"/>
    <col min="9" max="9" width="4.4140625" bestFit="1" customWidth="1"/>
    <col min="10" max="28" width="2.58203125" customWidth="1"/>
    <col min="29" max="29" width="3.58203125" customWidth="1"/>
    <col min="30" max="30" width="2.58203125" customWidth="1"/>
  </cols>
  <sheetData>
    <row r="1" spans="1:30" ht="13" customHeight="1" x14ac:dyDescent="0.55000000000000004">
      <c r="A1" s="137" t="s">
        <v>92</v>
      </c>
      <c r="B1" s="137"/>
      <c r="C1" s="137"/>
      <c r="D1" s="137"/>
      <c r="E1" s="137"/>
      <c r="F1" s="138" t="s">
        <v>86</v>
      </c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</row>
    <row r="2" spans="1:30" ht="13" customHeight="1" x14ac:dyDescent="0.5500000000000000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3" customHeight="1" x14ac:dyDescent="0.55000000000000004">
      <c r="A3" s="2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13" customHeight="1" x14ac:dyDescent="0.55000000000000004">
      <c r="A4" s="136" t="s">
        <v>49</v>
      </c>
      <c r="B4" s="136"/>
      <c r="C4" s="136"/>
      <c r="D4" s="136"/>
      <c r="E4" s="136"/>
      <c r="F4" s="136"/>
      <c r="G4" s="140" t="s">
        <v>64</v>
      </c>
      <c r="H4" s="140"/>
      <c r="I4" s="140"/>
      <c r="J4" s="140" t="s">
        <v>73</v>
      </c>
      <c r="K4" s="140"/>
      <c r="L4" s="140"/>
      <c r="M4" s="140"/>
      <c r="N4" s="140"/>
      <c r="O4" s="140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40" t="s">
        <v>1</v>
      </c>
      <c r="AC4" s="140"/>
      <c r="AD4" s="140"/>
    </row>
    <row r="5" spans="1:30" ht="13" customHeight="1" x14ac:dyDescent="0.55000000000000004">
      <c r="A5" s="136"/>
      <c r="B5" s="136"/>
      <c r="C5" s="136"/>
      <c r="D5" s="136"/>
      <c r="E5" s="136"/>
      <c r="F5" s="136"/>
      <c r="G5" s="141">
        <v>200</v>
      </c>
      <c r="H5" s="141"/>
      <c r="I5" s="141"/>
      <c r="J5" s="141">
        <v>280</v>
      </c>
      <c r="K5" s="141"/>
      <c r="L5" s="141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>
        <f>IF(SUM(G5:U5)=0,"",SUM(G5:U5))</f>
        <v>480</v>
      </c>
      <c r="AC5" s="99"/>
      <c r="AD5" s="99"/>
    </row>
    <row r="6" spans="1:30" ht="13" customHeight="1" x14ac:dyDescent="0.55000000000000004">
      <c r="A6" s="136" t="s">
        <v>2</v>
      </c>
      <c r="B6" s="136"/>
      <c r="C6" s="136"/>
      <c r="D6" s="136"/>
      <c r="E6" s="136"/>
      <c r="F6" s="136"/>
      <c r="G6" s="136" t="s">
        <v>95</v>
      </c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</row>
    <row r="7" spans="1:30" ht="13" customHeight="1" x14ac:dyDescent="0.55000000000000004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13" customHeight="1" x14ac:dyDescent="0.55000000000000004">
      <c r="A8" s="3" t="s">
        <v>3</v>
      </c>
      <c r="B8" s="1"/>
      <c r="C8" s="1"/>
      <c r="D8" s="1"/>
      <c r="E8" s="1"/>
      <c r="F8" s="1"/>
      <c r="G8" s="1" t="s">
        <v>91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13" customHeight="1" x14ac:dyDescent="0.55000000000000004">
      <c r="A9" s="157" t="s">
        <v>4</v>
      </c>
      <c r="B9" s="36"/>
      <c r="C9" s="36"/>
      <c r="D9" s="36"/>
      <c r="E9" s="36"/>
      <c r="F9" s="158"/>
      <c r="G9" s="64" t="s">
        <v>5</v>
      </c>
      <c r="H9" s="64"/>
      <c r="I9" s="64" t="s">
        <v>6</v>
      </c>
      <c r="J9" s="64"/>
      <c r="K9" s="64" t="s">
        <v>7</v>
      </c>
      <c r="L9" s="64"/>
      <c r="M9" s="64" t="s">
        <v>8</v>
      </c>
      <c r="N9" s="64"/>
      <c r="O9" s="64" t="s">
        <v>9</v>
      </c>
      <c r="P9" s="64"/>
      <c r="Q9" s="64" t="s">
        <v>10</v>
      </c>
      <c r="R9" s="64"/>
      <c r="S9" s="64" t="s">
        <v>11</v>
      </c>
      <c r="T9" s="64"/>
      <c r="U9" s="64" t="s">
        <v>12</v>
      </c>
      <c r="V9" s="64"/>
      <c r="W9" s="64" t="s">
        <v>13</v>
      </c>
      <c r="X9" s="64"/>
      <c r="Y9" s="64" t="s">
        <v>14</v>
      </c>
      <c r="Z9" s="64"/>
      <c r="AA9" s="64" t="s">
        <v>15</v>
      </c>
      <c r="AB9" s="64"/>
      <c r="AC9" s="64" t="s">
        <v>16</v>
      </c>
      <c r="AD9" s="142"/>
    </row>
    <row r="10" spans="1:30" s="1" customFormat="1" ht="13" customHeight="1" x14ac:dyDescent="0.55000000000000004">
      <c r="A10" s="143" t="s">
        <v>87</v>
      </c>
      <c r="B10" s="144"/>
      <c r="C10" s="145"/>
      <c r="D10" s="159" t="s">
        <v>90</v>
      </c>
      <c r="E10" s="160"/>
      <c r="F10" s="32"/>
      <c r="G10" s="31" t="s">
        <v>88</v>
      </c>
      <c r="H10" s="32"/>
      <c r="I10" s="31" t="s">
        <v>88</v>
      </c>
      <c r="J10" s="32"/>
      <c r="K10" s="31" t="s">
        <v>89</v>
      </c>
      <c r="L10" s="32"/>
      <c r="M10" s="31" t="s">
        <v>89</v>
      </c>
      <c r="N10" s="32"/>
      <c r="O10" s="31" t="s">
        <v>89</v>
      </c>
      <c r="P10" s="32"/>
      <c r="Q10" s="31" t="s">
        <v>89</v>
      </c>
      <c r="R10" s="32"/>
      <c r="S10" s="31" t="s">
        <v>89</v>
      </c>
      <c r="T10" s="32"/>
      <c r="U10" s="31" t="s">
        <v>89</v>
      </c>
      <c r="V10" s="32"/>
      <c r="W10" s="31" t="s">
        <v>89</v>
      </c>
      <c r="X10" s="32"/>
      <c r="Y10" s="31" t="s">
        <v>89</v>
      </c>
      <c r="Z10" s="32"/>
      <c r="AA10" s="31" t="s">
        <v>89</v>
      </c>
      <c r="AB10" s="32"/>
      <c r="AC10" s="31" t="s">
        <v>89</v>
      </c>
      <c r="AD10" s="32"/>
    </row>
    <row r="11" spans="1:30" s="1" customFormat="1" ht="13" customHeight="1" x14ac:dyDescent="0.55000000000000004">
      <c r="A11" s="146"/>
      <c r="B11" s="147"/>
      <c r="C11" s="148"/>
      <c r="D11" s="33"/>
      <c r="E11" s="161"/>
      <c r="F11" s="34"/>
      <c r="G11" s="33"/>
      <c r="H11" s="34"/>
      <c r="I11" s="33"/>
      <c r="J11" s="34"/>
      <c r="K11" s="33"/>
      <c r="L11" s="34"/>
      <c r="M11" s="33"/>
      <c r="N11" s="34"/>
      <c r="O11" s="33"/>
      <c r="P11" s="34"/>
      <c r="Q11" s="33"/>
      <c r="R11" s="34"/>
      <c r="S11" s="33"/>
      <c r="T11" s="34"/>
      <c r="U11" s="33"/>
      <c r="V11" s="34"/>
      <c r="W11" s="33"/>
      <c r="X11" s="34"/>
      <c r="Y11" s="33"/>
      <c r="Z11" s="34"/>
      <c r="AA11" s="33"/>
      <c r="AB11" s="34"/>
      <c r="AC11" s="33"/>
      <c r="AD11" s="34"/>
    </row>
    <row r="12" spans="1:30" ht="13" customHeight="1" x14ac:dyDescent="0.55000000000000004">
      <c r="A12" s="4"/>
      <c r="B12" s="5"/>
      <c r="C12" s="5"/>
      <c r="D12" s="5"/>
      <c r="E12" s="5"/>
      <c r="F12" s="5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</row>
    <row r="13" spans="1:30" ht="13" customHeight="1" x14ac:dyDescent="0.55000000000000004">
      <c r="A13" s="3" t="s">
        <v>17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ht="13" hidden="1" customHeight="1" x14ac:dyDescent="0.55000000000000004">
      <c r="A14" s="3" t="s">
        <v>65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ht="13" hidden="1" customHeight="1" x14ac:dyDescent="0.55000000000000004">
      <c r="A15" s="162" t="s">
        <v>18</v>
      </c>
      <c r="B15" s="129"/>
      <c r="C15" s="129"/>
      <c r="D15" s="129"/>
      <c r="E15" s="129"/>
      <c r="F15" s="134"/>
      <c r="G15" s="128" t="str">
        <f>G4</f>
        <v>繁殖母牛</v>
      </c>
      <c r="H15" s="129"/>
      <c r="I15" s="134"/>
      <c r="J15" s="128" t="str">
        <f>J4</f>
        <v>肥育牛</v>
      </c>
      <c r="K15" s="129"/>
      <c r="L15" s="134"/>
      <c r="M15" s="122"/>
      <c r="N15" s="123"/>
      <c r="O15" s="124"/>
      <c r="P15" s="122"/>
      <c r="Q15" s="123"/>
      <c r="R15" s="124"/>
      <c r="S15" s="122"/>
      <c r="T15" s="123"/>
      <c r="U15" s="124"/>
      <c r="V15" s="122"/>
      <c r="W15" s="123"/>
      <c r="X15" s="124"/>
      <c r="Y15" s="122"/>
      <c r="Z15" s="123"/>
      <c r="AA15" s="124"/>
      <c r="AB15" s="128" t="s">
        <v>19</v>
      </c>
      <c r="AC15" s="129"/>
      <c r="AD15" s="130"/>
    </row>
    <row r="16" spans="1:30" ht="13" hidden="1" customHeight="1" x14ac:dyDescent="0.55000000000000004">
      <c r="A16" s="163"/>
      <c r="B16" s="132"/>
      <c r="C16" s="132"/>
      <c r="D16" s="132"/>
      <c r="E16" s="132"/>
      <c r="F16" s="135"/>
      <c r="G16" s="131"/>
      <c r="H16" s="132"/>
      <c r="I16" s="135"/>
      <c r="J16" s="131"/>
      <c r="K16" s="132"/>
      <c r="L16" s="135"/>
      <c r="M16" s="125"/>
      <c r="N16" s="126"/>
      <c r="O16" s="127"/>
      <c r="P16" s="125"/>
      <c r="Q16" s="126"/>
      <c r="R16" s="127"/>
      <c r="S16" s="125"/>
      <c r="T16" s="126"/>
      <c r="U16" s="127"/>
      <c r="V16" s="125"/>
      <c r="W16" s="126"/>
      <c r="X16" s="127"/>
      <c r="Y16" s="125"/>
      <c r="Z16" s="126"/>
      <c r="AA16" s="127"/>
      <c r="AB16" s="131"/>
      <c r="AC16" s="132"/>
      <c r="AD16" s="133"/>
    </row>
    <row r="17" spans="1:30" ht="13" hidden="1" customHeight="1" x14ac:dyDescent="0.55000000000000004">
      <c r="A17" s="24" t="s">
        <v>20</v>
      </c>
      <c r="B17" s="120"/>
      <c r="C17" s="120"/>
      <c r="D17" s="120"/>
      <c r="E17" s="120"/>
      <c r="F17" s="121"/>
      <c r="G17" s="117">
        <v>3.85</v>
      </c>
      <c r="H17" s="118"/>
      <c r="I17" s="119"/>
      <c r="J17" s="117">
        <v>1.93</v>
      </c>
      <c r="K17" s="118"/>
      <c r="L17" s="119"/>
      <c r="M17" s="96"/>
      <c r="N17" s="97"/>
      <c r="O17" s="98"/>
      <c r="P17" s="96"/>
      <c r="Q17" s="97"/>
      <c r="R17" s="98"/>
      <c r="S17" s="96"/>
      <c r="T17" s="97"/>
      <c r="U17" s="98"/>
      <c r="V17" s="96"/>
      <c r="W17" s="97"/>
      <c r="X17" s="98"/>
      <c r="Y17" s="96"/>
      <c r="Z17" s="97"/>
      <c r="AA17" s="98"/>
      <c r="AB17" s="117">
        <f t="shared" ref="AB17:AB28" si="0">IF(SUM(G17:AA17)=0,"",SUM(G17:AA17))</f>
        <v>5.78</v>
      </c>
      <c r="AC17" s="118"/>
      <c r="AD17" s="119"/>
    </row>
    <row r="18" spans="1:30" ht="13" hidden="1" customHeight="1" x14ac:dyDescent="0.55000000000000004">
      <c r="A18" s="24" t="s">
        <v>6</v>
      </c>
      <c r="B18" s="120"/>
      <c r="C18" s="120"/>
      <c r="D18" s="120"/>
      <c r="E18" s="120"/>
      <c r="F18" s="121"/>
      <c r="G18" s="117">
        <v>3.85</v>
      </c>
      <c r="H18" s="118"/>
      <c r="I18" s="119"/>
      <c r="J18" s="117">
        <v>1.73</v>
      </c>
      <c r="K18" s="118"/>
      <c r="L18" s="119"/>
      <c r="M18" s="96"/>
      <c r="N18" s="97"/>
      <c r="O18" s="98"/>
      <c r="P18" s="96"/>
      <c r="Q18" s="97"/>
      <c r="R18" s="98"/>
      <c r="S18" s="96"/>
      <c r="T18" s="97"/>
      <c r="U18" s="98"/>
      <c r="V18" s="96"/>
      <c r="W18" s="97"/>
      <c r="X18" s="98"/>
      <c r="Y18" s="96"/>
      <c r="Z18" s="97"/>
      <c r="AA18" s="98"/>
      <c r="AB18" s="117">
        <f t="shared" si="0"/>
        <v>5.58</v>
      </c>
      <c r="AC18" s="118"/>
      <c r="AD18" s="119"/>
    </row>
    <row r="19" spans="1:30" ht="13" hidden="1" customHeight="1" x14ac:dyDescent="0.55000000000000004">
      <c r="A19" s="24" t="s">
        <v>7</v>
      </c>
      <c r="B19" s="120"/>
      <c r="C19" s="120"/>
      <c r="D19" s="120"/>
      <c r="E19" s="120"/>
      <c r="F19" s="121"/>
      <c r="G19" s="117">
        <v>3.85</v>
      </c>
      <c r="H19" s="118"/>
      <c r="I19" s="119"/>
      <c r="J19" s="117">
        <v>1.93</v>
      </c>
      <c r="K19" s="118"/>
      <c r="L19" s="119"/>
      <c r="M19" s="96"/>
      <c r="N19" s="97"/>
      <c r="O19" s="98"/>
      <c r="P19" s="96"/>
      <c r="Q19" s="97"/>
      <c r="R19" s="98"/>
      <c r="S19" s="96"/>
      <c r="T19" s="97"/>
      <c r="U19" s="98"/>
      <c r="V19" s="96"/>
      <c r="W19" s="97"/>
      <c r="X19" s="98"/>
      <c r="Y19" s="96"/>
      <c r="Z19" s="97"/>
      <c r="AA19" s="98"/>
      <c r="AB19" s="117">
        <f t="shared" si="0"/>
        <v>5.78</v>
      </c>
      <c r="AC19" s="118"/>
      <c r="AD19" s="119"/>
    </row>
    <row r="20" spans="1:30" ht="12.65" hidden="1" customHeight="1" x14ac:dyDescent="0.55000000000000004">
      <c r="A20" s="24" t="s">
        <v>21</v>
      </c>
      <c r="B20" s="120"/>
      <c r="C20" s="120"/>
      <c r="D20" s="120"/>
      <c r="E20" s="120"/>
      <c r="F20" s="121"/>
      <c r="G20" s="117">
        <v>3.85</v>
      </c>
      <c r="H20" s="118"/>
      <c r="I20" s="119"/>
      <c r="J20" s="117">
        <v>1.83</v>
      </c>
      <c r="K20" s="118"/>
      <c r="L20" s="119"/>
      <c r="M20" s="96"/>
      <c r="N20" s="97"/>
      <c r="O20" s="98"/>
      <c r="P20" s="96"/>
      <c r="Q20" s="97"/>
      <c r="R20" s="98"/>
      <c r="S20" s="96"/>
      <c r="T20" s="97"/>
      <c r="U20" s="98"/>
      <c r="V20" s="96"/>
      <c r="W20" s="97"/>
      <c r="X20" s="98"/>
      <c r="Y20" s="96"/>
      <c r="Z20" s="97"/>
      <c r="AA20" s="98"/>
      <c r="AB20" s="117">
        <f t="shared" si="0"/>
        <v>5.68</v>
      </c>
      <c r="AC20" s="118"/>
      <c r="AD20" s="119"/>
    </row>
    <row r="21" spans="1:30" ht="13" hidden="1" customHeight="1" x14ac:dyDescent="0.55000000000000004">
      <c r="A21" s="24" t="s">
        <v>22</v>
      </c>
      <c r="B21" s="120"/>
      <c r="C21" s="120"/>
      <c r="D21" s="120"/>
      <c r="E21" s="120"/>
      <c r="F21" s="121"/>
      <c r="G21" s="117">
        <v>3.85</v>
      </c>
      <c r="H21" s="118"/>
      <c r="I21" s="119"/>
      <c r="J21" s="117">
        <v>1.93</v>
      </c>
      <c r="K21" s="118"/>
      <c r="L21" s="119"/>
      <c r="M21" s="96"/>
      <c r="N21" s="97"/>
      <c r="O21" s="98"/>
      <c r="P21" s="96"/>
      <c r="Q21" s="97"/>
      <c r="R21" s="98"/>
      <c r="S21" s="96"/>
      <c r="T21" s="97"/>
      <c r="U21" s="98"/>
      <c r="V21" s="96"/>
      <c r="W21" s="97"/>
      <c r="X21" s="98"/>
      <c r="Y21" s="96"/>
      <c r="Z21" s="97"/>
      <c r="AA21" s="98"/>
      <c r="AB21" s="117">
        <f t="shared" si="0"/>
        <v>5.78</v>
      </c>
      <c r="AC21" s="118"/>
      <c r="AD21" s="119"/>
    </row>
    <row r="22" spans="1:30" ht="13" hidden="1" customHeight="1" x14ac:dyDescent="0.55000000000000004">
      <c r="A22" s="24" t="s">
        <v>10</v>
      </c>
      <c r="B22" s="120"/>
      <c r="C22" s="120"/>
      <c r="D22" s="120"/>
      <c r="E22" s="120"/>
      <c r="F22" s="121"/>
      <c r="G22" s="117">
        <v>3.85</v>
      </c>
      <c r="H22" s="118"/>
      <c r="I22" s="119"/>
      <c r="J22" s="117">
        <v>1.83</v>
      </c>
      <c r="K22" s="118"/>
      <c r="L22" s="119"/>
      <c r="M22" s="96"/>
      <c r="N22" s="97"/>
      <c r="O22" s="98"/>
      <c r="P22" s="96"/>
      <c r="Q22" s="97"/>
      <c r="R22" s="98"/>
      <c r="S22" s="96"/>
      <c r="T22" s="97"/>
      <c r="U22" s="98"/>
      <c r="V22" s="96"/>
      <c r="W22" s="97"/>
      <c r="X22" s="98"/>
      <c r="Y22" s="96"/>
      <c r="Z22" s="97"/>
      <c r="AA22" s="98"/>
      <c r="AB22" s="117">
        <f t="shared" si="0"/>
        <v>5.68</v>
      </c>
      <c r="AC22" s="118"/>
      <c r="AD22" s="119"/>
    </row>
    <row r="23" spans="1:30" ht="13" hidden="1" customHeight="1" x14ac:dyDescent="0.55000000000000004">
      <c r="A23" s="24" t="s">
        <v>11</v>
      </c>
      <c r="B23" s="120"/>
      <c r="C23" s="120"/>
      <c r="D23" s="120"/>
      <c r="E23" s="120"/>
      <c r="F23" s="121"/>
      <c r="G23" s="117">
        <v>3.85</v>
      </c>
      <c r="H23" s="118"/>
      <c r="I23" s="119"/>
      <c r="J23" s="117">
        <v>1.93</v>
      </c>
      <c r="K23" s="118"/>
      <c r="L23" s="119"/>
      <c r="M23" s="96"/>
      <c r="N23" s="97"/>
      <c r="O23" s="98"/>
      <c r="P23" s="96"/>
      <c r="Q23" s="97"/>
      <c r="R23" s="98"/>
      <c r="S23" s="96"/>
      <c r="T23" s="97"/>
      <c r="U23" s="98"/>
      <c r="V23" s="96"/>
      <c r="W23" s="97"/>
      <c r="X23" s="98"/>
      <c r="Y23" s="96"/>
      <c r="Z23" s="97"/>
      <c r="AA23" s="98"/>
      <c r="AB23" s="117">
        <f t="shared" si="0"/>
        <v>5.78</v>
      </c>
      <c r="AC23" s="118"/>
      <c r="AD23" s="119"/>
    </row>
    <row r="24" spans="1:30" ht="13" hidden="1" customHeight="1" x14ac:dyDescent="0.55000000000000004">
      <c r="A24" s="24" t="s">
        <v>12</v>
      </c>
      <c r="B24" s="120"/>
      <c r="C24" s="120"/>
      <c r="D24" s="120"/>
      <c r="E24" s="120"/>
      <c r="F24" s="121"/>
      <c r="G24" s="117">
        <v>3.85</v>
      </c>
      <c r="H24" s="118"/>
      <c r="I24" s="119"/>
      <c r="J24" s="117">
        <v>1.93</v>
      </c>
      <c r="K24" s="118"/>
      <c r="L24" s="119"/>
      <c r="M24" s="96"/>
      <c r="N24" s="97"/>
      <c r="O24" s="98"/>
      <c r="P24" s="96"/>
      <c r="Q24" s="97"/>
      <c r="R24" s="98"/>
      <c r="S24" s="96"/>
      <c r="T24" s="97"/>
      <c r="U24" s="98"/>
      <c r="V24" s="96"/>
      <c r="W24" s="97"/>
      <c r="X24" s="98"/>
      <c r="Y24" s="96"/>
      <c r="Z24" s="97"/>
      <c r="AA24" s="98"/>
      <c r="AB24" s="117">
        <f t="shared" si="0"/>
        <v>5.78</v>
      </c>
      <c r="AC24" s="118"/>
      <c r="AD24" s="119"/>
    </row>
    <row r="25" spans="1:30" ht="13" hidden="1" customHeight="1" x14ac:dyDescent="0.55000000000000004">
      <c r="A25" s="24" t="s">
        <v>13</v>
      </c>
      <c r="B25" s="120"/>
      <c r="C25" s="120"/>
      <c r="D25" s="120"/>
      <c r="E25" s="120"/>
      <c r="F25" s="121"/>
      <c r="G25" s="117">
        <v>3.85</v>
      </c>
      <c r="H25" s="118"/>
      <c r="I25" s="119"/>
      <c r="J25" s="117">
        <v>1.83</v>
      </c>
      <c r="K25" s="118"/>
      <c r="L25" s="119"/>
      <c r="M25" s="96"/>
      <c r="N25" s="97"/>
      <c r="O25" s="98"/>
      <c r="P25" s="96"/>
      <c r="Q25" s="97"/>
      <c r="R25" s="98"/>
      <c r="S25" s="96"/>
      <c r="T25" s="97"/>
      <c r="U25" s="98"/>
      <c r="V25" s="96"/>
      <c r="W25" s="97"/>
      <c r="X25" s="98"/>
      <c r="Y25" s="96"/>
      <c r="Z25" s="97"/>
      <c r="AA25" s="98"/>
      <c r="AB25" s="117">
        <f t="shared" si="0"/>
        <v>5.68</v>
      </c>
      <c r="AC25" s="118"/>
      <c r="AD25" s="119"/>
    </row>
    <row r="26" spans="1:30" ht="13" hidden="1" customHeight="1" x14ac:dyDescent="0.55000000000000004">
      <c r="A26" s="24" t="s">
        <v>14</v>
      </c>
      <c r="B26" s="120"/>
      <c r="C26" s="120"/>
      <c r="D26" s="120"/>
      <c r="E26" s="120"/>
      <c r="F26" s="121"/>
      <c r="G26" s="117">
        <v>3.85</v>
      </c>
      <c r="H26" s="118"/>
      <c r="I26" s="119"/>
      <c r="J26" s="117">
        <v>1.93</v>
      </c>
      <c r="K26" s="118"/>
      <c r="L26" s="119"/>
      <c r="M26" s="96"/>
      <c r="N26" s="97"/>
      <c r="O26" s="98"/>
      <c r="P26" s="96"/>
      <c r="Q26" s="97"/>
      <c r="R26" s="98"/>
      <c r="S26" s="96"/>
      <c r="T26" s="97"/>
      <c r="U26" s="98"/>
      <c r="V26" s="96"/>
      <c r="W26" s="97"/>
      <c r="X26" s="98"/>
      <c r="Y26" s="96"/>
      <c r="Z26" s="97"/>
      <c r="AA26" s="98"/>
      <c r="AB26" s="117">
        <f t="shared" si="0"/>
        <v>5.78</v>
      </c>
      <c r="AC26" s="118"/>
      <c r="AD26" s="119"/>
    </row>
    <row r="27" spans="1:30" ht="13" hidden="1" customHeight="1" x14ac:dyDescent="0.55000000000000004">
      <c r="A27" s="24" t="s">
        <v>15</v>
      </c>
      <c r="B27" s="120"/>
      <c r="C27" s="120"/>
      <c r="D27" s="120"/>
      <c r="E27" s="120"/>
      <c r="F27" s="121"/>
      <c r="G27" s="117">
        <v>3.85</v>
      </c>
      <c r="H27" s="118"/>
      <c r="I27" s="119"/>
      <c r="J27" s="117">
        <v>1.83</v>
      </c>
      <c r="K27" s="118"/>
      <c r="L27" s="119"/>
      <c r="M27" s="96"/>
      <c r="N27" s="97"/>
      <c r="O27" s="98"/>
      <c r="P27" s="96"/>
      <c r="Q27" s="97"/>
      <c r="R27" s="98"/>
      <c r="S27" s="96"/>
      <c r="T27" s="97"/>
      <c r="U27" s="98"/>
      <c r="V27" s="96"/>
      <c r="W27" s="97"/>
      <c r="X27" s="98"/>
      <c r="Y27" s="96"/>
      <c r="Z27" s="97"/>
      <c r="AA27" s="98"/>
      <c r="AB27" s="117">
        <f t="shared" si="0"/>
        <v>5.68</v>
      </c>
      <c r="AC27" s="118"/>
      <c r="AD27" s="119"/>
    </row>
    <row r="28" spans="1:30" ht="13" hidden="1" customHeight="1" x14ac:dyDescent="0.55000000000000004">
      <c r="A28" s="24" t="s">
        <v>16</v>
      </c>
      <c r="B28" s="120"/>
      <c r="C28" s="120"/>
      <c r="D28" s="120"/>
      <c r="E28" s="120"/>
      <c r="F28" s="121"/>
      <c r="G28" s="117">
        <v>3.85</v>
      </c>
      <c r="H28" s="118"/>
      <c r="I28" s="119"/>
      <c r="J28" s="117">
        <v>1.93</v>
      </c>
      <c r="K28" s="118"/>
      <c r="L28" s="119"/>
      <c r="M28" s="96"/>
      <c r="N28" s="97"/>
      <c r="O28" s="98"/>
      <c r="P28" s="96"/>
      <c r="Q28" s="97"/>
      <c r="R28" s="98"/>
      <c r="S28" s="96"/>
      <c r="T28" s="97"/>
      <c r="U28" s="98"/>
      <c r="V28" s="96"/>
      <c r="W28" s="97"/>
      <c r="X28" s="98"/>
      <c r="Y28" s="96"/>
      <c r="Z28" s="97"/>
      <c r="AA28" s="98"/>
      <c r="AB28" s="117">
        <f t="shared" si="0"/>
        <v>5.78</v>
      </c>
      <c r="AC28" s="118"/>
      <c r="AD28" s="119"/>
    </row>
    <row r="29" spans="1:30" ht="13" hidden="1" customHeight="1" x14ac:dyDescent="0.55000000000000004">
      <c r="A29" s="35" t="s">
        <v>19</v>
      </c>
      <c r="B29" s="54"/>
      <c r="C29" s="54"/>
      <c r="D29" s="54"/>
      <c r="E29" s="54"/>
      <c r="F29" s="107"/>
      <c r="G29" s="96">
        <f>IF(SUM(G17:I28)=0,"",SUM(G17:I28))</f>
        <v>46.20000000000001</v>
      </c>
      <c r="H29" s="97"/>
      <c r="I29" s="98"/>
      <c r="J29" s="117">
        <f>IF(SUM(J17:L28)=0,"",SUM(J17:L28))</f>
        <v>22.559999999999995</v>
      </c>
      <c r="K29" s="118"/>
      <c r="L29" s="119"/>
      <c r="M29" s="96" t="str">
        <f>IF(SUM(M17:O28)=0,"",SUM(M17:O28))</f>
        <v/>
      </c>
      <c r="N29" s="97"/>
      <c r="O29" s="98"/>
      <c r="P29" s="96" t="str">
        <f>IF(SUM(P17:R28)=0,"",SUM(P17:R28))</f>
        <v/>
      </c>
      <c r="Q29" s="97"/>
      <c r="R29" s="98"/>
      <c r="S29" s="96" t="str">
        <f>IF(SUM(S17:U28)=0,"",SUM(S17:U28))</f>
        <v/>
      </c>
      <c r="T29" s="97"/>
      <c r="U29" s="98"/>
      <c r="V29" s="96" t="str">
        <f>IF(SUM(V17:X28)=0,"",SUM(V17:X28))</f>
        <v/>
      </c>
      <c r="W29" s="97"/>
      <c r="X29" s="98"/>
      <c r="Y29" s="96" t="str">
        <f>IF(SUM(Y17:AA28)=0,"",SUM(Y17:AA28))</f>
        <v/>
      </c>
      <c r="Z29" s="97"/>
      <c r="AA29" s="98"/>
      <c r="AB29" s="117">
        <f>IF(SUM(AB17:AD28)=0,"",SUM(AB17:AD28))</f>
        <v>68.760000000000005</v>
      </c>
      <c r="AC29" s="118"/>
      <c r="AD29" s="119"/>
    </row>
    <row r="30" spans="1:30" ht="13" hidden="1" customHeight="1" x14ac:dyDescent="0.55000000000000004">
      <c r="A30" s="5"/>
      <c r="B30" s="5"/>
      <c r="C30" s="5"/>
      <c r="D30" s="5"/>
      <c r="E30" s="5"/>
      <c r="F30" s="5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</row>
    <row r="31" spans="1:30" ht="13" hidden="1" customHeight="1" x14ac:dyDescent="0.55000000000000004">
      <c r="A31" s="15" t="s">
        <v>66</v>
      </c>
      <c r="B31" s="5"/>
      <c r="C31" s="5"/>
      <c r="D31" s="5"/>
      <c r="E31" s="5"/>
      <c r="F31" s="5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</row>
    <row r="32" spans="1:30" ht="13" customHeight="1" x14ac:dyDescent="0.55000000000000004">
      <c r="A32" s="162" t="s">
        <v>18</v>
      </c>
      <c r="B32" s="129"/>
      <c r="C32" s="129"/>
      <c r="D32" s="129"/>
      <c r="E32" s="129"/>
      <c r="F32" s="164"/>
      <c r="G32" s="169" t="str">
        <f>G4</f>
        <v>繁殖母牛</v>
      </c>
      <c r="H32" s="169"/>
      <c r="I32" s="169"/>
      <c r="J32" s="169" t="str">
        <f>J4</f>
        <v>肥育牛</v>
      </c>
      <c r="K32" s="169"/>
      <c r="L32" s="169"/>
      <c r="M32" s="108"/>
      <c r="N32" s="109"/>
      <c r="O32" s="110"/>
      <c r="P32" s="108"/>
      <c r="Q32" s="109"/>
      <c r="R32" s="110"/>
      <c r="S32" s="108"/>
      <c r="T32" s="109"/>
      <c r="U32" s="110"/>
      <c r="V32" s="114"/>
      <c r="W32" s="114"/>
      <c r="X32" s="114"/>
      <c r="Y32" s="114"/>
      <c r="Z32" s="114"/>
      <c r="AA32" s="114"/>
      <c r="AB32" s="115" t="s">
        <v>19</v>
      </c>
      <c r="AC32" s="115"/>
      <c r="AD32" s="116"/>
    </row>
    <row r="33" spans="1:30" ht="13" customHeight="1" x14ac:dyDescent="0.55000000000000004">
      <c r="A33" s="163"/>
      <c r="B33" s="132"/>
      <c r="C33" s="132"/>
      <c r="D33" s="132"/>
      <c r="E33" s="132"/>
      <c r="F33" s="165"/>
      <c r="G33" s="169"/>
      <c r="H33" s="169"/>
      <c r="I33" s="169"/>
      <c r="J33" s="169"/>
      <c r="K33" s="169"/>
      <c r="L33" s="169"/>
      <c r="M33" s="111"/>
      <c r="N33" s="112"/>
      <c r="O33" s="113"/>
      <c r="P33" s="111"/>
      <c r="Q33" s="112"/>
      <c r="R33" s="113"/>
      <c r="S33" s="111"/>
      <c r="T33" s="112"/>
      <c r="U33" s="113"/>
      <c r="V33" s="114"/>
      <c r="W33" s="114"/>
      <c r="X33" s="114"/>
      <c r="Y33" s="114"/>
      <c r="Z33" s="114"/>
      <c r="AA33" s="114"/>
      <c r="AB33" s="115"/>
      <c r="AC33" s="115"/>
      <c r="AD33" s="116"/>
    </row>
    <row r="34" spans="1:30" ht="13" customHeight="1" x14ac:dyDescent="0.55000000000000004">
      <c r="A34" s="149" t="s">
        <v>20</v>
      </c>
      <c r="B34" s="150"/>
      <c r="C34" s="150"/>
      <c r="D34" s="150"/>
      <c r="E34" s="151"/>
      <c r="F34" s="152"/>
      <c r="G34" s="99">
        <f>IF((G17*G$5)=0,"",(G17*G$5))</f>
        <v>770</v>
      </c>
      <c r="H34" s="99"/>
      <c r="I34" s="99"/>
      <c r="J34" s="99">
        <f>IF((J17*J$5)=0,"",(J17*J$5))</f>
        <v>540.4</v>
      </c>
      <c r="K34" s="99"/>
      <c r="L34" s="99"/>
      <c r="M34" s="99" t="str">
        <f t="shared" ref="M34:M45" si="1">IF((M17*M$5)/10=0,"",(M17*M$5)/10)</f>
        <v/>
      </c>
      <c r="N34" s="99"/>
      <c r="O34" s="99"/>
      <c r="P34" s="99" t="str">
        <f t="shared" ref="P34:P45" si="2">IF((P17*P$5)/10=0,"",(P17*P$5)/10)</f>
        <v/>
      </c>
      <c r="Q34" s="99"/>
      <c r="R34" s="99"/>
      <c r="S34" s="99" t="str">
        <f t="shared" ref="S34:S45" si="3">IF((S17*S$5)/10=0,"",(S17*S$5)/10)</f>
        <v/>
      </c>
      <c r="T34" s="99"/>
      <c r="U34" s="99"/>
      <c r="V34" s="99" t="str">
        <f t="shared" ref="V34:V45" si="4">IF((V17*V$5)/10=0,"",(V17*V$5)/10)</f>
        <v/>
      </c>
      <c r="W34" s="99"/>
      <c r="X34" s="99"/>
      <c r="Y34" s="99" t="str">
        <f t="shared" ref="Y34:Y45" si="5">IF((Y17*Y$5)/10=0,"",(Y17*Y$5)/10)</f>
        <v/>
      </c>
      <c r="Z34" s="99"/>
      <c r="AA34" s="99"/>
      <c r="AB34" s="99">
        <f>IF(SUM(G34:AA34)=0,"",SUM(G34:AA34))</f>
        <v>1310.4000000000001</v>
      </c>
      <c r="AC34" s="99"/>
      <c r="AD34" s="99"/>
    </row>
    <row r="35" spans="1:30" ht="13" customHeight="1" x14ac:dyDescent="0.55000000000000004">
      <c r="A35" s="153" t="s">
        <v>6</v>
      </c>
      <c r="B35" s="154"/>
      <c r="C35" s="154"/>
      <c r="D35" s="154"/>
      <c r="E35" s="155"/>
      <c r="F35" s="156"/>
      <c r="G35" s="106">
        <f t="shared" ref="G35:G45" si="6">IF((G18*G$5)=0,"",(G18*G$5))</f>
        <v>770</v>
      </c>
      <c r="H35" s="106"/>
      <c r="I35" s="106"/>
      <c r="J35" s="106">
        <f t="shared" ref="J35:J45" si="7">IF((J18*J$5)=0,"",(J18*J$5))</f>
        <v>484.4</v>
      </c>
      <c r="K35" s="106"/>
      <c r="L35" s="106"/>
      <c r="M35" s="106" t="str">
        <f t="shared" si="1"/>
        <v/>
      </c>
      <c r="N35" s="106"/>
      <c r="O35" s="106"/>
      <c r="P35" s="106" t="str">
        <f t="shared" si="2"/>
        <v/>
      </c>
      <c r="Q35" s="106"/>
      <c r="R35" s="106"/>
      <c r="S35" s="106" t="str">
        <f t="shared" si="3"/>
        <v/>
      </c>
      <c r="T35" s="106"/>
      <c r="U35" s="106"/>
      <c r="V35" s="106" t="str">
        <f t="shared" si="4"/>
        <v/>
      </c>
      <c r="W35" s="106"/>
      <c r="X35" s="106"/>
      <c r="Y35" s="106" t="str">
        <f t="shared" si="5"/>
        <v/>
      </c>
      <c r="Z35" s="106"/>
      <c r="AA35" s="106"/>
      <c r="AB35" s="106">
        <f t="shared" ref="AB35:AB46" si="8">IF(SUM(G35:AA35)=0,"",SUM(G35:AA35))</f>
        <v>1254.4000000000001</v>
      </c>
      <c r="AC35" s="106"/>
      <c r="AD35" s="106"/>
    </row>
    <row r="36" spans="1:30" ht="13" customHeight="1" x14ac:dyDescent="0.55000000000000004">
      <c r="A36" s="149" t="s">
        <v>7</v>
      </c>
      <c r="B36" s="150"/>
      <c r="C36" s="150"/>
      <c r="D36" s="150"/>
      <c r="E36" s="151"/>
      <c r="F36" s="152"/>
      <c r="G36" s="99">
        <f t="shared" si="6"/>
        <v>770</v>
      </c>
      <c r="H36" s="99"/>
      <c r="I36" s="99"/>
      <c r="J36" s="99">
        <f t="shared" si="7"/>
        <v>540.4</v>
      </c>
      <c r="K36" s="99"/>
      <c r="L36" s="99"/>
      <c r="M36" s="99" t="str">
        <f t="shared" si="1"/>
        <v/>
      </c>
      <c r="N36" s="99"/>
      <c r="O36" s="99"/>
      <c r="P36" s="99" t="str">
        <f t="shared" si="2"/>
        <v/>
      </c>
      <c r="Q36" s="99"/>
      <c r="R36" s="99"/>
      <c r="S36" s="99" t="str">
        <f t="shared" si="3"/>
        <v/>
      </c>
      <c r="T36" s="99"/>
      <c r="U36" s="99"/>
      <c r="V36" s="99" t="str">
        <f t="shared" si="4"/>
        <v/>
      </c>
      <c r="W36" s="99"/>
      <c r="X36" s="99"/>
      <c r="Y36" s="99" t="str">
        <f t="shared" si="5"/>
        <v/>
      </c>
      <c r="Z36" s="99"/>
      <c r="AA36" s="99"/>
      <c r="AB36" s="99">
        <f t="shared" si="8"/>
        <v>1310.4000000000001</v>
      </c>
      <c r="AC36" s="99"/>
      <c r="AD36" s="99"/>
    </row>
    <row r="37" spans="1:30" ht="13" customHeight="1" x14ac:dyDescent="0.55000000000000004">
      <c r="A37" s="153" t="s">
        <v>21</v>
      </c>
      <c r="B37" s="154"/>
      <c r="C37" s="154"/>
      <c r="D37" s="154"/>
      <c r="E37" s="155"/>
      <c r="F37" s="156"/>
      <c r="G37" s="106">
        <f t="shared" si="6"/>
        <v>770</v>
      </c>
      <c r="H37" s="106"/>
      <c r="I37" s="106"/>
      <c r="J37" s="106">
        <f t="shared" si="7"/>
        <v>512.4</v>
      </c>
      <c r="K37" s="106"/>
      <c r="L37" s="106"/>
      <c r="M37" s="106" t="str">
        <f t="shared" si="1"/>
        <v/>
      </c>
      <c r="N37" s="106"/>
      <c r="O37" s="106"/>
      <c r="P37" s="106" t="str">
        <f t="shared" si="2"/>
        <v/>
      </c>
      <c r="Q37" s="106"/>
      <c r="R37" s="106"/>
      <c r="S37" s="106" t="str">
        <f t="shared" si="3"/>
        <v/>
      </c>
      <c r="T37" s="106"/>
      <c r="U37" s="106"/>
      <c r="V37" s="106" t="str">
        <f t="shared" si="4"/>
        <v/>
      </c>
      <c r="W37" s="106"/>
      <c r="X37" s="106"/>
      <c r="Y37" s="106" t="str">
        <f t="shared" si="5"/>
        <v/>
      </c>
      <c r="Z37" s="106"/>
      <c r="AA37" s="106"/>
      <c r="AB37" s="106">
        <f t="shared" si="8"/>
        <v>1282.4000000000001</v>
      </c>
      <c r="AC37" s="106"/>
      <c r="AD37" s="106"/>
    </row>
    <row r="38" spans="1:30" ht="13" customHeight="1" x14ac:dyDescent="0.55000000000000004">
      <c r="A38" s="149" t="s">
        <v>22</v>
      </c>
      <c r="B38" s="150"/>
      <c r="C38" s="150"/>
      <c r="D38" s="150"/>
      <c r="E38" s="151"/>
      <c r="F38" s="152"/>
      <c r="G38" s="99">
        <f t="shared" si="6"/>
        <v>770</v>
      </c>
      <c r="H38" s="99"/>
      <c r="I38" s="99"/>
      <c r="J38" s="99">
        <f t="shared" si="7"/>
        <v>540.4</v>
      </c>
      <c r="K38" s="99"/>
      <c r="L38" s="99"/>
      <c r="M38" s="99" t="str">
        <f t="shared" si="1"/>
        <v/>
      </c>
      <c r="N38" s="99"/>
      <c r="O38" s="99"/>
      <c r="P38" s="99" t="str">
        <f t="shared" si="2"/>
        <v/>
      </c>
      <c r="Q38" s="99"/>
      <c r="R38" s="99"/>
      <c r="S38" s="99" t="str">
        <f t="shared" si="3"/>
        <v/>
      </c>
      <c r="T38" s="99"/>
      <c r="U38" s="99"/>
      <c r="V38" s="99" t="str">
        <f t="shared" si="4"/>
        <v/>
      </c>
      <c r="W38" s="99"/>
      <c r="X38" s="99"/>
      <c r="Y38" s="99" t="str">
        <f t="shared" si="5"/>
        <v/>
      </c>
      <c r="Z38" s="99"/>
      <c r="AA38" s="99"/>
      <c r="AB38" s="99">
        <f t="shared" si="8"/>
        <v>1310.4000000000001</v>
      </c>
      <c r="AC38" s="99"/>
      <c r="AD38" s="99"/>
    </row>
    <row r="39" spans="1:30" ht="13" customHeight="1" x14ac:dyDescent="0.55000000000000004">
      <c r="A39" s="153" t="s">
        <v>10</v>
      </c>
      <c r="B39" s="154"/>
      <c r="C39" s="154"/>
      <c r="D39" s="154"/>
      <c r="E39" s="155"/>
      <c r="F39" s="156"/>
      <c r="G39" s="106">
        <f t="shared" si="6"/>
        <v>770</v>
      </c>
      <c r="H39" s="106"/>
      <c r="I39" s="106"/>
      <c r="J39" s="106">
        <f t="shared" si="7"/>
        <v>512.4</v>
      </c>
      <c r="K39" s="106"/>
      <c r="L39" s="106"/>
      <c r="M39" s="106" t="str">
        <f t="shared" si="1"/>
        <v/>
      </c>
      <c r="N39" s="106"/>
      <c r="O39" s="106"/>
      <c r="P39" s="106" t="str">
        <f t="shared" si="2"/>
        <v/>
      </c>
      <c r="Q39" s="106"/>
      <c r="R39" s="106"/>
      <c r="S39" s="106" t="str">
        <f t="shared" si="3"/>
        <v/>
      </c>
      <c r="T39" s="106"/>
      <c r="U39" s="106"/>
      <c r="V39" s="106" t="str">
        <f t="shared" si="4"/>
        <v/>
      </c>
      <c r="W39" s="106"/>
      <c r="X39" s="106"/>
      <c r="Y39" s="106" t="str">
        <f t="shared" si="5"/>
        <v/>
      </c>
      <c r="Z39" s="106"/>
      <c r="AA39" s="106"/>
      <c r="AB39" s="106">
        <f t="shared" si="8"/>
        <v>1282.4000000000001</v>
      </c>
      <c r="AC39" s="106"/>
      <c r="AD39" s="106"/>
    </row>
    <row r="40" spans="1:30" ht="13" customHeight="1" x14ac:dyDescent="0.55000000000000004">
      <c r="A40" s="149" t="s">
        <v>11</v>
      </c>
      <c r="B40" s="150"/>
      <c r="C40" s="150"/>
      <c r="D40" s="150"/>
      <c r="E40" s="151"/>
      <c r="F40" s="152"/>
      <c r="G40" s="99">
        <f t="shared" si="6"/>
        <v>770</v>
      </c>
      <c r="H40" s="99"/>
      <c r="I40" s="99"/>
      <c r="J40" s="99">
        <f t="shared" si="7"/>
        <v>540.4</v>
      </c>
      <c r="K40" s="99"/>
      <c r="L40" s="99"/>
      <c r="M40" s="99" t="str">
        <f t="shared" si="1"/>
        <v/>
      </c>
      <c r="N40" s="99"/>
      <c r="O40" s="99"/>
      <c r="P40" s="99" t="str">
        <f t="shared" si="2"/>
        <v/>
      </c>
      <c r="Q40" s="99"/>
      <c r="R40" s="99"/>
      <c r="S40" s="99" t="str">
        <f t="shared" si="3"/>
        <v/>
      </c>
      <c r="T40" s="99"/>
      <c r="U40" s="99"/>
      <c r="V40" s="99" t="str">
        <f t="shared" si="4"/>
        <v/>
      </c>
      <c r="W40" s="99"/>
      <c r="X40" s="99"/>
      <c r="Y40" s="99" t="str">
        <f t="shared" si="5"/>
        <v/>
      </c>
      <c r="Z40" s="99"/>
      <c r="AA40" s="99"/>
      <c r="AB40" s="99">
        <f t="shared" si="8"/>
        <v>1310.4000000000001</v>
      </c>
      <c r="AC40" s="99"/>
      <c r="AD40" s="99"/>
    </row>
    <row r="41" spans="1:30" ht="13" customHeight="1" x14ac:dyDescent="0.55000000000000004">
      <c r="A41" s="153" t="s">
        <v>12</v>
      </c>
      <c r="B41" s="154"/>
      <c r="C41" s="154"/>
      <c r="D41" s="154"/>
      <c r="E41" s="155"/>
      <c r="F41" s="156"/>
      <c r="G41" s="106">
        <f t="shared" si="6"/>
        <v>770</v>
      </c>
      <c r="H41" s="106"/>
      <c r="I41" s="106"/>
      <c r="J41" s="106">
        <f t="shared" si="7"/>
        <v>540.4</v>
      </c>
      <c r="K41" s="106"/>
      <c r="L41" s="106"/>
      <c r="M41" s="106" t="str">
        <f t="shared" si="1"/>
        <v/>
      </c>
      <c r="N41" s="106"/>
      <c r="O41" s="106"/>
      <c r="P41" s="106" t="str">
        <f t="shared" si="2"/>
        <v/>
      </c>
      <c r="Q41" s="106"/>
      <c r="R41" s="106"/>
      <c r="S41" s="106" t="str">
        <f t="shared" si="3"/>
        <v/>
      </c>
      <c r="T41" s="106"/>
      <c r="U41" s="106"/>
      <c r="V41" s="106" t="str">
        <f t="shared" si="4"/>
        <v/>
      </c>
      <c r="W41" s="106"/>
      <c r="X41" s="106"/>
      <c r="Y41" s="106" t="str">
        <f t="shared" si="5"/>
        <v/>
      </c>
      <c r="Z41" s="106"/>
      <c r="AA41" s="106"/>
      <c r="AB41" s="106">
        <f t="shared" si="8"/>
        <v>1310.4000000000001</v>
      </c>
      <c r="AC41" s="106"/>
      <c r="AD41" s="106"/>
    </row>
    <row r="42" spans="1:30" ht="13" customHeight="1" x14ac:dyDescent="0.55000000000000004">
      <c r="A42" s="149" t="s">
        <v>13</v>
      </c>
      <c r="B42" s="150"/>
      <c r="C42" s="150"/>
      <c r="D42" s="150"/>
      <c r="E42" s="151"/>
      <c r="F42" s="152"/>
      <c r="G42" s="99">
        <f t="shared" si="6"/>
        <v>770</v>
      </c>
      <c r="H42" s="99"/>
      <c r="I42" s="99"/>
      <c r="J42" s="99">
        <f t="shared" si="7"/>
        <v>512.4</v>
      </c>
      <c r="K42" s="99"/>
      <c r="L42" s="99"/>
      <c r="M42" s="99" t="str">
        <f t="shared" si="1"/>
        <v/>
      </c>
      <c r="N42" s="99"/>
      <c r="O42" s="99"/>
      <c r="P42" s="99" t="str">
        <f t="shared" si="2"/>
        <v/>
      </c>
      <c r="Q42" s="99"/>
      <c r="R42" s="99"/>
      <c r="S42" s="99" t="str">
        <f t="shared" si="3"/>
        <v/>
      </c>
      <c r="T42" s="99"/>
      <c r="U42" s="99"/>
      <c r="V42" s="99" t="str">
        <f t="shared" si="4"/>
        <v/>
      </c>
      <c r="W42" s="99"/>
      <c r="X42" s="99"/>
      <c r="Y42" s="99" t="str">
        <f t="shared" si="5"/>
        <v/>
      </c>
      <c r="Z42" s="99"/>
      <c r="AA42" s="99"/>
      <c r="AB42" s="99">
        <f t="shared" si="8"/>
        <v>1282.4000000000001</v>
      </c>
      <c r="AC42" s="99"/>
      <c r="AD42" s="99"/>
    </row>
    <row r="43" spans="1:30" ht="13" customHeight="1" x14ac:dyDescent="0.55000000000000004">
      <c r="A43" s="153" t="s">
        <v>14</v>
      </c>
      <c r="B43" s="154"/>
      <c r="C43" s="154"/>
      <c r="D43" s="154"/>
      <c r="E43" s="155"/>
      <c r="F43" s="156"/>
      <c r="G43" s="106">
        <f t="shared" si="6"/>
        <v>770</v>
      </c>
      <c r="H43" s="106"/>
      <c r="I43" s="106"/>
      <c r="J43" s="106">
        <f t="shared" si="7"/>
        <v>540.4</v>
      </c>
      <c r="K43" s="106"/>
      <c r="L43" s="106"/>
      <c r="M43" s="106" t="str">
        <f t="shared" si="1"/>
        <v/>
      </c>
      <c r="N43" s="106"/>
      <c r="O43" s="106"/>
      <c r="P43" s="106" t="str">
        <f t="shared" si="2"/>
        <v/>
      </c>
      <c r="Q43" s="106"/>
      <c r="R43" s="106"/>
      <c r="S43" s="106" t="str">
        <f t="shared" si="3"/>
        <v/>
      </c>
      <c r="T43" s="106"/>
      <c r="U43" s="106"/>
      <c r="V43" s="106" t="str">
        <f t="shared" si="4"/>
        <v/>
      </c>
      <c r="W43" s="106"/>
      <c r="X43" s="106"/>
      <c r="Y43" s="106" t="str">
        <f t="shared" si="5"/>
        <v/>
      </c>
      <c r="Z43" s="106"/>
      <c r="AA43" s="106"/>
      <c r="AB43" s="106">
        <f t="shared" si="8"/>
        <v>1310.4000000000001</v>
      </c>
      <c r="AC43" s="106"/>
      <c r="AD43" s="106"/>
    </row>
    <row r="44" spans="1:30" ht="13" customHeight="1" x14ac:dyDescent="0.55000000000000004">
      <c r="A44" s="149" t="s">
        <v>15</v>
      </c>
      <c r="B44" s="150"/>
      <c r="C44" s="150"/>
      <c r="D44" s="150"/>
      <c r="E44" s="151"/>
      <c r="F44" s="152"/>
      <c r="G44" s="99">
        <f t="shared" si="6"/>
        <v>770</v>
      </c>
      <c r="H44" s="99"/>
      <c r="I44" s="99"/>
      <c r="J44" s="99">
        <f t="shared" si="7"/>
        <v>512.4</v>
      </c>
      <c r="K44" s="99"/>
      <c r="L44" s="99"/>
      <c r="M44" s="99" t="str">
        <f t="shared" si="1"/>
        <v/>
      </c>
      <c r="N44" s="99"/>
      <c r="O44" s="99"/>
      <c r="P44" s="99" t="str">
        <f t="shared" si="2"/>
        <v/>
      </c>
      <c r="Q44" s="99"/>
      <c r="R44" s="99"/>
      <c r="S44" s="99" t="str">
        <f t="shared" si="3"/>
        <v/>
      </c>
      <c r="T44" s="99"/>
      <c r="U44" s="99"/>
      <c r="V44" s="99" t="str">
        <f t="shared" si="4"/>
        <v/>
      </c>
      <c r="W44" s="99"/>
      <c r="X44" s="99"/>
      <c r="Y44" s="99" t="str">
        <f t="shared" si="5"/>
        <v/>
      </c>
      <c r="Z44" s="99"/>
      <c r="AA44" s="99"/>
      <c r="AB44" s="99">
        <f t="shared" si="8"/>
        <v>1282.4000000000001</v>
      </c>
      <c r="AC44" s="99"/>
      <c r="AD44" s="99"/>
    </row>
    <row r="45" spans="1:30" ht="13" customHeight="1" x14ac:dyDescent="0.55000000000000004">
      <c r="A45" s="153" t="s">
        <v>16</v>
      </c>
      <c r="B45" s="154"/>
      <c r="C45" s="154"/>
      <c r="D45" s="154"/>
      <c r="E45" s="155"/>
      <c r="F45" s="156"/>
      <c r="G45" s="106">
        <f t="shared" si="6"/>
        <v>770</v>
      </c>
      <c r="H45" s="106"/>
      <c r="I45" s="106"/>
      <c r="J45" s="106">
        <f t="shared" si="7"/>
        <v>540.4</v>
      </c>
      <c r="K45" s="106"/>
      <c r="L45" s="106"/>
      <c r="M45" s="106" t="str">
        <f t="shared" si="1"/>
        <v/>
      </c>
      <c r="N45" s="106"/>
      <c r="O45" s="106"/>
      <c r="P45" s="106" t="str">
        <f t="shared" si="2"/>
        <v/>
      </c>
      <c r="Q45" s="106"/>
      <c r="R45" s="106"/>
      <c r="S45" s="106" t="str">
        <f t="shared" si="3"/>
        <v/>
      </c>
      <c r="T45" s="106"/>
      <c r="U45" s="106"/>
      <c r="V45" s="106" t="str">
        <f t="shared" si="4"/>
        <v/>
      </c>
      <c r="W45" s="106"/>
      <c r="X45" s="106"/>
      <c r="Y45" s="106" t="str">
        <f t="shared" si="5"/>
        <v/>
      </c>
      <c r="Z45" s="106"/>
      <c r="AA45" s="106"/>
      <c r="AB45" s="106">
        <f t="shared" si="8"/>
        <v>1310.4000000000001</v>
      </c>
      <c r="AC45" s="106"/>
      <c r="AD45" s="106"/>
    </row>
    <row r="46" spans="1:30" ht="13" customHeight="1" x14ac:dyDescent="0.55000000000000004">
      <c r="A46" s="35" t="s">
        <v>19</v>
      </c>
      <c r="B46" s="54"/>
      <c r="C46" s="54"/>
      <c r="D46" s="54"/>
      <c r="E46" s="54"/>
      <c r="F46" s="107"/>
      <c r="G46" s="96">
        <f>IF(SUM(G34:I45)=0,"",SUM(G34:I45))</f>
        <v>9240</v>
      </c>
      <c r="H46" s="97"/>
      <c r="I46" s="98"/>
      <c r="J46" s="96">
        <f>IF(SUM(J34:L45)=0,"",SUM(J34:L45))</f>
        <v>6316.7999999999984</v>
      </c>
      <c r="K46" s="97"/>
      <c r="L46" s="98"/>
      <c r="M46" s="96" t="str">
        <f>IF(SUM(M34:O45)=0,"",SUM(M34:O45))</f>
        <v/>
      </c>
      <c r="N46" s="97"/>
      <c r="O46" s="98"/>
      <c r="P46" s="96" t="str">
        <f>IF(SUM(P34:R45)=0,"",SUM(P34:R45))</f>
        <v/>
      </c>
      <c r="Q46" s="97"/>
      <c r="R46" s="98"/>
      <c r="S46" s="96" t="str">
        <f>IF(SUM(S34:U45)=0,"",SUM(S34:U45))</f>
        <v/>
      </c>
      <c r="T46" s="97"/>
      <c r="U46" s="98"/>
      <c r="V46" s="96" t="str">
        <f>IF(SUM(V34:X45)=0,"",SUM(V34:X45))</f>
        <v/>
      </c>
      <c r="W46" s="97"/>
      <c r="X46" s="98"/>
      <c r="Y46" s="96" t="str">
        <f>IF(SUM(Y34:AA45)=0,"",SUM(Y34:AA45))</f>
        <v/>
      </c>
      <c r="Z46" s="97"/>
      <c r="AA46" s="98"/>
      <c r="AB46" s="99">
        <f t="shared" si="8"/>
        <v>15556.8</v>
      </c>
      <c r="AC46" s="99"/>
      <c r="AD46" s="99"/>
    </row>
    <row r="47" spans="1:30" ht="13" customHeight="1" x14ac:dyDescent="0.55000000000000004">
      <c r="A47" s="16"/>
      <c r="B47" s="16"/>
      <c r="C47" s="16"/>
      <c r="D47" s="16"/>
      <c r="E47" s="16"/>
      <c r="F47" s="16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</row>
    <row r="48" spans="1:30" ht="13" customHeight="1" x14ac:dyDescent="0.55000000000000004">
      <c r="A48" s="3" t="s">
        <v>23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ht="13" customHeight="1" x14ac:dyDescent="0.55000000000000004">
      <c r="A49" s="104" t="s">
        <v>24</v>
      </c>
      <c r="B49" s="83"/>
      <c r="C49" s="83"/>
      <c r="D49" s="83"/>
      <c r="E49" s="83"/>
      <c r="F49" s="83" t="s">
        <v>25</v>
      </c>
      <c r="G49" s="83"/>
      <c r="H49" s="83"/>
      <c r="I49" s="83" t="s">
        <v>26</v>
      </c>
      <c r="J49" s="83" t="s">
        <v>27</v>
      </c>
      <c r="K49" s="83"/>
      <c r="L49" s="83"/>
      <c r="M49" s="83"/>
      <c r="N49" s="83"/>
      <c r="O49" s="83"/>
      <c r="P49" s="83"/>
      <c r="Q49" s="83"/>
      <c r="R49" s="83" t="s">
        <v>28</v>
      </c>
      <c r="S49" s="83"/>
      <c r="T49" s="83"/>
      <c r="U49" s="83"/>
      <c r="V49" s="83" t="s">
        <v>94</v>
      </c>
      <c r="W49" s="83"/>
      <c r="X49" s="83"/>
      <c r="Y49" s="83"/>
      <c r="Z49" s="100" t="s">
        <v>29</v>
      </c>
      <c r="AA49" s="83" t="s">
        <v>30</v>
      </c>
      <c r="AB49" s="83"/>
      <c r="AC49" s="83"/>
      <c r="AD49" s="84"/>
    </row>
    <row r="50" spans="1:30" ht="13" customHeight="1" x14ac:dyDescent="0.55000000000000004">
      <c r="A50" s="105"/>
      <c r="B50" s="85"/>
      <c r="C50" s="85"/>
      <c r="D50" s="85"/>
      <c r="E50" s="85"/>
      <c r="F50" s="85"/>
      <c r="G50" s="85"/>
      <c r="H50" s="85"/>
      <c r="I50" s="102"/>
      <c r="J50" s="85" t="s">
        <v>31</v>
      </c>
      <c r="K50" s="85"/>
      <c r="L50" s="85"/>
      <c r="M50" s="85"/>
      <c r="N50" s="85" t="s">
        <v>32</v>
      </c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101"/>
      <c r="AA50" s="102"/>
      <c r="AB50" s="102"/>
      <c r="AC50" s="102"/>
      <c r="AD50" s="103"/>
    </row>
    <row r="51" spans="1:30" ht="13" customHeight="1" x14ac:dyDescent="0.55000000000000004">
      <c r="A51" s="91" t="s">
        <v>74</v>
      </c>
      <c r="B51" s="91"/>
      <c r="C51" s="91"/>
      <c r="D51" s="91"/>
      <c r="E51" s="91"/>
      <c r="F51" s="91" t="s">
        <v>75</v>
      </c>
      <c r="G51" s="91"/>
      <c r="H51" s="91"/>
      <c r="I51" s="8">
        <v>2</v>
      </c>
      <c r="J51" s="92">
        <v>57600000</v>
      </c>
      <c r="K51" s="92"/>
      <c r="L51" s="92"/>
      <c r="M51" s="92"/>
      <c r="N51" s="92">
        <f>IF(J51*I51=0,"",J51*I51)</f>
        <v>115200000</v>
      </c>
      <c r="O51" s="92"/>
      <c r="P51" s="92"/>
      <c r="Q51" s="92"/>
      <c r="R51" s="92">
        <f>ROUNDDOWN(N51/2,-3)</f>
        <v>57600000</v>
      </c>
      <c r="S51" s="92">
        <f>ROUNDDOWN(R51/3,-3)</f>
        <v>19200000</v>
      </c>
      <c r="T51" s="92">
        <f>ROUNDDOWN(S51/3,-3)</f>
        <v>6400000</v>
      </c>
      <c r="U51" s="92">
        <f>ROUNDDOWN(T51/3,-3)</f>
        <v>2133000</v>
      </c>
      <c r="V51" s="92">
        <f>IF(N51-R51=0,"",N51-R51)</f>
        <v>57600000</v>
      </c>
      <c r="W51" s="92"/>
      <c r="X51" s="92"/>
      <c r="Y51" s="92"/>
      <c r="Z51" s="8">
        <v>17</v>
      </c>
      <c r="AA51" s="90">
        <f>IF(V51/Z51=0,"",V51/Z51)</f>
        <v>3388235.2941176472</v>
      </c>
      <c r="AB51" s="90"/>
      <c r="AC51" s="90"/>
      <c r="AD51" s="90"/>
    </row>
    <row r="52" spans="1:30" ht="13" customHeight="1" x14ac:dyDescent="0.55000000000000004">
      <c r="A52" s="91" t="s">
        <v>51</v>
      </c>
      <c r="B52" s="91"/>
      <c r="C52" s="91"/>
      <c r="D52" s="91"/>
      <c r="E52" s="91"/>
      <c r="F52" s="91" t="s">
        <v>76</v>
      </c>
      <c r="G52" s="91"/>
      <c r="H52" s="91"/>
      <c r="I52" s="8">
        <v>1</v>
      </c>
      <c r="J52" s="92">
        <v>69613000</v>
      </c>
      <c r="K52" s="92"/>
      <c r="L52" s="92"/>
      <c r="M52" s="92"/>
      <c r="N52" s="92">
        <f t="shared" ref="N52:N62" si="9">IF(J52*I52=0,"",J52*I52)</f>
        <v>69613000</v>
      </c>
      <c r="O52" s="92"/>
      <c r="P52" s="92"/>
      <c r="Q52" s="92"/>
      <c r="R52" s="92">
        <f t="shared" ref="R52:R60" si="10">ROUNDDOWN(N52/2,-3)</f>
        <v>34806000</v>
      </c>
      <c r="S52" s="92">
        <f t="shared" ref="S52:U52" si="11">ROUNDDOWN(R52/3,-3)</f>
        <v>11602000</v>
      </c>
      <c r="T52" s="92">
        <f t="shared" si="11"/>
        <v>3867000</v>
      </c>
      <c r="U52" s="92">
        <f t="shared" si="11"/>
        <v>1289000</v>
      </c>
      <c r="V52" s="92">
        <f t="shared" ref="V52:V58" si="12">IF(N52-R52=0,"",N52-R52)</f>
        <v>34807000</v>
      </c>
      <c r="W52" s="92"/>
      <c r="X52" s="92"/>
      <c r="Y52" s="92"/>
      <c r="Z52" s="8">
        <v>17</v>
      </c>
      <c r="AA52" s="90">
        <f t="shared" ref="AA52:AA58" si="13">IF(V52/Z52=0,"",V52/Z52)</f>
        <v>2047470.5882352942</v>
      </c>
      <c r="AB52" s="90"/>
      <c r="AC52" s="90"/>
      <c r="AD52" s="90"/>
    </row>
    <row r="53" spans="1:30" ht="13" customHeight="1" x14ac:dyDescent="0.55000000000000004">
      <c r="A53" s="91" t="s">
        <v>50</v>
      </c>
      <c r="B53" s="91"/>
      <c r="C53" s="91"/>
      <c r="D53" s="91"/>
      <c r="E53" s="91"/>
      <c r="F53" s="91" t="s">
        <v>67</v>
      </c>
      <c r="G53" s="91"/>
      <c r="H53" s="91"/>
      <c r="I53" s="8">
        <v>1</v>
      </c>
      <c r="J53" s="92">
        <v>4400000</v>
      </c>
      <c r="K53" s="92"/>
      <c r="L53" s="92"/>
      <c r="M53" s="92"/>
      <c r="N53" s="92">
        <f t="shared" si="9"/>
        <v>4400000</v>
      </c>
      <c r="O53" s="92"/>
      <c r="P53" s="92"/>
      <c r="Q53" s="92"/>
      <c r="R53" s="92"/>
      <c r="S53" s="92"/>
      <c r="T53" s="92"/>
      <c r="U53" s="92"/>
      <c r="V53" s="92">
        <f t="shared" si="12"/>
        <v>4400000</v>
      </c>
      <c r="W53" s="92"/>
      <c r="X53" s="92"/>
      <c r="Y53" s="92"/>
      <c r="Z53" s="8">
        <v>17</v>
      </c>
      <c r="AA53" s="90">
        <f t="shared" si="13"/>
        <v>258823.5294117647</v>
      </c>
      <c r="AB53" s="90"/>
      <c r="AC53" s="90"/>
      <c r="AD53" s="90"/>
    </row>
    <row r="54" spans="1:30" ht="13" customHeight="1" x14ac:dyDescent="0.55000000000000004">
      <c r="A54" s="93" t="s">
        <v>77</v>
      </c>
      <c r="B54" s="94"/>
      <c r="C54" s="94"/>
      <c r="D54" s="94"/>
      <c r="E54" s="95"/>
      <c r="F54" s="91" t="s">
        <v>78</v>
      </c>
      <c r="G54" s="91"/>
      <c r="H54" s="91"/>
      <c r="I54" s="8">
        <v>2</v>
      </c>
      <c r="J54" s="92">
        <v>48576000</v>
      </c>
      <c r="K54" s="92"/>
      <c r="L54" s="92"/>
      <c r="M54" s="92"/>
      <c r="N54" s="92">
        <f t="shared" si="9"/>
        <v>97152000</v>
      </c>
      <c r="O54" s="92"/>
      <c r="P54" s="92"/>
      <c r="Q54" s="92"/>
      <c r="R54" s="92">
        <f>ROUNDDOWN(N54/2,-3)</f>
        <v>48576000</v>
      </c>
      <c r="S54" s="92">
        <f>ROUNDDOWN(R54/3,-3)</f>
        <v>16192000</v>
      </c>
      <c r="T54" s="92">
        <f>ROUNDDOWN(S54/3,-3)</f>
        <v>5397000</v>
      </c>
      <c r="U54" s="92">
        <f>ROUNDDOWN(T54/3,-3)</f>
        <v>1799000</v>
      </c>
      <c r="V54" s="92">
        <f t="shared" si="12"/>
        <v>48576000</v>
      </c>
      <c r="W54" s="92"/>
      <c r="X54" s="92"/>
      <c r="Y54" s="92"/>
      <c r="Z54" s="8">
        <v>17</v>
      </c>
      <c r="AA54" s="90">
        <f t="shared" si="13"/>
        <v>2857411.7647058824</v>
      </c>
      <c r="AB54" s="90"/>
      <c r="AC54" s="90"/>
      <c r="AD54" s="90"/>
    </row>
    <row r="55" spans="1:30" ht="13" customHeight="1" x14ac:dyDescent="0.55000000000000004">
      <c r="A55" s="91" t="s">
        <v>79</v>
      </c>
      <c r="B55" s="91"/>
      <c r="C55" s="91"/>
      <c r="D55" s="91"/>
      <c r="E55" s="91"/>
      <c r="F55" s="91" t="s">
        <v>80</v>
      </c>
      <c r="G55" s="91"/>
      <c r="H55" s="91"/>
      <c r="I55" s="8">
        <v>1</v>
      </c>
      <c r="J55" s="92">
        <v>3320000</v>
      </c>
      <c r="K55" s="92"/>
      <c r="L55" s="92"/>
      <c r="M55" s="92"/>
      <c r="N55" s="92">
        <f t="shared" si="9"/>
        <v>3320000</v>
      </c>
      <c r="O55" s="92"/>
      <c r="P55" s="92"/>
      <c r="Q55" s="92"/>
      <c r="R55" s="92">
        <f t="shared" si="10"/>
        <v>1660000</v>
      </c>
      <c r="S55" s="92">
        <f t="shared" ref="S55:U55" si="14">ROUNDDOWN(R55/3,-3)</f>
        <v>553000</v>
      </c>
      <c r="T55" s="92">
        <f t="shared" si="14"/>
        <v>184000</v>
      </c>
      <c r="U55" s="92">
        <f t="shared" si="14"/>
        <v>61000</v>
      </c>
      <c r="V55" s="92">
        <f t="shared" si="12"/>
        <v>1660000</v>
      </c>
      <c r="W55" s="92"/>
      <c r="X55" s="92"/>
      <c r="Y55" s="92"/>
      <c r="Z55" s="8">
        <v>17</v>
      </c>
      <c r="AA55" s="90">
        <f t="shared" si="13"/>
        <v>97647.058823529413</v>
      </c>
      <c r="AB55" s="90"/>
      <c r="AC55" s="90"/>
      <c r="AD55" s="90"/>
    </row>
    <row r="56" spans="1:30" ht="13" customHeight="1" x14ac:dyDescent="0.55000000000000004">
      <c r="A56" s="91" t="s">
        <v>68</v>
      </c>
      <c r="B56" s="91"/>
      <c r="C56" s="91"/>
      <c r="D56" s="91"/>
      <c r="E56" s="91"/>
      <c r="F56" s="91" t="s">
        <v>69</v>
      </c>
      <c r="G56" s="91"/>
      <c r="H56" s="91"/>
      <c r="I56" s="8">
        <v>1</v>
      </c>
      <c r="J56" s="92">
        <v>625000</v>
      </c>
      <c r="K56" s="92"/>
      <c r="L56" s="92"/>
      <c r="M56" s="92"/>
      <c r="N56" s="92">
        <f t="shared" si="9"/>
        <v>625000</v>
      </c>
      <c r="O56" s="92"/>
      <c r="P56" s="92"/>
      <c r="Q56" s="92"/>
      <c r="R56" s="92">
        <v>312500</v>
      </c>
      <c r="S56" s="92">
        <f t="shared" ref="S56:U56" si="15">ROUNDDOWN(R56/3,-3)</f>
        <v>104000</v>
      </c>
      <c r="T56" s="92">
        <f t="shared" si="15"/>
        <v>34000</v>
      </c>
      <c r="U56" s="92">
        <f t="shared" si="15"/>
        <v>11000</v>
      </c>
      <c r="V56" s="92">
        <f t="shared" si="12"/>
        <v>312500</v>
      </c>
      <c r="W56" s="92"/>
      <c r="X56" s="92"/>
      <c r="Y56" s="92"/>
      <c r="Z56" s="8">
        <v>17</v>
      </c>
      <c r="AA56" s="90">
        <f t="shared" si="13"/>
        <v>18382.352941176472</v>
      </c>
      <c r="AB56" s="90"/>
      <c r="AC56" s="90"/>
      <c r="AD56" s="90"/>
    </row>
    <row r="57" spans="1:30" ht="13" customHeight="1" x14ac:dyDescent="0.55000000000000004">
      <c r="A57" s="91" t="s">
        <v>81</v>
      </c>
      <c r="B57" s="91"/>
      <c r="C57" s="91"/>
      <c r="D57" s="91"/>
      <c r="E57" s="91"/>
      <c r="F57" s="91" t="s">
        <v>82</v>
      </c>
      <c r="G57" s="91"/>
      <c r="H57" s="91"/>
      <c r="I57" s="8">
        <v>2</v>
      </c>
      <c r="J57" s="92">
        <v>1500000</v>
      </c>
      <c r="K57" s="92"/>
      <c r="L57" s="92"/>
      <c r="M57" s="92"/>
      <c r="N57" s="92">
        <f t="shared" si="9"/>
        <v>3000000</v>
      </c>
      <c r="O57" s="92"/>
      <c r="P57" s="92"/>
      <c r="Q57" s="92"/>
      <c r="R57" s="92">
        <f t="shared" si="10"/>
        <v>1500000</v>
      </c>
      <c r="S57" s="92">
        <f t="shared" ref="S57:U57" si="16">ROUNDDOWN(R57/3,-3)</f>
        <v>500000</v>
      </c>
      <c r="T57" s="92">
        <f t="shared" si="16"/>
        <v>166000</v>
      </c>
      <c r="U57" s="92">
        <f t="shared" si="16"/>
        <v>55000</v>
      </c>
      <c r="V57" s="92">
        <f t="shared" si="12"/>
        <v>1500000</v>
      </c>
      <c r="W57" s="92"/>
      <c r="X57" s="92"/>
      <c r="Y57" s="92"/>
      <c r="Z57" s="8">
        <v>8</v>
      </c>
      <c r="AA57" s="90">
        <f t="shared" si="13"/>
        <v>187500</v>
      </c>
      <c r="AB57" s="90"/>
      <c r="AC57" s="90"/>
      <c r="AD57" s="90"/>
    </row>
    <row r="58" spans="1:30" ht="13" customHeight="1" x14ac:dyDescent="0.55000000000000004">
      <c r="A58" s="91" t="s">
        <v>52</v>
      </c>
      <c r="B58" s="91"/>
      <c r="C58" s="91"/>
      <c r="D58" s="91"/>
      <c r="E58" s="91"/>
      <c r="F58" s="91" t="s">
        <v>83</v>
      </c>
      <c r="G58" s="91"/>
      <c r="H58" s="91"/>
      <c r="I58" s="8">
        <v>1</v>
      </c>
      <c r="J58" s="92">
        <v>5000000</v>
      </c>
      <c r="K58" s="92"/>
      <c r="L58" s="92"/>
      <c r="M58" s="92"/>
      <c r="N58" s="92">
        <f t="shared" si="9"/>
        <v>5000000</v>
      </c>
      <c r="O58" s="92"/>
      <c r="P58" s="92"/>
      <c r="Q58" s="92"/>
      <c r="R58" s="92"/>
      <c r="S58" s="92">
        <f t="shared" ref="S58:U58" si="17">ROUNDDOWN(R58/3,-3)</f>
        <v>0</v>
      </c>
      <c r="T58" s="92">
        <f t="shared" si="17"/>
        <v>0</v>
      </c>
      <c r="U58" s="92">
        <f t="shared" si="17"/>
        <v>0</v>
      </c>
      <c r="V58" s="92">
        <f t="shared" si="12"/>
        <v>5000000</v>
      </c>
      <c r="W58" s="92"/>
      <c r="X58" s="92"/>
      <c r="Y58" s="92"/>
      <c r="Z58" s="8">
        <v>4</v>
      </c>
      <c r="AA58" s="90">
        <f t="shared" si="13"/>
        <v>1250000</v>
      </c>
      <c r="AB58" s="90"/>
      <c r="AC58" s="90"/>
      <c r="AD58" s="90"/>
    </row>
    <row r="59" spans="1:30" ht="13" customHeight="1" x14ac:dyDescent="0.55000000000000004">
      <c r="A59" s="91" t="s">
        <v>70</v>
      </c>
      <c r="B59" s="91"/>
      <c r="C59" s="91"/>
      <c r="D59" s="91"/>
      <c r="E59" s="91"/>
      <c r="F59" s="91" t="s">
        <v>100</v>
      </c>
      <c r="G59" s="91"/>
      <c r="H59" s="91"/>
      <c r="I59" s="8">
        <v>1</v>
      </c>
      <c r="J59" s="92">
        <v>1163000</v>
      </c>
      <c r="K59" s="92"/>
      <c r="L59" s="92"/>
      <c r="M59" s="92"/>
      <c r="N59" s="92">
        <f t="shared" si="9"/>
        <v>1163000</v>
      </c>
      <c r="O59" s="92"/>
      <c r="P59" s="92"/>
      <c r="Q59" s="92"/>
      <c r="R59" s="92"/>
      <c r="S59" s="92">
        <f t="shared" ref="S59:U59" si="18">ROUNDDOWN(R59/3,-3)</f>
        <v>0</v>
      </c>
      <c r="T59" s="92">
        <f t="shared" si="18"/>
        <v>0</v>
      </c>
      <c r="U59" s="92">
        <f t="shared" si="18"/>
        <v>0</v>
      </c>
      <c r="V59" s="92">
        <f t="shared" ref="V59:V62" si="19">IF(N59-R59=0,"",N59-R59)</f>
        <v>1163000</v>
      </c>
      <c r="W59" s="92"/>
      <c r="X59" s="92"/>
      <c r="Y59" s="92"/>
      <c r="Z59" s="8">
        <v>4</v>
      </c>
      <c r="AA59" s="90">
        <f t="shared" ref="AA59:AA62" si="20">IF(V59/Z59=0,"",V59/Z59)</f>
        <v>290750</v>
      </c>
      <c r="AB59" s="90"/>
      <c r="AC59" s="90"/>
      <c r="AD59" s="90"/>
    </row>
    <row r="60" spans="1:30" ht="13" customHeight="1" x14ac:dyDescent="0.55000000000000004">
      <c r="A60" s="91" t="s">
        <v>53</v>
      </c>
      <c r="B60" s="91"/>
      <c r="C60" s="91"/>
      <c r="D60" s="91"/>
      <c r="E60" s="91"/>
      <c r="F60" s="91" t="s">
        <v>71</v>
      </c>
      <c r="G60" s="91"/>
      <c r="H60" s="91"/>
      <c r="I60" s="8">
        <v>1</v>
      </c>
      <c r="J60" s="92">
        <v>1650000</v>
      </c>
      <c r="K60" s="92"/>
      <c r="L60" s="92"/>
      <c r="M60" s="92"/>
      <c r="N60" s="92">
        <f t="shared" si="9"/>
        <v>1650000</v>
      </c>
      <c r="O60" s="92"/>
      <c r="P60" s="92"/>
      <c r="Q60" s="92"/>
      <c r="R60" s="92">
        <f t="shared" si="10"/>
        <v>825000</v>
      </c>
      <c r="S60" s="92">
        <f t="shared" ref="S60:U60" si="21">ROUNDDOWN(R60/3,-3)</f>
        <v>275000</v>
      </c>
      <c r="T60" s="92">
        <f t="shared" si="21"/>
        <v>91000</v>
      </c>
      <c r="U60" s="92">
        <f t="shared" si="21"/>
        <v>30000</v>
      </c>
      <c r="V60" s="92">
        <f t="shared" si="19"/>
        <v>825000</v>
      </c>
      <c r="W60" s="92"/>
      <c r="X60" s="92"/>
      <c r="Y60" s="92"/>
      <c r="Z60" s="8">
        <v>7</v>
      </c>
      <c r="AA60" s="90">
        <f t="shared" si="20"/>
        <v>117857.14285714286</v>
      </c>
      <c r="AB60" s="90"/>
      <c r="AC60" s="90"/>
      <c r="AD60" s="90"/>
    </row>
    <row r="61" spans="1:30" ht="13" customHeight="1" x14ac:dyDescent="0.55000000000000004">
      <c r="A61" s="91" t="s">
        <v>84</v>
      </c>
      <c r="B61" s="91"/>
      <c r="C61" s="91"/>
      <c r="D61" s="91"/>
      <c r="E61" s="91"/>
      <c r="F61" s="91" t="s">
        <v>85</v>
      </c>
      <c r="G61" s="91"/>
      <c r="H61" s="91"/>
      <c r="I61" s="8">
        <v>1</v>
      </c>
      <c r="J61" s="92">
        <v>240000</v>
      </c>
      <c r="K61" s="92"/>
      <c r="L61" s="92"/>
      <c r="M61" s="92"/>
      <c r="N61" s="92">
        <f t="shared" si="9"/>
        <v>240000</v>
      </c>
      <c r="O61" s="92"/>
      <c r="P61" s="92"/>
      <c r="Q61" s="92"/>
      <c r="R61" s="92"/>
      <c r="S61" s="92">
        <f t="shared" ref="S61:U61" si="22">ROUNDDOWN(R61/3,-3)</f>
        <v>0</v>
      </c>
      <c r="T61" s="92">
        <f t="shared" si="22"/>
        <v>0</v>
      </c>
      <c r="U61" s="92">
        <f t="shared" si="22"/>
        <v>0</v>
      </c>
      <c r="V61" s="92">
        <f t="shared" si="19"/>
        <v>240000</v>
      </c>
      <c r="W61" s="92"/>
      <c r="X61" s="92"/>
      <c r="Y61" s="92"/>
      <c r="Z61" s="8">
        <v>5</v>
      </c>
      <c r="AA61" s="90">
        <f t="shared" si="20"/>
        <v>48000</v>
      </c>
      <c r="AB61" s="90"/>
      <c r="AC61" s="90"/>
      <c r="AD61" s="90"/>
    </row>
    <row r="62" spans="1:30" ht="13" customHeight="1" x14ac:dyDescent="0.55000000000000004">
      <c r="A62" s="91" t="s">
        <v>72</v>
      </c>
      <c r="B62" s="91"/>
      <c r="C62" s="91"/>
      <c r="D62" s="91"/>
      <c r="E62" s="91"/>
      <c r="F62" s="91"/>
      <c r="G62" s="91"/>
      <c r="H62" s="91"/>
      <c r="I62" s="8">
        <v>200</v>
      </c>
      <c r="J62" s="92">
        <v>602747.66666666663</v>
      </c>
      <c r="K62" s="92"/>
      <c r="L62" s="92"/>
      <c r="M62" s="92"/>
      <c r="N62" s="92">
        <f t="shared" si="9"/>
        <v>120549533.33333333</v>
      </c>
      <c r="O62" s="92"/>
      <c r="P62" s="92"/>
      <c r="Q62" s="92"/>
      <c r="R62" s="92"/>
      <c r="S62" s="92">
        <f t="shared" ref="S62:U62" si="23">ROUNDDOWN(R62/3,-3)</f>
        <v>0</v>
      </c>
      <c r="T62" s="92">
        <f t="shared" si="23"/>
        <v>0</v>
      </c>
      <c r="U62" s="92">
        <f t="shared" si="23"/>
        <v>0</v>
      </c>
      <c r="V62" s="92">
        <f t="shared" si="19"/>
        <v>120549533.33333333</v>
      </c>
      <c r="W62" s="92"/>
      <c r="X62" s="92"/>
      <c r="Y62" s="92"/>
      <c r="Z62" s="8">
        <v>10</v>
      </c>
      <c r="AA62" s="90">
        <f t="shared" si="20"/>
        <v>12054953.333333332</v>
      </c>
      <c r="AB62" s="90"/>
      <c r="AC62" s="90"/>
      <c r="AD62" s="90"/>
    </row>
    <row r="63" spans="1:30" ht="13" customHeight="1" x14ac:dyDescent="0.55000000000000004">
      <c r="A63" s="30" t="s">
        <v>1</v>
      </c>
      <c r="B63" s="30"/>
      <c r="C63" s="30"/>
      <c r="D63" s="30"/>
      <c r="E63" s="30"/>
      <c r="F63" s="30"/>
      <c r="G63" s="30"/>
      <c r="H63" s="30"/>
      <c r="I63" s="39"/>
      <c r="J63" s="92">
        <f>IF(SUM(J51:J62)=0,"",SUM(J51:J62))</f>
        <v>194289747.66666666</v>
      </c>
      <c r="K63" s="92"/>
      <c r="L63" s="92"/>
      <c r="M63" s="92"/>
      <c r="N63" s="92">
        <f>IF(SUM(N51:N62)=0,"",SUM(N51:N62))</f>
        <v>421912533.33333331</v>
      </c>
      <c r="O63" s="92"/>
      <c r="P63" s="92"/>
      <c r="Q63" s="92"/>
      <c r="R63" s="92">
        <f>IF(SUM(R51:R62)=0,"",SUM(R51:R62))</f>
        <v>145279500</v>
      </c>
      <c r="S63" s="92"/>
      <c r="T63" s="92"/>
      <c r="U63" s="92"/>
      <c r="V63" s="92">
        <f>IF(SUM(V51:V62)=0,"",SUM(V51:V62))</f>
        <v>276633033.33333331</v>
      </c>
      <c r="W63" s="92"/>
      <c r="X63" s="92"/>
      <c r="Y63" s="92"/>
      <c r="Z63" s="9"/>
      <c r="AA63" s="92">
        <f>IF(SUM(AA51:AA62)=0,"",SUM(AA51:AA62))</f>
        <v>22617031.06442577</v>
      </c>
      <c r="AB63" s="92"/>
      <c r="AC63" s="92"/>
      <c r="AD63" s="92"/>
    </row>
    <row r="64" spans="1:30" ht="13" customHeight="1" x14ac:dyDescent="0.55000000000000004">
      <c r="A64" s="18"/>
      <c r="B64" s="18"/>
      <c r="C64" s="18"/>
      <c r="D64" s="18"/>
      <c r="E64" s="18"/>
      <c r="F64" s="18"/>
      <c r="G64" s="18"/>
      <c r="H64" s="18"/>
      <c r="I64" s="16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</row>
    <row r="65" spans="1:30" ht="13" customHeight="1" x14ac:dyDescent="0.55000000000000004">
      <c r="A65" s="3" t="s">
        <v>48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ht="13" hidden="1" customHeight="1" x14ac:dyDescent="0.55000000000000004">
      <c r="A66" s="1" t="s">
        <v>65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ht="13" hidden="1" customHeight="1" x14ac:dyDescent="0.55000000000000004">
      <c r="A67" s="71" t="s">
        <v>4</v>
      </c>
      <c r="B67" s="71"/>
      <c r="C67" s="71"/>
      <c r="D67" s="71"/>
      <c r="E67" s="71"/>
      <c r="F67" s="71"/>
      <c r="G67" s="73"/>
      <c r="H67" s="74"/>
      <c r="I67" s="74"/>
      <c r="J67" s="74"/>
      <c r="K67" s="74"/>
      <c r="L67" s="74"/>
      <c r="M67" s="74"/>
      <c r="N67" s="74"/>
      <c r="O67" s="74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6"/>
      <c r="AB67" s="83" t="s">
        <v>1</v>
      </c>
      <c r="AC67" s="83"/>
      <c r="AD67" s="84"/>
    </row>
    <row r="68" spans="1:30" ht="13" hidden="1" customHeight="1" x14ac:dyDescent="0.55000000000000004">
      <c r="A68" s="72"/>
      <c r="B68" s="72"/>
      <c r="C68" s="72"/>
      <c r="D68" s="72"/>
      <c r="E68" s="72"/>
      <c r="F68" s="72"/>
      <c r="G68" s="85" t="str">
        <f>G4</f>
        <v>繁殖母牛</v>
      </c>
      <c r="H68" s="85"/>
      <c r="I68" s="85"/>
      <c r="J68" s="85"/>
      <c r="K68" s="85"/>
      <c r="L68" s="85"/>
      <c r="M68" s="85"/>
      <c r="N68" s="85"/>
      <c r="O68" s="85"/>
      <c r="P68" s="87"/>
      <c r="Q68" s="88"/>
      <c r="R68" s="89"/>
      <c r="S68" s="87"/>
      <c r="T68" s="88"/>
      <c r="U68" s="89"/>
      <c r="V68" s="85"/>
      <c r="W68" s="85"/>
      <c r="X68" s="85"/>
      <c r="Y68" s="87"/>
      <c r="Z68" s="88"/>
      <c r="AA68" s="89"/>
      <c r="AB68" s="85"/>
      <c r="AC68" s="85"/>
      <c r="AD68" s="86"/>
    </row>
    <row r="69" spans="1:30" ht="13" hidden="1" customHeight="1" x14ac:dyDescent="0.55000000000000004">
      <c r="A69" s="77" t="s">
        <v>33</v>
      </c>
      <c r="B69" s="78"/>
      <c r="C69" s="30" t="s">
        <v>98</v>
      </c>
      <c r="D69" s="30"/>
      <c r="E69" s="30"/>
      <c r="F69" s="30"/>
      <c r="G69" s="23"/>
      <c r="H69" s="23"/>
      <c r="I69" s="23"/>
      <c r="J69" s="23"/>
      <c r="K69" s="23"/>
      <c r="L69" s="23"/>
      <c r="M69" s="20"/>
      <c r="N69" s="21"/>
      <c r="O69" s="22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170"/>
      <c r="AC69" s="170"/>
      <c r="AD69" s="170"/>
    </row>
    <row r="70" spans="1:30" ht="13" hidden="1" customHeight="1" x14ac:dyDescent="0.55000000000000004">
      <c r="A70" s="79"/>
      <c r="B70" s="80"/>
      <c r="C70" s="30" t="s">
        <v>99</v>
      </c>
      <c r="D70" s="30"/>
      <c r="E70" s="30"/>
      <c r="F70" s="30"/>
      <c r="G70" s="23">
        <v>1058554</v>
      </c>
      <c r="H70" s="23"/>
      <c r="I70" s="23"/>
      <c r="J70" s="23"/>
      <c r="K70" s="23"/>
      <c r="L70" s="23"/>
      <c r="M70" s="20"/>
      <c r="N70" s="21"/>
      <c r="O70" s="22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170"/>
      <c r="AC70" s="170"/>
      <c r="AD70" s="170"/>
    </row>
    <row r="71" spans="1:30" ht="13" hidden="1" customHeight="1" x14ac:dyDescent="0.55000000000000004">
      <c r="A71" s="79"/>
      <c r="B71" s="80"/>
      <c r="C71" s="30" t="s">
        <v>63</v>
      </c>
      <c r="D71" s="30"/>
      <c r="E71" s="30"/>
      <c r="F71" s="30"/>
      <c r="G71" s="23">
        <v>53121</v>
      </c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170"/>
      <c r="AC71" s="170"/>
      <c r="AD71" s="170"/>
    </row>
    <row r="72" spans="1:30" ht="13" hidden="1" customHeight="1" x14ac:dyDescent="0.55000000000000004">
      <c r="A72" s="81"/>
      <c r="B72" s="82"/>
      <c r="C72" s="28" t="s">
        <v>1</v>
      </c>
      <c r="D72" s="28"/>
      <c r="E72" s="28"/>
      <c r="F72" s="28"/>
      <c r="G72" s="29">
        <f>G69+G71</f>
        <v>53121</v>
      </c>
      <c r="H72" s="29"/>
      <c r="I72" s="29"/>
      <c r="J72" s="29">
        <f t="shared" ref="J72" si="24">J69+J71</f>
        <v>0</v>
      </c>
      <c r="K72" s="29"/>
      <c r="L72" s="29"/>
      <c r="M72" s="29">
        <f t="shared" ref="M72" si="25">M69+M71</f>
        <v>0</v>
      </c>
      <c r="N72" s="29"/>
      <c r="O72" s="29"/>
      <c r="P72" s="29">
        <f t="shared" ref="P72" si="26">P69+P71</f>
        <v>0</v>
      </c>
      <c r="Q72" s="29"/>
      <c r="R72" s="29"/>
      <c r="S72" s="29">
        <f t="shared" ref="S72" si="27">S69+S71</f>
        <v>0</v>
      </c>
      <c r="T72" s="29"/>
      <c r="U72" s="29"/>
      <c r="V72" s="29">
        <f t="shared" ref="V72" si="28">V69+V71</f>
        <v>0</v>
      </c>
      <c r="W72" s="29"/>
      <c r="X72" s="29"/>
      <c r="Y72" s="29">
        <f>Y69+Y71</f>
        <v>0</v>
      </c>
      <c r="Z72" s="29"/>
      <c r="AA72" s="29"/>
      <c r="AB72" s="170"/>
      <c r="AC72" s="170"/>
      <c r="AD72" s="170"/>
    </row>
    <row r="73" spans="1:30" ht="13" hidden="1" customHeight="1" x14ac:dyDescent="0.55000000000000004">
      <c r="A73" s="65" t="s">
        <v>34</v>
      </c>
      <c r="B73" s="66"/>
      <c r="C73" s="30" t="s">
        <v>54</v>
      </c>
      <c r="D73" s="30"/>
      <c r="E73" s="30"/>
      <c r="F73" s="30"/>
      <c r="G73" s="20">
        <v>12856</v>
      </c>
      <c r="H73" s="21"/>
      <c r="I73" s="22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170"/>
      <c r="AC73" s="170"/>
      <c r="AD73" s="170"/>
    </row>
    <row r="74" spans="1:30" ht="13" hidden="1" customHeight="1" x14ac:dyDescent="0.55000000000000004">
      <c r="A74" s="67"/>
      <c r="B74" s="68"/>
      <c r="C74" s="30" t="s">
        <v>55</v>
      </c>
      <c r="D74" s="30"/>
      <c r="E74" s="30"/>
      <c r="F74" s="30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170"/>
      <c r="AC74" s="170"/>
      <c r="AD74" s="170"/>
    </row>
    <row r="75" spans="1:30" ht="13" hidden="1" customHeight="1" x14ac:dyDescent="0.55000000000000004">
      <c r="A75" s="67"/>
      <c r="B75" s="68"/>
      <c r="C75" s="30" t="s">
        <v>56</v>
      </c>
      <c r="D75" s="30"/>
      <c r="E75" s="30"/>
      <c r="F75" s="30"/>
      <c r="G75" s="23">
        <v>682526</v>
      </c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170"/>
      <c r="AC75" s="170"/>
      <c r="AD75" s="170"/>
    </row>
    <row r="76" spans="1:30" ht="13" hidden="1" customHeight="1" x14ac:dyDescent="0.55000000000000004">
      <c r="A76" s="67"/>
      <c r="B76" s="68"/>
      <c r="C76" s="30" t="s">
        <v>57</v>
      </c>
      <c r="D76" s="30"/>
      <c r="E76" s="30"/>
      <c r="F76" s="30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170"/>
      <c r="AC76" s="170"/>
      <c r="AD76" s="170"/>
    </row>
    <row r="77" spans="1:30" ht="13" hidden="1" customHeight="1" x14ac:dyDescent="0.55000000000000004">
      <c r="A77" s="67"/>
      <c r="B77" s="68"/>
      <c r="C77" s="30" t="s">
        <v>58</v>
      </c>
      <c r="D77" s="30"/>
      <c r="E77" s="30"/>
      <c r="F77" s="30"/>
      <c r="G77" s="23">
        <v>8891</v>
      </c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170"/>
      <c r="AC77" s="170"/>
      <c r="AD77" s="170"/>
    </row>
    <row r="78" spans="1:30" ht="13" hidden="1" customHeight="1" x14ac:dyDescent="0.55000000000000004">
      <c r="A78" s="67"/>
      <c r="B78" s="68"/>
      <c r="C78" s="30" t="s">
        <v>59</v>
      </c>
      <c r="D78" s="30"/>
      <c r="E78" s="30"/>
      <c r="F78" s="30"/>
      <c r="G78" s="23">
        <v>39223</v>
      </c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170"/>
      <c r="AC78" s="170"/>
      <c r="AD78" s="170"/>
    </row>
    <row r="79" spans="1:30" ht="13" hidden="1" customHeight="1" x14ac:dyDescent="0.55000000000000004">
      <c r="A79" s="67"/>
      <c r="B79" s="68"/>
      <c r="C79" s="30" t="s">
        <v>35</v>
      </c>
      <c r="D79" s="30"/>
      <c r="E79" s="30"/>
      <c r="F79" s="30"/>
      <c r="G79" s="23">
        <v>38973</v>
      </c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170"/>
      <c r="AC79" s="170"/>
      <c r="AD79" s="170"/>
    </row>
    <row r="80" spans="1:30" ht="13" hidden="1" customHeight="1" x14ac:dyDescent="0.55000000000000004">
      <c r="A80" s="67"/>
      <c r="B80" s="68"/>
      <c r="C80" s="30" t="s">
        <v>37</v>
      </c>
      <c r="D80" s="30"/>
      <c r="E80" s="30"/>
      <c r="F80" s="30"/>
      <c r="G80" s="166"/>
      <c r="H80" s="167"/>
      <c r="I80" s="168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170"/>
      <c r="AC80" s="170"/>
      <c r="AD80" s="170"/>
    </row>
    <row r="81" spans="1:30" ht="13" hidden="1" customHeight="1" x14ac:dyDescent="0.55000000000000004">
      <c r="A81" s="67"/>
      <c r="B81" s="68"/>
      <c r="C81" s="30" t="s">
        <v>36</v>
      </c>
      <c r="D81" s="30"/>
      <c r="E81" s="30"/>
      <c r="F81" s="30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170"/>
      <c r="AC81" s="170"/>
      <c r="AD81" s="170"/>
    </row>
    <row r="82" spans="1:30" ht="13" hidden="1" customHeight="1" x14ac:dyDescent="0.55000000000000004">
      <c r="A82" s="67"/>
      <c r="B82" s="68"/>
      <c r="C82" s="30" t="s">
        <v>60</v>
      </c>
      <c r="D82" s="30"/>
      <c r="E82" s="30"/>
      <c r="F82" s="30"/>
      <c r="G82" s="23">
        <v>22857</v>
      </c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170"/>
      <c r="AC82" s="170"/>
      <c r="AD82" s="170"/>
    </row>
    <row r="83" spans="1:30" ht="13" hidden="1" customHeight="1" x14ac:dyDescent="0.55000000000000004">
      <c r="A83" s="67"/>
      <c r="B83" s="68"/>
      <c r="C83" s="30" t="s">
        <v>61</v>
      </c>
      <c r="D83" s="30"/>
      <c r="E83" s="30"/>
      <c r="F83" s="30"/>
      <c r="G83" s="23">
        <v>41267</v>
      </c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170"/>
      <c r="AC83" s="170"/>
      <c r="AD83" s="170"/>
    </row>
    <row r="84" spans="1:30" ht="13" hidden="1" customHeight="1" x14ac:dyDescent="0.55000000000000004">
      <c r="A84" s="67"/>
      <c r="B84" s="68"/>
      <c r="C84" s="30" t="s">
        <v>38</v>
      </c>
      <c r="D84" s="30"/>
      <c r="E84" s="30"/>
      <c r="F84" s="30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170"/>
      <c r="AC84" s="170"/>
      <c r="AD84" s="170"/>
    </row>
    <row r="85" spans="1:30" ht="13" hidden="1" customHeight="1" x14ac:dyDescent="0.55000000000000004">
      <c r="A85" s="67"/>
      <c r="B85" s="68"/>
      <c r="C85" s="30" t="s">
        <v>62</v>
      </c>
      <c r="D85" s="30"/>
      <c r="E85" s="30"/>
      <c r="F85" s="30"/>
      <c r="G85" s="23">
        <v>-12073</v>
      </c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170"/>
      <c r="AC85" s="170"/>
      <c r="AD85" s="170"/>
    </row>
    <row r="86" spans="1:30" ht="13" hidden="1" customHeight="1" x14ac:dyDescent="0.55000000000000004">
      <c r="A86" s="69"/>
      <c r="B86" s="70"/>
      <c r="C86" s="28" t="s">
        <v>1</v>
      </c>
      <c r="D86" s="28"/>
      <c r="E86" s="28"/>
      <c r="F86" s="28"/>
      <c r="G86" s="29">
        <f>SUM(G73:G85)</f>
        <v>834520</v>
      </c>
      <c r="H86" s="29"/>
      <c r="I86" s="29"/>
      <c r="J86" s="29">
        <f>SUM(J73:J85)</f>
        <v>0</v>
      </c>
      <c r="K86" s="29"/>
      <c r="L86" s="29"/>
      <c r="M86" s="29">
        <f>SUM(M73:M85)</f>
        <v>0</v>
      </c>
      <c r="N86" s="29"/>
      <c r="O86" s="29"/>
      <c r="P86" s="29">
        <f>SUM(P73:P85)</f>
        <v>0</v>
      </c>
      <c r="Q86" s="29"/>
      <c r="R86" s="29"/>
      <c r="S86" s="29">
        <f>SUM(S73:S85)</f>
        <v>0</v>
      </c>
      <c r="T86" s="29"/>
      <c r="U86" s="29"/>
      <c r="V86" s="29">
        <f t="shared" ref="V86" si="29">SUM(V73:V85)</f>
        <v>0</v>
      </c>
      <c r="W86" s="29"/>
      <c r="X86" s="29"/>
      <c r="Y86" s="29">
        <f t="shared" ref="Y86" si="30">SUM(Y73:Y85)</f>
        <v>0</v>
      </c>
      <c r="Z86" s="29"/>
      <c r="AA86" s="29"/>
      <c r="AB86" s="170"/>
      <c r="AC86" s="170"/>
      <c r="AD86" s="170"/>
    </row>
    <row r="87" spans="1:30" ht="13" hidden="1" customHeight="1" x14ac:dyDescent="0.55000000000000004">
      <c r="A87" s="39" t="s">
        <v>39</v>
      </c>
      <c r="B87" s="39"/>
      <c r="C87" s="39"/>
      <c r="D87" s="39"/>
      <c r="E87" s="39"/>
      <c r="F87" s="39"/>
      <c r="G87" s="62">
        <f>G72-G86</f>
        <v>-781399</v>
      </c>
      <c r="H87" s="62"/>
      <c r="I87" s="62"/>
      <c r="J87" s="62">
        <f>J72-J86</f>
        <v>0</v>
      </c>
      <c r="K87" s="62"/>
      <c r="L87" s="62"/>
      <c r="M87" s="62">
        <f>M72-M86</f>
        <v>0</v>
      </c>
      <c r="N87" s="62"/>
      <c r="O87" s="62"/>
      <c r="P87" s="62">
        <f>P72-P86</f>
        <v>0</v>
      </c>
      <c r="Q87" s="62"/>
      <c r="R87" s="62"/>
      <c r="S87" s="62">
        <f>S72-S86</f>
        <v>0</v>
      </c>
      <c r="T87" s="62"/>
      <c r="U87" s="62"/>
      <c r="V87" s="62">
        <f t="shared" ref="V87" si="31">V72-V86</f>
        <v>0</v>
      </c>
      <c r="W87" s="62"/>
      <c r="X87" s="62"/>
      <c r="Y87" s="62">
        <f t="shared" ref="Y87" si="32">Y72-Y86</f>
        <v>0</v>
      </c>
      <c r="Z87" s="62"/>
      <c r="AA87" s="62"/>
      <c r="AB87" s="170"/>
      <c r="AC87" s="170"/>
      <c r="AD87" s="170"/>
    </row>
    <row r="88" spans="1:30" ht="13" hidden="1" customHeight="1" x14ac:dyDescent="0.55000000000000004">
      <c r="A88" s="10"/>
      <c r="B88" s="10"/>
      <c r="C88" s="10"/>
      <c r="D88" s="10"/>
      <c r="E88" s="10"/>
      <c r="F88" s="10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2"/>
      <c r="AC88" s="12"/>
      <c r="AD88" s="12"/>
    </row>
    <row r="89" spans="1:30" ht="13" customHeight="1" x14ac:dyDescent="0.55000000000000004">
      <c r="A89" s="1" t="s">
        <v>66</v>
      </c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ht="13" customHeight="1" x14ac:dyDescent="0.55000000000000004">
      <c r="A90" s="63" t="s">
        <v>4</v>
      </c>
      <c r="B90" s="64"/>
      <c r="C90" s="64"/>
      <c r="D90" s="64"/>
      <c r="E90" s="64"/>
      <c r="F90" s="64"/>
      <c r="G90" s="51" t="s">
        <v>93</v>
      </c>
      <c r="H90" s="51"/>
      <c r="I90" s="51"/>
      <c r="J90" s="51"/>
      <c r="K90" s="51"/>
      <c r="L90" s="51"/>
      <c r="M90" s="51"/>
      <c r="N90" s="51"/>
      <c r="O90" s="51"/>
      <c r="P90" s="53"/>
      <c r="Q90" s="54"/>
      <c r="R90" s="55"/>
      <c r="S90" s="53"/>
      <c r="T90" s="54"/>
      <c r="U90" s="55"/>
      <c r="V90" s="51"/>
      <c r="W90" s="51"/>
      <c r="X90" s="51"/>
      <c r="Y90" s="53"/>
      <c r="Z90" s="54"/>
      <c r="AA90" s="55"/>
      <c r="AB90" s="51" t="s">
        <v>1</v>
      </c>
      <c r="AC90" s="51"/>
      <c r="AD90" s="52"/>
    </row>
    <row r="91" spans="1:30" ht="13" customHeight="1" x14ac:dyDescent="0.55000000000000004">
      <c r="A91" s="61" t="s">
        <v>33</v>
      </c>
      <c r="B91" s="24" t="str">
        <f>C69</f>
        <v>肥育牛出荷頭数（頭）</v>
      </c>
      <c r="C91" s="25"/>
      <c r="D91" s="25"/>
      <c r="E91" s="25"/>
      <c r="F91" s="26"/>
      <c r="G91" s="23">
        <v>164</v>
      </c>
      <c r="H91" s="23"/>
      <c r="I91" s="23"/>
      <c r="J91" s="23" t="str">
        <f>IF((J69*J5)/10=0,"",(J69*J5)/10)</f>
        <v/>
      </c>
      <c r="K91" s="23"/>
      <c r="L91" s="23"/>
      <c r="M91" s="23" t="str">
        <f>IF((M69*M5)/10=0,"",(M69*M5)/10)</f>
        <v/>
      </c>
      <c r="N91" s="23"/>
      <c r="O91" s="23"/>
      <c r="P91" s="23" t="str">
        <f>IF((P69*P5)/10=0,"",(P69*P5)/10)</f>
        <v/>
      </c>
      <c r="Q91" s="23"/>
      <c r="R91" s="23"/>
      <c r="S91" s="23" t="str">
        <f>IF((S69*S5)/10=0,"",(S69*S5)/10)</f>
        <v/>
      </c>
      <c r="T91" s="23"/>
      <c r="U91" s="23"/>
      <c r="V91" s="23" t="str">
        <f>IF((V69*V5)/10=0,"",(V69*V5)/10)</f>
        <v/>
      </c>
      <c r="W91" s="23"/>
      <c r="X91" s="23"/>
      <c r="Y91" s="23" t="str">
        <f>IF((Y69*Y5)/10=0,"",(Y69*Y5)/10)</f>
        <v/>
      </c>
      <c r="Z91" s="23"/>
      <c r="AA91" s="23"/>
      <c r="AB91" s="60">
        <f>SUM(G91:AA91)</f>
        <v>164</v>
      </c>
      <c r="AC91" s="60"/>
      <c r="AD91" s="60"/>
    </row>
    <row r="92" spans="1:30" ht="13" customHeight="1" x14ac:dyDescent="0.55000000000000004">
      <c r="A92" s="61"/>
      <c r="B92" s="24" t="str">
        <f>C70</f>
        <v>単価（円/頭）</v>
      </c>
      <c r="C92" s="25"/>
      <c r="D92" s="25"/>
      <c r="E92" s="25"/>
      <c r="F92" s="26"/>
      <c r="G92" s="27">
        <v>1290918.2930000001</v>
      </c>
      <c r="H92" s="27"/>
      <c r="I92" s="27"/>
      <c r="J92" s="23" t="str">
        <f>IF((J70*J6)/10=0,"",(J70*J6)/10)</f>
        <v/>
      </c>
      <c r="K92" s="23"/>
      <c r="L92" s="23"/>
      <c r="M92" s="23" t="str">
        <f>IF((M70*M6)/10=0,"",(M70*M6)/10)</f>
        <v/>
      </c>
      <c r="N92" s="23"/>
      <c r="O92" s="23"/>
      <c r="P92" s="23" t="str">
        <f>IF((P70*P6)/10=0,"",(P70*P6)/10)</f>
        <v/>
      </c>
      <c r="Q92" s="23"/>
      <c r="R92" s="23"/>
      <c r="S92" s="23" t="str">
        <f>IF((S70*S6)/10=0,"",(S70*S6)/10)</f>
        <v/>
      </c>
      <c r="T92" s="23"/>
      <c r="U92" s="23"/>
      <c r="V92" s="23" t="str">
        <f>IF((V70*V6)/10=0,"",(V70*V6)/10)</f>
        <v/>
      </c>
      <c r="W92" s="23"/>
      <c r="X92" s="23"/>
      <c r="Y92" s="23" t="str">
        <f>IF((Y70*Y6)/10=0,"",(Y70*Y6)/10)</f>
        <v/>
      </c>
      <c r="Z92" s="23"/>
      <c r="AA92" s="23"/>
      <c r="AB92" s="60">
        <f t="shared" ref="AB92:AB93" si="33">SUM(G92:AA92)</f>
        <v>1290918.2930000001</v>
      </c>
      <c r="AC92" s="60"/>
      <c r="AD92" s="60"/>
    </row>
    <row r="93" spans="1:30" ht="13" customHeight="1" x14ac:dyDescent="0.55000000000000004">
      <c r="A93" s="61"/>
      <c r="B93" s="24" t="s">
        <v>97</v>
      </c>
      <c r="C93" s="25"/>
      <c r="D93" s="25"/>
      <c r="E93" s="25"/>
      <c r="F93" s="26"/>
      <c r="G93" s="23">
        <f>IF((G71*G5)=0,"",(G71*G5))</f>
        <v>10624200</v>
      </c>
      <c r="H93" s="23"/>
      <c r="I93" s="23"/>
      <c r="J93" s="23" t="str">
        <f>IF((J71*J5)/10=0,"",(J71*J5)/10)</f>
        <v/>
      </c>
      <c r="K93" s="23"/>
      <c r="L93" s="23"/>
      <c r="M93" s="23" t="str">
        <f>IF((M71*M5)/10=0,"",(M71*M5)/10)</f>
        <v/>
      </c>
      <c r="N93" s="23"/>
      <c r="O93" s="23"/>
      <c r="P93" s="23" t="str">
        <f>IF((P71*P5)/10=0,"",(P71*P5)/10)</f>
        <v/>
      </c>
      <c r="Q93" s="23"/>
      <c r="R93" s="23"/>
      <c r="S93" s="23" t="str">
        <f>IF((S71*S5)/10=0,"",(S71*S5)/10)</f>
        <v/>
      </c>
      <c r="T93" s="23"/>
      <c r="U93" s="23"/>
      <c r="V93" s="23" t="str">
        <f>IF((V71*V5)/10=0,"",(V71*V5)/10)</f>
        <v/>
      </c>
      <c r="W93" s="23"/>
      <c r="X93" s="23"/>
      <c r="Y93" s="23" t="str">
        <f>IF((Y71*Y5)/10=0,"",(Y71*Y5)/10)</f>
        <v/>
      </c>
      <c r="Z93" s="23"/>
      <c r="AA93" s="23"/>
      <c r="AB93" s="60">
        <f t="shared" si="33"/>
        <v>10624200</v>
      </c>
      <c r="AC93" s="60"/>
      <c r="AD93" s="60"/>
    </row>
    <row r="94" spans="1:30" ht="13" customHeight="1" x14ac:dyDescent="0.55000000000000004">
      <c r="A94" s="61"/>
      <c r="B94" s="57" t="s">
        <v>1</v>
      </c>
      <c r="C94" s="58"/>
      <c r="D94" s="58"/>
      <c r="E94" s="58"/>
      <c r="F94" s="59"/>
      <c r="G94" s="29">
        <f>G91*G92+G93</f>
        <v>222334800.05200002</v>
      </c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 t="str">
        <f>S93</f>
        <v/>
      </c>
      <c r="T94" s="29"/>
      <c r="U94" s="29"/>
      <c r="V94" s="29"/>
      <c r="W94" s="29"/>
      <c r="X94" s="29"/>
      <c r="Y94" s="29"/>
      <c r="Z94" s="29"/>
      <c r="AA94" s="29"/>
      <c r="AB94" s="48">
        <f>IF(SUM(G94:AA94)=0,"",SUM(G94:AA94))</f>
        <v>222334800.05200002</v>
      </c>
      <c r="AC94" s="48"/>
      <c r="AD94" s="48"/>
    </row>
    <row r="95" spans="1:30" ht="13" customHeight="1" x14ac:dyDescent="0.55000000000000004">
      <c r="A95" s="56" t="s">
        <v>40</v>
      </c>
      <c r="B95" s="56" t="s">
        <v>34</v>
      </c>
      <c r="C95" s="30" t="str">
        <f t="shared" ref="C95:C107" si="34">C73</f>
        <v>種付費</v>
      </c>
      <c r="D95" s="30"/>
      <c r="E95" s="30"/>
      <c r="F95" s="30"/>
      <c r="G95" s="23">
        <f t="shared" ref="G95:G107" si="35">IF(G73*G$5=0,"",G73*G$5)</f>
        <v>2571200</v>
      </c>
      <c r="H95" s="23"/>
      <c r="I95" s="23"/>
      <c r="J95" s="23" t="str">
        <f t="shared" ref="J95:J107" si="36">IF(J73*J$5/10=0,"",J73*J$5/10)</f>
        <v/>
      </c>
      <c r="K95" s="23"/>
      <c r="L95" s="23"/>
      <c r="M95" s="23" t="str">
        <f t="shared" ref="M95:M107" si="37">IF(M73*M$5/10=0,"",M73*M$5/10)</f>
        <v/>
      </c>
      <c r="N95" s="23"/>
      <c r="O95" s="23"/>
      <c r="P95" s="23" t="str">
        <f t="shared" ref="P95:P107" si="38">IF(P73*P$5/10=0,"",P73*P$5/10)</f>
        <v/>
      </c>
      <c r="Q95" s="23"/>
      <c r="R95" s="23"/>
      <c r="S95" s="23" t="str">
        <f t="shared" ref="S95:S107" si="39">IF(S73*S$5/10=0,"",S73*S$5/10)</f>
        <v/>
      </c>
      <c r="T95" s="23"/>
      <c r="U95" s="23"/>
      <c r="V95" s="23" t="str">
        <f t="shared" ref="V95:V107" si="40">IF(V73*V$5/10=0,"",V73*V$5/10)</f>
        <v/>
      </c>
      <c r="W95" s="23"/>
      <c r="X95" s="23"/>
      <c r="Y95" s="23" t="str">
        <f t="shared" ref="Y95:Y107" si="41">IF(Y73*Y$5/10=0,"",Y73*Y$5/10)</f>
        <v/>
      </c>
      <c r="Z95" s="23"/>
      <c r="AA95" s="23"/>
      <c r="AB95" s="47">
        <f>IF(SUM(G95:AA95)=0,"",SUM(G95:AA95))</f>
        <v>2571200</v>
      </c>
      <c r="AC95" s="47"/>
      <c r="AD95" s="47"/>
    </row>
    <row r="96" spans="1:30" ht="13" customHeight="1" x14ac:dyDescent="0.55000000000000004">
      <c r="A96" s="56"/>
      <c r="B96" s="56"/>
      <c r="C96" s="30" t="str">
        <f t="shared" si="34"/>
        <v>素畜費</v>
      </c>
      <c r="D96" s="30"/>
      <c r="E96" s="30"/>
      <c r="F96" s="30"/>
      <c r="G96" s="23" t="str">
        <f t="shared" si="35"/>
        <v/>
      </c>
      <c r="H96" s="23"/>
      <c r="I96" s="23"/>
      <c r="J96" s="23" t="str">
        <f t="shared" si="36"/>
        <v/>
      </c>
      <c r="K96" s="23"/>
      <c r="L96" s="23"/>
      <c r="M96" s="23" t="str">
        <f t="shared" si="37"/>
        <v/>
      </c>
      <c r="N96" s="23"/>
      <c r="O96" s="23"/>
      <c r="P96" s="23" t="str">
        <f t="shared" si="38"/>
        <v/>
      </c>
      <c r="Q96" s="23"/>
      <c r="R96" s="23"/>
      <c r="S96" s="23" t="str">
        <f t="shared" si="39"/>
        <v/>
      </c>
      <c r="T96" s="23"/>
      <c r="U96" s="23"/>
      <c r="V96" s="23" t="str">
        <f t="shared" si="40"/>
        <v/>
      </c>
      <c r="W96" s="23"/>
      <c r="X96" s="23"/>
      <c r="Y96" s="23" t="str">
        <f t="shared" si="41"/>
        <v/>
      </c>
      <c r="Z96" s="23"/>
      <c r="AA96" s="23"/>
      <c r="AB96" s="47" t="str">
        <f t="shared" ref="AB96:AB105" si="42">IF(SUM(G96:AA96)=0,"",SUM(G96:AA96))</f>
        <v/>
      </c>
      <c r="AC96" s="47"/>
      <c r="AD96" s="47"/>
    </row>
    <row r="97" spans="1:30" ht="13" customHeight="1" x14ac:dyDescent="0.55000000000000004">
      <c r="A97" s="56"/>
      <c r="B97" s="56"/>
      <c r="C97" s="30" t="str">
        <f t="shared" si="34"/>
        <v>購入飼料費</v>
      </c>
      <c r="D97" s="30"/>
      <c r="E97" s="30"/>
      <c r="F97" s="30"/>
      <c r="G97" s="23">
        <f t="shared" si="35"/>
        <v>136505200</v>
      </c>
      <c r="H97" s="23"/>
      <c r="I97" s="23"/>
      <c r="J97" s="23" t="str">
        <f t="shared" si="36"/>
        <v/>
      </c>
      <c r="K97" s="23"/>
      <c r="L97" s="23"/>
      <c r="M97" s="23" t="str">
        <f t="shared" si="37"/>
        <v/>
      </c>
      <c r="N97" s="23"/>
      <c r="O97" s="23"/>
      <c r="P97" s="23" t="str">
        <f t="shared" si="38"/>
        <v/>
      </c>
      <c r="Q97" s="23"/>
      <c r="R97" s="23"/>
      <c r="S97" s="23" t="str">
        <f t="shared" si="39"/>
        <v/>
      </c>
      <c r="T97" s="23"/>
      <c r="U97" s="23"/>
      <c r="V97" s="23" t="str">
        <f t="shared" si="40"/>
        <v/>
      </c>
      <c r="W97" s="23"/>
      <c r="X97" s="23"/>
      <c r="Y97" s="23" t="str">
        <f t="shared" si="41"/>
        <v/>
      </c>
      <c r="Z97" s="23"/>
      <c r="AA97" s="23"/>
      <c r="AB97" s="47">
        <f t="shared" si="42"/>
        <v>136505200</v>
      </c>
      <c r="AC97" s="47"/>
      <c r="AD97" s="47"/>
    </row>
    <row r="98" spans="1:30" ht="13" customHeight="1" x14ac:dyDescent="0.55000000000000004">
      <c r="A98" s="56"/>
      <c r="B98" s="56"/>
      <c r="C98" s="30" t="str">
        <f t="shared" si="34"/>
        <v>自給飼料費</v>
      </c>
      <c r="D98" s="30"/>
      <c r="E98" s="30"/>
      <c r="F98" s="30"/>
      <c r="G98" s="23" t="str">
        <f t="shared" si="35"/>
        <v/>
      </c>
      <c r="H98" s="23"/>
      <c r="I98" s="23"/>
      <c r="J98" s="23" t="str">
        <f t="shared" si="36"/>
        <v/>
      </c>
      <c r="K98" s="23"/>
      <c r="L98" s="23"/>
      <c r="M98" s="23" t="str">
        <f t="shared" si="37"/>
        <v/>
      </c>
      <c r="N98" s="23"/>
      <c r="O98" s="23"/>
      <c r="P98" s="23" t="str">
        <f t="shared" si="38"/>
        <v/>
      </c>
      <c r="Q98" s="23"/>
      <c r="R98" s="23"/>
      <c r="S98" s="23" t="str">
        <f t="shared" si="39"/>
        <v/>
      </c>
      <c r="T98" s="23"/>
      <c r="U98" s="23"/>
      <c r="V98" s="23" t="str">
        <f t="shared" si="40"/>
        <v/>
      </c>
      <c r="W98" s="23"/>
      <c r="X98" s="23"/>
      <c r="Y98" s="23" t="str">
        <f t="shared" si="41"/>
        <v/>
      </c>
      <c r="Z98" s="23"/>
      <c r="AA98" s="23"/>
      <c r="AB98" s="47" t="str">
        <f t="shared" si="42"/>
        <v/>
      </c>
      <c r="AC98" s="47"/>
      <c r="AD98" s="47"/>
    </row>
    <row r="99" spans="1:30" ht="13" customHeight="1" x14ac:dyDescent="0.55000000000000004">
      <c r="A99" s="56"/>
      <c r="B99" s="56"/>
      <c r="C99" s="30" t="str">
        <f t="shared" si="34"/>
        <v>敷料費</v>
      </c>
      <c r="D99" s="30"/>
      <c r="E99" s="30"/>
      <c r="F99" s="30"/>
      <c r="G99" s="23">
        <f t="shared" si="35"/>
        <v>1778200</v>
      </c>
      <c r="H99" s="23"/>
      <c r="I99" s="23"/>
      <c r="J99" s="23" t="str">
        <f t="shared" si="36"/>
        <v/>
      </c>
      <c r="K99" s="23"/>
      <c r="L99" s="23"/>
      <c r="M99" s="23" t="str">
        <f t="shared" si="37"/>
        <v/>
      </c>
      <c r="N99" s="23"/>
      <c r="O99" s="23"/>
      <c r="P99" s="23" t="str">
        <f t="shared" si="38"/>
        <v/>
      </c>
      <c r="Q99" s="23"/>
      <c r="R99" s="23"/>
      <c r="S99" s="23" t="str">
        <f t="shared" si="39"/>
        <v/>
      </c>
      <c r="T99" s="23"/>
      <c r="U99" s="23"/>
      <c r="V99" s="23" t="str">
        <f t="shared" si="40"/>
        <v/>
      </c>
      <c r="W99" s="23"/>
      <c r="X99" s="23"/>
      <c r="Y99" s="23" t="str">
        <f t="shared" si="41"/>
        <v/>
      </c>
      <c r="Z99" s="23"/>
      <c r="AA99" s="23"/>
      <c r="AB99" s="47">
        <f t="shared" si="42"/>
        <v>1778200</v>
      </c>
      <c r="AC99" s="47"/>
      <c r="AD99" s="47"/>
    </row>
    <row r="100" spans="1:30" ht="13" customHeight="1" x14ac:dyDescent="0.55000000000000004">
      <c r="A100" s="56"/>
      <c r="B100" s="56"/>
      <c r="C100" s="30" t="str">
        <f t="shared" si="34"/>
        <v>獣医師医薬品費</v>
      </c>
      <c r="D100" s="30"/>
      <c r="E100" s="30"/>
      <c r="F100" s="30"/>
      <c r="G100" s="23">
        <f t="shared" si="35"/>
        <v>7844600</v>
      </c>
      <c r="H100" s="23"/>
      <c r="I100" s="23"/>
      <c r="J100" s="23" t="str">
        <f t="shared" si="36"/>
        <v/>
      </c>
      <c r="K100" s="23"/>
      <c r="L100" s="23"/>
      <c r="M100" s="23" t="str">
        <f t="shared" si="37"/>
        <v/>
      </c>
      <c r="N100" s="23"/>
      <c r="O100" s="23"/>
      <c r="P100" s="23" t="str">
        <f t="shared" si="38"/>
        <v/>
      </c>
      <c r="Q100" s="23"/>
      <c r="R100" s="23"/>
      <c r="S100" s="23" t="str">
        <f t="shared" si="39"/>
        <v/>
      </c>
      <c r="T100" s="23"/>
      <c r="U100" s="23"/>
      <c r="V100" s="23" t="str">
        <f t="shared" si="40"/>
        <v/>
      </c>
      <c r="W100" s="23"/>
      <c r="X100" s="23"/>
      <c r="Y100" s="23" t="str">
        <f t="shared" si="41"/>
        <v/>
      </c>
      <c r="Z100" s="23"/>
      <c r="AA100" s="23"/>
      <c r="AB100" s="47">
        <f t="shared" si="42"/>
        <v>7844600</v>
      </c>
      <c r="AC100" s="47"/>
      <c r="AD100" s="47"/>
    </row>
    <row r="101" spans="1:30" ht="13" customHeight="1" x14ac:dyDescent="0.55000000000000004">
      <c r="A101" s="56"/>
      <c r="B101" s="56"/>
      <c r="C101" s="30" t="str">
        <f t="shared" si="34"/>
        <v>動力光熱費</v>
      </c>
      <c r="D101" s="30"/>
      <c r="E101" s="30"/>
      <c r="F101" s="30"/>
      <c r="G101" s="23">
        <f t="shared" si="35"/>
        <v>7794600</v>
      </c>
      <c r="H101" s="23"/>
      <c r="I101" s="23"/>
      <c r="J101" s="23" t="str">
        <f t="shared" si="36"/>
        <v/>
      </c>
      <c r="K101" s="23"/>
      <c r="L101" s="23"/>
      <c r="M101" s="23" t="str">
        <f t="shared" si="37"/>
        <v/>
      </c>
      <c r="N101" s="23"/>
      <c r="O101" s="23"/>
      <c r="P101" s="23" t="str">
        <f t="shared" si="38"/>
        <v/>
      </c>
      <c r="Q101" s="23"/>
      <c r="R101" s="23"/>
      <c r="S101" s="23" t="str">
        <f t="shared" si="39"/>
        <v/>
      </c>
      <c r="T101" s="23"/>
      <c r="U101" s="23"/>
      <c r="V101" s="23" t="str">
        <f t="shared" si="40"/>
        <v/>
      </c>
      <c r="W101" s="23"/>
      <c r="X101" s="23"/>
      <c r="Y101" s="23" t="str">
        <f t="shared" si="41"/>
        <v/>
      </c>
      <c r="Z101" s="23"/>
      <c r="AA101" s="23"/>
      <c r="AB101" s="47">
        <f t="shared" si="42"/>
        <v>7794600</v>
      </c>
      <c r="AC101" s="47"/>
      <c r="AD101" s="47"/>
    </row>
    <row r="102" spans="1:30" ht="13" customHeight="1" x14ac:dyDescent="0.55000000000000004">
      <c r="A102" s="56"/>
      <c r="B102" s="56"/>
      <c r="C102" s="30" t="str">
        <f t="shared" si="34"/>
        <v>小農具費</v>
      </c>
      <c r="D102" s="30"/>
      <c r="E102" s="30"/>
      <c r="F102" s="30"/>
      <c r="G102" s="23" t="str">
        <f t="shared" si="35"/>
        <v/>
      </c>
      <c r="H102" s="23"/>
      <c r="I102" s="23"/>
      <c r="J102" s="23" t="str">
        <f t="shared" si="36"/>
        <v/>
      </c>
      <c r="K102" s="23"/>
      <c r="L102" s="23"/>
      <c r="M102" s="23" t="str">
        <f t="shared" si="37"/>
        <v/>
      </c>
      <c r="N102" s="23"/>
      <c r="O102" s="23"/>
      <c r="P102" s="23" t="str">
        <f t="shared" si="38"/>
        <v/>
      </c>
      <c r="Q102" s="23"/>
      <c r="R102" s="23"/>
      <c r="S102" s="23" t="str">
        <f t="shared" si="39"/>
        <v/>
      </c>
      <c r="T102" s="23"/>
      <c r="U102" s="23"/>
      <c r="V102" s="23" t="str">
        <f t="shared" si="40"/>
        <v/>
      </c>
      <c r="W102" s="23"/>
      <c r="X102" s="23"/>
      <c r="Y102" s="23" t="str">
        <f t="shared" si="41"/>
        <v/>
      </c>
      <c r="Z102" s="23"/>
      <c r="AA102" s="23"/>
      <c r="AB102" s="47" t="str">
        <f t="shared" si="42"/>
        <v/>
      </c>
      <c r="AC102" s="47"/>
      <c r="AD102" s="47"/>
    </row>
    <row r="103" spans="1:30" ht="13" customHeight="1" x14ac:dyDescent="0.55000000000000004">
      <c r="A103" s="56"/>
      <c r="B103" s="56"/>
      <c r="C103" s="30" t="str">
        <f t="shared" si="34"/>
        <v>賃借料・料金</v>
      </c>
      <c r="D103" s="30"/>
      <c r="E103" s="30"/>
      <c r="F103" s="30"/>
      <c r="G103" s="23" t="str">
        <f t="shared" si="35"/>
        <v/>
      </c>
      <c r="H103" s="23"/>
      <c r="I103" s="23"/>
      <c r="J103" s="23" t="str">
        <f t="shared" si="36"/>
        <v/>
      </c>
      <c r="K103" s="23"/>
      <c r="L103" s="23"/>
      <c r="M103" s="23" t="str">
        <f t="shared" si="37"/>
        <v/>
      </c>
      <c r="N103" s="23"/>
      <c r="O103" s="23"/>
      <c r="P103" s="23" t="str">
        <f t="shared" si="38"/>
        <v/>
      </c>
      <c r="Q103" s="23"/>
      <c r="R103" s="23"/>
      <c r="S103" s="23" t="str">
        <f t="shared" si="39"/>
        <v/>
      </c>
      <c r="T103" s="23"/>
      <c r="U103" s="23"/>
      <c r="V103" s="23" t="str">
        <f t="shared" si="40"/>
        <v/>
      </c>
      <c r="W103" s="23"/>
      <c r="X103" s="23"/>
      <c r="Y103" s="23" t="str">
        <f t="shared" si="41"/>
        <v/>
      </c>
      <c r="Z103" s="23"/>
      <c r="AA103" s="23"/>
      <c r="AB103" s="47" t="str">
        <f t="shared" si="42"/>
        <v/>
      </c>
      <c r="AC103" s="47"/>
      <c r="AD103" s="47"/>
    </row>
    <row r="104" spans="1:30" ht="13" customHeight="1" x14ac:dyDescent="0.55000000000000004">
      <c r="A104" s="56"/>
      <c r="B104" s="56"/>
      <c r="C104" s="30" t="str">
        <f t="shared" si="34"/>
        <v>共済掛金</v>
      </c>
      <c r="D104" s="30"/>
      <c r="E104" s="30"/>
      <c r="F104" s="30"/>
      <c r="G104" s="23">
        <f t="shared" si="35"/>
        <v>4571400</v>
      </c>
      <c r="H104" s="23"/>
      <c r="I104" s="23"/>
      <c r="J104" s="23" t="str">
        <f t="shared" si="36"/>
        <v/>
      </c>
      <c r="K104" s="23"/>
      <c r="L104" s="23"/>
      <c r="M104" s="23" t="str">
        <f t="shared" si="37"/>
        <v/>
      </c>
      <c r="N104" s="23"/>
      <c r="O104" s="23"/>
      <c r="P104" s="23" t="str">
        <f t="shared" si="38"/>
        <v/>
      </c>
      <c r="Q104" s="23"/>
      <c r="R104" s="23"/>
      <c r="S104" s="23" t="str">
        <f t="shared" si="39"/>
        <v/>
      </c>
      <c r="T104" s="23"/>
      <c r="U104" s="23"/>
      <c r="V104" s="23" t="str">
        <f t="shared" si="40"/>
        <v/>
      </c>
      <c r="W104" s="23"/>
      <c r="X104" s="23"/>
      <c r="Y104" s="23" t="str">
        <f t="shared" si="41"/>
        <v/>
      </c>
      <c r="Z104" s="23"/>
      <c r="AA104" s="23"/>
      <c r="AB104" s="47">
        <f t="shared" si="42"/>
        <v>4571400</v>
      </c>
      <c r="AC104" s="47"/>
      <c r="AD104" s="47"/>
    </row>
    <row r="105" spans="1:30" ht="13" customHeight="1" x14ac:dyDescent="0.55000000000000004">
      <c r="A105" s="56"/>
      <c r="B105" s="56"/>
      <c r="C105" s="30" t="str">
        <f t="shared" si="34"/>
        <v>販売経費</v>
      </c>
      <c r="D105" s="30"/>
      <c r="E105" s="30"/>
      <c r="F105" s="30"/>
      <c r="G105" s="23">
        <f t="shared" si="35"/>
        <v>8253400</v>
      </c>
      <c r="H105" s="23"/>
      <c r="I105" s="23"/>
      <c r="J105" s="23" t="str">
        <f t="shared" si="36"/>
        <v/>
      </c>
      <c r="K105" s="23"/>
      <c r="L105" s="23"/>
      <c r="M105" s="23" t="str">
        <f t="shared" si="37"/>
        <v/>
      </c>
      <c r="N105" s="23"/>
      <c r="O105" s="23"/>
      <c r="P105" s="23" t="str">
        <f t="shared" si="38"/>
        <v/>
      </c>
      <c r="Q105" s="23"/>
      <c r="R105" s="23"/>
      <c r="S105" s="23" t="str">
        <f t="shared" si="39"/>
        <v/>
      </c>
      <c r="T105" s="23"/>
      <c r="U105" s="23"/>
      <c r="V105" s="23" t="str">
        <f t="shared" si="40"/>
        <v/>
      </c>
      <c r="W105" s="23"/>
      <c r="X105" s="23"/>
      <c r="Y105" s="23" t="str">
        <f t="shared" si="41"/>
        <v/>
      </c>
      <c r="Z105" s="23"/>
      <c r="AA105" s="23"/>
      <c r="AB105" s="47">
        <f t="shared" si="42"/>
        <v>8253400</v>
      </c>
      <c r="AC105" s="47"/>
      <c r="AD105" s="47"/>
    </row>
    <row r="106" spans="1:30" ht="13" customHeight="1" x14ac:dyDescent="0.55000000000000004">
      <c r="A106" s="56"/>
      <c r="B106" s="56"/>
      <c r="C106" s="24" t="str">
        <f t="shared" si="34"/>
        <v>その他</v>
      </c>
      <c r="D106" s="25"/>
      <c r="E106" s="25"/>
      <c r="F106" s="26"/>
      <c r="G106" s="23" t="str">
        <f t="shared" si="35"/>
        <v/>
      </c>
      <c r="H106" s="23"/>
      <c r="I106" s="23"/>
      <c r="J106" s="23" t="str">
        <f t="shared" si="36"/>
        <v/>
      </c>
      <c r="K106" s="23"/>
      <c r="L106" s="23"/>
      <c r="M106" s="23" t="str">
        <f t="shared" si="37"/>
        <v/>
      </c>
      <c r="N106" s="23"/>
      <c r="O106" s="23"/>
      <c r="P106" s="23" t="str">
        <f t="shared" si="38"/>
        <v/>
      </c>
      <c r="Q106" s="23"/>
      <c r="R106" s="23"/>
      <c r="S106" s="23" t="str">
        <f t="shared" si="39"/>
        <v/>
      </c>
      <c r="T106" s="23"/>
      <c r="U106" s="23"/>
      <c r="V106" s="23" t="str">
        <f t="shared" si="40"/>
        <v/>
      </c>
      <c r="W106" s="23"/>
      <c r="X106" s="23"/>
      <c r="Y106" s="23" t="str">
        <f t="shared" si="41"/>
        <v/>
      </c>
      <c r="Z106" s="23"/>
      <c r="AA106" s="23"/>
      <c r="AB106" s="47" t="str">
        <f t="shared" ref="AB106" si="43">IF(SUM(G106:AA106)=0,"",SUM(G106:AA106))</f>
        <v/>
      </c>
      <c r="AC106" s="47"/>
      <c r="AD106" s="47"/>
    </row>
    <row r="107" spans="1:30" ht="13" customHeight="1" x14ac:dyDescent="0.55000000000000004">
      <c r="A107" s="56"/>
      <c r="B107" s="56"/>
      <c r="C107" s="30" t="str">
        <f t="shared" si="34"/>
        <v>育成費控除</v>
      </c>
      <c r="D107" s="30"/>
      <c r="E107" s="30"/>
      <c r="F107" s="30"/>
      <c r="G107" s="49">
        <f t="shared" si="35"/>
        <v>-2414600</v>
      </c>
      <c r="H107" s="49"/>
      <c r="I107" s="49"/>
      <c r="J107" s="23" t="str">
        <f t="shared" si="36"/>
        <v/>
      </c>
      <c r="K107" s="23"/>
      <c r="L107" s="23"/>
      <c r="M107" s="23" t="str">
        <f t="shared" si="37"/>
        <v/>
      </c>
      <c r="N107" s="23"/>
      <c r="O107" s="23"/>
      <c r="P107" s="23" t="str">
        <f t="shared" si="38"/>
        <v/>
      </c>
      <c r="Q107" s="23"/>
      <c r="R107" s="23"/>
      <c r="S107" s="23" t="str">
        <f t="shared" si="39"/>
        <v/>
      </c>
      <c r="T107" s="23"/>
      <c r="U107" s="23"/>
      <c r="V107" s="23" t="str">
        <f t="shared" si="40"/>
        <v/>
      </c>
      <c r="W107" s="23"/>
      <c r="X107" s="23"/>
      <c r="Y107" s="23" t="str">
        <f t="shared" si="41"/>
        <v/>
      </c>
      <c r="Z107" s="23"/>
      <c r="AA107" s="23"/>
      <c r="AB107" s="50">
        <f t="shared" ref="AB107" si="44">IF(SUM(G107:AA107)=0,"",SUM(G107:AA107))</f>
        <v>-2414600</v>
      </c>
      <c r="AC107" s="50"/>
      <c r="AD107" s="50"/>
    </row>
    <row r="108" spans="1:30" ht="13" customHeight="1" x14ac:dyDescent="0.55000000000000004">
      <c r="A108" s="56"/>
      <c r="B108" s="56"/>
      <c r="C108" s="28" t="s">
        <v>1</v>
      </c>
      <c r="D108" s="28"/>
      <c r="E108" s="28"/>
      <c r="F108" s="28"/>
      <c r="G108" s="29">
        <f>SUM(G95:G107)</f>
        <v>166904000</v>
      </c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48">
        <f>IF(SUM(G108:AA108)=0,"",SUM(G108:AA108))</f>
        <v>166904000</v>
      </c>
      <c r="AC108" s="48"/>
      <c r="AD108" s="48"/>
    </row>
    <row r="109" spans="1:30" ht="13" customHeight="1" x14ac:dyDescent="0.55000000000000004">
      <c r="A109" s="43"/>
      <c r="B109" s="42" t="s">
        <v>41</v>
      </c>
      <c r="C109" s="39" t="s">
        <v>42</v>
      </c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23">
        <f>AA63</f>
        <v>22617031.06442577</v>
      </c>
      <c r="AC109" s="23"/>
      <c r="AD109" s="23"/>
    </row>
    <row r="110" spans="1:30" ht="13" customHeight="1" x14ac:dyDescent="0.55000000000000004">
      <c r="A110" s="43"/>
      <c r="B110" s="43"/>
      <c r="C110" s="39" t="s">
        <v>43</v>
      </c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23">
        <v>1627610</v>
      </c>
      <c r="AC110" s="23"/>
      <c r="AD110" s="23"/>
    </row>
    <row r="111" spans="1:30" ht="13" customHeight="1" x14ac:dyDescent="0.55000000000000004">
      <c r="A111" s="43"/>
      <c r="B111" s="43"/>
      <c r="C111" s="39" t="s">
        <v>44</v>
      </c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5">
        <v>2766325</v>
      </c>
      <c r="AC111" s="45"/>
      <c r="AD111" s="45"/>
    </row>
    <row r="112" spans="1:30" ht="13" customHeight="1" x14ac:dyDescent="0.55000000000000004">
      <c r="A112" s="43"/>
      <c r="B112" s="43"/>
      <c r="C112" s="39" t="s">
        <v>96</v>
      </c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5"/>
      <c r="AC112" s="45"/>
      <c r="AD112" s="45"/>
    </row>
    <row r="113" spans="1:30" ht="13" customHeight="1" x14ac:dyDescent="0.55000000000000004">
      <c r="A113" s="43"/>
      <c r="B113" s="43"/>
      <c r="C113" s="41" t="s">
        <v>1</v>
      </c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  <c r="AA113" s="46"/>
      <c r="AB113" s="29">
        <f>SUM(AB109:AD112)</f>
        <v>27010966.06442577</v>
      </c>
      <c r="AC113" s="29"/>
      <c r="AD113" s="29"/>
    </row>
    <row r="114" spans="1:30" ht="13" customHeight="1" x14ac:dyDescent="0.55000000000000004">
      <c r="A114" s="44"/>
      <c r="B114" s="39" t="s">
        <v>45</v>
      </c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23">
        <v>11922600</v>
      </c>
      <c r="AC114" s="23"/>
      <c r="AD114" s="23"/>
    </row>
    <row r="115" spans="1:30" ht="13" customHeight="1" x14ac:dyDescent="0.55000000000000004">
      <c r="A115" s="44"/>
      <c r="B115" s="41" t="s">
        <v>1</v>
      </c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29">
        <f>AB108+AB113+AB114</f>
        <v>205837566.06442577</v>
      </c>
      <c r="AC115" s="29"/>
      <c r="AD115" s="29"/>
    </row>
    <row r="116" spans="1:30" ht="13" customHeight="1" x14ac:dyDescent="0.55000000000000004">
      <c r="A116" s="12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3"/>
      <c r="Y116" s="35" t="s">
        <v>46</v>
      </c>
      <c r="Z116" s="36"/>
      <c r="AA116" s="37"/>
      <c r="AB116" s="23">
        <f>AB94-AB115</f>
        <v>16497233.98757425</v>
      </c>
      <c r="AC116" s="23"/>
      <c r="AD116" s="23"/>
    </row>
    <row r="117" spans="1:30" ht="13" customHeight="1" x14ac:dyDescent="0.55000000000000004">
      <c r="A117" s="1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14"/>
      <c r="Y117" s="35" t="s">
        <v>47</v>
      </c>
      <c r="Z117" s="36"/>
      <c r="AA117" s="37"/>
      <c r="AB117" s="38">
        <f>AB116/AB94</f>
        <v>7.4199963225351356E-2</v>
      </c>
      <c r="AC117" s="38"/>
      <c r="AD117" s="38"/>
    </row>
  </sheetData>
  <mergeCells count="758">
    <mergeCell ref="P106:R106"/>
    <mergeCell ref="S106:U106"/>
    <mergeCell ref="V106:X106"/>
    <mergeCell ref="Y106:AA106"/>
    <mergeCell ref="AB106:AD106"/>
    <mergeCell ref="J84:L84"/>
    <mergeCell ref="M84:O84"/>
    <mergeCell ref="P84:R84"/>
    <mergeCell ref="S84:U84"/>
    <mergeCell ref="V84:X84"/>
    <mergeCell ref="Y84:AA84"/>
    <mergeCell ref="AB69:AD87"/>
    <mergeCell ref="P78:R78"/>
    <mergeCell ref="S78:U78"/>
    <mergeCell ref="V85:X85"/>
    <mergeCell ref="Y85:AA85"/>
    <mergeCell ref="V82:X82"/>
    <mergeCell ref="Y82:AA82"/>
    <mergeCell ref="V90:X90"/>
    <mergeCell ref="Y90:AA90"/>
    <mergeCell ref="Y87:AA87"/>
    <mergeCell ref="Y94:AA94"/>
    <mergeCell ref="S69:U69"/>
    <mergeCell ref="V69:X69"/>
    <mergeCell ref="A37:F37"/>
    <mergeCell ref="A38:F38"/>
    <mergeCell ref="A39:F39"/>
    <mergeCell ref="A40:F40"/>
    <mergeCell ref="A41:F41"/>
    <mergeCell ref="G22:I22"/>
    <mergeCell ref="J22:L22"/>
    <mergeCell ref="J23:L23"/>
    <mergeCell ref="M23:O23"/>
    <mergeCell ref="G24:I24"/>
    <mergeCell ref="J24:L24"/>
    <mergeCell ref="M24:O24"/>
    <mergeCell ref="G29:I29"/>
    <mergeCell ref="J29:L29"/>
    <mergeCell ref="M29:O29"/>
    <mergeCell ref="G28:I28"/>
    <mergeCell ref="G32:I33"/>
    <mergeCell ref="G38:I38"/>
    <mergeCell ref="J38:L38"/>
    <mergeCell ref="M38:O38"/>
    <mergeCell ref="G26:I26"/>
    <mergeCell ref="J26:L26"/>
    <mergeCell ref="M26:O26"/>
    <mergeCell ref="J32:L33"/>
    <mergeCell ref="G80:I80"/>
    <mergeCell ref="A63:I63"/>
    <mergeCell ref="J63:M63"/>
    <mergeCell ref="N63:Q63"/>
    <mergeCell ref="R63:U63"/>
    <mergeCell ref="V63:Y63"/>
    <mergeCell ref="AA63:AD63"/>
    <mergeCell ref="A42:F42"/>
    <mergeCell ref="A43:F43"/>
    <mergeCell ref="A44:F44"/>
    <mergeCell ref="A45:F45"/>
    <mergeCell ref="G42:I42"/>
    <mergeCell ref="J42:L42"/>
    <mergeCell ref="M42:O42"/>
    <mergeCell ref="P42:R42"/>
    <mergeCell ref="S42:U42"/>
    <mergeCell ref="V42:X42"/>
    <mergeCell ref="Y42:AA42"/>
    <mergeCell ref="G43:I43"/>
    <mergeCell ref="J43:L43"/>
    <mergeCell ref="M43:O43"/>
    <mergeCell ref="P43:R43"/>
    <mergeCell ref="S43:U43"/>
    <mergeCell ref="AB42:AD42"/>
    <mergeCell ref="A10:C11"/>
    <mergeCell ref="A28:F28"/>
    <mergeCell ref="A34:F34"/>
    <mergeCell ref="A35:F35"/>
    <mergeCell ref="A36:F36"/>
    <mergeCell ref="A20:F20"/>
    <mergeCell ref="A19:F19"/>
    <mergeCell ref="A24:F24"/>
    <mergeCell ref="A9:F9"/>
    <mergeCell ref="D10:F11"/>
    <mergeCell ref="A15:F16"/>
    <mergeCell ref="A17:F17"/>
    <mergeCell ref="A18:F18"/>
    <mergeCell ref="A29:F29"/>
    <mergeCell ref="A32:F33"/>
    <mergeCell ref="A25:F25"/>
    <mergeCell ref="A26:F26"/>
    <mergeCell ref="A27:F27"/>
    <mergeCell ref="S5:U5"/>
    <mergeCell ref="AA9:AB9"/>
    <mergeCell ref="AC9:AD9"/>
    <mergeCell ref="O9:P9"/>
    <mergeCell ref="Q9:R9"/>
    <mergeCell ref="S9:T9"/>
    <mergeCell ref="U9:V9"/>
    <mergeCell ref="W9:X9"/>
    <mergeCell ref="Y9:Z9"/>
    <mergeCell ref="A6:F6"/>
    <mergeCell ref="G6:AD6"/>
    <mergeCell ref="G9:H9"/>
    <mergeCell ref="I9:J9"/>
    <mergeCell ref="K9:L9"/>
    <mergeCell ref="M9:N9"/>
    <mergeCell ref="A1:E1"/>
    <mergeCell ref="F1:AD1"/>
    <mergeCell ref="A4:F5"/>
    <mergeCell ref="V4:X4"/>
    <mergeCell ref="Y4:AA4"/>
    <mergeCell ref="AB4:AD4"/>
    <mergeCell ref="G4:I4"/>
    <mergeCell ref="J4:L4"/>
    <mergeCell ref="M4:O4"/>
    <mergeCell ref="V5:X5"/>
    <mergeCell ref="Y5:AA5"/>
    <mergeCell ref="AB5:AD5"/>
    <mergeCell ref="P4:R4"/>
    <mergeCell ref="S4:U4"/>
    <mergeCell ref="G5:I5"/>
    <mergeCell ref="J5:L5"/>
    <mergeCell ref="M5:O5"/>
    <mergeCell ref="P5:R5"/>
    <mergeCell ref="Y15:AA16"/>
    <mergeCell ref="AB15:AD16"/>
    <mergeCell ref="G17:I17"/>
    <mergeCell ref="J17:L17"/>
    <mergeCell ref="M17:O17"/>
    <mergeCell ref="P17:R17"/>
    <mergeCell ref="S17:U17"/>
    <mergeCell ref="G15:I16"/>
    <mergeCell ref="J15:L16"/>
    <mergeCell ref="M15:O16"/>
    <mergeCell ref="P15:R16"/>
    <mergeCell ref="S15:U16"/>
    <mergeCell ref="AB17:AD17"/>
    <mergeCell ref="Y17:AA17"/>
    <mergeCell ref="V17:X17"/>
    <mergeCell ref="V15:X16"/>
    <mergeCell ref="AB19:AD19"/>
    <mergeCell ref="G18:I18"/>
    <mergeCell ref="J18:L18"/>
    <mergeCell ref="M18:O18"/>
    <mergeCell ref="P18:R18"/>
    <mergeCell ref="Y18:AA18"/>
    <mergeCell ref="G20:I20"/>
    <mergeCell ref="J20:L20"/>
    <mergeCell ref="M20:O20"/>
    <mergeCell ref="P20:R20"/>
    <mergeCell ref="S20:U20"/>
    <mergeCell ref="V20:X20"/>
    <mergeCell ref="Y20:AA20"/>
    <mergeCell ref="AB20:AD20"/>
    <mergeCell ref="AB18:AD18"/>
    <mergeCell ref="S18:U18"/>
    <mergeCell ref="V18:X18"/>
    <mergeCell ref="G19:I19"/>
    <mergeCell ref="J19:L19"/>
    <mergeCell ref="M19:O19"/>
    <mergeCell ref="P19:R19"/>
    <mergeCell ref="S19:U19"/>
    <mergeCell ref="V19:X19"/>
    <mergeCell ref="Y19:AA19"/>
    <mergeCell ref="S23:U23"/>
    <mergeCell ref="V23:X23"/>
    <mergeCell ref="Y23:AA23"/>
    <mergeCell ref="AB23:AD23"/>
    <mergeCell ref="A21:F21"/>
    <mergeCell ref="A22:F22"/>
    <mergeCell ref="P21:R21"/>
    <mergeCell ref="S21:U21"/>
    <mergeCell ref="V21:X21"/>
    <mergeCell ref="Y21:AA21"/>
    <mergeCell ref="V22:X22"/>
    <mergeCell ref="Y22:AA22"/>
    <mergeCell ref="AB22:AD22"/>
    <mergeCell ref="A23:F23"/>
    <mergeCell ref="G23:I23"/>
    <mergeCell ref="M22:O22"/>
    <mergeCell ref="P22:R22"/>
    <mergeCell ref="S22:U22"/>
    <mergeCell ref="AB21:AD21"/>
    <mergeCell ref="G21:I21"/>
    <mergeCell ref="J21:L21"/>
    <mergeCell ref="M21:O21"/>
    <mergeCell ref="P23:R23"/>
    <mergeCell ref="AB24:AD24"/>
    <mergeCell ref="G25:I25"/>
    <mergeCell ref="J25:L25"/>
    <mergeCell ref="M25:O25"/>
    <mergeCell ref="P25:R25"/>
    <mergeCell ref="S25:U25"/>
    <mergeCell ref="V25:X25"/>
    <mergeCell ref="Y25:AA25"/>
    <mergeCell ref="AB25:AD25"/>
    <mergeCell ref="G27:I27"/>
    <mergeCell ref="P24:R24"/>
    <mergeCell ref="S24:U24"/>
    <mergeCell ref="J27:L27"/>
    <mergeCell ref="M27:O27"/>
    <mergeCell ref="P27:R27"/>
    <mergeCell ref="S27:U27"/>
    <mergeCell ref="V24:X24"/>
    <mergeCell ref="Y24:AA24"/>
    <mergeCell ref="V27:X27"/>
    <mergeCell ref="Y27:AA27"/>
    <mergeCell ref="AB27:AD27"/>
    <mergeCell ref="V26:X26"/>
    <mergeCell ref="Y26:AA26"/>
    <mergeCell ref="AB26:AD26"/>
    <mergeCell ref="J28:L28"/>
    <mergeCell ref="M28:O28"/>
    <mergeCell ref="P28:R28"/>
    <mergeCell ref="S28:U28"/>
    <mergeCell ref="V28:X28"/>
    <mergeCell ref="Y28:AA28"/>
    <mergeCell ref="AB28:AD28"/>
    <mergeCell ref="P26:R26"/>
    <mergeCell ref="S26:U26"/>
    <mergeCell ref="M32:O33"/>
    <mergeCell ref="P32:R33"/>
    <mergeCell ref="S32:U33"/>
    <mergeCell ref="V32:X33"/>
    <mergeCell ref="Y32:AA33"/>
    <mergeCell ref="AB32:AD33"/>
    <mergeCell ref="P29:R29"/>
    <mergeCell ref="S29:U29"/>
    <mergeCell ref="V29:X29"/>
    <mergeCell ref="Y29:AA29"/>
    <mergeCell ref="AB29:AD29"/>
    <mergeCell ref="AB38:AD38"/>
    <mergeCell ref="P38:R38"/>
    <mergeCell ref="S38:U38"/>
    <mergeCell ref="V38:X38"/>
    <mergeCell ref="Y38:AA38"/>
    <mergeCell ref="G39:I39"/>
    <mergeCell ref="J39:L39"/>
    <mergeCell ref="G34:I34"/>
    <mergeCell ref="V35:X35"/>
    <mergeCell ref="Y35:AA35"/>
    <mergeCell ref="AB35:AD35"/>
    <mergeCell ref="G35:I35"/>
    <mergeCell ref="J35:L35"/>
    <mergeCell ref="M35:O35"/>
    <mergeCell ref="P35:R35"/>
    <mergeCell ref="S35:U35"/>
    <mergeCell ref="AB34:AD34"/>
    <mergeCell ref="J34:L34"/>
    <mergeCell ref="M34:O34"/>
    <mergeCell ref="P34:R34"/>
    <mergeCell ref="S34:U34"/>
    <mergeCell ref="V34:X34"/>
    <mergeCell ref="Y34:AA34"/>
    <mergeCell ref="G36:I36"/>
    <mergeCell ref="S36:U36"/>
    <mergeCell ref="V36:X36"/>
    <mergeCell ref="Y36:AA36"/>
    <mergeCell ref="J36:L36"/>
    <mergeCell ref="M36:O36"/>
    <mergeCell ref="P36:R36"/>
    <mergeCell ref="AB36:AD36"/>
    <mergeCell ref="V37:X37"/>
    <mergeCell ref="Y37:AA37"/>
    <mergeCell ref="AB37:AD37"/>
    <mergeCell ref="G37:I37"/>
    <mergeCell ref="J37:L37"/>
    <mergeCell ref="M37:O37"/>
    <mergeCell ref="P37:R37"/>
    <mergeCell ref="S37:U37"/>
    <mergeCell ref="M39:O39"/>
    <mergeCell ref="P39:R39"/>
    <mergeCell ref="S39:U39"/>
    <mergeCell ref="V39:X39"/>
    <mergeCell ref="Y39:AA39"/>
    <mergeCell ref="V41:X41"/>
    <mergeCell ref="Y41:AA41"/>
    <mergeCell ref="AB41:AD41"/>
    <mergeCell ref="G41:I41"/>
    <mergeCell ref="J41:L41"/>
    <mergeCell ref="M41:O41"/>
    <mergeCell ref="P41:R41"/>
    <mergeCell ref="S41:U41"/>
    <mergeCell ref="G40:I40"/>
    <mergeCell ref="J40:L40"/>
    <mergeCell ref="M40:O40"/>
    <mergeCell ref="AB40:AD40"/>
    <mergeCell ref="S40:U40"/>
    <mergeCell ref="V40:X40"/>
    <mergeCell ref="Y40:AA40"/>
    <mergeCell ref="P40:R40"/>
    <mergeCell ref="AB39:AD39"/>
    <mergeCell ref="V43:X43"/>
    <mergeCell ref="Y43:AA43"/>
    <mergeCell ref="AB43:AD43"/>
    <mergeCell ref="AB44:AD44"/>
    <mergeCell ref="P44:R44"/>
    <mergeCell ref="S44:U44"/>
    <mergeCell ref="V44:X44"/>
    <mergeCell ref="Y44:AA44"/>
    <mergeCell ref="V45:X45"/>
    <mergeCell ref="Y45:AA45"/>
    <mergeCell ref="AB45:AD45"/>
    <mergeCell ref="G45:I45"/>
    <mergeCell ref="J45:L45"/>
    <mergeCell ref="M45:O45"/>
    <mergeCell ref="P45:R45"/>
    <mergeCell ref="S45:U45"/>
    <mergeCell ref="G44:I44"/>
    <mergeCell ref="J44:L44"/>
    <mergeCell ref="M44:O44"/>
    <mergeCell ref="A46:F46"/>
    <mergeCell ref="G46:I46"/>
    <mergeCell ref="J46:L46"/>
    <mergeCell ref="M46:O46"/>
    <mergeCell ref="P46:R46"/>
    <mergeCell ref="S46:U46"/>
    <mergeCell ref="V46:X46"/>
    <mergeCell ref="Y46:AA46"/>
    <mergeCell ref="AB46:AD46"/>
    <mergeCell ref="AA51:AD51"/>
    <mergeCell ref="A52:E52"/>
    <mergeCell ref="F52:H52"/>
    <mergeCell ref="J52:M52"/>
    <mergeCell ref="N52:Q52"/>
    <mergeCell ref="R52:U52"/>
    <mergeCell ref="V52:Y52"/>
    <mergeCell ref="AA52:AD52"/>
    <mergeCell ref="Z49:Z50"/>
    <mergeCell ref="AA49:AD50"/>
    <mergeCell ref="J50:M50"/>
    <mergeCell ref="N50:Q50"/>
    <mergeCell ref="A51:E51"/>
    <mergeCell ref="F51:H51"/>
    <mergeCell ref="J51:M51"/>
    <mergeCell ref="N51:Q51"/>
    <mergeCell ref="R51:U51"/>
    <mergeCell ref="V51:Y51"/>
    <mergeCell ref="A49:E50"/>
    <mergeCell ref="F49:H50"/>
    <mergeCell ref="I49:I50"/>
    <mergeCell ref="J49:Q49"/>
    <mergeCell ref="R49:U50"/>
    <mergeCell ref="V49:Y50"/>
    <mergeCell ref="A53:E53"/>
    <mergeCell ref="F53:H53"/>
    <mergeCell ref="J53:M53"/>
    <mergeCell ref="N53:Q53"/>
    <mergeCell ref="R53:U53"/>
    <mergeCell ref="V53:Y53"/>
    <mergeCell ref="AA53:AD53"/>
    <mergeCell ref="AA54:AD54"/>
    <mergeCell ref="A55:E55"/>
    <mergeCell ref="F55:H55"/>
    <mergeCell ref="J55:M55"/>
    <mergeCell ref="N55:Q55"/>
    <mergeCell ref="R55:U55"/>
    <mergeCell ref="V55:Y55"/>
    <mergeCell ref="AA55:AD55"/>
    <mergeCell ref="A54:E54"/>
    <mergeCell ref="F54:H54"/>
    <mergeCell ref="J54:M54"/>
    <mergeCell ref="N54:Q54"/>
    <mergeCell ref="R54:U54"/>
    <mergeCell ref="V54:Y54"/>
    <mergeCell ref="AA60:AD60"/>
    <mergeCell ref="A60:E60"/>
    <mergeCell ref="F60:H60"/>
    <mergeCell ref="J60:M60"/>
    <mergeCell ref="N60:Q60"/>
    <mergeCell ref="R60:U60"/>
    <mergeCell ref="V60:Y60"/>
    <mergeCell ref="A56:E56"/>
    <mergeCell ref="F56:H56"/>
    <mergeCell ref="J56:M56"/>
    <mergeCell ref="N56:Q56"/>
    <mergeCell ref="R56:U56"/>
    <mergeCell ref="V56:Y56"/>
    <mergeCell ref="AA56:AD56"/>
    <mergeCell ref="AA57:AD57"/>
    <mergeCell ref="A57:E57"/>
    <mergeCell ref="F57:H57"/>
    <mergeCell ref="J57:M57"/>
    <mergeCell ref="N57:Q57"/>
    <mergeCell ref="R57:U57"/>
    <mergeCell ref="V57:Y57"/>
    <mergeCell ref="AA58:AD58"/>
    <mergeCell ref="A59:E59"/>
    <mergeCell ref="F59:H59"/>
    <mergeCell ref="J59:M59"/>
    <mergeCell ref="N59:Q59"/>
    <mergeCell ref="R59:U59"/>
    <mergeCell ref="V59:Y59"/>
    <mergeCell ref="AA59:AD59"/>
    <mergeCell ref="A58:E58"/>
    <mergeCell ref="F58:H58"/>
    <mergeCell ref="J58:M58"/>
    <mergeCell ref="N58:Q58"/>
    <mergeCell ref="R58:U58"/>
    <mergeCell ref="V58:Y58"/>
    <mergeCell ref="A62:E62"/>
    <mergeCell ref="F62:H62"/>
    <mergeCell ref="J62:M62"/>
    <mergeCell ref="N62:Q62"/>
    <mergeCell ref="R62:U62"/>
    <mergeCell ref="V62:Y62"/>
    <mergeCell ref="AA62:AD62"/>
    <mergeCell ref="A61:E61"/>
    <mergeCell ref="F61:H61"/>
    <mergeCell ref="J61:M61"/>
    <mergeCell ref="N61:Q61"/>
    <mergeCell ref="R61:U61"/>
    <mergeCell ref="V61:Y61"/>
    <mergeCell ref="AB67:AD68"/>
    <mergeCell ref="G68:I68"/>
    <mergeCell ref="J68:L68"/>
    <mergeCell ref="M68:O68"/>
    <mergeCell ref="P68:R68"/>
    <mergeCell ref="S68:U68"/>
    <mergeCell ref="V68:X68"/>
    <mergeCell ref="Y68:AA68"/>
    <mergeCell ref="AA61:AD61"/>
    <mergeCell ref="Y69:AA69"/>
    <mergeCell ref="C69:F69"/>
    <mergeCell ref="G69:I69"/>
    <mergeCell ref="J69:L69"/>
    <mergeCell ref="M69:O69"/>
    <mergeCell ref="P69:R69"/>
    <mergeCell ref="A67:F68"/>
    <mergeCell ref="G67:AA67"/>
    <mergeCell ref="P72:R72"/>
    <mergeCell ref="S72:U72"/>
    <mergeCell ref="V72:X72"/>
    <mergeCell ref="Y72:AA72"/>
    <mergeCell ref="C71:F71"/>
    <mergeCell ref="G71:I71"/>
    <mergeCell ref="J71:L71"/>
    <mergeCell ref="M71:O71"/>
    <mergeCell ref="P71:R71"/>
    <mergeCell ref="S71:U71"/>
    <mergeCell ref="V71:X71"/>
    <mergeCell ref="Y71:AA71"/>
    <mergeCell ref="A69:B72"/>
    <mergeCell ref="C70:F70"/>
    <mergeCell ref="G70:I70"/>
    <mergeCell ref="J70:L70"/>
    <mergeCell ref="G77:I77"/>
    <mergeCell ref="J77:L77"/>
    <mergeCell ref="M77:O77"/>
    <mergeCell ref="P77:R77"/>
    <mergeCell ref="S77:U77"/>
    <mergeCell ref="V77:X77"/>
    <mergeCell ref="Y77:AA77"/>
    <mergeCell ref="C76:F76"/>
    <mergeCell ref="G76:I76"/>
    <mergeCell ref="J76:L76"/>
    <mergeCell ref="M76:O76"/>
    <mergeCell ref="P76:R76"/>
    <mergeCell ref="S76:U76"/>
    <mergeCell ref="Y74:AA74"/>
    <mergeCell ref="C72:F72"/>
    <mergeCell ref="G72:I72"/>
    <mergeCell ref="J72:L72"/>
    <mergeCell ref="M72:O72"/>
    <mergeCell ref="S73:U73"/>
    <mergeCell ref="V73:X73"/>
    <mergeCell ref="P79:R79"/>
    <mergeCell ref="S79:U79"/>
    <mergeCell ref="V79:X79"/>
    <mergeCell ref="Y79:AA79"/>
    <mergeCell ref="C78:F78"/>
    <mergeCell ref="G78:I78"/>
    <mergeCell ref="J78:L78"/>
    <mergeCell ref="M78:O78"/>
    <mergeCell ref="J75:L75"/>
    <mergeCell ref="M75:O75"/>
    <mergeCell ref="P75:R75"/>
    <mergeCell ref="S75:U75"/>
    <mergeCell ref="V75:X75"/>
    <mergeCell ref="Y75:AA75"/>
    <mergeCell ref="V76:X76"/>
    <mergeCell ref="Y76:AA76"/>
    <mergeCell ref="C77:F77"/>
    <mergeCell ref="A73:B86"/>
    <mergeCell ref="C73:F73"/>
    <mergeCell ref="G73:I73"/>
    <mergeCell ref="J73:L73"/>
    <mergeCell ref="M73:O73"/>
    <mergeCell ref="P73:R73"/>
    <mergeCell ref="Y73:AA73"/>
    <mergeCell ref="C74:F74"/>
    <mergeCell ref="G74:I74"/>
    <mergeCell ref="J74:L74"/>
    <mergeCell ref="M74:O74"/>
    <mergeCell ref="P74:R74"/>
    <mergeCell ref="S74:U74"/>
    <mergeCell ref="V74:X74"/>
    <mergeCell ref="V81:X81"/>
    <mergeCell ref="Y81:AA81"/>
    <mergeCell ref="C80:F80"/>
    <mergeCell ref="G81:I81"/>
    <mergeCell ref="J80:L80"/>
    <mergeCell ref="M80:O80"/>
    <mergeCell ref="P80:R80"/>
    <mergeCell ref="S80:U80"/>
    <mergeCell ref="C75:F75"/>
    <mergeCell ref="G75:I75"/>
    <mergeCell ref="V80:X80"/>
    <mergeCell ref="Y80:AA80"/>
    <mergeCell ref="V78:X78"/>
    <mergeCell ref="Y78:AA78"/>
    <mergeCell ref="C79:F79"/>
    <mergeCell ref="G79:I79"/>
    <mergeCell ref="J79:L79"/>
    <mergeCell ref="M79:O79"/>
    <mergeCell ref="J85:L85"/>
    <mergeCell ref="M85:O85"/>
    <mergeCell ref="P85:R85"/>
    <mergeCell ref="S85:U85"/>
    <mergeCell ref="C81:F81"/>
    <mergeCell ref="J81:L81"/>
    <mergeCell ref="M81:O81"/>
    <mergeCell ref="P81:R81"/>
    <mergeCell ref="S81:U81"/>
    <mergeCell ref="C83:F83"/>
    <mergeCell ref="G83:I83"/>
    <mergeCell ref="J83:L83"/>
    <mergeCell ref="M83:O83"/>
    <mergeCell ref="P83:R83"/>
    <mergeCell ref="S83:U83"/>
    <mergeCell ref="V83:X83"/>
    <mergeCell ref="A91:A94"/>
    <mergeCell ref="B91:F91"/>
    <mergeCell ref="G91:I91"/>
    <mergeCell ref="J91:L91"/>
    <mergeCell ref="M91:O91"/>
    <mergeCell ref="P91:R91"/>
    <mergeCell ref="S91:U91"/>
    <mergeCell ref="V91:X91"/>
    <mergeCell ref="V87:X87"/>
    <mergeCell ref="A90:F90"/>
    <mergeCell ref="V94:X94"/>
    <mergeCell ref="G87:I87"/>
    <mergeCell ref="J87:L87"/>
    <mergeCell ref="M87:O87"/>
    <mergeCell ref="P87:R87"/>
    <mergeCell ref="S87:U87"/>
    <mergeCell ref="Y83:AA83"/>
    <mergeCell ref="C82:F82"/>
    <mergeCell ref="G82:I82"/>
    <mergeCell ref="J82:L82"/>
    <mergeCell ref="M82:O82"/>
    <mergeCell ref="P82:R82"/>
    <mergeCell ref="S82:U82"/>
    <mergeCell ref="C84:F84"/>
    <mergeCell ref="G84:I84"/>
    <mergeCell ref="AB91:AD91"/>
    <mergeCell ref="B93:F93"/>
    <mergeCell ref="G93:I93"/>
    <mergeCell ref="J93:L93"/>
    <mergeCell ref="M93:O93"/>
    <mergeCell ref="P93:R93"/>
    <mergeCell ref="S93:U93"/>
    <mergeCell ref="V93:X93"/>
    <mergeCell ref="Y93:AA93"/>
    <mergeCell ref="AB93:AD93"/>
    <mergeCell ref="AB92:AD92"/>
    <mergeCell ref="AB90:AD90"/>
    <mergeCell ref="G90:I90"/>
    <mergeCell ref="J90:L90"/>
    <mergeCell ref="M90:O90"/>
    <mergeCell ref="P90:R90"/>
    <mergeCell ref="S90:U90"/>
    <mergeCell ref="A87:F87"/>
    <mergeCell ref="AB94:AD94"/>
    <mergeCell ref="A95:A115"/>
    <mergeCell ref="B95:B108"/>
    <mergeCell ref="C95:F95"/>
    <mergeCell ref="G95:I95"/>
    <mergeCell ref="J95:L95"/>
    <mergeCell ref="M95:O95"/>
    <mergeCell ref="P95:R95"/>
    <mergeCell ref="B94:F94"/>
    <mergeCell ref="G94:I94"/>
    <mergeCell ref="J94:L94"/>
    <mergeCell ref="M94:O94"/>
    <mergeCell ref="P94:R94"/>
    <mergeCell ref="S94:U94"/>
    <mergeCell ref="Y97:AA97"/>
    <mergeCell ref="AB97:AD97"/>
    <mergeCell ref="C98:F98"/>
    <mergeCell ref="G98:I98"/>
    <mergeCell ref="J98:L98"/>
    <mergeCell ref="M98:O98"/>
    <mergeCell ref="V96:X96"/>
    <mergeCell ref="Y96:AA96"/>
    <mergeCell ref="AB96:AD96"/>
    <mergeCell ref="C97:F97"/>
    <mergeCell ref="G97:I97"/>
    <mergeCell ref="J97:L97"/>
    <mergeCell ref="M97:O97"/>
    <mergeCell ref="P97:R97"/>
    <mergeCell ref="S97:U97"/>
    <mergeCell ref="V97:X97"/>
    <mergeCell ref="V100:X100"/>
    <mergeCell ref="Y100:AA100"/>
    <mergeCell ref="AB100:AD100"/>
    <mergeCell ref="S95:U95"/>
    <mergeCell ref="V95:X95"/>
    <mergeCell ref="Y95:AA95"/>
    <mergeCell ref="AB95:AD95"/>
    <mergeCell ref="C96:F96"/>
    <mergeCell ref="G96:I96"/>
    <mergeCell ref="J96:L96"/>
    <mergeCell ref="M96:O96"/>
    <mergeCell ref="P96:R96"/>
    <mergeCell ref="S96:U96"/>
    <mergeCell ref="C100:F100"/>
    <mergeCell ref="G100:I100"/>
    <mergeCell ref="J100:L100"/>
    <mergeCell ref="M100:O100"/>
    <mergeCell ref="P100:R100"/>
    <mergeCell ref="S100:U100"/>
    <mergeCell ref="AB98:AD98"/>
    <mergeCell ref="C99:F99"/>
    <mergeCell ref="G99:I99"/>
    <mergeCell ref="J99:L99"/>
    <mergeCell ref="M99:O99"/>
    <mergeCell ref="P99:R99"/>
    <mergeCell ref="S99:U99"/>
    <mergeCell ref="V99:X99"/>
    <mergeCell ref="Y99:AA99"/>
    <mergeCell ref="AB99:AD99"/>
    <mergeCell ref="P98:R98"/>
    <mergeCell ref="S98:U98"/>
    <mergeCell ref="V98:X98"/>
    <mergeCell ref="Y98:AA98"/>
    <mergeCell ref="C103:F103"/>
    <mergeCell ref="G103:I103"/>
    <mergeCell ref="J103:L103"/>
    <mergeCell ref="M103:O103"/>
    <mergeCell ref="P103:R103"/>
    <mergeCell ref="S103:U103"/>
    <mergeCell ref="V103:X103"/>
    <mergeCell ref="Y103:AA103"/>
    <mergeCell ref="AB103:AD103"/>
    <mergeCell ref="Y101:AA101"/>
    <mergeCell ref="AB101:AD101"/>
    <mergeCell ref="C102:F102"/>
    <mergeCell ref="G102:I102"/>
    <mergeCell ref="J102:L102"/>
    <mergeCell ref="M102:O102"/>
    <mergeCell ref="P102:R102"/>
    <mergeCell ref="S102:U102"/>
    <mergeCell ref="V102:X102"/>
    <mergeCell ref="Y102:AA102"/>
    <mergeCell ref="C101:F101"/>
    <mergeCell ref="G101:I101"/>
    <mergeCell ref="J101:L101"/>
    <mergeCell ref="M101:O101"/>
    <mergeCell ref="P101:R101"/>
    <mergeCell ref="S101:U101"/>
    <mergeCell ref="V101:X101"/>
    <mergeCell ref="AB102:AD102"/>
    <mergeCell ref="S108:U108"/>
    <mergeCell ref="V108:X108"/>
    <mergeCell ref="Y108:AA108"/>
    <mergeCell ref="AB108:AD108"/>
    <mergeCell ref="Y105:AA105"/>
    <mergeCell ref="AB105:AD105"/>
    <mergeCell ref="C107:F107"/>
    <mergeCell ref="G107:I107"/>
    <mergeCell ref="J107:L107"/>
    <mergeCell ref="M107:O107"/>
    <mergeCell ref="P107:R107"/>
    <mergeCell ref="S107:U107"/>
    <mergeCell ref="V107:X107"/>
    <mergeCell ref="Y107:AA107"/>
    <mergeCell ref="C106:F106"/>
    <mergeCell ref="G106:I106"/>
    <mergeCell ref="AB107:AD107"/>
    <mergeCell ref="C108:F108"/>
    <mergeCell ref="G108:I108"/>
    <mergeCell ref="J108:L108"/>
    <mergeCell ref="M108:O108"/>
    <mergeCell ref="P108:R108"/>
    <mergeCell ref="J106:L106"/>
    <mergeCell ref="M106:O106"/>
    <mergeCell ref="V104:X104"/>
    <mergeCell ref="Y104:AA104"/>
    <mergeCell ref="AB104:AD104"/>
    <mergeCell ref="C105:F105"/>
    <mergeCell ref="G105:I105"/>
    <mergeCell ref="J105:L105"/>
    <mergeCell ref="M105:O105"/>
    <mergeCell ref="P105:R105"/>
    <mergeCell ref="S105:U105"/>
    <mergeCell ref="V105:X105"/>
    <mergeCell ref="C104:F104"/>
    <mergeCell ref="G104:I104"/>
    <mergeCell ref="J104:L104"/>
    <mergeCell ref="M104:O104"/>
    <mergeCell ref="P104:R104"/>
    <mergeCell ref="S104:U104"/>
    <mergeCell ref="Y117:AA117"/>
    <mergeCell ref="AB117:AD117"/>
    <mergeCell ref="AB113:AD113"/>
    <mergeCell ref="B114:AA114"/>
    <mergeCell ref="AB114:AD114"/>
    <mergeCell ref="B115:AA115"/>
    <mergeCell ref="AB115:AD115"/>
    <mergeCell ref="Y116:AA116"/>
    <mergeCell ref="AB116:AD116"/>
    <mergeCell ref="B109:B113"/>
    <mergeCell ref="C109:AA109"/>
    <mergeCell ref="AB109:AD109"/>
    <mergeCell ref="C110:AA110"/>
    <mergeCell ref="AB110:AD110"/>
    <mergeCell ref="C111:AA111"/>
    <mergeCell ref="AB111:AD111"/>
    <mergeCell ref="C112:AA112"/>
    <mergeCell ref="AB112:AD112"/>
    <mergeCell ref="C113:AA113"/>
    <mergeCell ref="W10:X11"/>
    <mergeCell ref="Y10:Z11"/>
    <mergeCell ref="AA10:AB11"/>
    <mergeCell ref="AC10:AD11"/>
    <mergeCell ref="G10:H11"/>
    <mergeCell ref="I10:J11"/>
    <mergeCell ref="K10:L11"/>
    <mergeCell ref="M10:N11"/>
    <mergeCell ref="O10:P11"/>
    <mergeCell ref="Q10:R11"/>
    <mergeCell ref="S10:T11"/>
    <mergeCell ref="U10:V11"/>
    <mergeCell ref="M70:O70"/>
    <mergeCell ref="P70:R70"/>
    <mergeCell ref="S70:U70"/>
    <mergeCell ref="V70:X70"/>
    <mergeCell ref="Y70:AA70"/>
    <mergeCell ref="B92:F92"/>
    <mergeCell ref="G92:I92"/>
    <mergeCell ref="J92:L92"/>
    <mergeCell ref="M92:O92"/>
    <mergeCell ref="P92:R92"/>
    <mergeCell ref="S92:U92"/>
    <mergeCell ref="V92:X92"/>
    <mergeCell ref="Y92:AA92"/>
    <mergeCell ref="Y91:AA91"/>
    <mergeCell ref="C86:F86"/>
    <mergeCell ref="G86:I86"/>
    <mergeCell ref="J86:L86"/>
    <mergeCell ref="M86:O86"/>
    <mergeCell ref="P86:R86"/>
    <mergeCell ref="S86:U86"/>
    <mergeCell ref="V86:X86"/>
    <mergeCell ref="Y86:AA86"/>
    <mergeCell ref="C85:F85"/>
    <mergeCell ref="G85:I85"/>
  </mergeCells>
  <phoneticPr fontId="2"/>
  <printOptions horizontalCentered="1"/>
  <pageMargins left="0.78740157480314965" right="0.59055118110236227" top="0.78740157480314965" bottom="0.78740157480314965" header="0.31496062992125984" footer="0.31496062992125984"/>
  <pageSetup paperSize="9" orientation="portrait" r:id="rId1"/>
  <rowBreaks count="1" manualBreakCount="1">
    <brk id="6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島根県安達　浩美</dc:creator>
  <cp:lastModifiedBy>清水　恵</cp:lastModifiedBy>
  <cp:lastPrinted>2026-03-19T00:24:30Z</cp:lastPrinted>
  <dcterms:created xsi:type="dcterms:W3CDTF">2026-01-19T04:11:57Z</dcterms:created>
  <dcterms:modified xsi:type="dcterms:W3CDTF">2026-04-23T07:33:24Z</dcterms:modified>
</cp:coreProperties>
</file>