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s03.ad.pref.shimane.jp\教育委員会\浜田教育事務所\06学校教育スタッフ\★★R4(文書ファイル別フォルダ)\045-003【学校訪問指導】\1    学校訪問指導①訪問計画\準備\"/>
    </mc:Choice>
  </mc:AlternateContent>
  <bookViews>
    <workbookView xWindow="0" yWindow="0" windowWidth="10245" windowHeight="7500" activeTab="1"/>
  </bookViews>
  <sheets>
    <sheet name="1ページ" sheetId="1" r:id="rId1"/>
    <sheet name="2ページ" sheetId="2" r:id="rId2"/>
    <sheet name="３ページ" sheetId="3" r:id="rId3"/>
    <sheet name="4ページ" sheetId="4" r:id="rId4"/>
    <sheet name="5ページ" sheetId="6" r:id="rId5"/>
    <sheet name="6ページ" sheetId="5" r:id="rId6"/>
    <sheet name="にこサポ" sheetId="7" r:id="rId7"/>
    <sheet name="入力データ" sheetId="9" state="hidden" r:id="rId8"/>
    <sheet name="にこサポ集計" sheetId="10" state="hidden" r:id="rId9"/>
    <sheet name="作業用シート" sheetId="11" state="hidden" r:id="rId10"/>
  </sheets>
  <definedNames>
    <definedName name="_xlnm.Print_Area" localSheetId="0">'1ページ'!$A$1:$L$43</definedName>
    <definedName name="_xlnm.Print_Area" localSheetId="1">'2ページ'!$A$1:$M$42</definedName>
    <definedName name="_xlnm.Print_Area" localSheetId="2">'３ページ'!$A$1:$K$44</definedName>
    <definedName name="_xlnm.Print_Area" localSheetId="3">'4ページ'!$A$1:$O$50</definedName>
    <definedName name="_xlnm.Print_Area" localSheetId="4">'5ページ'!$A$1:$J$20</definedName>
    <definedName name="_xlnm.Print_Area" localSheetId="5">'6ページ'!$A$1:$J$22</definedName>
    <definedName name="_xlnm.Print_Area" localSheetId="6">にこサポ!$A$1:$AF$24</definedName>
    <definedName name="Z_F37920BA_3B01_4D87_85E2_8E20B85AA6D7_.wvu.Cols" localSheetId="0" hidden="1">'1ページ'!$M:$XFD</definedName>
    <definedName name="Z_F37920BA_3B01_4D87_85E2_8E20B85AA6D7_.wvu.Cols" localSheetId="1" hidden="1">'2ページ'!$O:$XFD</definedName>
    <definedName name="Z_F37920BA_3B01_4D87_85E2_8E20B85AA6D7_.wvu.Cols" localSheetId="2" hidden="1">'３ページ'!$L:$XFD</definedName>
    <definedName name="Z_F37920BA_3B01_4D87_85E2_8E20B85AA6D7_.wvu.Cols" localSheetId="3" hidden="1">'4ページ'!$Q:$XFD</definedName>
    <definedName name="Z_F37920BA_3B01_4D87_85E2_8E20B85AA6D7_.wvu.Cols" localSheetId="4" hidden="1">'5ページ'!$J:$XFD</definedName>
    <definedName name="Z_F37920BA_3B01_4D87_85E2_8E20B85AA6D7_.wvu.Cols" localSheetId="5" hidden="1">'6ページ'!$J:$XFD</definedName>
    <definedName name="Z_F37920BA_3B01_4D87_85E2_8E20B85AA6D7_.wvu.Cols" localSheetId="6" hidden="1">にこサポ!$AG:$XFD</definedName>
    <definedName name="Z_F37920BA_3B01_4D87_85E2_8E20B85AA6D7_.wvu.PrintArea" localSheetId="0" hidden="1">'1ページ'!$A$1:$L$43</definedName>
    <definedName name="Z_F37920BA_3B01_4D87_85E2_8E20B85AA6D7_.wvu.PrintArea" localSheetId="1" hidden="1">'2ページ'!$A$1:$M$42</definedName>
    <definedName name="Z_F37920BA_3B01_4D87_85E2_8E20B85AA6D7_.wvu.PrintArea" localSheetId="2" hidden="1">'３ページ'!$A$1:$K$44</definedName>
    <definedName name="Z_F37920BA_3B01_4D87_85E2_8E20B85AA6D7_.wvu.PrintArea" localSheetId="3" hidden="1">'4ページ'!$A$1:$O$50</definedName>
    <definedName name="Z_F37920BA_3B01_4D87_85E2_8E20B85AA6D7_.wvu.PrintArea" localSheetId="4" hidden="1">'5ページ'!$A$1:$J$20</definedName>
    <definedName name="Z_F37920BA_3B01_4D87_85E2_8E20B85AA6D7_.wvu.PrintArea" localSheetId="5" hidden="1">'6ページ'!$A$1:$J$22</definedName>
    <definedName name="Z_F37920BA_3B01_4D87_85E2_8E20B85AA6D7_.wvu.PrintArea" localSheetId="6" hidden="1">にこサポ!$A$1:$AF$24</definedName>
    <definedName name="Z_F37920BA_3B01_4D87_85E2_8E20B85AA6D7_.wvu.Rows" localSheetId="0" hidden="1">'1ページ'!$119:$1048576,'1ページ'!$35:$118</definedName>
    <definedName name="Z_F37920BA_3B01_4D87_85E2_8E20B85AA6D7_.wvu.Rows" localSheetId="1" hidden="1">'2ページ'!$78:$1048576,'2ページ'!$43:$77</definedName>
    <definedName name="Z_F37920BA_3B01_4D87_85E2_8E20B85AA6D7_.wvu.Rows" localSheetId="2" hidden="1">'３ページ'!$72:$1048576,'３ページ'!#REF!,'３ページ'!$47:$71</definedName>
    <definedName name="Z_F37920BA_3B01_4D87_85E2_8E20B85AA6D7_.wvu.Rows" localSheetId="3" hidden="1">'4ページ'!$77:$1048576,'4ページ'!$52:$76</definedName>
    <definedName name="Z_F37920BA_3B01_4D87_85E2_8E20B85AA6D7_.wvu.Rows" localSheetId="4" hidden="1">'5ページ'!$36:$1048576,'5ページ'!$18:$30</definedName>
    <definedName name="Z_F37920BA_3B01_4D87_85E2_8E20B85AA6D7_.wvu.Rows" localSheetId="5" hidden="1">'6ページ'!$33:$1048576,'6ページ'!$20:$32</definedName>
    <definedName name="Z_F37920BA_3B01_4D87_85E2_8E20B85AA6D7_.wvu.Rows" localSheetId="6" hidden="1">にこサポ!$26:$1048576,にこサポ!$25:$25</definedName>
    <definedName name="Z_F37920BA_3B01_4D87_85E2_8E20B85AA6D7_.wvu.Rows" localSheetId="8" hidden="1">にこサポ集計!$3:$3</definedName>
    <definedName name="学校名">'1ページ'!$A$44:$G$118</definedName>
    <definedName name="指導主事会">作業用シート!$E$4:$E$20</definedName>
    <definedName name="祝日">作業用シート!$A$4:$A$20</definedName>
    <definedName name="生徒指導推進会">作業用シート!$F$4:$F$20</definedName>
    <definedName name="特別支援教育担当指導主事会">作業用シート!$G$4:$G$20</definedName>
    <definedName name="幼児教育担当指導主事会">作業用シート!$H$4:$H$20</definedName>
  </definedNames>
  <calcPr calcId="162913"/>
  <customWorkbookViews>
    <customWorkbookView name="Windows ユーザー - 個人用ビュー" guid="{F37920BA-3B01-4D87-85E2-8E20B85AA6D7}" mergeInterval="0" personalView="1" maximized="1" xWindow="-8" yWindow="-8" windowWidth="1936" windowHeight="1056" activeSheetId="2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1" l="1"/>
  <c r="T26" i="4" l="1"/>
  <c r="S26" i="4"/>
  <c r="R26" i="4"/>
  <c r="T25" i="4"/>
  <c r="S25" i="4"/>
  <c r="CC4" i="9" l="1"/>
  <c r="CB4" i="9"/>
  <c r="CA4" i="9"/>
  <c r="BZ4" i="9"/>
  <c r="BY4" i="9"/>
  <c r="BX4" i="9"/>
  <c r="BW4" i="9"/>
  <c r="BV4" i="9"/>
  <c r="BU4" i="9"/>
  <c r="BT4" i="9"/>
  <c r="BS4" i="9"/>
  <c r="BR4" i="9"/>
  <c r="BQ4" i="9"/>
  <c r="BH4" i="9"/>
  <c r="M16" i="11" l="1"/>
  <c r="M15" i="11"/>
  <c r="M14" i="11"/>
  <c r="EB4" i="9"/>
  <c r="EC4" i="9"/>
  <c r="BP4" i="9"/>
  <c r="BO4" i="9"/>
  <c r="BN4" i="9"/>
  <c r="BM4" i="9"/>
  <c r="BL4" i="9"/>
  <c r="BK4" i="9"/>
  <c r="BJ4" i="9"/>
  <c r="BI4" i="9"/>
  <c r="BG4" i="9"/>
  <c r="BF4" i="9"/>
  <c r="BE4" i="9"/>
  <c r="BD4" i="9"/>
  <c r="BC4" i="9"/>
  <c r="BB4" i="9"/>
  <c r="BA4" i="9"/>
  <c r="AZ4" i="9"/>
  <c r="AY4" i="9"/>
  <c r="O26" i="4" l="1"/>
  <c r="L26" i="4"/>
  <c r="I26" i="4"/>
  <c r="O25" i="4"/>
  <c r="L25" i="4"/>
  <c r="I25" i="4"/>
  <c r="O19" i="4"/>
  <c r="L19" i="4"/>
  <c r="I19" i="4"/>
  <c r="O16" i="4"/>
  <c r="L16" i="4"/>
  <c r="I16" i="4"/>
  <c r="O13" i="4"/>
  <c r="L13" i="4"/>
  <c r="I13" i="4"/>
  <c r="O10" i="4"/>
  <c r="L10" i="4"/>
  <c r="I10" i="4"/>
  <c r="I32" i="4"/>
  <c r="L32" i="4"/>
  <c r="O32" i="4"/>
  <c r="I33" i="4"/>
  <c r="L33" i="4"/>
  <c r="O33" i="4"/>
  <c r="I34" i="4"/>
  <c r="L34" i="4"/>
  <c r="O34" i="4"/>
  <c r="AI4" i="9" l="1"/>
  <c r="AH4" i="9"/>
  <c r="I35" i="4" l="1"/>
  <c r="CT4" i="9"/>
  <c r="EI4" i="9"/>
  <c r="EH4" i="9"/>
  <c r="EG4" i="9"/>
  <c r="EF4" i="9"/>
  <c r="EE4" i="9"/>
  <c r="ED4" i="9"/>
  <c r="EA4" i="9"/>
  <c r="DZ4" i="9"/>
  <c r="DY4" i="9"/>
  <c r="DU4" i="9"/>
  <c r="DT4" i="9"/>
  <c r="DS4" i="9"/>
  <c r="DO4" i="9"/>
  <c r="DN4" i="9"/>
  <c r="DM4" i="9"/>
  <c r="DI4" i="9"/>
  <c r="DH4" i="9"/>
  <c r="DG4" i="9"/>
  <c r="DX4" i="9"/>
  <c r="DR4" i="9"/>
  <c r="DL4" i="9"/>
  <c r="DW4" i="9"/>
  <c r="DQ4" i="9"/>
  <c r="DK4" i="9"/>
  <c r="DF4" i="9"/>
  <c r="DE4" i="9"/>
  <c r="DV4" i="9"/>
  <c r="DP4" i="9"/>
  <c r="DJ4" i="9"/>
  <c r="DD4" i="9"/>
  <c r="DC4" i="9"/>
  <c r="CY4" i="9"/>
  <c r="CX4" i="9"/>
  <c r="CS4" i="9"/>
  <c r="CR4" i="9"/>
  <c r="CM4" i="9"/>
  <c r="CL4" i="9"/>
  <c r="CG4" i="9"/>
  <c r="CF4" i="9"/>
  <c r="DB4" i="9"/>
  <c r="DA4" i="9"/>
  <c r="CZ4" i="9"/>
  <c r="CV4" i="9"/>
  <c r="CU4" i="9"/>
  <c r="CN4" i="9"/>
  <c r="CP4" i="9"/>
  <c r="CO4" i="9"/>
  <c r="CJ4" i="9"/>
  <c r="CI4" i="9"/>
  <c r="CH4" i="9"/>
  <c r="CW4" i="9"/>
  <c r="CQ4" i="9"/>
  <c r="CK4" i="9"/>
  <c r="CE4" i="9"/>
  <c r="CD4" i="9"/>
  <c r="AW4" i="9"/>
  <c r="AV4" i="9"/>
  <c r="AU4" i="9"/>
  <c r="AT4" i="9"/>
  <c r="AS4" i="9"/>
  <c r="AR4" i="9"/>
  <c r="AQ4" i="9"/>
  <c r="AP4" i="9"/>
  <c r="AO4" i="9"/>
  <c r="AN4" i="9"/>
  <c r="AM4" i="9"/>
  <c r="AL4" i="9"/>
  <c r="AJ4" i="9"/>
  <c r="AK4" i="9" s="1"/>
  <c r="AG4" i="9"/>
  <c r="AF4" i="9"/>
  <c r="AE4" i="9"/>
  <c r="AD4" i="9"/>
  <c r="AC4" i="9"/>
  <c r="AB4" i="9"/>
  <c r="AA4" i="9"/>
  <c r="Z4" i="9"/>
  <c r="Y4" i="9"/>
  <c r="X4" i="9"/>
  <c r="W4" i="9"/>
  <c r="V4" i="9"/>
  <c r="U4" i="9"/>
  <c r="T4" i="9"/>
  <c r="S4" i="9"/>
  <c r="R4" i="9"/>
  <c r="Q4" i="9"/>
  <c r="P4" i="9"/>
  <c r="N4" i="9"/>
  <c r="M4" i="9"/>
  <c r="L4" i="9"/>
  <c r="K4" i="9"/>
  <c r="J4" i="9"/>
  <c r="I4" i="9"/>
  <c r="H4" i="9"/>
  <c r="G4" i="9"/>
  <c r="F4" i="9"/>
  <c r="E4" i="9"/>
  <c r="D4" i="9"/>
  <c r="O4" i="9"/>
  <c r="AX4" i="9"/>
  <c r="X25" i="2" l="1"/>
  <c r="E24" i="3"/>
  <c r="E23" i="3"/>
  <c r="E22" i="3"/>
  <c r="E28" i="3"/>
  <c r="E27" i="3"/>
  <c r="E26" i="3"/>
  <c r="D36" i="2"/>
  <c r="D35" i="2"/>
  <c r="D34" i="2"/>
  <c r="O44" i="4" l="1"/>
  <c r="O43" i="4"/>
  <c r="O42" i="4"/>
  <c r="O41" i="4"/>
  <c r="L44" i="4"/>
  <c r="L43" i="4"/>
  <c r="L42" i="4"/>
  <c r="L41" i="4"/>
  <c r="I44" i="4"/>
  <c r="I43" i="4"/>
  <c r="I42" i="4"/>
  <c r="I41" i="4"/>
  <c r="O35" i="4"/>
  <c r="L35" i="4"/>
  <c r="D26" i="2"/>
  <c r="D27" i="2"/>
  <c r="D25" i="2"/>
  <c r="E15" i="2"/>
  <c r="E14" i="2"/>
  <c r="E13" i="2"/>
  <c r="E12" i="2"/>
  <c r="E11" i="2"/>
  <c r="E10" i="2"/>
  <c r="C4" i="9" l="1"/>
  <c r="B4" i="9"/>
  <c r="A2" i="11" l="1"/>
  <c r="E26" i="11" s="1"/>
  <c r="C3" i="6"/>
  <c r="C3" i="5"/>
  <c r="G26" i="11" l="1"/>
  <c r="F26" i="11" s="1"/>
  <c r="G27" i="11"/>
  <c r="G31" i="11"/>
  <c r="G28" i="11"/>
  <c r="G29" i="11"/>
  <c r="G30" i="11"/>
  <c r="E27" i="11"/>
  <c r="E31" i="11"/>
  <c r="E28" i="11"/>
  <c r="E29" i="11"/>
  <c r="E30" i="11"/>
  <c r="G2" i="11"/>
  <c r="B7" i="7" s="1"/>
  <c r="D1" i="10" s="1"/>
  <c r="C3" i="4"/>
  <c r="C3" i="2"/>
  <c r="E1" i="10" l="1"/>
  <c r="B4" i="11"/>
  <c r="B5" i="11"/>
  <c r="B6" i="11"/>
  <c r="B7" i="11"/>
  <c r="B8" i="11"/>
  <c r="B9" i="11"/>
  <c r="B10" i="11"/>
  <c r="B11" i="11"/>
  <c r="B12" i="11"/>
  <c r="B13" i="11"/>
  <c r="B14" i="11"/>
  <c r="K4" i="11"/>
  <c r="K5" i="11"/>
  <c r="K6" i="11"/>
  <c r="F1" i="10" l="1"/>
  <c r="F2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4" i="11"/>
  <c r="Q21" i="11" s="1"/>
  <c r="G1" i="10" l="1"/>
  <c r="O5" i="11"/>
  <c r="O6" i="11"/>
  <c r="O4" i="11"/>
  <c r="M5" i="11"/>
  <c r="M6" i="11"/>
  <c r="M7" i="11"/>
  <c r="M8" i="11"/>
  <c r="M9" i="11"/>
  <c r="M10" i="11"/>
  <c r="M11" i="11"/>
  <c r="M12" i="11"/>
  <c r="M13" i="11"/>
  <c r="M4" i="11"/>
  <c r="K7" i="11"/>
  <c r="K8" i="11"/>
  <c r="K9" i="11"/>
  <c r="K10" i="11"/>
  <c r="K11" i="11"/>
  <c r="K12" i="11"/>
  <c r="K13" i="11"/>
  <c r="K14" i="11"/>
  <c r="K15" i="11"/>
  <c r="K16" i="11"/>
  <c r="P12" i="2"/>
  <c r="P15" i="2"/>
  <c r="P11" i="2"/>
  <c r="P10" i="2"/>
  <c r="H31" i="11"/>
  <c r="F31" i="11" s="1"/>
  <c r="I31" i="11"/>
  <c r="F27" i="11"/>
  <c r="F28" i="11"/>
  <c r="O23" i="3" s="1"/>
  <c r="P13" i="2"/>
  <c r="H27" i="11"/>
  <c r="I27" i="11"/>
  <c r="H28" i="11"/>
  <c r="I28" i="11"/>
  <c r="H29" i="11"/>
  <c r="F29" i="11" s="1"/>
  <c r="I29" i="11"/>
  <c r="H30" i="11"/>
  <c r="F30" i="11" s="1"/>
  <c r="I30" i="11"/>
  <c r="I26" i="11"/>
  <c r="H26" i="11"/>
  <c r="T19" i="4" l="1"/>
  <c r="R13" i="4"/>
  <c r="S19" i="4"/>
  <c r="S13" i="4"/>
  <c r="R19" i="4"/>
  <c r="T13" i="4"/>
  <c r="T16" i="4"/>
  <c r="R16" i="4"/>
  <c r="S10" i="4"/>
  <c r="R25" i="4"/>
  <c r="S16" i="4"/>
  <c r="T10" i="4"/>
  <c r="R10" i="4"/>
  <c r="T34" i="4"/>
  <c r="H1" i="10"/>
  <c r="K21" i="11"/>
  <c r="R34" i="4"/>
  <c r="S34" i="4"/>
  <c r="S33" i="4"/>
  <c r="T33" i="4"/>
  <c r="T32" i="4"/>
  <c r="R33" i="4"/>
  <c r="R32" i="4"/>
  <c r="S32" i="4"/>
  <c r="P25" i="2"/>
  <c r="T44" i="4"/>
  <c r="S44" i="4"/>
  <c r="S43" i="4"/>
  <c r="R44" i="4"/>
  <c r="T43" i="4"/>
  <c r="R43" i="4"/>
  <c r="T42" i="4"/>
  <c r="S42" i="4"/>
  <c r="R42" i="4"/>
  <c r="T41" i="4"/>
  <c r="S41" i="4"/>
  <c r="R41" i="4"/>
  <c r="S35" i="4"/>
  <c r="T35" i="4"/>
  <c r="R35" i="4"/>
  <c r="O28" i="3"/>
  <c r="O27" i="3"/>
  <c r="O26" i="3"/>
  <c r="O22" i="3"/>
  <c r="O24" i="3"/>
  <c r="P36" i="2"/>
  <c r="P35" i="2"/>
  <c r="P34" i="2"/>
  <c r="P26" i="2"/>
  <c r="P27" i="2"/>
  <c r="P14" i="2"/>
  <c r="O21" i="11"/>
  <c r="M21" i="11"/>
  <c r="I1" i="10" l="1"/>
  <c r="C2" i="11"/>
  <c r="J1" i="10" l="1"/>
  <c r="B22" i="7"/>
  <c r="CQ1" i="10" s="1"/>
  <c r="D2" i="11"/>
  <c r="E2" i="11" s="1"/>
  <c r="B15" i="11"/>
  <c r="B16" i="11"/>
  <c r="B17" i="11"/>
  <c r="B18" i="11"/>
  <c r="B19" i="11"/>
  <c r="B20" i="11"/>
  <c r="K1" i="10" l="1"/>
  <c r="CR1" i="10"/>
  <c r="C22" i="7"/>
  <c r="B23" i="7"/>
  <c r="B12" i="7"/>
  <c r="C12" i="7" s="1"/>
  <c r="B17" i="7"/>
  <c r="B8" i="7"/>
  <c r="C1" i="1"/>
  <c r="B1" i="6" s="1"/>
  <c r="C4" i="10"/>
  <c r="B4" i="10"/>
  <c r="L1" i="10" l="1"/>
  <c r="CS1" i="10"/>
  <c r="C23" i="7"/>
  <c r="D22" i="7"/>
  <c r="B13" i="7"/>
  <c r="C17" i="7"/>
  <c r="B18" i="7"/>
  <c r="C13" i="7"/>
  <c r="D12" i="7"/>
  <c r="C7" i="7"/>
  <c r="C8" i="7" s="1"/>
  <c r="C1" i="4"/>
  <c r="B1" i="5"/>
  <c r="D1" i="2"/>
  <c r="D1" i="3"/>
  <c r="A19" i="1"/>
  <c r="M1" i="10" l="1"/>
  <c r="CT1" i="10"/>
  <c r="D23" i="7"/>
  <c r="E22" i="7"/>
  <c r="D7" i="7"/>
  <c r="D8" i="7" s="1"/>
  <c r="D17" i="7"/>
  <c r="C18" i="7"/>
  <c r="D13" i="7"/>
  <c r="E12" i="7"/>
  <c r="N1" i="10" l="1"/>
  <c r="CU1" i="10"/>
  <c r="E7" i="7"/>
  <c r="E8" i="7" s="1"/>
  <c r="F22" i="7"/>
  <c r="E23" i="7"/>
  <c r="D18" i="7"/>
  <c r="E17" i="7"/>
  <c r="F12" i="7"/>
  <c r="E13" i="7"/>
  <c r="O1" i="10" l="1"/>
  <c r="CV1" i="10"/>
  <c r="F7" i="7"/>
  <c r="F8" i="7" s="1"/>
  <c r="G22" i="7"/>
  <c r="F23" i="7"/>
  <c r="E18" i="7"/>
  <c r="F17" i="7"/>
  <c r="G12" i="7"/>
  <c r="F13" i="7"/>
  <c r="AB11" i="3"/>
  <c r="AC34" i="2"/>
  <c r="AC10" i="2"/>
  <c r="P1" i="10" l="1"/>
  <c r="CW1" i="10"/>
  <c r="G7" i="7"/>
  <c r="G8" i="7" s="1"/>
  <c r="H22" i="7"/>
  <c r="G23" i="7"/>
  <c r="G17" i="7"/>
  <c r="F18" i="7"/>
  <c r="G13" i="7"/>
  <c r="H12" i="7"/>
  <c r="D4" i="7"/>
  <c r="Q1" i="10" l="1"/>
  <c r="CX1" i="10"/>
  <c r="H7" i="7"/>
  <c r="H8" i="7" s="1"/>
  <c r="H23" i="7"/>
  <c r="I22" i="7"/>
  <c r="G18" i="7"/>
  <c r="H17" i="7"/>
  <c r="H13" i="7"/>
  <c r="I12" i="7"/>
  <c r="R1" i="10" l="1"/>
  <c r="I7" i="7"/>
  <c r="I8" i="7" s="1"/>
  <c r="I23" i="7"/>
  <c r="J22" i="7"/>
  <c r="H18" i="7"/>
  <c r="I17" i="7"/>
  <c r="J12" i="7"/>
  <c r="I13" i="7"/>
  <c r="AB28" i="3"/>
  <c r="AB27" i="3"/>
  <c r="AB26" i="3"/>
  <c r="AB23" i="3"/>
  <c r="AB24" i="3"/>
  <c r="AB22" i="3"/>
  <c r="D3" i="3"/>
  <c r="AC36" i="2"/>
  <c r="AC35" i="2"/>
  <c r="X27" i="2"/>
  <c r="X26" i="2"/>
  <c r="AC11" i="2"/>
  <c r="AC12" i="2"/>
  <c r="AC13" i="2"/>
  <c r="AC14" i="2"/>
  <c r="AC15" i="2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44" i="1"/>
  <c r="S1" i="10" l="1"/>
  <c r="O3" i="1"/>
  <c r="A4" i="10" s="1"/>
  <c r="J7" i="7"/>
  <c r="J8" i="7" s="1"/>
  <c r="K22" i="7"/>
  <c r="J23" i="7"/>
  <c r="I18" i="7"/>
  <c r="J17" i="7"/>
  <c r="K12" i="7"/>
  <c r="J13" i="7"/>
  <c r="P3" i="1"/>
  <c r="R3" i="1"/>
  <c r="H22" i="2" s="1"/>
  <c r="Q3" i="1"/>
  <c r="T1" i="10" l="1"/>
  <c r="A4" i="9"/>
  <c r="K7" i="7"/>
  <c r="K8" i="7" s="1"/>
  <c r="K23" i="7"/>
  <c r="L22" i="7"/>
  <c r="K17" i="7"/>
  <c r="J18" i="7"/>
  <c r="K13" i="7"/>
  <c r="L12" i="7"/>
  <c r="S3" i="1"/>
  <c r="U1" i="10" l="1"/>
  <c r="L7" i="7"/>
  <c r="L8" i="7" s="1"/>
  <c r="L23" i="7"/>
  <c r="M22" i="7"/>
  <c r="L17" i="7"/>
  <c r="K18" i="7"/>
  <c r="L13" i="7"/>
  <c r="M12" i="7"/>
  <c r="G22" i="2"/>
  <c r="V1" i="10" l="1"/>
  <c r="M7" i="7"/>
  <c r="M8" i="7" s="1"/>
  <c r="N22" i="7"/>
  <c r="M23" i="7"/>
  <c r="L18" i="7"/>
  <c r="M17" i="7"/>
  <c r="N12" i="7"/>
  <c r="M13" i="7"/>
  <c r="W1" i="10" l="1"/>
  <c r="V4" i="10"/>
  <c r="N7" i="7"/>
  <c r="N8" i="7" s="1"/>
  <c r="O22" i="7"/>
  <c r="N23" i="7"/>
  <c r="M18" i="7"/>
  <c r="N17" i="7"/>
  <c r="O12" i="7"/>
  <c r="N13" i="7"/>
  <c r="X1" i="10" l="1"/>
  <c r="O7" i="7"/>
  <c r="O8" i="7" s="1"/>
  <c r="P22" i="7"/>
  <c r="O23" i="7"/>
  <c r="O17" i="7"/>
  <c r="N18" i="7"/>
  <c r="O13" i="7"/>
  <c r="P12" i="7"/>
  <c r="Y1" i="10" l="1"/>
  <c r="P7" i="7"/>
  <c r="P8" i="7" s="1"/>
  <c r="P23" i="7"/>
  <c r="Q22" i="7"/>
  <c r="P17" i="7"/>
  <c r="O18" i="7"/>
  <c r="P13" i="7"/>
  <c r="Q12" i="7"/>
  <c r="Z1" i="10" l="1"/>
  <c r="Q7" i="7"/>
  <c r="Q8" i="7" s="1"/>
  <c r="Q23" i="7"/>
  <c r="R22" i="7"/>
  <c r="P18" i="7"/>
  <c r="Q17" i="7"/>
  <c r="R12" i="7"/>
  <c r="Q13" i="7"/>
  <c r="Z4" i="10" l="1"/>
  <c r="AA1" i="10"/>
  <c r="R7" i="7"/>
  <c r="R8" i="7" s="1"/>
  <c r="S22" i="7"/>
  <c r="R23" i="7"/>
  <c r="Q18" i="7"/>
  <c r="R17" i="7"/>
  <c r="S12" i="7"/>
  <c r="R13" i="7"/>
  <c r="AB1" i="10" l="1"/>
  <c r="S7" i="7"/>
  <c r="S8" i="7" s="1"/>
  <c r="T22" i="7"/>
  <c r="S23" i="7"/>
  <c r="S17" i="7"/>
  <c r="R18" i="7"/>
  <c r="S13" i="7"/>
  <c r="T12" i="7"/>
  <c r="AC1" i="10" l="1"/>
  <c r="AD1" i="10" s="1"/>
  <c r="AE1" i="10" s="1"/>
  <c r="AF1" i="10" s="1"/>
  <c r="AG1" i="10" s="1"/>
  <c r="AH1" i="10" s="1"/>
  <c r="AI1" i="10" s="1"/>
  <c r="AJ1" i="10" s="1"/>
  <c r="AK1" i="10" s="1"/>
  <c r="AL1" i="10" s="1"/>
  <c r="AM1" i="10" s="1"/>
  <c r="AN1" i="10" s="1"/>
  <c r="AO1" i="10" s="1"/>
  <c r="AP1" i="10" s="1"/>
  <c r="AQ1" i="10" s="1"/>
  <c r="T7" i="7"/>
  <c r="T8" i="7" s="1"/>
  <c r="T23" i="7"/>
  <c r="U22" i="7"/>
  <c r="T17" i="7"/>
  <c r="S18" i="7"/>
  <c r="T13" i="7"/>
  <c r="U12" i="7"/>
  <c r="AQ4" i="10" l="1"/>
  <c r="AR1" i="10"/>
  <c r="AS1" i="10" s="1"/>
  <c r="AT1" i="10" s="1"/>
  <c r="AU1" i="10" s="1"/>
  <c r="AV1" i="10" s="1"/>
  <c r="AW1" i="10" s="1"/>
  <c r="AX1" i="10" s="1"/>
  <c r="AY1" i="10" s="1"/>
  <c r="AZ1" i="10" s="1"/>
  <c r="U7" i="7"/>
  <c r="U8" i="7" s="1"/>
  <c r="U23" i="7"/>
  <c r="V22" i="7"/>
  <c r="T18" i="7"/>
  <c r="U17" i="7"/>
  <c r="V12" i="7"/>
  <c r="U13" i="7"/>
  <c r="BA1" i="10" l="1"/>
  <c r="V7" i="7"/>
  <c r="V8" i="7" s="1"/>
  <c r="D2" i="10"/>
  <c r="W22" i="7"/>
  <c r="V23" i="7"/>
  <c r="U18" i="7"/>
  <c r="V17" i="7"/>
  <c r="W12" i="7"/>
  <c r="V13" i="7"/>
  <c r="BB1" i="10" l="1"/>
  <c r="D3" i="10"/>
  <c r="D4" i="10" s="1"/>
  <c r="W7" i="7"/>
  <c r="W8" i="7" s="1"/>
  <c r="E2" i="10"/>
  <c r="W23" i="7"/>
  <c r="X22" i="7"/>
  <c r="W17" i="7"/>
  <c r="V18" i="7"/>
  <c r="W13" i="7"/>
  <c r="X12" i="7"/>
  <c r="BC1" i="10" l="1"/>
  <c r="E3" i="10"/>
  <c r="E4" i="10" s="1"/>
  <c r="X7" i="7"/>
  <c r="X8" i="7" s="1"/>
  <c r="F2" i="10"/>
  <c r="X23" i="7"/>
  <c r="Y22" i="7"/>
  <c r="W18" i="7"/>
  <c r="X17" i="7"/>
  <c r="X13" i="7"/>
  <c r="Y12" i="7"/>
  <c r="BD1" i="10" l="1"/>
  <c r="F3" i="10"/>
  <c r="F4" i="10" s="1"/>
  <c r="Y7" i="7"/>
  <c r="Y8" i="7" s="1"/>
  <c r="G2" i="10"/>
  <c r="Z22" i="7"/>
  <c r="Y23" i="7"/>
  <c r="X18" i="7"/>
  <c r="Y17" i="7"/>
  <c r="Z12" i="7"/>
  <c r="Y13" i="7"/>
  <c r="BE1" i="10" l="1"/>
  <c r="G3" i="10"/>
  <c r="G4" i="10" s="1"/>
  <c r="Z7" i="7"/>
  <c r="Z8" i="7" s="1"/>
  <c r="AA22" i="7"/>
  <c r="Z23" i="7"/>
  <c r="Y18" i="7"/>
  <c r="Z17" i="7"/>
  <c r="AA12" i="7"/>
  <c r="Z13" i="7"/>
  <c r="BF1" i="10" l="1"/>
  <c r="AA7" i="7"/>
  <c r="AA8" i="7" s="1"/>
  <c r="H2" i="10"/>
  <c r="I2" i="10"/>
  <c r="AB22" i="7"/>
  <c r="AA23" i="7"/>
  <c r="AA17" i="7"/>
  <c r="Z18" i="7"/>
  <c r="AA13" i="7"/>
  <c r="AB12" i="7"/>
  <c r="BG1" i="10" l="1"/>
  <c r="I3" i="10"/>
  <c r="I4" i="10" s="1"/>
  <c r="H3" i="10"/>
  <c r="H4" i="10" s="1"/>
  <c r="AB7" i="7"/>
  <c r="AB8" i="7" s="1"/>
  <c r="J2" i="10"/>
  <c r="AB23" i="7"/>
  <c r="AC22" i="7"/>
  <c r="AB17" i="7"/>
  <c r="AA18" i="7"/>
  <c r="AB13" i="7"/>
  <c r="AC12" i="7"/>
  <c r="BH1" i="10" l="1"/>
  <c r="J3" i="10"/>
  <c r="J4" i="10" s="1"/>
  <c r="AC7" i="7"/>
  <c r="AC8" i="7" s="1"/>
  <c r="K2" i="10"/>
  <c r="AC23" i="7"/>
  <c r="AD22" i="7"/>
  <c r="AB18" i="7"/>
  <c r="AC17" i="7"/>
  <c r="AD12" i="7"/>
  <c r="AC13" i="7"/>
  <c r="BI1" i="10" l="1"/>
  <c r="K3" i="10"/>
  <c r="K4" i="10" s="1"/>
  <c r="AD7" i="7"/>
  <c r="AD8" i="7" s="1"/>
  <c r="L2" i="10"/>
  <c r="AE22" i="7"/>
  <c r="AF22" i="7" s="1"/>
  <c r="AF23" i="7" s="1"/>
  <c r="AD23" i="7"/>
  <c r="AC18" i="7"/>
  <c r="AD17" i="7"/>
  <c r="AE12" i="7"/>
  <c r="AF12" i="7" s="1"/>
  <c r="AF13" i="7" s="1"/>
  <c r="AD13" i="7"/>
  <c r="BJ1" i="10" l="1"/>
  <c r="L3" i="10"/>
  <c r="L4" i="10" s="1"/>
  <c r="AE7" i="7"/>
  <c r="AE8" i="7" s="1"/>
  <c r="M2" i="10"/>
  <c r="AE23" i="7"/>
  <c r="AE17" i="7"/>
  <c r="AD18" i="7"/>
  <c r="AE13" i="7"/>
  <c r="BK1" i="10" l="1"/>
  <c r="M3" i="10"/>
  <c r="M4" i="10" s="1"/>
  <c r="N2" i="10"/>
  <c r="AE18" i="7"/>
  <c r="BL1" i="10" l="1"/>
  <c r="N3" i="10"/>
  <c r="N4" i="10" s="1"/>
  <c r="O2" i="10"/>
  <c r="BM1" i="10" l="1"/>
  <c r="O3" i="10"/>
  <c r="O4" i="10" s="1"/>
  <c r="P2" i="10"/>
  <c r="BN1" i="10" l="1"/>
  <c r="P3" i="10"/>
  <c r="P4" i="10" s="1"/>
  <c r="Q2" i="10"/>
  <c r="BO1" i="10" l="1"/>
  <c r="BO4" i="10" s="1"/>
  <c r="Q3" i="10"/>
  <c r="Q4" i="10" s="1"/>
  <c r="R2" i="10"/>
  <c r="BP1" i="10" l="1"/>
  <c r="R3" i="10"/>
  <c r="R4" i="10" s="1"/>
  <c r="S2" i="10"/>
  <c r="BQ1" i="10" l="1"/>
  <c r="S3" i="10"/>
  <c r="S4" i="10" s="1"/>
  <c r="T2" i="10"/>
  <c r="BR1" i="10" l="1"/>
  <c r="T3" i="10"/>
  <c r="T4" i="10" s="1"/>
  <c r="U2" i="10"/>
  <c r="BS1" i="10" l="1"/>
  <c r="U3" i="10"/>
  <c r="U4" i="10" s="1"/>
  <c r="V2" i="10"/>
  <c r="BT1" i="10" l="1"/>
  <c r="W2" i="10"/>
  <c r="BU1" i="10" l="1"/>
  <c r="W3" i="10"/>
  <c r="W4" i="10" s="1"/>
  <c r="X2" i="10"/>
  <c r="BV1" i="10" l="1"/>
  <c r="X3" i="10"/>
  <c r="X4" i="10" s="1"/>
  <c r="Y2" i="10"/>
  <c r="BW1" i="10" l="1"/>
  <c r="Y3" i="10"/>
  <c r="Y4" i="10" s="1"/>
  <c r="Z2" i="10"/>
  <c r="BX1" i="10" l="1"/>
  <c r="AA2" i="10"/>
  <c r="BX2" i="10" l="1"/>
  <c r="BX3" i="10" s="1"/>
  <c r="BX4" i="10" s="1"/>
  <c r="BY1" i="10"/>
  <c r="AA3" i="10"/>
  <c r="AA4" i="10" s="1"/>
  <c r="AB2" i="10"/>
  <c r="BZ1" i="10" l="1"/>
  <c r="BY2" i="10"/>
  <c r="BY3" i="10" s="1"/>
  <c r="BY4" i="10" s="1"/>
  <c r="AB3" i="10"/>
  <c r="AB4" i="10" s="1"/>
  <c r="AC2" i="10"/>
  <c r="CA1" i="10" l="1"/>
  <c r="BZ2" i="10"/>
  <c r="BZ3" i="10" s="1"/>
  <c r="BZ4" i="10" s="1"/>
  <c r="AC3" i="10"/>
  <c r="AC4" i="10" s="1"/>
  <c r="AD2" i="10"/>
  <c r="CA2" i="10" l="1"/>
  <c r="CA3" i="10" s="1"/>
  <c r="CA4" i="10" s="1"/>
  <c r="CB1" i="10"/>
  <c r="AD3" i="10"/>
  <c r="AD4" i="10" s="1"/>
  <c r="AE2" i="10"/>
  <c r="CB2" i="10" l="1"/>
  <c r="CB3" i="10" s="1"/>
  <c r="CB4" i="10" s="1"/>
  <c r="CC1" i="10"/>
  <c r="AE3" i="10"/>
  <c r="AE4" i="10" s="1"/>
  <c r="AF2" i="10"/>
  <c r="CD1" i="10" l="1"/>
  <c r="CC2" i="10"/>
  <c r="CC3" i="10" s="1"/>
  <c r="CC4" i="10" s="1"/>
  <c r="AF3" i="10"/>
  <c r="AF4" i="10" s="1"/>
  <c r="AG2" i="10"/>
  <c r="CE1" i="10" l="1"/>
  <c r="CD2" i="10"/>
  <c r="CD3" i="10" s="1"/>
  <c r="CD4" i="10" s="1"/>
  <c r="AG3" i="10"/>
  <c r="AG4" i="10" s="1"/>
  <c r="AH2" i="10"/>
  <c r="AH3" i="10" s="1"/>
  <c r="AH4" i="10" s="1"/>
  <c r="CF1" i="10" l="1"/>
  <c r="CE2" i="10"/>
  <c r="CE3" i="10" s="1"/>
  <c r="CE4" i="10" s="1"/>
  <c r="AI2" i="10"/>
  <c r="AI3" i="10" s="1"/>
  <c r="AI4" i="10" s="1"/>
  <c r="CG1" i="10" l="1"/>
  <c r="CF2" i="10"/>
  <c r="CF3" i="10" s="1"/>
  <c r="CF4" i="10" s="1"/>
  <c r="AJ2" i="10"/>
  <c r="AJ3" i="10" s="1"/>
  <c r="AJ4" i="10" s="1"/>
  <c r="CH1" i="10" l="1"/>
  <c r="CG2" i="10"/>
  <c r="CG3" i="10" s="1"/>
  <c r="CG4" i="10" s="1"/>
  <c r="AK2" i="10"/>
  <c r="AK3" i="10" s="1"/>
  <c r="AK4" i="10" s="1"/>
  <c r="CH2" i="10" l="1"/>
  <c r="CH3" i="10" s="1"/>
  <c r="CH4" i="10" s="1"/>
  <c r="CI1" i="10"/>
  <c r="AL2" i="10"/>
  <c r="AL3" i="10" s="1"/>
  <c r="AL4" i="10" s="1"/>
  <c r="CI4" i="10" l="1"/>
  <c r="CI2" i="10"/>
  <c r="CI3" i="10" s="1"/>
  <c r="CJ1" i="10"/>
  <c r="AM2" i="10"/>
  <c r="AM3" i="10" s="1"/>
  <c r="AM4" i="10" s="1"/>
  <c r="CJ2" i="10" l="1"/>
  <c r="CJ3" i="10" s="1"/>
  <c r="CJ4" i="10" s="1"/>
  <c r="CK1" i="10"/>
  <c r="AN2" i="10"/>
  <c r="AN3" i="10" s="1"/>
  <c r="AN4" i="10" s="1"/>
  <c r="CK2" i="10" l="1"/>
  <c r="CK3" i="10" s="1"/>
  <c r="CK4" i="10" s="1"/>
  <c r="CL1" i="10"/>
  <c r="AO2" i="10"/>
  <c r="AO3" i="10" s="1"/>
  <c r="AO4" i="10" s="1"/>
  <c r="CL2" i="10" l="1"/>
  <c r="CL3" i="10" s="1"/>
  <c r="CL4" i="10" s="1"/>
  <c r="CM1" i="10"/>
  <c r="AP2" i="10"/>
  <c r="AP3" i="10" s="1"/>
  <c r="AP4" i="10" s="1"/>
  <c r="CM2" i="10" l="1"/>
  <c r="CM3" i="10" s="1"/>
  <c r="CM4" i="10" s="1"/>
  <c r="CN1" i="10"/>
  <c r="AQ2" i="10"/>
  <c r="CO1" i="10" l="1"/>
  <c r="CN2" i="10"/>
  <c r="CN3" i="10" s="1"/>
  <c r="CN4" i="10" s="1"/>
  <c r="AR2" i="10"/>
  <c r="AR3" i="10" s="1"/>
  <c r="AR4" i="10" s="1"/>
  <c r="CO2" i="10" l="1"/>
  <c r="CO3" i="10" s="1"/>
  <c r="CO4" i="10" s="1"/>
  <c r="CP1" i="10"/>
  <c r="AS2" i="10"/>
  <c r="AS3" i="10" s="1"/>
  <c r="AS4" i="10" s="1"/>
  <c r="CP2" i="10" l="1"/>
  <c r="CP3" i="10" s="1"/>
  <c r="CP4" i="10" s="1"/>
  <c r="AT2" i="10"/>
  <c r="AT3" i="10" s="1"/>
  <c r="AT4" i="10" s="1"/>
  <c r="AU2" i="10" l="1"/>
  <c r="AU3" i="10" s="1"/>
  <c r="AU4" i="10" s="1"/>
  <c r="AV2" i="10" l="1"/>
  <c r="AV3" i="10" s="1"/>
  <c r="AV4" i="10" s="1"/>
  <c r="AW2" i="10" l="1"/>
  <c r="AW3" i="10" s="1"/>
  <c r="AW4" i="10" s="1"/>
  <c r="AX2" i="10" l="1"/>
  <c r="AX3" i="10" s="1"/>
  <c r="AX4" i="10" s="1"/>
  <c r="AY2" i="10" l="1"/>
  <c r="AY3" i="10" s="1"/>
  <c r="AY4" i="10" s="1"/>
  <c r="AZ2" i="10" l="1"/>
  <c r="AZ3" i="10" s="1"/>
  <c r="AZ4" i="10" s="1"/>
  <c r="BA2" i="10" l="1"/>
  <c r="BA3" i="10" s="1"/>
  <c r="BA4" i="10" s="1"/>
  <c r="BB2" i="10" l="1"/>
  <c r="BB3" i="10" s="1"/>
  <c r="BB4" i="10" s="1"/>
  <c r="BC2" i="10" l="1"/>
  <c r="BC3" i="10" s="1"/>
  <c r="BC4" i="10" s="1"/>
  <c r="BD2" i="10" l="1"/>
  <c r="BD3" i="10" s="1"/>
  <c r="BD4" i="10" s="1"/>
  <c r="BE2" i="10" l="1"/>
  <c r="BE3" i="10" s="1"/>
  <c r="BE4" i="10" s="1"/>
  <c r="BF2" i="10" l="1"/>
  <c r="BF3" i="10" s="1"/>
  <c r="BF4" i="10" s="1"/>
  <c r="BG2" i="10" l="1"/>
  <c r="BG3" i="10" s="1"/>
  <c r="BG4" i="10" s="1"/>
  <c r="BH2" i="10" l="1"/>
  <c r="BH3" i="10" s="1"/>
  <c r="BH4" i="10" s="1"/>
  <c r="BI2" i="10" l="1"/>
  <c r="BI3" i="10" s="1"/>
  <c r="BI4" i="10" s="1"/>
  <c r="BK2" i="10" l="1"/>
  <c r="BK3" i="10" s="1"/>
  <c r="BK4" i="10" s="1"/>
  <c r="BJ2" i="10"/>
  <c r="BJ3" i="10" s="1"/>
  <c r="BJ4" i="10" s="1"/>
  <c r="BL2" i="10" l="1"/>
  <c r="BL3" i="10" s="1"/>
  <c r="BL4" i="10" s="1"/>
  <c r="CQ2" i="10"/>
  <c r="CQ3" i="10" s="1"/>
  <c r="CQ4" i="10" s="1"/>
  <c r="BM2" i="10" l="1"/>
  <c r="BM3" i="10" s="1"/>
  <c r="BM4" i="10" s="1"/>
  <c r="CR2" i="10"/>
  <c r="CR3" i="10" s="1"/>
  <c r="CR4" i="10" s="1"/>
  <c r="BN2" i="10" l="1"/>
  <c r="BN3" i="10" s="1"/>
  <c r="BN4" i="10" s="1"/>
  <c r="CS2" i="10"/>
  <c r="CS3" i="10" s="1"/>
  <c r="CS4" i="10" s="1"/>
  <c r="BO2" i="10" l="1"/>
  <c r="BO3" i="10" s="1"/>
  <c r="CT2" i="10"/>
  <c r="CT3" i="10" s="1"/>
  <c r="CT4" i="10" s="1"/>
  <c r="BP2" i="10" l="1"/>
  <c r="BP3" i="10" s="1"/>
  <c r="BP4" i="10" s="1"/>
  <c r="CU2" i="10"/>
  <c r="CU3" i="10" s="1"/>
  <c r="CU4" i="10" s="1"/>
  <c r="BQ2" i="10" l="1"/>
  <c r="BQ3" i="10" s="1"/>
  <c r="BQ4" i="10" s="1"/>
  <c r="CV2" i="10"/>
  <c r="CV3" i="10" s="1"/>
  <c r="CV4" i="10" s="1"/>
  <c r="BR2" i="10" l="1"/>
  <c r="BR3" i="10" s="1"/>
  <c r="BR4" i="10" s="1"/>
  <c r="CW2" i="10"/>
  <c r="CW3" i="10" s="1"/>
  <c r="CW4" i="10" s="1"/>
  <c r="BS2" i="10" l="1"/>
  <c r="BS3" i="10" s="1"/>
  <c r="BS4" i="10" s="1"/>
  <c r="CY1" i="10"/>
  <c r="CX2" i="10"/>
  <c r="CX3" i="10" s="1"/>
  <c r="CX4" i="10" s="1"/>
  <c r="CZ1" i="10" l="1"/>
  <c r="BT2" i="10"/>
  <c r="BT3" i="10" s="1"/>
  <c r="BT4" i="10" s="1"/>
  <c r="CY2" i="10"/>
  <c r="CY3" i="10" s="1"/>
  <c r="CY4" i="10" s="1"/>
  <c r="DA1" i="10" l="1"/>
  <c r="BU2" i="10"/>
  <c r="BU3" i="10" s="1"/>
  <c r="BU4" i="10" s="1"/>
  <c r="CZ2" i="10"/>
  <c r="CZ3" i="10" s="1"/>
  <c r="CZ4" i="10" s="1"/>
  <c r="DB1" i="10" l="1"/>
  <c r="BV2" i="10"/>
  <c r="BV3" i="10" s="1"/>
  <c r="BV4" i="10" s="1"/>
  <c r="DA2" i="10"/>
  <c r="DA3" i="10" s="1"/>
  <c r="DA4" i="10" s="1"/>
  <c r="DC1" i="10" l="1"/>
  <c r="BW2" i="10"/>
  <c r="BW3" i="10" s="1"/>
  <c r="BW4" i="10" s="1"/>
  <c r="DB2" i="10"/>
  <c r="DB3" i="10" s="1"/>
  <c r="DB4" i="10" s="1"/>
  <c r="DD1" i="10" l="1"/>
  <c r="DC2" i="10"/>
  <c r="DC3" i="10" s="1"/>
  <c r="DC4" i="10" s="1"/>
  <c r="DE1" i="10" l="1"/>
  <c r="DD2" i="10"/>
  <c r="DD3" i="10" s="1"/>
  <c r="DD4" i="10" s="1"/>
  <c r="DF1" i="10" l="1"/>
  <c r="DE2" i="10"/>
  <c r="DE3" i="10" s="1"/>
  <c r="DE4" i="10" s="1"/>
  <c r="DG1" i="10" l="1"/>
  <c r="DF2" i="10"/>
  <c r="DF3" i="10" s="1"/>
  <c r="DF4" i="10" s="1"/>
  <c r="DH1" i="10" l="1"/>
  <c r="DG2" i="10"/>
  <c r="DG3" i="10" s="1"/>
  <c r="DG4" i="10" s="1"/>
  <c r="DI1" i="10" l="1"/>
  <c r="DH2" i="10"/>
  <c r="DH3" i="10" s="1"/>
  <c r="DH4" i="10" s="1"/>
  <c r="DJ1" i="10" l="1"/>
  <c r="DI2" i="10"/>
  <c r="DI3" i="10" s="1"/>
  <c r="DI4" i="10" s="1"/>
  <c r="DK1" i="10" l="1"/>
  <c r="DJ2" i="10"/>
  <c r="DJ3" i="10" s="1"/>
  <c r="DJ4" i="10" s="1"/>
  <c r="DL1" i="10" l="1"/>
  <c r="DK2" i="10"/>
  <c r="DK3" i="10" s="1"/>
  <c r="DK4" i="10" s="1"/>
  <c r="DM1" i="10" l="1"/>
  <c r="DL2" i="10"/>
  <c r="DL3" i="10" s="1"/>
  <c r="DL4" i="10" s="1"/>
  <c r="DM2" i="10" l="1"/>
  <c r="DM3" i="10" s="1"/>
  <c r="DM4" i="10" s="1"/>
</calcChain>
</file>

<file path=xl/comments1.xml><?xml version="1.0" encoding="utf-8"?>
<comments xmlns="http://schemas.openxmlformats.org/spreadsheetml/2006/main">
  <authors>
    <author>Windows ユーザー</author>
  </authors>
  <commentList>
    <comment ref="F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令和5年は「2023/1/8」または「R5/1/8」のように入力してください。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T4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必ず入力してください。</t>
        </r>
      </text>
    </comment>
  </commentList>
</comments>
</file>

<file path=xl/sharedStrings.xml><?xml version="1.0" encoding="utf-8"?>
<sst xmlns="http://schemas.openxmlformats.org/spreadsheetml/2006/main" count="1010" uniqueCount="463">
  <si>
    <t>浜田教育事務所ホームページ　https://www.pref.shimane.lg.jp/hamada_kyoiku/</t>
  </si>
  <si>
    <t>◇浜田教育事務所担当者へ…… 本調査書を電子データで１部提出</t>
  </si>
  <si>
    <t>研究指定・研究大会・発表などの名称</t>
  </si>
  <si>
    <t>期　日</t>
  </si>
  <si>
    <t>教科等</t>
  </si>
  <si>
    <t>希　望　日</t>
  </si>
  <si>
    <t>学年等</t>
  </si>
  <si>
    <t>備　考</t>
  </si>
  <si>
    <t>※市郡町教育研究会の部会等の授業公開と兼ねる場合は，その旨を「備考」欄に記入する。</t>
  </si>
  <si>
    <t>　　◆指導主事会等開催予定日</t>
  </si>
  <si>
    <t>備考</t>
  </si>
  <si>
    <t>（２）上記以外の学校</t>
  </si>
  <si>
    <t>　　◆生徒指導推進会等開催予定日</t>
  </si>
  <si>
    <t>障がい種別</t>
  </si>
  <si>
    <t>知</t>
  </si>
  <si>
    <t>自・情</t>
  </si>
  <si>
    <t>肢</t>
  </si>
  <si>
    <t>病</t>
  </si>
  <si>
    <t>視</t>
  </si>
  <si>
    <t>聴</t>
  </si>
  <si>
    <t>通級</t>
  </si>
  <si>
    <t>年度</t>
  </si>
  <si>
    <r>
      <t>学校訪問指導の内容を記入</t>
    </r>
    <r>
      <rPr>
        <sz val="10"/>
        <color rgb="FF000000"/>
        <rFont val="HG丸ｺﾞｼｯｸM-PRO"/>
        <family val="3"/>
        <charset val="128"/>
      </rPr>
      <t>（障がい種別，概要等）</t>
    </r>
  </si>
  <si>
    <t>※対象学級及び教室が複数ある場合は，複数日に分けて希望することもできる。</t>
  </si>
  <si>
    <t>◆指導主事会等開催予定日</t>
  </si>
  <si>
    <t>◆特別支援教育担当指導主事会等開催予定日</t>
  </si>
  <si>
    <t>学校名</t>
    <rPh sb="0" eb="3">
      <t>ガッコウメイ</t>
    </rPh>
    <phoneticPr fontId="15"/>
  </si>
  <si>
    <t>校長名</t>
    <rPh sb="0" eb="2">
      <t>コウチョウ</t>
    </rPh>
    <rPh sb="2" eb="3">
      <t>メイ</t>
    </rPh>
    <phoneticPr fontId="15"/>
  </si>
  <si>
    <t>印</t>
    <rPh sb="0" eb="1">
      <t>イン</t>
    </rPh>
    <phoneticPr fontId="15"/>
  </si>
  <si>
    <t>浜田</t>
    <rPh sb="0" eb="2">
      <t>ハマダ</t>
    </rPh>
    <phoneticPr fontId="1"/>
  </si>
  <si>
    <t>小学校</t>
    <rPh sb="0" eb="3">
      <t>ショウガッコウ</t>
    </rPh>
    <phoneticPr fontId="1"/>
  </si>
  <si>
    <t>原井</t>
  </si>
  <si>
    <t>雲雀丘</t>
  </si>
  <si>
    <t>松原</t>
  </si>
  <si>
    <t>石見</t>
  </si>
  <si>
    <t>美川</t>
  </si>
  <si>
    <t>周布</t>
  </si>
  <si>
    <t>長浜</t>
  </si>
  <si>
    <t>国府</t>
  </si>
  <si>
    <t>三階</t>
  </si>
  <si>
    <t>雲城</t>
  </si>
  <si>
    <t>今福</t>
  </si>
  <si>
    <t>波佐</t>
  </si>
  <si>
    <t>旭</t>
    <rPh sb="0" eb="1">
      <t>アサヒ</t>
    </rPh>
    <phoneticPr fontId="1"/>
  </si>
  <si>
    <t>弥栄</t>
  </si>
  <si>
    <t>三隅</t>
  </si>
  <si>
    <t>岡見</t>
  </si>
  <si>
    <t>大田</t>
    <rPh sb="0" eb="2">
      <t>オオダ</t>
    </rPh>
    <phoneticPr fontId="1"/>
  </si>
  <si>
    <t>大田</t>
  </si>
  <si>
    <t>長久</t>
  </si>
  <si>
    <t>五十猛</t>
  </si>
  <si>
    <t>静間</t>
  </si>
  <si>
    <t>鳥井</t>
  </si>
  <si>
    <t>久手</t>
  </si>
  <si>
    <t>朝波</t>
  </si>
  <si>
    <t>北三瓶</t>
  </si>
  <si>
    <t>志学</t>
  </si>
  <si>
    <t>池田</t>
  </si>
  <si>
    <t>川合</t>
  </si>
  <si>
    <t>久屋</t>
  </si>
  <si>
    <t>大森</t>
  </si>
  <si>
    <t>高山</t>
  </si>
  <si>
    <t>温泉津</t>
  </si>
  <si>
    <t>仁摩</t>
  </si>
  <si>
    <t>江津</t>
    <rPh sb="0" eb="2">
      <t>ゴウツ</t>
    </rPh>
    <phoneticPr fontId="1"/>
  </si>
  <si>
    <t>郷田</t>
  </si>
  <si>
    <t>渡津</t>
  </si>
  <si>
    <t>江津東</t>
  </si>
  <si>
    <t>川波</t>
  </si>
  <si>
    <t>津宮</t>
  </si>
  <si>
    <t>高角</t>
  </si>
  <si>
    <t>桜江</t>
  </si>
  <si>
    <t>川本</t>
    <rPh sb="0" eb="2">
      <t>カワモト</t>
    </rPh>
    <phoneticPr fontId="1"/>
  </si>
  <si>
    <t>川本</t>
  </si>
  <si>
    <t>美郷</t>
    <rPh sb="0" eb="2">
      <t>ミサト</t>
    </rPh>
    <phoneticPr fontId="1"/>
  </si>
  <si>
    <t>邑智</t>
  </si>
  <si>
    <t>大和</t>
  </si>
  <si>
    <t>邑南</t>
    <rPh sb="0" eb="2">
      <t>オオナン</t>
    </rPh>
    <phoneticPr fontId="1"/>
  </si>
  <si>
    <t>口羽</t>
  </si>
  <si>
    <t>阿須那</t>
  </si>
  <si>
    <t>高原</t>
  </si>
  <si>
    <t>瑞穂</t>
  </si>
  <si>
    <t>市木</t>
  </si>
  <si>
    <t>矢上</t>
  </si>
  <si>
    <t>日貫</t>
  </si>
  <si>
    <t>石見東</t>
  </si>
  <si>
    <t>中学校</t>
    <rPh sb="0" eb="3">
      <t>チュウガッコウ</t>
    </rPh>
    <phoneticPr fontId="1"/>
  </si>
  <si>
    <t>第一</t>
  </si>
  <si>
    <t>第二</t>
  </si>
  <si>
    <t>第三</t>
  </si>
  <si>
    <t>第四</t>
  </si>
  <si>
    <t>浜田東</t>
  </si>
  <si>
    <t>金城</t>
  </si>
  <si>
    <t>旭</t>
  </si>
  <si>
    <t>大田西</t>
    <rPh sb="0" eb="2">
      <t>オオタ</t>
    </rPh>
    <rPh sb="2" eb="3">
      <t>ニシ</t>
    </rPh>
    <phoneticPr fontId="1"/>
  </si>
  <si>
    <t>江津</t>
  </si>
  <si>
    <t>江東</t>
  </si>
  <si>
    <t>青陵</t>
  </si>
  <si>
    <t>羽須美</t>
  </si>
  <si>
    <t>市立</t>
    <rPh sb="0" eb="2">
      <t>シリツ</t>
    </rPh>
    <phoneticPr fontId="15"/>
  </si>
  <si>
    <t>町立</t>
    <rPh sb="0" eb="2">
      <t>チョウリツ</t>
    </rPh>
    <phoneticPr fontId="15"/>
  </si>
  <si>
    <t>Ⅰ　研究推進型学校訪問指導（継続型）</t>
  </si>
  <si>
    <t>Ⅱ　研究授業型学校訪問指導</t>
  </si>
  <si>
    <t>Ⅲ　生徒指導に関する学校訪問指導</t>
  </si>
  <si>
    <t>選択してください。</t>
    <rPh sb="0" eb="2">
      <t>センタク</t>
    </rPh>
    <phoneticPr fontId="15"/>
  </si>
  <si>
    <t>★本調査書を浜田教育事務所ホームページの「学校訪問指導」よりダウンロードし，必要事項を記入してください。</t>
    <phoneticPr fontId="15"/>
  </si>
  <si>
    <t>あり</t>
    <phoneticPr fontId="15"/>
  </si>
  <si>
    <t>なし</t>
    <phoneticPr fontId="15"/>
  </si>
  <si>
    <t>「あり」の場合は、次の表に名称、期日、教科等をご記入ください。</t>
    <rPh sb="5" eb="7">
      <t>バアイ</t>
    </rPh>
    <rPh sb="9" eb="10">
      <t>ツギ</t>
    </rPh>
    <rPh sb="11" eb="12">
      <t>ヒョウ</t>
    </rPh>
    <rPh sb="13" eb="15">
      <t>メイショウ</t>
    </rPh>
    <rPh sb="16" eb="18">
      <t>キジツ</t>
    </rPh>
    <rPh sb="19" eb="21">
      <t>キョウカ</t>
    </rPh>
    <rPh sb="21" eb="22">
      <t>トウ</t>
    </rPh>
    <rPh sb="24" eb="26">
      <t>キニュウ</t>
    </rPh>
    <phoneticPr fontId="15"/>
  </si>
  <si>
    <t xml:space="preserve">研究推進型学校訪問指導（継続型）の希望……… </t>
    <phoneticPr fontId="15"/>
  </si>
  <si>
    <t>研究授業型学校訪問指導の希望…………………</t>
    <phoneticPr fontId="15"/>
  </si>
  <si>
    <t>①</t>
  </si>
  <si>
    <t>①</t>
    <phoneticPr fontId="15"/>
  </si>
  <si>
    <t>学校名</t>
    <phoneticPr fontId="15"/>
  </si>
  <si>
    <t>曜日</t>
    <rPh sb="0" eb="2">
      <t>ヨウビ</t>
    </rPh>
    <phoneticPr fontId="15"/>
  </si>
  <si>
    <t>②</t>
  </si>
  <si>
    <t>②</t>
    <phoneticPr fontId="15"/>
  </si>
  <si>
    <t>③</t>
  </si>
  <si>
    <t>③</t>
    <phoneticPr fontId="15"/>
  </si>
  <si>
    <t>「あり」の場合は，ご希望をご記入ください。</t>
    <rPh sb="5" eb="7">
      <t>バアイ</t>
    </rPh>
    <rPh sb="10" eb="12">
      <t>キボウ</t>
    </rPh>
    <rPh sb="14" eb="16">
      <t>キニュウ</t>
    </rPh>
    <phoneticPr fontId="15"/>
  </si>
  <si>
    <t>　生徒指導に関する学校訪問指導の希望 ………</t>
    <phoneticPr fontId="15"/>
  </si>
  <si>
    <t>◆特別支援学級，通級指導教室の設置 …………………</t>
    <phoneticPr fontId="15"/>
  </si>
  <si>
    <t>「あり」の場合は，ご記入ください。</t>
    <phoneticPr fontId="15"/>
  </si>
  <si>
    <t>新任担当者に○印（※）</t>
    <phoneticPr fontId="15"/>
  </si>
  <si>
    <t>設置学級数
(通級は担当者数)</t>
    <phoneticPr fontId="15"/>
  </si>
  <si>
    <t>特別支援学級及び通級指導教室への過去の学校訪問指導の状況</t>
    <phoneticPr fontId="15"/>
  </si>
  <si>
    <t>選択</t>
    <rPh sb="0" eb="2">
      <t>センタク</t>
    </rPh>
    <phoneticPr fontId="15"/>
  </si>
  <si>
    <t xml:space="preserve">職務研修に係る学校訪問指導の希望……… </t>
    <phoneticPr fontId="15"/>
  </si>
  <si>
    <t>いる</t>
    <phoneticPr fontId="15"/>
  </si>
  <si>
    <t>いない</t>
    <phoneticPr fontId="15"/>
  </si>
  <si>
    <t>「いる」の場合は，ご希望をご記入ください。</t>
    <rPh sb="5" eb="7">
      <t>バアイ</t>
    </rPh>
    <rPh sb="10" eb="12">
      <t>キボウ</t>
    </rPh>
    <rPh sb="14" eb="16">
      <t>キニュウ</t>
    </rPh>
    <phoneticPr fontId="15"/>
  </si>
  <si>
    <t>対象</t>
    <rPh sb="0" eb="2">
      <t>タイショウ</t>
    </rPh>
    <phoneticPr fontId="15"/>
  </si>
  <si>
    <t>※以下の期日には学校訪問指導を実施することができない。</t>
    <phoneticPr fontId="15"/>
  </si>
  <si>
    <t>養護教諭</t>
    <rPh sb="0" eb="2">
      <t>ヨウゴ</t>
    </rPh>
    <rPh sb="2" eb="4">
      <t>キョウユ</t>
    </rPh>
    <phoneticPr fontId="15"/>
  </si>
  <si>
    <t>養護助教諭</t>
    <rPh sb="0" eb="2">
      <t>ヨウゴ</t>
    </rPh>
    <rPh sb="2" eb="5">
      <t>ジョキョウユ</t>
    </rPh>
    <phoneticPr fontId="15"/>
  </si>
  <si>
    <t>栄養教諭</t>
    <rPh sb="0" eb="2">
      <t>エイヨウ</t>
    </rPh>
    <rPh sb="2" eb="4">
      <t>キョウユ</t>
    </rPh>
    <phoneticPr fontId="15"/>
  </si>
  <si>
    <t>ー</t>
    <phoneticPr fontId="15"/>
  </si>
  <si>
    <t>時期</t>
    <rPh sb="0" eb="2">
      <t>ジキ</t>
    </rPh>
    <phoneticPr fontId="15"/>
  </si>
  <si>
    <t>内容</t>
    <rPh sb="0" eb="2">
      <t>ナイヨウ</t>
    </rPh>
    <phoneticPr fontId="15"/>
  </si>
  <si>
    <t>時間</t>
    <rPh sb="0" eb="2">
      <t>ジカン</t>
    </rPh>
    <phoneticPr fontId="15"/>
  </si>
  <si>
    <t>午前</t>
    <rPh sb="0" eb="2">
      <t>ゴゼン</t>
    </rPh>
    <phoneticPr fontId="15"/>
  </si>
  <si>
    <t>午後</t>
    <rPh sb="0" eb="2">
      <t>ゴゴ</t>
    </rPh>
    <phoneticPr fontId="15"/>
  </si>
  <si>
    <t>研究授業の概要，学校の課題，要望等</t>
    <phoneticPr fontId="15"/>
  </si>
  <si>
    <t>担当者名</t>
    <rPh sb="0" eb="3">
      <t>タントウシャ</t>
    </rPh>
    <rPh sb="3" eb="4">
      <t>メイ</t>
    </rPh>
    <phoneticPr fontId="15"/>
  </si>
  <si>
    <t>担当者氏名</t>
    <rPh sb="0" eb="2">
      <t>タントウ</t>
    </rPh>
    <phoneticPr fontId="15"/>
  </si>
  <si>
    <t>研究会等の有無</t>
    <rPh sb="0" eb="3">
      <t>ケンキュウカイ</t>
    </rPh>
    <rPh sb="3" eb="4">
      <t>トウ</t>
    </rPh>
    <rPh sb="5" eb="7">
      <t>ウム</t>
    </rPh>
    <phoneticPr fontId="15"/>
  </si>
  <si>
    <t>大会名①</t>
    <rPh sb="0" eb="2">
      <t>タイカイ</t>
    </rPh>
    <rPh sb="2" eb="3">
      <t>メイ</t>
    </rPh>
    <phoneticPr fontId="15"/>
  </si>
  <si>
    <t>期日①</t>
    <rPh sb="0" eb="2">
      <t>キジツ</t>
    </rPh>
    <phoneticPr fontId="15"/>
  </si>
  <si>
    <t>教科①</t>
    <rPh sb="0" eb="2">
      <t>キョウカ</t>
    </rPh>
    <phoneticPr fontId="15"/>
  </si>
  <si>
    <t>大会名②</t>
    <rPh sb="0" eb="2">
      <t>タイカイ</t>
    </rPh>
    <rPh sb="2" eb="3">
      <t>メイ</t>
    </rPh>
    <phoneticPr fontId="15"/>
  </si>
  <si>
    <t>期日②</t>
    <rPh sb="0" eb="2">
      <t>キジツ</t>
    </rPh>
    <phoneticPr fontId="15"/>
  </si>
  <si>
    <t>教科②</t>
    <rPh sb="0" eb="2">
      <t>キョウカ</t>
    </rPh>
    <phoneticPr fontId="15"/>
  </si>
  <si>
    <t>大会名③</t>
    <rPh sb="0" eb="2">
      <t>タイカイ</t>
    </rPh>
    <rPh sb="2" eb="3">
      <t>メイ</t>
    </rPh>
    <phoneticPr fontId="15"/>
  </si>
  <si>
    <t>期日③</t>
    <rPh sb="0" eb="2">
      <t>キジツ</t>
    </rPh>
    <phoneticPr fontId="15"/>
  </si>
  <si>
    <t>教科③</t>
    <rPh sb="0" eb="2">
      <t>キョウカ</t>
    </rPh>
    <phoneticPr fontId="15"/>
  </si>
  <si>
    <t>継続訪問の有無</t>
    <rPh sb="0" eb="2">
      <t>ケイゾク</t>
    </rPh>
    <rPh sb="2" eb="4">
      <t>ホウモン</t>
    </rPh>
    <rPh sb="5" eb="7">
      <t>ウム</t>
    </rPh>
    <phoneticPr fontId="15"/>
  </si>
  <si>
    <t>期日１-①</t>
    <rPh sb="0" eb="2">
      <t>キジツ</t>
    </rPh>
    <phoneticPr fontId="15"/>
  </si>
  <si>
    <t>期日１-②</t>
    <rPh sb="0" eb="2">
      <t>キジツ</t>
    </rPh>
    <phoneticPr fontId="15"/>
  </si>
  <si>
    <t>期日１-③</t>
    <rPh sb="0" eb="2">
      <t>キジツ</t>
    </rPh>
    <phoneticPr fontId="15"/>
  </si>
  <si>
    <t>教科１</t>
    <rPh sb="0" eb="2">
      <t>キョウカ</t>
    </rPh>
    <phoneticPr fontId="15"/>
  </si>
  <si>
    <t>学年１</t>
    <rPh sb="0" eb="2">
      <t>ガクネン</t>
    </rPh>
    <phoneticPr fontId="15"/>
  </si>
  <si>
    <t>期日2-②</t>
    <rPh sb="0" eb="2">
      <t>キジツ</t>
    </rPh>
    <phoneticPr fontId="15"/>
  </si>
  <si>
    <t>期日2-③</t>
    <rPh sb="0" eb="2">
      <t>キジツ</t>
    </rPh>
    <phoneticPr fontId="15"/>
  </si>
  <si>
    <t>教科2</t>
    <rPh sb="0" eb="2">
      <t>キョウカ</t>
    </rPh>
    <phoneticPr fontId="15"/>
  </si>
  <si>
    <t>学年2</t>
    <rPh sb="0" eb="2">
      <t>ガクネン</t>
    </rPh>
    <phoneticPr fontId="15"/>
  </si>
  <si>
    <t>期日2-①</t>
    <rPh sb="0" eb="2">
      <t>キジツ</t>
    </rPh>
    <phoneticPr fontId="15"/>
  </si>
  <si>
    <t>訪問の有無</t>
    <rPh sb="0" eb="2">
      <t>ホウモン</t>
    </rPh>
    <rPh sb="3" eb="5">
      <t>ウム</t>
    </rPh>
    <phoneticPr fontId="15"/>
  </si>
  <si>
    <t>研究型学校訪問</t>
    <rPh sb="3" eb="5">
      <t>ガッコウ</t>
    </rPh>
    <rPh sb="5" eb="7">
      <t>ホウモン</t>
    </rPh>
    <phoneticPr fontId="15"/>
  </si>
  <si>
    <t>継続型</t>
    <rPh sb="0" eb="2">
      <t>ケイゾク</t>
    </rPh>
    <rPh sb="2" eb="3">
      <t>ガタ</t>
    </rPh>
    <phoneticPr fontId="15"/>
  </si>
  <si>
    <t>研究大会等</t>
    <rPh sb="0" eb="2">
      <t>ケンキュウ</t>
    </rPh>
    <rPh sb="2" eb="4">
      <t>タイカイ</t>
    </rPh>
    <rPh sb="4" eb="5">
      <t>トウ</t>
    </rPh>
    <phoneticPr fontId="15"/>
  </si>
  <si>
    <t>希望の有無</t>
    <rPh sb="0" eb="2">
      <t>キボウ</t>
    </rPh>
    <rPh sb="3" eb="5">
      <t>ウム</t>
    </rPh>
    <phoneticPr fontId="15"/>
  </si>
  <si>
    <t>生徒指導</t>
    <rPh sb="0" eb="2">
      <t>セイト</t>
    </rPh>
    <rPh sb="2" eb="4">
      <t>シドウ</t>
    </rPh>
    <phoneticPr fontId="15"/>
  </si>
  <si>
    <t>悉皆期日１-①</t>
    <rPh sb="0" eb="2">
      <t>シッカイ</t>
    </rPh>
    <rPh sb="2" eb="4">
      <t>キジツ</t>
    </rPh>
    <phoneticPr fontId="15"/>
  </si>
  <si>
    <t>悉皆期日１-②</t>
    <rPh sb="2" eb="4">
      <t>キジツ</t>
    </rPh>
    <phoneticPr fontId="15"/>
  </si>
  <si>
    <t>悉皆期日１-③</t>
    <rPh sb="2" eb="4">
      <t>キジツ</t>
    </rPh>
    <phoneticPr fontId="15"/>
  </si>
  <si>
    <t>特別支援</t>
    <rPh sb="0" eb="2">
      <t>トクベツ</t>
    </rPh>
    <rPh sb="2" eb="4">
      <t>シエン</t>
    </rPh>
    <phoneticPr fontId="15"/>
  </si>
  <si>
    <t>新任の有無</t>
    <rPh sb="0" eb="2">
      <t>シンニン</t>
    </rPh>
    <rPh sb="3" eb="5">
      <t>ウム</t>
    </rPh>
    <phoneticPr fontId="15"/>
  </si>
  <si>
    <t>特別な支援のための非常勤講師配置事業（にこにこサポート事業）に係る学校訪問　日程調整票</t>
    <rPh sb="0" eb="2">
      <t>トクベツ</t>
    </rPh>
    <rPh sb="3" eb="5">
      <t>シエン</t>
    </rPh>
    <rPh sb="9" eb="12">
      <t>ヒジョウキン</t>
    </rPh>
    <rPh sb="12" eb="14">
      <t>コウシ</t>
    </rPh>
    <rPh sb="14" eb="16">
      <t>ハイチ</t>
    </rPh>
    <rPh sb="16" eb="18">
      <t>ジギョウ</t>
    </rPh>
    <rPh sb="27" eb="29">
      <t>ジギョウ</t>
    </rPh>
    <rPh sb="31" eb="32">
      <t>カカ</t>
    </rPh>
    <rPh sb="33" eb="35">
      <t>ガッコウ</t>
    </rPh>
    <rPh sb="35" eb="37">
      <t>ホウモン</t>
    </rPh>
    <rPh sb="38" eb="40">
      <t>ニッテイ</t>
    </rPh>
    <rPh sb="40" eb="42">
      <t>チョウセイ</t>
    </rPh>
    <rPh sb="42" eb="43">
      <t>ヒョウ</t>
    </rPh>
    <phoneticPr fontId="15"/>
  </si>
  <si>
    <t>担当者名</t>
    <rPh sb="0" eb="4">
      <t>タントウシャメイ</t>
    </rPh>
    <phoneticPr fontId="15"/>
  </si>
  <si>
    <t>日</t>
    <rPh sb="0" eb="1">
      <t>ヒ</t>
    </rPh>
    <phoneticPr fontId="15"/>
  </si>
  <si>
    <t>曜</t>
    <rPh sb="0" eb="1">
      <t>ヨウ</t>
    </rPh>
    <phoneticPr fontId="15"/>
  </si>
  <si>
    <t>ジャンプ</t>
    <phoneticPr fontId="15"/>
  </si>
  <si>
    <t>時間１-①</t>
    <rPh sb="0" eb="2">
      <t>ジカン</t>
    </rPh>
    <phoneticPr fontId="15"/>
  </si>
  <si>
    <t>時間１-②</t>
    <rPh sb="0" eb="2">
      <t>ジカン</t>
    </rPh>
    <phoneticPr fontId="15"/>
  </si>
  <si>
    <t>時間１-③</t>
    <rPh sb="0" eb="2">
      <t>ジカン</t>
    </rPh>
    <phoneticPr fontId="15"/>
  </si>
  <si>
    <t>時間2-①</t>
    <rPh sb="0" eb="2">
      <t>ジカン</t>
    </rPh>
    <phoneticPr fontId="15"/>
  </si>
  <si>
    <t>時間2-②</t>
    <rPh sb="0" eb="2">
      <t>ジカン</t>
    </rPh>
    <phoneticPr fontId="15"/>
  </si>
  <si>
    <t>時間2-③</t>
    <rPh sb="0" eb="2">
      <t>ジカン</t>
    </rPh>
    <phoneticPr fontId="15"/>
  </si>
  <si>
    <t>初任者の有無</t>
    <rPh sb="0" eb="3">
      <t>ショニンシャ</t>
    </rPh>
    <rPh sb="4" eb="6">
      <t>ウム</t>
    </rPh>
    <phoneticPr fontId="15"/>
  </si>
  <si>
    <t>氏名１</t>
    <rPh sb="0" eb="2">
      <t>シメイ</t>
    </rPh>
    <phoneticPr fontId="15"/>
  </si>
  <si>
    <t>氏名２</t>
    <rPh sb="0" eb="2">
      <t>シメイ</t>
    </rPh>
    <phoneticPr fontId="15"/>
  </si>
  <si>
    <t>氏名３</t>
    <rPh sb="0" eb="2">
      <t>シメイ</t>
    </rPh>
    <phoneticPr fontId="15"/>
  </si>
  <si>
    <t>教科等１</t>
    <rPh sb="0" eb="2">
      <t>キョウカ</t>
    </rPh>
    <rPh sb="2" eb="3">
      <t>トウ</t>
    </rPh>
    <phoneticPr fontId="15"/>
  </si>
  <si>
    <t>教科等２</t>
    <rPh sb="0" eb="2">
      <t>キョウカ</t>
    </rPh>
    <rPh sb="2" eb="3">
      <t>トウ</t>
    </rPh>
    <phoneticPr fontId="15"/>
  </si>
  <si>
    <t>教科等３</t>
    <rPh sb="0" eb="2">
      <t>キョウカ</t>
    </rPh>
    <rPh sb="2" eb="3">
      <t>トウ</t>
    </rPh>
    <phoneticPr fontId="15"/>
  </si>
  <si>
    <t>学年等１</t>
    <rPh sb="0" eb="2">
      <t>ガクネン</t>
    </rPh>
    <rPh sb="2" eb="3">
      <t>トウ</t>
    </rPh>
    <phoneticPr fontId="15"/>
  </si>
  <si>
    <t>学年等２</t>
    <rPh sb="0" eb="2">
      <t>ガクネン</t>
    </rPh>
    <rPh sb="2" eb="3">
      <t>トウ</t>
    </rPh>
    <phoneticPr fontId="15"/>
  </si>
  <si>
    <t>学年等３</t>
    <rPh sb="0" eb="2">
      <t>ガクネン</t>
    </rPh>
    <rPh sb="2" eb="3">
      <t>トウ</t>
    </rPh>
    <phoneticPr fontId="15"/>
  </si>
  <si>
    <t>6年目研修</t>
    <rPh sb="1" eb="3">
      <t>ネンメ</t>
    </rPh>
    <rPh sb="3" eb="5">
      <t>ケンシュウ</t>
    </rPh>
    <phoneticPr fontId="15"/>
  </si>
  <si>
    <t>6年目研修者の有無</t>
    <rPh sb="1" eb="3">
      <t>ネンメ</t>
    </rPh>
    <rPh sb="3" eb="5">
      <t>ケンシュウ</t>
    </rPh>
    <rPh sb="5" eb="6">
      <t>シャ</t>
    </rPh>
    <rPh sb="7" eb="9">
      <t>ウム</t>
    </rPh>
    <phoneticPr fontId="15"/>
  </si>
  <si>
    <t>中堅研研修者の有無</t>
    <rPh sb="0" eb="2">
      <t>チュウケン</t>
    </rPh>
    <rPh sb="2" eb="3">
      <t>ケン</t>
    </rPh>
    <rPh sb="3" eb="5">
      <t>ケンシュウ</t>
    </rPh>
    <rPh sb="5" eb="6">
      <t>シャ</t>
    </rPh>
    <rPh sb="7" eb="9">
      <t>ウム</t>
    </rPh>
    <phoneticPr fontId="15"/>
  </si>
  <si>
    <t>中堅教諭等資質向上研修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phoneticPr fontId="15"/>
  </si>
  <si>
    <t>職務研修</t>
    <phoneticPr fontId="15"/>
  </si>
  <si>
    <t>時期１</t>
    <rPh sb="0" eb="2">
      <t>ジキ</t>
    </rPh>
    <phoneticPr fontId="15"/>
  </si>
  <si>
    <t>対象１</t>
    <rPh sb="0" eb="2">
      <t>タイショウ</t>
    </rPh>
    <phoneticPr fontId="15"/>
  </si>
  <si>
    <t>対象２</t>
    <rPh sb="0" eb="2">
      <t>タイショウ</t>
    </rPh>
    <phoneticPr fontId="15"/>
  </si>
  <si>
    <t>時期２</t>
    <rPh sb="0" eb="2">
      <t>ジキ</t>
    </rPh>
    <phoneticPr fontId="15"/>
  </si>
  <si>
    <t>対象３</t>
    <rPh sb="0" eb="2">
      <t>タイショウ</t>
    </rPh>
    <phoneticPr fontId="15"/>
  </si>
  <si>
    <t>時期３</t>
    <rPh sb="0" eb="2">
      <t>ジキ</t>
    </rPh>
    <phoneticPr fontId="15"/>
  </si>
  <si>
    <t>1回目</t>
    <rPh sb="1" eb="3">
      <t>カイメ</t>
    </rPh>
    <phoneticPr fontId="15"/>
  </si>
  <si>
    <t>2回目</t>
    <rPh sb="1" eb="3">
      <t>カイメ</t>
    </rPh>
    <phoneticPr fontId="15"/>
  </si>
  <si>
    <t>国語</t>
    <rPh sb="0" eb="2">
      <t>コクゴ</t>
    </rPh>
    <phoneticPr fontId="15"/>
  </si>
  <si>
    <t>社会</t>
    <rPh sb="0" eb="2">
      <t>シャカイ</t>
    </rPh>
    <phoneticPr fontId="15"/>
  </si>
  <si>
    <t>算数</t>
    <rPh sb="0" eb="2">
      <t>サンスウ</t>
    </rPh>
    <phoneticPr fontId="15"/>
  </si>
  <si>
    <t>数学</t>
    <rPh sb="0" eb="2">
      <t>スウガク</t>
    </rPh>
    <phoneticPr fontId="15"/>
  </si>
  <si>
    <t>生活</t>
    <rPh sb="0" eb="2">
      <t>セイカツ</t>
    </rPh>
    <phoneticPr fontId="15"/>
  </si>
  <si>
    <t>理科</t>
    <rPh sb="0" eb="2">
      <t>リカ</t>
    </rPh>
    <phoneticPr fontId="15"/>
  </si>
  <si>
    <t>音楽</t>
    <rPh sb="0" eb="2">
      <t>オンガク</t>
    </rPh>
    <phoneticPr fontId="15"/>
  </si>
  <si>
    <t>美術</t>
    <rPh sb="0" eb="2">
      <t>ビジュツ</t>
    </rPh>
    <phoneticPr fontId="15"/>
  </si>
  <si>
    <t>図工</t>
    <rPh sb="0" eb="2">
      <t>ズコウ</t>
    </rPh>
    <phoneticPr fontId="15"/>
  </si>
  <si>
    <t>体育</t>
    <rPh sb="0" eb="2">
      <t>タイイク</t>
    </rPh>
    <phoneticPr fontId="15"/>
  </si>
  <si>
    <t>保健体育</t>
    <rPh sb="0" eb="2">
      <t>ホケン</t>
    </rPh>
    <rPh sb="2" eb="4">
      <t>タイイク</t>
    </rPh>
    <phoneticPr fontId="15"/>
  </si>
  <si>
    <t>家庭科</t>
    <rPh sb="0" eb="3">
      <t>カテイカ</t>
    </rPh>
    <phoneticPr fontId="15"/>
  </si>
  <si>
    <t>技術家庭</t>
    <rPh sb="0" eb="2">
      <t>ギジュツ</t>
    </rPh>
    <rPh sb="2" eb="4">
      <t>カテイ</t>
    </rPh>
    <phoneticPr fontId="15"/>
  </si>
  <si>
    <t>道徳</t>
    <rPh sb="0" eb="2">
      <t>ドウトク</t>
    </rPh>
    <phoneticPr fontId="15"/>
  </si>
  <si>
    <t>特別活動</t>
    <rPh sb="0" eb="2">
      <t>トクベツ</t>
    </rPh>
    <rPh sb="2" eb="4">
      <t>カツドウ</t>
    </rPh>
    <phoneticPr fontId="15"/>
  </si>
  <si>
    <t>総合</t>
    <rPh sb="0" eb="2">
      <t>ソウゴウ</t>
    </rPh>
    <phoneticPr fontId="15"/>
  </si>
  <si>
    <t>1年</t>
    <rPh sb="1" eb="2">
      <t>ネン</t>
    </rPh>
    <phoneticPr fontId="15"/>
  </si>
  <si>
    <t>2年</t>
    <rPh sb="1" eb="2">
      <t>ネン</t>
    </rPh>
    <phoneticPr fontId="15"/>
  </si>
  <si>
    <t>3年</t>
    <rPh sb="1" eb="2">
      <t>ネン</t>
    </rPh>
    <phoneticPr fontId="15"/>
  </si>
  <si>
    <t>4年</t>
    <rPh sb="1" eb="2">
      <t>ネン</t>
    </rPh>
    <phoneticPr fontId="15"/>
  </si>
  <si>
    <t>5年</t>
    <rPh sb="1" eb="2">
      <t>ネン</t>
    </rPh>
    <phoneticPr fontId="15"/>
  </si>
  <si>
    <t>6年</t>
    <rPh sb="1" eb="2">
      <t>ネン</t>
    </rPh>
    <phoneticPr fontId="15"/>
  </si>
  <si>
    <t>保体</t>
    <rPh sb="0" eb="2">
      <t>ホタイ</t>
    </rPh>
    <phoneticPr fontId="15"/>
  </si>
  <si>
    <t>第1希望日</t>
    <rPh sb="0" eb="1">
      <t>ダイ</t>
    </rPh>
    <rPh sb="2" eb="5">
      <t>キボウビ</t>
    </rPh>
    <phoneticPr fontId="15"/>
  </si>
  <si>
    <t>第２希望日</t>
    <rPh sb="0" eb="1">
      <t>ダイ</t>
    </rPh>
    <rPh sb="2" eb="5">
      <t>キボウビ</t>
    </rPh>
    <phoneticPr fontId="15"/>
  </si>
  <si>
    <t>第３希望日</t>
    <rPh sb="0" eb="1">
      <t>ダイ</t>
    </rPh>
    <rPh sb="2" eb="5">
      <t>キボウビ</t>
    </rPh>
    <phoneticPr fontId="15"/>
  </si>
  <si>
    <t>電話番号</t>
    <phoneticPr fontId="15"/>
  </si>
  <si>
    <t>設置の有無</t>
    <rPh sb="0" eb="2">
      <t>セッチ</t>
    </rPh>
    <rPh sb="3" eb="5">
      <t>ウム</t>
    </rPh>
    <phoneticPr fontId="15"/>
  </si>
  <si>
    <t>期日２-①</t>
    <rPh sb="0" eb="2">
      <t>キジツ</t>
    </rPh>
    <phoneticPr fontId="15"/>
  </si>
  <si>
    <t>期日２-②</t>
    <rPh sb="0" eb="2">
      <t>キジツ</t>
    </rPh>
    <phoneticPr fontId="15"/>
  </si>
  <si>
    <t>期日２-③</t>
    <rPh sb="0" eb="2">
      <t>キジツ</t>
    </rPh>
    <phoneticPr fontId="15"/>
  </si>
  <si>
    <t>期日３-①</t>
    <rPh sb="0" eb="2">
      <t>キジツ</t>
    </rPh>
    <phoneticPr fontId="15"/>
  </si>
  <si>
    <t>期日３-②</t>
    <rPh sb="0" eb="2">
      <t>キジツ</t>
    </rPh>
    <phoneticPr fontId="15"/>
  </si>
  <si>
    <t>期日３-③</t>
    <rPh sb="0" eb="2">
      <t>キジツ</t>
    </rPh>
    <phoneticPr fontId="15"/>
  </si>
  <si>
    <t>外国語</t>
    <rPh sb="0" eb="2">
      <t>ガイコク</t>
    </rPh>
    <rPh sb="2" eb="3">
      <t>ゴ</t>
    </rPh>
    <phoneticPr fontId="15"/>
  </si>
  <si>
    <t>外国語</t>
    <rPh sb="0" eb="3">
      <t>ガイコクゴ</t>
    </rPh>
    <phoneticPr fontId="15"/>
  </si>
  <si>
    <t>原井小</t>
  </si>
  <si>
    <t>雲雀丘小</t>
  </si>
  <si>
    <t>松原小</t>
  </si>
  <si>
    <t>石見小</t>
  </si>
  <si>
    <t>美川小</t>
  </si>
  <si>
    <t>周布小</t>
  </si>
  <si>
    <t>長浜小</t>
  </si>
  <si>
    <t>国府小</t>
  </si>
  <si>
    <t>三階小</t>
  </si>
  <si>
    <t>雲城小</t>
  </si>
  <si>
    <t>今福小</t>
  </si>
  <si>
    <t>波佐小</t>
  </si>
  <si>
    <t>旭小</t>
  </si>
  <si>
    <t>弥栄小</t>
  </si>
  <si>
    <t>三隅小</t>
  </si>
  <si>
    <t>岡見小</t>
  </si>
  <si>
    <t>大田小</t>
  </si>
  <si>
    <t>長久小</t>
  </si>
  <si>
    <t>五十猛小</t>
  </si>
  <si>
    <t>静間小</t>
  </si>
  <si>
    <t>鳥井小</t>
  </si>
  <si>
    <t>久手小</t>
  </si>
  <si>
    <t>朝波小</t>
  </si>
  <si>
    <t>北三瓶小</t>
  </si>
  <si>
    <t>志学小</t>
  </si>
  <si>
    <t>池田小</t>
  </si>
  <si>
    <t>川合小</t>
  </si>
  <si>
    <t>久屋小</t>
  </si>
  <si>
    <t>大森小</t>
  </si>
  <si>
    <t>高山小</t>
  </si>
  <si>
    <t>温泉津小</t>
  </si>
  <si>
    <t>仁摩小</t>
  </si>
  <si>
    <t>郷田小</t>
  </si>
  <si>
    <t>渡津小</t>
  </si>
  <si>
    <t>江津東小</t>
  </si>
  <si>
    <t>川波小</t>
  </si>
  <si>
    <t>津宮小</t>
  </si>
  <si>
    <t>高角小</t>
  </si>
  <si>
    <t>桜江小</t>
  </si>
  <si>
    <t>川本小</t>
  </si>
  <si>
    <t>邑智小</t>
  </si>
  <si>
    <t>大和小</t>
  </si>
  <si>
    <t>口羽小</t>
  </si>
  <si>
    <t>阿須那小</t>
  </si>
  <si>
    <t>高原小</t>
  </si>
  <si>
    <t>瑞穂小</t>
  </si>
  <si>
    <t>市木小</t>
  </si>
  <si>
    <t>矢上小</t>
  </si>
  <si>
    <t>日貫小</t>
  </si>
  <si>
    <t>石見東小</t>
  </si>
  <si>
    <t>浜田東中</t>
  </si>
  <si>
    <t>金城中</t>
  </si>
  <si>
    <t>旭中</t>
  </si>
  <si>
    <t>弥栄中</t>
  </si>
  <si>
    <t>三隅中</t>
  </si>
  <si>
    <t>北三瓶中</t>
  </si>
  <si>
    <t>志学中</t>
  </si>
  <si>
    <t>大田西中</t>
  </si>
  <si>
    <t>江津中</t>
  </si>
  <si>
    <t>江東中</t>
  </si>
  <si>
    <t>青陵中</t>
  </si>
  <si>
    <t>桜江中</t>
  </si>
  <si>
    <t>川本中</t>
  </si>
  <si>
    <t>邑智中</t>
  </si>
  <si>
    <t>大和中</t>
  </si>
  <si>
    <t>羽須美中</t>
  </si>
  <si>
    <t>瑞穂中</t>
  </si>
  <si>
    <t>石見中</t>
  </si>
  <si>
    <t>浜田一中</t>
  </si>
  <si>
    <t>浜田二中</t>
  </si>
  <si>
    <t>浜田三中</t>
  </si>
  <si>
    <t>浜田四中</t>
  </si>
  <si>
    <t>大田一中</t>
  </si>
  <si>
    <t>大田二中</t>
  </si>
  <si>
    <t>大田三中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</si>
  <si>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</si>
  <si>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</si>
  <si>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</si>
  <si>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</si>
  <si>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</si>
  <si>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</si>
  <si>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</si>
  <si>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</si>
  <si>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文化の日</t>
  </si>
  <si>
    <t>勤労感謝の日</t>
  </si>
  <si>
    <t>元日</t>
  </si>
  <si>
    <t>成人の日</t>
  </si>
  <si>
    <t>建国記念の日</t>
  </si>
  <si>
    <t>天皇誕生日</t>
  </si>
  <si>
    <t>春分の日</t>
  </si>
  <si>
    <t>ID</t>
    <phoneticPr fontId="15"/>
  </si>
  <si>
    <t>ID</t>
    <phoneticPr fontId="15"/>
  </si>
  <si>
    <t>R2</t>
    <phoneticPr fontId="15"/>
  </si>
  <si>
    <t>◆にこにこサポート事業における非常勤講師の配置 ……</t>
    <rPh sb="9" eb="11">
      <t>ジギョウ</t>
    </rPh>
    <rPh sb="15" eb="18">
      <t>ヒジョウキン</t>
    </rPh>
    <rPh sb="18" eb="20">
      <t>コウシ</t>
    </rPh>
    <rPh sb="21" eb="23">
      <t>ハイチ</t>
    </rPh>
    <phoneticPr fontId="15"/>
  </si>
  <si>
    <t>（１）悉皆：新任担当者がいる学校</t>
    <rPh sb="3" eb="5">
      <t>シッカイ</t>
    </rPh>
    <rPh sb="6" eb="8">
      <t>シンニン</t>
    </rPh>
    <rPh sb="8" eb="11">
      <t>タントウシャ</t>
    </rPh>
    <rPh sb="14" eb="16">
      <t>ガッコウ</t>
    </rPh>
    <phoneticPr fontId="15"/>
  </si>
  <si>
    <t>「あり」の場合は，ご記入ください。</t>
    <rPh sb="5" eb="7">
      <t>バアイ</t>
    </rPh>
    <rPh sb="10" eb="12">
      <t>キニュウ</t>
    </rPh>
    <phoneticPr fontId="15"/>
  </si>
  <si>
    <r>
      <t>　　　　</t>
    </r>
    <r>
      <rPr>
        <b/>
        <u/>
        <sz val="14"/>
        <color theme="1"/>
        <rFont val="HG丸ｺﾞｼｯｸM-PRO"/>
        <family val="3"/>
        <charset val="128"/>
      </rPr>
      <t>日程調整票」</t>
    </r>
    <r>
      <rPr>
        <b/>
        <sz val="14"/>
        <color theme="1"/>
        <rFont val="HG丸ｺﾞｼｯｸM-PRO"/>
        <family val="3"/>
        <charset val="128"/>
      </rPr>
      <t>に希望日をご記入ください。</t>
    </r>
    <rPh sb="11" eb="14">
      <t>キボウビ</t>
    </rPh>
    <rPh sb="16" eb="18">
      <t>キニュウ</t>
    </rPh>
    <phoneticPr fontId="15"/>
  </si>
  <si>
    <t>外国語活動</t>
    <rPh sb="0" eb="3">
      <t>ガイコクゴ</t>
    </rPh>
    <rPh sb="3" eb="5">
      <t>カツドウ</t>
    </rPh>
    <phoneticPr fontId="15"/>
  </si>
  <si>
    <t>○</t>
    <phoneticPr fontId="15"/>
  </si>
  <si>
    <t>終日</t>
    <rPh sb="0" eb="2">
      <t>シュウジツ</t>
    </rPh>
    <phoneticPr fontId="15"/>
  </si>
  <si>
    <t>－</t>
    <phoneticPr fontId="15"/>
  </si>
  <si>
    <r>
      <t>Ⅵ　初任者研修・</t>
    </r>
    <r>
      <rPr>
        <b/>
        <sz val="18"/>
        <color rgb="FF000000"/>
        <rFont val="HG丸ｺﾞｼｯｸM-PRO"/>
        <family val="3"/>
        <charset val="128"/>
      </rPr>
      <t>経験者研修</t>
    </r>
    <r>
      <rPr>
        <b/>
        <sz val="18"/>
        <rFont val="HG丸ｺﾞｼｯｸM-PRO"/>
        <family val="3"/>
        <charset val="128"/>
      </rPr>
      <t>に係る学校訪問指導</t>
    </r>
    <phoneticPr fontId="15"/>
  </si>
  <si>
    <r>
      <rPr>
        <b/>
        <sz val="14"/>
        <color rgb="FFFF0000"/>
        <rFont val="HG丸ｺﾞｼｯｸM-PRO"/>
        <family val="3"/>
        <charset val="128"/>
      </rPr>
      <t>悉皆</t>
    </r>
    <r>
      <rPr>
        <b/>
        <sz val="14"/>
        <color theme="1"/>
        <rFont val="HG丸ｺﾞｼｯｸM-PRO"/>
        <family val="3"/>
        <charset val="128"/>
      </rPr>
      <t>：</t>
    </r>
    <r>
      <rPr>
        <b/>
        <u/>
        <sz val="14"/>
        <color theme="1"/>
        <rFont val="HG丸ｺﾞｼｯｸM-PRO"/>
        <family val="3"/>
        <charset val="128"/>
      </rPr>
      <t>「特別な支援のための非常勤講師配置事業（にこにこサポート事業）に係る学校訪問</t>
    </r>
    <rPh sb="0" eb="2">
      <t>シッカイ</t>
    </rPh>
    <phoneticPr fontId="15"/>
  </si>
  <si>
    <t>年</t>
    <rPh sb="0" eb="1">
      <t>ネン</t>
    </rPh>
    <phoneticPr fontId="15"/>
  </si>
  <si>
    <t>年度の変更</t>
    <rPh sb="0" eb="2">
      <t>ネンド</t>
    </rPh>
    <rPh sb="3" eb="5">
      <t>ヘンコウ</t>
    </rPh>
    <phoneticPr fontId="15"/>
  </si>
  <si>
    <t>祝日の変更</t>
    <rPh sb="0" eb="2">
      <t>シュクジツ</t>
    </rPh>
    <rPh sb="3" eb="5">
      <t>ヘンコウ</t>
    </rPh>
    <phoneticPr fontId="15"/>
  </si>
  <si>
    <t>研究授業型</t>
    <rPh sb="0" eb="2">
      <t>ケンキュウ</t>
    </rPh>
    <rPh sb="2" eb="4">
      <t>ジュギョウ</t>
    </rPh>
    <rPh sb="4" eb="5">
      <t>ガタ</t>
    </rPh>
    <phoneticPr fontId="15"/>
  </si>
  <si>
    <t>期間</t>
    <rPh sb="0" eb="2">
      <t>キカン</t>
    </rPh>
    <phoneticPr fontId="15"/>
  </si>
  <si>
    <t>開始</t>
    <rPh sb="0" eb="2">
      <t>カイシ</t>
    </rPh>
    <phoneticPr fontId="15"/>
  </si>
  <si>
    <t>終了</t>
    <rPh sb="0" eb="2">
      <t>シュウリョウ</t>
    </rPh>
    <phoneticPr fontId="15"/>
  </si>
  <si>
    <t>修正開始日</t>
    <rPh sb="0" eb="2">
      <t>シュウセイ</t>
    </rPh>
    <rPh sb="2" eb="5">
      <t>カイシビ</t>
    </rPh>
    <phoneticPr fontId="15"/>
  </si>
  <si>
    <t>修正終了日</t>
    <rPh sb="0" eb="2">
      <t>シュウセイ</t>
    </rPh>
    <rPh sb="2" eb="5">
      <t>シュウリョウビ</t>
    </rPh>
    <phoneticPr fontId="15"/>
  </si>
  <si>
    <t>指導主事会</t>
    <rPh sb="0" eb="2">
      <t>シドウ</t>
    </rPh>
    <rPh sb="2" eb="4">
      <t>シュジ</t>
    </rPh>
    <rPh sb="4" eb="5">
      <t>カイ</t>
    </rPh>
    <phoneticPr fontId="15"/>
  </si>
  <si>
    <t>生徒指導推進会</t>
    <rPh sb="0" eb="2">
      <t>セイト</t>
    </rPh>
    <rPh sb="2" eb="4">
      <t>シドウ</t>
    </rPh>
    <rPh sb="4" eb="6">
      <t>スイシン</t>
    </rPh>
    <rPh sb="6" eb="7">
      <t>カイ</t>
    </rPh>
    <phoneticPr fontId="15"/>
  </si>
  <si>
    <t>特別支援教育担当指導主事会</t>
    <rPh sb="0" eb="2">
      <t>トクベツ</t>
    </rPh>
    <rPh sb="2" eb="4">
      <t>シエン</t>
    </rPh>
    <rPh sb="4" eb="6">
      <t>キョウイク</t>
    </rPh>
    <rPh sb="6" eb="8">
      <t>タントウ</t>
    </rPh>
    <rPh sb="8" eb="10">
      <t>シドウ</t>
    </rPh>
    <rPh sb="10" eb="12">
      <t>シュジ</t>
    </rPh>
    <rPh sb="12" eb="13">
      <t>カイ</t>
    </rPh>
    <phoneticPr fontId="15"/>
  </si>
  <si>
    <t>生徒指導</t>
    <rPh sb="0" eb="2">
      <t>セイト</t>
    </rPh>
    <rPh sb="2" eb="4">
      <t>シドウ</t>
    </rPh>
    <phoneticPr fontId="15"/>
  </si>
  <si>
    <t>特別支援教育</t>
    <rPh sb="0" eb="2">
      <t>トクベツ</t>
    </rPh>
    <rPh sb="2" eb="4">
      <t>シエン</t>
    </rPh>
    <rPh sb="4" eb="6">
      <t>キョウイク</t>
    </rPh>
    <phoneticPr fontId="15"/>
  </si>
  <si>
    <t>初任研①</t>
    <rPh sb="0" eb="2">
      <t>ショニン</t>
    </rPh>
    <rPh sb="2" eb="3">
      <t>ケン</t>
    </rPh>
    <phoneticPr fontId="15"/>
  </si>
  <si>
    <t>初任研②</t>
    <rPh sb="0" eb="2">
      <t>ショニン</t>
    </rPh>
    <rPh sb="2" eb="3">
      <t>ケン</t>
    </rPh>
    <phoneticPr fontId="15"/>
  </si>
  <si>
    <t>経験者研修</t>
    <rPh sb="0" eb="3">
      <t>ケイケンシャ</t>
    </rPh>
    <rPh sb="3" eb="4">
      <t>ケン</t>
    </rPh>
    <rPh sb="4" eb="5">
      <t>シュウ</t>
    </rPh>
    <phoneticPr fontId="15"/>
  </si>
  <si>
    <t>,</t>
    <phoneticPr fontId="15"/>
  </si>
  <si>
    <r>
      <t>※この調査票は、特別な支援のための非常勤講師</t>
    </r>
    <r>
      <rPr>
        <b/>
        <sz val="11"/>
        <color rgb="FFFF0000"/>
        <rFont val="ＭＳ Ｐゴシック"/>
        <family val="3"/>
        <charset val="128"/>
      </rPr>
      <t>配置校のみ</t>
    </r>
    <r>
      <rPr>
        <sz val="11"/>
        <color theme="1"/>
        <rFont val="ＭＳ Ｐゴシック"/>
        <family val="3"/>
        <charset val="128"/>
      </rPr>
      <t>提出してください。</t>
    </r>
    <rPh sb="3" eb="6">
      <t>チョウサヒョウ</t>
    </rPh>
    <rPh sb="8" eb="10">
      <t>トクベツ</t>
    </rPh>
    <rPh sb="11" eb="13">
      <t>シエン</t>
    </rPh>
    <rPh sb="17" eb="20">
      <t>ヒジョウキン</t>
    </rPh>
    <rPh sb="20" eb="22">
      <t>コウシ</t>
    </rPh>
    <rPh sb="22" eb="24">
      <t>ハイチ</t>
    </rPh>
    <rPh sb="24" eb="25">
      <t>コウ</t>
    </rPh>
    <rPh sb="27" eb="29">
      <t>テイシュツ</t>
    </rPh>
    <phoneticPr fontId="15"/>
  </si>
  <si>
    <t>学校栄養士</t>
    <rPh sb="0" eb="2">
      <t>ガッコウ</t>
    </rPh>
    <rPh sb="2" eb="4">
      <t>エイヨウ</t>
    </rPh>
    <rPh sb="4" eb="5">
      <t>シ</t>
    </rPh>
    <phoneticPr fontId="15"/>
  </si>
  <si>
    <t>学校事務職員</t>
    <rPh sb="0" eb="2">
      <t>ガッコウ</t>
    </rPh>
    <rPh sb="2" eb="4">
      <t>ジム</t>
    </rPh>
    <rPh sb="4" eb="6">
      <t>ショクイン</t>
    </rPh>
    <phoneticPr fontId="15"/>
  </si>
  <si>
    <t>希望する内容、対象、訪問時期等</t>
    <phoneticPr fontId="15"/>
  </si>
  <si>
    <t>氏名４</t>
    <rPh sb="0" eb="2">
      <t>シメイ</t>
    </rPh>
    <phoneticPr fontId="15"/>
  </si>
  <si>
    <t>学年等４</t>
    <rPh sb="0" eb="2">
      <t>ガクネン</t>
    </rPh>
    <rPh sb="2" eb="3">
      <t>トウ</t>
    </rPh>
    <phoneticPr fontId="15"/>
  </si>
  <si>
    <t>期日４-①</t>
    <rPh sb="0" eb="2">
      <t>キジツ</t>
    </rPh>
    <phoneticPr fontId="15"/>
  </si>
  <si>
    <t>期日４-②</t>
    <rPh sb="0" eb="2">
      <t>キジツ</t>
    </rPh>
    <phoneticPr fontId="15"/>
  </si>
  <si>
    <t>教科等４</t>
    <rPh sb="0" eb="2">
      <t>キョウカ</t>
    </rPh>
    <rPh sb="2" eb="3">
      <t>トウ</t>
    </rPh>
    <phoneticPr fontId="15"/>
  </si>
  <si>
    <t>期日４-③</t>
    <rPh sb="0" eb="2">
      <t>キジツ</t>
    </rPh>
    <phoneticPr fontId="15"/>
  </si>
  <si>
    <t>幼児教育担当指導主事会</t>
    <rPh sb="0" eb="2">
      <t>ヨウジ</t>
    </rPh>
    <rPh sb="2" eb="4">
      <t>キョウイク</t>
    </rPh>
    <rPh sb="4" eb="6">
      <t>タントウ</t>
    </rPh>
    <rPh sb="6" eb="8">
      <t>シドウ</t>
    </rPh>
    <rPh sb="8" eb="10">
      <t>シュジ</t>
    </rPh>
    <rPh sb="10" eb="11">
      <t>カイ</t>
    </rPh>
    <phoneticPr fontId="15"/>
  </si>
  <si>
    <t>1・2年</t>
    <rPh sb="3" eb="4">
      <t>ネン</t>
    </rPh>
    <phoneticPr fontId="15"/>
  </si>
  <si>
    <t>3・4年</t>
    <rPh sb="3" eb="4">
      <t>ネン</t>
    </rPh>
    <phoneticPr fontId="15"/>
  </si>
  <si>
    <t>5・6年</t>
    <rPh sb="3" eb="4">
      <t>ネン</t>
    </rPh>
    <phoneticPr fontId="15"/>
  </si>
  <si>
    <t>スポーツの日</t>
    <rPh sb="5" eb="6">
      <t>ヒ</t>
    </rPh>
    <phoneticPr fontId="4"/>
  </si>
  <si>
    <t>振替休日</t>
  </si>
  <si>
    <r>
      <t>★記入後，以下のように提出してください。 　　　　  　</t>
    </r>
    <r>
      <rPr>
        <b/>
        <sz val="12"/>
        <color rgb="FFFF0000"/>
        <rFont val="HG丸ｺﾞｼｯｸM-PRO"/>
        <family val="3"/>
        <charset val="128"/>
      </rPr>
      <t>提出締切 ４月１５日（金）</t>
    </r>
    <phoneticPr fontId="15"/>
  </si>
  <si>
    <r>
      <t>◇各市町教育委員会へ………… 本調査書を</t>
    </r>
    <r>
      <rPr>
        <b/>
        <u/>
        <sz val="12"/>
        <color rgb="FFFF0000"/>
        <rFont val="HG丸ｺﾞｼｯｸM-PRO"/>
        <family val="3"/>
        <charset val="128"/>
      </rPr>
      <t>２部</t>
    </r>
    <r>
      <rPr>
        <sz val="12"/>
        <color rgb="FF000000"/>
        <rFont val="HG丸ｺﾞｼｯｸM-PRO"/>
        <family val="3"/>
        <charset val="128"/>
      </rPr>
      <t>提出　【市町教育委員会用１部，教育事務所用１部】</t>
    </r>
    <rPh sb="26" eb="27">
      <t>シ</t>
    </rPh>
    <rPh sb="27" eb="28">
      <t>マチ</t>
    </rPh>
    <rPh sb="28" eb="30">
      <t>キョウイク</t>
    </rPh>
    <rPh sb="30" eb="33">
      <t>イインカイ</t>
    </rPh>
    <rPh sb="33" eb="34">
      <t>ヨウ</t>
    </rPh>
    <rPh sb="35" eb="36">
      <t>ブ</t>
    </rPh>
    <rPh sb="37" eb="39">
      <t>キョウイク</t>
    </rPh>
    <rPh sb="39" eb="41">
      <t>ジム</t>
    </rPh>
    <rPh sb="41" eb="42">
      <t>ショ</t>
    </rPh>
    <rPh sb="42" eb="43">
      <t>ヨウ</t>
    </rPh>
    <rPh sb="44" eb="45">
      <t>ブ</t>
    </rPh>
    <phoneticPr fontId="15"/>
  </si>
  <si>
    <t>　※ 提出先メールアドレス： sasaki-masayuki@edu.pref.shimane.jp</t>
    <phoneticPr fontId="15"/>
  </si>
  <si>
    <t>　※メールの［ 件名 ］欄に学校名を入力して送付してください。</t>
    <rPh sb="18" eb="20">
      <t>ニュウリョク</t>
    </rPh>
    <phoneticPr fontId="15"/>
  </si>
  <si>
    <t>希望理由（研究大会等との関連，学校の現状，希望する教科等及び研究の方向性 等）※書ける範囲で記入</t>
    <rPh sb="5" eb="7">
      <t>ケンキュウ</t>
    </rPh>
    <rPh sb="7" eb="9">
      <t>タイカイ</t>
    </rPh>
    <rPh sb="9" eb="10">
      <t>トウ</t>
    </rPh>
    <rPh sb="12" eb="14">
      <t>カンレン</t>
    </rPh>
    <rPh sb="15" eb="17">
      <t>ガッコウ</t>
    </rPh>
    <rPh sb="18" eb="20">
      <t>ゲンジョウ</t>
    </rPh>
    <rPh sb="21" eb="23">
      <t>キボウ</t>
    </rPh>
    <rPh sb="25" eb="27">
      <t>キョウカ</t>
    </rPh>
    <rPh sb="27" eb="28">
      <t>トウ</t>
    </rPh>
    <rPh sb="28" eb="29">
      <t>オヨ</t>
    </rPh>
    <phoneticPr fontId="15"/>
  </si>
  <si>
    <t>※訪問の計画については、担当指導主事が後日改めて電話連絡をしますので、その際に調整をお願いします。</t>
    <rPh sb="1" eb="3">
      <t>ホウモン</t>
    </rPh>
    <rPh sb="4" eb="6">
      <t>ケイカク</t>
    </rPh>
    <rPh sb="19" eb="21">
      <t>ゴジツ</t>
    </rPh>
    <rPh sb="21" eb="22">
      <t>アラタ</t>
    </rPh>
    <rPh sb="24" eb="26">
      <t>デンワ</t>
    </rPh>
    <rPh sb="26" eb="28">
      <t>レンラク</t>
    </rPh>
    <rPh sb="37" eb="38">
      <t>サイ</t>
    </rPh>
    <rPh sb="39" eb="41">
      <t>チョウセイ</t>
    </rPh>
    <rPh sb="43" eb="44">
      <t>ネガ</t>
    </rPh>
    <phoneticPr fontId="15"/>
  </si>
  <si>
    <t>「あり」の場合は，希望日及び希望教科・学年等をご記入ください。</t>
    <rPh sb="5" eb="7">
      <t>バアイ</t>
    </rPh>
    <rPh sb="9" eb="11">
      <t>キボウ</t>
    </rPh>
    <rPh sb="11" eb="12">
      <t>ヒ</t>
    </rPh>
    <rPh sb="12" eb="13">
      <t>オヨ</t>
    </rPh>
    <rPh sb="14" eb="16">
      <t>キボウ</t>
    </rPh>
    <rPh sb="16" eb="18">
      <t>キョウカ</t>
    </rPh>
    <rPh sb="19" eb="21">
      <t>ガクネン</t>
    </rPh>
    <rPh sb="21" eb="22">
      <t>トウ</t>
    </rPh>
    <rPh sb="24" eb="26">
      <t>キニュウ</t>
    </rPh>
    <phoneticPr fontId="15"/>
  </si>
  <si>
    <t>（１） 悉皆：浜田管内のすべての中学校</t>
    <rPh sb="7" eb="9">
      <t>ハマダ</t>
    </rPh>
    <rPh sb="9" eb="11">
      <t>カンナイ</t>
    </rPh>
    <rPh sb="16" eb="17">
      <t>チュウ</t>
    </rPh>
    <phoneticPr fontId="15"/>
  </si>
  <si>
    <t>「あり」の場合は，希望日等をご記入ください。</t>
    <rPh sb="11" eb="12">
      <t>ヒ</t>
    </rPh>
    <rPh sb="12" eb="13">
      <t>トウ</t>
    </rPh>
    <phoneticPr fontId="15"/>
  </si>
  <si>
    <t>相談，協議したい内容</t>
    <phoneticPr fontId="15"/>
  </si>
  <si>
    <t>過去２年間に訪問なしの場合はR４年度は悉皆</t>
    <rPh sb="0" eb="2">
      <t>カコ</t>
    </rPh>
    <rPh sb="3" eb="5">
      <t>ネンカン</t>
    </rPh>
    <phoneticPr fontId="15"/>
  </si>
  <si>
    <t>（２）悉皆：Ｒ２～Ｒ３年度に学校訪問がなかった学校</t>
    <rPh sb="3" eb="5">
      <t>シッカイ</t>
    </rPh>
    <rPh sb="11" eb="13">
      <t>ネンド</t>
    </rPh>
    <rPh sb="14" eb="16">
      <t>ガッコウ</t>
    </rPh>
    <rPh sb="16" eb="18">
      <t>ホウモン</t>
    </rPh>
    <rPh sb="23" eb="25">
      <t>ガッコウ</t>
    </rPh>
    <phoneticPr fontId="15"/>
  </si>
  <si>
    <t>学校訪問指導に係る調査書（小・中学校用）６／６ページ</t>
    <phoneticPr fontId="15"/>
  </si>
  <si>
    <t>学校訪問指導に係る調査書（小・中学校用）５／６ページ</t>
    <phoneticPr fontId="15"/>
  </si>
  <si>
    <t>学校訪問指導に係る調査書（小・中学校用）４／６ページ</t>
    <phoneticPr fontId="15"/>
  </si>
  <si>
    <t>学校訪問指導に係る調査書（小・中学校用）３／６ページ</t>
    <phoneticPr fontId="15"/>
  </si>
  <si>
    <t>学校訪問指導に係る調査書（小・中学校用）２／６ページ</t>
    <phoneticPr fontId="15"/>
  </si>
  <si>
    <t>学校訪問指導に係る調査書（小・中学校用）１／６ページ</t>
    <phoneticPr fontId="15"/>
  </si>
  <si>
    <t>R3</t>
    <phoneticPr fontId="15"/>
  </si>
  <si>
    <t>生活単元</t>
    <rPh sb="0" eb="2">
      <t>セイカツ</t>
    </rPh>
    <rPh sb="2" eb="4">
      <t>タンゲン</t>
    </rPh>
    <phoneticPr fontId="15"/>
  </si>
  <si>
    <t>自立活動</t>
    <rPh sb="0" eb="2">
      <t>ジリツ</t>
    </rPh>
    <rPh sb="2" eb="4">
      <t>カツドウ</t>
    </rPh>
    <phoneticPr fontId="15"/>
  </si>
  <si>
    <t>家庭</t>
    <rPh sb="0" eb="2">
      <t>カテイ</t>
    </rPh>
    <phoneticPr fontId="15"/>
  </si>
  <si>
    <t>技術</t>
    <rPh sb="0" eb="2">
      <t>ギジュツ</t>
    </rPh>
    <phoneticPr fontId="15"/>
  </si>
  <si>
    <t>生活単元</t>
    <rPh sb="0" eb="2">
      <t>セイカツ</t>
    </rPh>
    <rPh sb="2" eb="4">
      <t>タンゲン</t>
    </rPh>
    <phoneticPr fontId="15"/>
  </si>
  <si>
    <t>その他</t>
    <rPh sb="2" eb="3">
      <t>タ</t>
    </rPh>
    <phoneticPr fontId="15"/>
  </si>
  <si>
    <t>Ｒ２・Ｒ３の訪問</t>
    <rPh sb="6" eb="8">
      <t>ホウモン</t>
    </rPh>
    <phoneticPr fontId="15"/>
  </si>
  <si>
    <t>訪問の有無</t>
    <rPh sb="0" eb="2">
      <t>ホウモン</t>
    </rPh>
    <rPh sb="3" eb="5">
      <t>ウム</t>
    </rPh>
    <phoneticPr fontId="15"/>
  </si>
  <si>
    <t>※提出時点で書ける範囲でご記入ください。</t>
    <phoneticPr fontId="15"/>
  </si>
  <si>
    <t>選択してください。</t>
    <rPh sb="0" eb="2">
      <t>センタク</t>
    </rPh>
    <phoneticPr fontId="15"/>
  </si>
  <si>
    <t>対象</t>
    <rPh sb="0" eb="2">
      <t>タイショウ</t>
    </rPh>
    <phoneticPr fontId="15"/>
  </si>
  <si>
    <t>対象外</t>
    <rPh sb="0" eb="3">
      <t>タイショウガイ</t>
    </rPh>
    <phoneticPr fontId="15"/>
  </si>
  <si>
    <r>
      <t>●</t>
    </r>
    <r>
      <rPr>
        <u/>
        <sz val="10"/>
        <color theme="1"/>
        <rFont val="ＭＳ Ｐゴシック"/>
        <family val="3"/>
        <charset val="128"/>
      </rPr>
      <t>都合の悪い日に×を入力してください。</t>
    </r>
    <r>
      <rPr>
        <sz val="10"/>
        <color theme="1"/>
        <rFont val="ＭＳ Ｐゴシック"/>
        <family val="3"/>
        <charset val="128"/>
      </rPr>
      <t>　（例 ： 管理職・特別支援教育コーディネーターがすべて不在、非常勤講師の勤務日ではない、学校行事等で通常の授業が行われない等）
●訪問日は、他の学校訪問とあわせて５月中旬（予定）に通知します。ただし、５月の訪問を実施する学校には、別途連絡をします。
●訪問は年１回を原則とします。</t>
    </r>
    <rPh sb="1" eb="3">
      <t>ツゴウ</t>
    </rPh>
    <rPh sb="4" eb="5">
      <t>ワル</t>
    </rPh>
    <rPh sb="6" eb="7">
      <t>ヒ</t>
    </rPh>
    <rPh sb="21" eb="22">
      <t>レイ</t>
    </rPh>
    <rPh sb="25" eb="28">
      <t>カンリショク</t>
    </rPh>
    <rPh sb="29" eb="31">
      <t>トクベツ</t>
    </rPh>
    <rPh sb="31" eb="33">
      <t>シエン</t>
    </rPh>
    <rPh sb="33" eb="35">
      <t>キョウイク</t>
    </rPh>
    <rPh sb="47" eb="49">
      <t>フザイ</t>
    </rPh>
    <rPh sb="50" eb="53">
      <t>ヒジョウキン</t>
    </rPh>
    <rPh sb="53" eb="55">
      <t>コウシ</t>
    </rPh>
    <rPh sb="56" eb="59">
      <t>キンムビ</t>
    </rPh>
    <rPh sb="64" eb="66">
      <t>ガッコウ</t>
    </rPh>
    <rPh sb="66" eb="68">
      <t>ギョウジ</t>
    </rPh>
    <rPh sb="68" eb="69">
      <t>トウ</t>
    </rPh>
    <rPh sb="70" eb="72">
      <t>ツウジョウ</t>
    </rPh>
    <rPh sb="73" eb="75">
      <t>ジュギョウ</t>
    </rPh>
    <rPh sb="76" eb="77">
      <t>オコナ</t>
    </rPh>
    <rPh sb="81" eb="82">
      <t>ナド</t>
    </rPh>
    <rPh sb="85" eb="88">
      <t>ホウモンビ</t>
    </rPh>
    <rPh sb="90" eb="91">
      <t>ホカ</t>
    </rPh>
    <rPh sb="92" eb="94">
      <t>ガッコウ</t>
    </rPh>
    <rPh sb="94" eb="96">
      <t>ホウモン</t>
    </rPh>
    <rPh sb="102" eb="103">
      <t>ガツ</t>
    </rPh>
    <rPh sb="106" eb="108">
      <t>ヨテイ</t>
    </rPh>
    <rPh sb="110" eb="112">
      <t>ツウチ</t>
    </rPh>
    <rPh sb="121" eb="122">
      <t>ガツ</t>
    </rPh>
    <rPh sb="123" eb="125">
      <t>ホウモン</t>
    </rPh>
    <rPh sb="126" eb="128">
      <t>ジッシ</t>
    </rPh>
    <rPh sb="130" eb="132">
      <t>ガッコウ</t>
    </rPh>
    <rPh sb="135" eb="137">
      <t>ベット</t>
    </rPh>
    <rPh sb="137" eb="139">
      <t>レンラク</t>
    </rPh>
    <rPh sb="146" eb="148">
      <t>ホウモン</t>
    </rPh>
    <rPh sb="149" eb="150">
      <t>ネン</t>
    </rPh>
    <rPh sb="150" eb="152">
      <t>イッカイ</t>
    </rPh>
    <rPh sb="153" eb="155">
      <t>ゲンソク</t>
    </rPh>
    <phoneticPr fontId="15"/>
  </si>
  <si>
    <t>第２希望日</t>
    <rPh sb="0" eb="1">
      <t>ダイ</t>
    </rPh>
    <rPh sb="2" eb="5">
      <t>キボウビ</t>
    </rPh>
    <phoneticPr fontId="15"/>
  </si>
  <si>
    <t>２回目</t>
    <rPh sb="1" eb="3">
      <t>カイメ</t>
    </rPh>
    <phoneticPr fontId="15"/>
  </si>
  <si>
    <t>対象者氏名</t>
    <rPh sb="0" eb="2">
      <t>タイショウ</t>
    </rPh>
    <rPh sb="2" eb="3">
      <t>シャ</t>
    </rPh>
    <rPh sb="3" eb="5">
      <t>シメイ</t>
    </rPh>
    <phoneticPr fontId="15"/>
  </si>
  <si>
    <r>
      <t xml:space="preserve">（１） </t>
    </r>
    <r>
      <rPr>
        <b/>
        <sz val="14"/>
        <color rgb="FFFF0000"/>
        <rFont val="HG丸ｺﾞｼｯｸM-PRO"/>
        <family val="3"/>
        <charset val="128"/>
      </rPr>
      <t>悉皆</t>
    </r>
    <r>
      <rPr>
        <b/>
        <sz val="14"/>
        <color rgb="FF000000"/>
        <rFont val="HG丸ｺﾞｼｯｸM-PRO"/>
        <family val="3"/>
        <charset val="128"/>
      </rPr>
      <t>：初任者研修対象の新規採用教諭……………</t>
    </r>
    <rPh sb="7" eb="10">
      <t>ショニンシャ</t>
    </rPh>
    <rPh sb="10" eb="12">
      <t>ケンシュウ</t>
    </rPh>
    <rPh sb="12" eb="14">
      <t>タイショウ</t>
    </rPh>
    <rPh sb="15" eb="17">
      <t>シンキ</t>
    </rPh>
    <rPh sb="17" eb="19">
      <t>サイヨウ</t>
    </rPh>
    <rPh sb="19" eb="21">
      <t>キョウユ</t>
    </rPh>
    <phoneticPr fontId="15"/>
  </si>
  <si>
    <r>
      <t>（２）</t>
    </r>
    <r>
      <rPr>
        <b/>
        <sz val="14"/>
        <color rgb="FFFF0000"/>
        <rFont val="HG丸ｺﾞｼｯｸM-PRO"/>
        <family val="3"/>
        <charset val="128"/>
      </rPr>
      <t>悉皆</t>
    </r>
    <r>
      <rPr>
        <b/>
        <sz val="14"/>
        <color rgb="FF000000"/>
        <rFont val="HG丸ｺﾞｼｯｸM-PRO"/>
        <family val="3"/>
        <charset val="128"/>
      </rPr>
      <t>：初任者</t>
    </r>
    <r>
      <rPr>
        <b/>
        <sz val="14"/>
        <rFont val="HG丸ｺﾞｼｯｸM-PRO"/>
        <family val="3"/>
        <charset val="128"/>
      </rPr>
      <t>研修</t>
    </r>
    <r>
      <rPr>
        <b/>
        <u/>
        <sz val="14"/>
        <rFont val="HG丸ｺﾞｼｯｸM-PRO"/>
        <family val="3"/>
        <charset val="128"/>
      </rPr>
      <t>対象外</t>
    </r>
    <r>
      <rPr>
        <b/>
        <sz val="14"/>
        <rFont val="HG丸ｺﾞｼｯｸM-PRO"/>
        <family val="3"/>
        <charset val="128"/>
      </rPr>
      <t>新規採用教諭……………</t>
    </r>
    <rPh sb="6" eb="9">
      <t>ショニンシャ</t>
    </rPh>
    <rPh sb="13" eb="14">
      <t>ガイ</t>
    </rPh>
    <phoneticPr fontId="15"/>
  </si>
  <si>
    <r>
      <t>（４）</t>
    </r>
    <r>
      <rPr>
        <b/>
        <sz val="14"/>
        <color rgb="FF000000"/>
        <rFont val="HG丸ｺﾞｼｯｸM-PRO"/>
        <family val="3"/>
        <charset val="128"/>
      </rPr>
      <t>中堅教諭等資質向上</t>
    </r>
    <r>
      <rPr>
        <b/>
        <sz val="14"/>
        <rFont val="HG丸ｺﾞｼｯｸM-PRO"/>
        <family val="3"/>
        <charset val="128"/>
      </rPr>
      <t>研修対象者（教諭等）の学校訪問指導の希望</t>
    </r>
    <r>
      <rPr>
        <b/>
        <sz val="14"/>
        <color rgb="FF000000"/>
        <rFont val="HG丸ｺﾞｼｯｸM-PRO"/>
        <family val="3"/>
        <charset val="128"/>
      </rPr>
      <t>…………</t>
    </r>
    <phoneticPr fontId="15"/>
  </si>
  <si>
    <r>
      <t>（３）</t>
    </r>
    <r>
      <rPr>
        <b/>
        <sz val="14"/>
        <rFont val="HG丸ｺﾞｼｯｸM-PRO"/>
        <family val="3"/>
        <charset val="128"/>
      </rPr>
      <t>６年目研修対象者（教諭等）の学校訪問指導の希望………</t>
    </r>
    <phoneticPr fontId="15"/>
  </si>
  <si>
    <t>※訪問期間：１回目 ５月１６日～６月３０日、２回目 ９月１日～１２月２３日（ただし指導主事が訪問不可の日を除く。）</t>
    <rPh sb="1" eb="3">
      <t>ホウモン</t>
    </rPh>
    <rPh sb="3" eb="5">
      <t>キカン</t>
    </rPh>
    <rPh sb="7" eb="9">
      <t>カイメ</t>
    </rPh>
    <rPh sb="11" eb="12">
      <t>ガツ</t>
    </rPh>
    <rPh sb="14" eb="15">
      <t>ニチ</t>
    </rPh>
    <rPh sb="17" eb="18">
      <t>ガツ</t>
    </rPh>
    <rPh sb="20" eb="21">
      <t>ニチ</t>
    </rPh>
    <rPh sb="23" eb="25">
      <t>カイメ</t>
    </rPh>
    <rPh sb="27" eb="28">
      <t>ガツ</t>
    </rPh>
    <rPh sb="29" eb="30">
      <t>ニチ</t>
    </rPh>
    <rPh sb="33" eb="34">
      <t>ガツ</t>
    </rPh>
    <rPh sb="36" eb="37">
      <t>ニチ</t>
    </rPh>
    <rPh sb="41" eb="43">
      <t>シドウ</t>
    </rPh>
    <rPh sb="43" eb="45">
      <t>シュジ</t>
    </rPh>
    <rPh sb="46" eb="48">
      <t>ホウモン</t>
    </rPh>
    <rPh sb="48" eb="50">
      <t>フカ</t>
    </rPh>
    <rPh sb="51" eb="52">
      <t>ヒ</t>
    </rPh>
    <rPh sb="53" eb="54">
      <t>ノゾ</t>
    </rPh>
    <phoneticPr fontId="15"/>
  </si>
  <si>
    <t>※訪問期間：６月１日～１月３１日（ただし指導主事が訪問不可の日を除く。）</t>
    <rPh sb="1" eb="3">
      <t>ホウモン</t>
    </rPh>
    <rPh sb="3" eb="5">
      <t>キカン</t>
    </rPh>
    <rPh sb="7" eb="8">
      <t>ガツ</t>
    </rPh>
    <rPh sb="9" eb="10">
      <t>ニチ</t>
    </rPh>
    <rPh sb="12" eb="13">
      <t>ガツ</t>
    </rPh>
    <rPh sb="15" eb="16">
      <t>ニチ</t>
    </rPh>
    <phoneticPr fontId="15"/>
  </si>
  <si>
    <t>※訪問期間：５月１６日～６月３０日（ただし指導主事が訪問不可の日を除く。）</t>
    <rPh sb="1" eb="3">
      <t>ホウモン</t>
    </rPh>
    <rPh sb="3" eb="5">
      <t>キカン</t>
    </rPh>
    <rPh sb="7" eb="8">
      <t>ガツ</t>
    </rPh>
    <rPh sb="10" eb="11">
      <t>ニチ</t>
    </rPh>
    <rPh sb="13" eb="14">
      <t>ガツ</t>
    </rPh>
    <rPh sb="16" eb="17">
      <t>ニチ</t>
    </rPh>
    <phoneticPr fontId="15"/>
  </si>
  <si>
    <t>１ページ</t>
    <phoneticPr fontId="15"/>
  </si>
  <si>
    <t>２ページ</t>
    <phoneticPr fontId="15"/>
  </si>
  <si>
    <t>４ページ</t>
    <phoneticPr fontId="15"/>
  </si>
  <si>
    <t>３ページ</t>
    <phoneticPr fontId="15"/>
  </si>
  <si>
    <t>５ページ</t>
    <phoneticPr fontId="15"/>
  </si>
  <si>
    <t>幼小連携・接続</t>
    <rPh sb="0" eb="2">
      <t>ヨウショウ</t>
    </rPh>
    <rPh sb="2" eb="4">
      <t>レンケイ</t>
    </rPh>
    <rPh sb="5" eb="7">
      <t>セツゾク</t>
    </rPh>
    <phoneticPr fontId="15"/>
  </si>
  <si>
    <t>６ページ</t>
    <phoneticPr fontId="15"/>
  </si>
  <si>
    <r>
      <t>※訪問期間：６月１日～１</t>
    </r>
    <r>
      <rPr>
        <sz val="11"/>
        <rFont val="HG丸ｺﾞｼｯｸM-PRO"/>
        <family val="3"/>
        <charset val="128"/>
      </rPr>
      <t>月３１日　</t>
    </r>
    <r>
      <rPr>
        <sz val="11"/>
        <color rgb="FF000000"/>
        <rFont val="HG丸ｺﾞｼｯｸM-PRO"/>
        <family val="3"/>
        <charset val="128"/>
      </rPr>
      <t>以下の期日には学校訪問指導を実施することができない。</t>
    </r>
    <rPh sb="3" eb="5">
      <t>キカン</t>
    </rPh>
    <rPh sb="7" eb="8">
      <t>ガツ</t>
    </rPh>
    <rPh sb="9" eb="10">
      <t>ニチ</t>
    </rPh>
    <rPh sb="15" eb="16">
      <t>ニチ</t>
    </rPh>
    <phoneticPr fontId="15"/>
  </si>
  <si>
    <r>
      <t>※訪問期間：６月１日～</t>
    </r>
    <r>
      <rPr>
        <sz val="11"/>
        <rFont val="HG丸ｺﾞｼｯｸM-PRO"/>
        <family val="3"/>
        <charset val="128"/>
      </rPr>
      <t>２月２８日、</t>
    </r>
    <r>
      <rPr>
        <sz val="11"/>
        <color rgb="FF000000"/>
        <rFont val="HG丸ｺﾞｼｯｸM-PRO"/>
        <family val="3"/>
        <charset val="128"/>
      </rPr>
      <t>以下の期日には学校訪問指導を実施することができない。</t>
    </r>
    <rPh sb="3" eb="5">
      <t>キカン</t>
    </rPh>
    <rPh sb="7" eb="8">
      <t>ガツ</t>
    </rPh>
    <rPh sb="9" eb="10">
      <t>ニチ</t>
    </rPh>
    <rPh sb="15" eb="16">
      <t>ニチ</t>
    </rPh>
    <phoneticPr fontId="15"/>
  </si>
  <si>
    <t>新任の、特別支援学級担任・通級指導教室担当者がいる学校は悉皆。</t>
    <rPh sb="13" eb="15">
      <t>ツウキュウ</t>
    </rPh>
    <rPh sb="15" eb="17">
      <t>シドウ</t>
    </rPh>
    <rPh sb="17" eb="19">
      <t>キョウシツ</t>
    </rPh>
    <rPh sb="19" eb="22">
      <t>タントウシャ</t>
    </rPh>
    <phoneticPr fontId="15"/>
  </si>
  <si>
    <t>あり</t>
  </si>
  <si>
    <t>なし</t>
  </si>
  <si>
    <t>（３）上記以外の学校　⇒　学校訪問指導の希望………………</t>
    <rPh sb="3" eb="5">
      <t>ジョウキ</t>
    </rPh>
    <rPh sb="5" eb="7">
      <t>イガイ</t>
    </rPh>
    <rPh sb="8" eb="10">
      <t>ガッコウ</t>
    </rPh>
    <rPh sb="13" eb="15">
      <t>ガッコウ</t>
    </rPh>
    <rPh sb="15" eb="17">
      <t>ホウモン</t>
    </rPh>
    <rPh sb="17" eb="19">
      <t>シドウ</t>
    </rPh>
    <rPh sb="20" eb="22">
      <t>キボウ</t>
    </rPh>
    <phoneticPr fontId="15"/>
  </si>
  <si>
    <t>Ⅳ　特別支援教育に関する学校訪問指導</t>
    <rPh sb="16" eb="18">
      <t>シドウ</t>
    </rPh>
    <phoneticPr fontId="15"/>
  </si>
  <si>
    <r>
      <t>※「特新担」対象者の学校訪問は，</t>
    </r>
    <r>
      <rPr>
        <sz val="11"/>
        <rFont val="HG丸ｺﾞｼｯｸM-PRO"/>
        <family val="3"/>
        <charset val="128"/>
      </rPr>
      <t>第3回</t>
    </r>
    <r>
      <rPr>
        <sz val="11"/>
        <color rgb="FF002060"/>
        <rFont val="HG丸ｺﾞｼｯｸM-PRO"/>
        <family val="3"/>
        <charset val="128"/>
      </rPr>
      <t>（1１月）のセンター</t>
    </r>
    <r>
      <rPr>
        <sz val="11"/>
        <rFont val="HG丸ｺﾞｼｯｸM-PRO"/>
        <family val="3"/>
        <charset val="128"/>
      </rPr>
      <t>研修までに訪問期日を設定することが望ましい。</t>
    </r>
    <rPh sb="34" eb="36">
      <t>ホウモン</t>
    </rPh>
    <rPh sb="36" eb="38">
      <t>キジツ</t>
    </rPh>
    <rPh sb="39" eb="41">
      <t>セッテイ</t>
    </rPh>
    <rPh sb="46" eb="47">
      <t>ノゾ</t>
    </rPh>
    <phoneticPr fontId="15"/>
  </si>
  <si>
    <t>Ⅴ　特別な支援のための非常勤講師配置事業（にこにこサポート事業）に係る学校訪問</t>
    <rPh sb="2" eb="4">
      <t>トクベツ</t>
    </rPh>
    <rPh sb="5" eb="7">
      <t>シエン</t>
    </rPh>
    <rPh sb="11" eb="14">
      <t>ヒジョウキン</t>
    </rPh>
    <rPh sb="14" eb="16">
      <t>コウシ</t>
    </rPh>
    <rPh sb="16" eb="18">
      <t>ハイチ</t>
    </rPh>
    <rPh sb="18" eb="20">
      <t>ジギョウ</t>
    </rPh>
    <rPh sb="29" eb="31">
      <t>ジギョウ</t>
    </rPh>
    <rPh sb="33" eb="34">
      <t>カカ</t>
    </rPh>
    <rPh sb="35" eb="37">
      <t>ガッコウ</t>
    </rPh>
    <rPh sb="37" eb="39">
      <t>ホウモン</t>
    </rPh>
    <phoneticPr fontId="15"/>
  </si>
  <si>
    <r>
      <t>※訪問期間：９月１日～１２月２３日</t>
    </r>
    <r>
      <rPr>
        <sz val="11"/>
        <color rgb="FF000000"/>
        <rFont val="HG丸ｺﾞｼｯｸM-PRO"/>
        <family val="3"/>
        <charset val="128"/>
      </rPr>
      <t>、以下の期日には学校訪問指導を実施することができない。</t>
    </r>
    <rPh sb="1" eb="3">
      <t>ホウモン</t>
    </rPh>
    <rPh sb="3" eb="5">
      <t>キカン</t>
    </rPh>
    <rPh sb="7" eb="8">
      <t>ガツ</t>
    </rPh>
    <rPh sb="9" eb="10">
      <t>ニチ</t>
    </rPh>
    <rPh sb="13" eb="14">
      <t>ガツ</t>
    </rPh>
    <rPh sb="16" eb="17">
      <t>ニチ</t>
    </rPh>
    <phoneticPr fontId="15"/>
  </si>
  <si>
    <t>学校名</t>
    <phoneticPr fontId="15"/>
  </si>
  <si>
    <t xml:space="preserve">幼小連携・接続に係る学校訪問指導の希望……… </t>
    <rPh sb="0" eb="1">
      <t>ヨウ</t>
    </rPh>
    <rPh sb="1" eb="2">
      <t>ショウ</t>
    </rPh>
    <rPh sb="2" eb="4">
      <t>レンケイ</t>
    </rPh>
    <rPh sb="5" eb="7">
      <t>セツゾク</t>
    </rPh>
    <phoneticPr fontId="15"/>
  </si>
  <si>
    <t>Ⅶ 幼小連携・接続に係る訪問指導</t>
    <rPh sb="2" eb="4">
      <t>ヨウショウ</t>
    </rPh>
    <rPh sb="4" eb="6">
      <t>レンケイ</t>
    </rPh>
    <rPh sb="7" eb="9">
      <t>セツゾク</t>
    </rPh>
    <phoneticPr fontId="15"/>
  </si>
  <si>
    <t>Ⅷ 職務研修に係る学校訪問指導</t>
    <phoneticPr fontId="15"/>
  </si>
  <si>
    <t>対象…（１）養護教諭（養護助教諭）、栄養教諭（学校栄養士）　【担当：県教委保体課】
　　　（２）学校事務職員　【担当：島根県教育センター】</t>
    <rPh sb="0" eb="2">
      <t>タイショウ</t>
    </rPh>
    <rPh sb="34" eb="35">
      <t>ケン</t>
    </rPh>
    <rPh sb="35" eb="37">
      <t>キョウイ</t>
    </rPh>
    <rPh sb="37" eb="39">
      <t>ホタイ</t>
    </rPh>
    <rPh sb="39" eb="40">
      <t>カ</t>
    </rPh>
    <rPh sb="59" eb="61">
      <t>シマネ</t>
    </rPh>
    <rPh sb="61" eb="62">
      <t>ケン</t>
    </rPh>
    <rPh sb="62" eb="64">
      <t>キョウイク</t>
    </rPh>
    <phoneticPr fontId="15"/>
  </si>
  <si>
    <t>※訪問期間：６月１日～２月２８日</t>
    <phoneticPr fontId="15"/>
  </si>
  <si>
    <t>初任（経験有）者の有無</t>
    <rPh sb="0" eb="2">
      <t>ショニン</t>
    </rPh>
    <rPh sb="3" eb="5">
      <t>ケイケン</t>
    </rPh>
    <rPh sb="5" eb="6">
      <t>アリ</t>
    </rPh>
    <rPh sb="7" eb="8">
      <t>モノ</t>
    </rPh>
    <rPh sb="9" eb="11">
      <t>ウム</t>
    </rPh>
    <phoneticPr fontId="15"/>
  </si>
  <si>
    <t>（１）初任者研修対象者</t>
    <rPh sb="3" eb="8">
      <t>ショニンシャケンシュウ</t>
    </rPh>
    <rPh sb="8" eb="11">
      <t>タイショウシャ</t>
    </rPh>
    <phoneticPr fontId="15"/>
  </si>
  <si>
    <t>（２）初任研対象外新規採用教諭</t>
    <phoneticPr fontId="15"/>
  </si>
  <si>
    <t>「あり」の場合、特に研修していきたいことについてご記入ください。</t>
    <rPh sb="5" eb="7">
      <t>バアイ</t>
    </rPh>
    <rPh sb="8" eb="9">
      <t>トク</t>
    </rPh>
    <rPh sb="10" eb="12">
      <t>ケンシュウ</t>
    </rPh>
    <rPh sb="25" eb="27">
      <t>キニュウ</t>
    </rPh>
    <phoneticPr fontId="15"/>
  </si>
  <si>
    <t>１回目（面談のみ）</t>
    <rPh sb="1" eb="3">
      <t>カイメ</t>
    </rPh>
    <rPh sb="4" eb="6">
      <t>メンダン</t>
    </rPh>
    <phoneticPr fontId="15"/>
  </si>
  <si>
    <t>「いる」の場合は，面談の希望日をご記入ください。</t>
    <rPh sb="5" eb="7">
      <t>バアイ</t>
    </rPh>
    <rPh sb="9" eb="11">
      <t>メンダン</t>
    </rPh>
    <rPh sb="12" eb="14">
      <t>キボウ</t>
    </rPh>
    <rPh sb="14" eb="15">
      <t>ビ</t>
    </rPh>
    <rPh sb="17" eb="19">
      <t>キニュウ</t>
    </rPh>
    <phoneticPr fontId="15"/>
  </si>
  <si>
    <t>色付きは関数あり　消すな危険！</t>
    <rPh sb="0" eb="2">
      <t>イロツ</t>
    </rPh>
    <rPh sb="4" eb="6">
      <t>カンスウ</t>
    </rPh>
    <rPh sb="9" eb="10">
      <t>ケ</t>
    </rPh>
    <rPh sb="12" eb="14">
      <t>キケン</t>
    </rPh>
    <phoneticPr fontId="15"/>
  </si>
  <si>
    <t>　（7/7，9/1，9/2，9/16，11/5，12/2，12/3，1/13）</t>
    <phoneticPr fontId="15"/>
  </si>
  <si>
    <t>（9/5,　9/6,　9/7,　10/17,　10/31,　11/18,　12/16）</t>
    <phoneticPr fontId="15"/>
  </si>
  <si>
    <t>（10/18,　12/20）</t>
    <phoneticPr fontId="15"/>
  </si>
  <si>
    <t>　（6/13,　7/11,　7/12,　8/18,　9/5,　9/6,　9/7,　10/17,　10/31,　11/18,　12/16,　1/22）</t>
  </si>
  <si>
    <t>　（6/13,　7/11,　7/12,　8/18,　9/5,　9/6,　9/7,　10/17,　10/31,　11/18,　12/16,　1/22）</t>
    <phoneticPr fontId="15"/>
  </si>
  <si>
    <r>
      <t xml:space="preserve">以下の期日には学校訪問指導を実施することができない。
◆指導主事会等開催予定日
</t>
    </r>
    <r>
      <rPr>
        <sz val="14"/>
        <color rgb="FFFF0000"/>
        <rFont val="HG丸ｺﾞｼｯｸM-PRO"/>
        <family val="3"/>
        <charset val="128"/>
      </rPr>
      <t>（6/13,　7/11,　7/12,　8/18,　9/5,　9/6,　9/7,　10/17,　10/31,　11/18,　12/16,　1/22）</t>
    </r>
    <phoneticPr fontId="15"/>
  </si>
  <si>
    <t>×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</si>
</sst>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d"/>
    <numFmt numFmtId="177" formatCode="aaa"/>
    <numFmt numFmtId="178" formatCode="yyyy/m/d;@"/>
    <numFmt numFmtId="179" formatCode="[&lt;=99999999]####\-####;\(00\)\ ####\-####"/>
    <numFmt numFmtId="180" formatCode="[$-411]ggge&quot;年&quot;m&quot;月&quot;d&quot;日&quot;;@"/>
    <numFmt numFmtId="181" formatCode="m/d;@"/>
    <numFmt numFmtId="182" formatCode="yyyy"/>
    <numFmt numFmtId="183" formatCode="General&quot;年度&quot;"/>
    <numFmt numFmtId="184" formatCode="General&quot;月&quot;"/>
  </numFmts>
  <fonts count="47"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15"/>
      <color rgb="FF000000"/>
      <name val="HG丸ｺﾞｼｯｸM-PRO"/>
      <family val="3"/>
      <charset val="128"/>
    </font>
    <font>
      <sz val="15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b/>
      <sz val="11"/>
      <color rgb="FF000000"/>
      <name val="HG丸ｺﾞｼｯｸM-PRO"/>
      <family val="3"/>
      <charset val="128"/>
    </font>
    <font>
      <b/>
      <sz val="18"/>
      <color rgb="FF00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sz val="10.5"/>
      <color rgb="FF00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b/>
      <u/>
      <sz val="12"/>
      <color rgb="FF000000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2"/>
      <color rgb="FFFF000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u/>
      <sz val="12"/>
      <color rgb="FFFF0000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u/>
      <sz val="14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b/>
      <sz val="17"/>
      <name val="HG丸ｺﾞｼｯｸM-PRO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0.5"/>
      <color rgb="FFFF0000"/>
      <name val="HG丸ｺﾞｼｯｸM-PRO"/>
      <family val="3"/>
      <charset val="128"/>
    </font>
    <font>
      <sz val="14"/>
      <color theme="1"/>
      <name val="游ゴシック"/>
      <family val="2"/>
      <charset val="128"/>
      <scheme val="minor"/>
    </font>
    <font>
      <u/>
      <sz val="10"/>
      <color theme="1"/>
      <name val="ＭＳ Ｐゴシック"/>
      <family val="3"/>
      <charset val="128"/>
    </font>
    <font>
      <b/>
      <u/>
      <sz val="14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rgb="FF002060"/>
      <name val="HG丸ｺﾞｼｯｸM-PRO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CFFD9"/>
        <bgColor indexed="64"/>
      </patternFill>
    </fill>
    <fill>
      <patternFill patternType="solid">
        <fgColor rgb="FFEEFFB7"/>
        <bgColor indexed="64"/>
      </patternFill>
    </fill>
    <fill>
      <patternFill patternType="solid">
        <fgColor rgb="FFCEFEEE"/>
        <bgColor indexed="64"/>
      </patternFill>
    </fill>
    <fill>
      <patternFill patternType="solid">
        <fgColor rgb="FFFBFFA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FFE5"/>
        <bgColor indexed="64"/>
      </patternFill>
    </fill>
  </fills>
  <borders count="2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rgb="FF000000"/>
      </left>
      <right/>
      <top style="double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rgb="FF000000"/>
      </top>
      <bottom style="hair">
        <color indexed="64"/>
      </bottom>
      <diagonal/>
    </border>
    <border>
      <left/>
      <right style="hair">
        <color indexed="64"/>
      </right>
      <top style="double">
        <color rgb="FF000000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ouble">
        <color indexed="64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double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double">
        <color rgb="FF000000"/>
      </top>
      <bottom style="double">
        <color rgb="FF000000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 style="hair">
        <color auto="1"/>
      </top>
      <bottom style="thin">
        <color auto="1"/>
      </bottom>
      <diagonal/>
    </border>
    <border>
      <left/>
      <right style="dotted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thin">
        <color rgb="FF000000"/>
      </left>
      <right/>
      <top style="double">
        <color indexed="64"/>
      </top>
      <bottom style="hair">
        <color rgb="FF000000"/>
      </bottom>
      <diagonal/>
    </border>
    <border>
      <left/>
      <right style="thin">
        <color rgb="FF000000"/>
      </right>
      <top style="double">
        <color indexed="64"/>
      </top>
      <bottom style="hair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thin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double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hair">
        <color indexed="64"/>
      </right>
      <top style="thin">
        <color rgb="FF000000"/>
      </top>
      <bottom style="double">
        <color rgb="FF000000"/>
      </bottom>
      <diagonal/>
    </border>
    <border>
      <left style="hair">
        <color indexed="64"/>
      </left>
      <right/>
      <top style="thin">
        <color rgb="FF000000"/>
      </top>
      <bottom/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double">
        <color indexed="64"/>
      </bottom>
      <diagonal/>
    </border>
    <border>
      <left style="medium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hair">
        <color indexed="64"/>
      </right>
      <top/>
      <bottom style="hair">
        <color indexed="64"/>
      </bottom>
      <diagonal/>
    </border>
    <border>
      <left style="thin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hair">
        <color indexed="64"/>
      </right>
      <top style="hair">
        <color indexed="64"/>
      </top>
      <bottom style="thin">
        <color rgb="FF000000"/>
      </bottom>
      <diagonal/>
    </border>
    <border>
      <left style="hair">
        <color indexed="64"/>
      </left>
      <right/>
      <top style="hair">
        <color indexed="64"/>
      </top>
      <bottom style="thin">
        <color rgb="FF000000"/>
      </bottom>
      <diagonal/>
    </border>
    <border>
      <left/>
      <right style="hair">
        <color indexed="64"/>
      </right>
      <top style="hair">
        <color indexed="64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hair">
        <color indexed="64"/>
      </right>
      <top/>
      <bottom style="double">
        <color rgb="FF000000"/>
      </bottom>
      <diagonal/>
    </border>
    <border>
      <left style="hair">
        <color indexed="64"/>
      </left>
      <right/>
      <top/>
      <bottom/>
      <diagonal/>
    </border>
    <border>
      <left style="hair">
        <color rgb="FF000000"/>
      </left>
      <right style="medium">
        <color rgb="FF000000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hair">
        <color indexed="64"/>
      </right>
      <top style="hair">
        <color indexed="64"/>
      </top>
      <bottom style="medium">
        <color rgb="FF000000"/>
      </bottom>
      <diagonal/>
    </border>
    <border>
      <left style="hair">
        <color indexed="64"/>
      </left>
      <right/>
      <top style="hair">
        <color indexed="64"/>
      </top>
      <bottom style="medium">
        <color rgb="FF000000"/>
      </bottom>
      <diagonal/>
    </border>
    <border>
      <left/>
      <right style="hair">
        <color indexed="64"/>
      </right>
      <top style="hair">
        <color indexed="64"/>
      </top>
      <bottom style="medium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/>
      <right/>
      <top style="thin">
        <color indexed="64"/>
      </top>
      <bottom style="double">
        <color rgb="FF000000"/>
      </bottom>
      <diagonal/>
    </border>
    <border>
      <left/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/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hair">
        <color rgb="FF000000"/>
      </right>
      <top style="double">
        <color rgb="FF000000"/>
      </top>
      <bottom/>
      <diagonal/>
    </border>
    <border>
      <left style="hair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hair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hair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/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611">
    <xf numFmtId="0" fontId="0" fillId="0" borderId="0" xfId="0">
      <alignment vertical="center"/>
    </xf>
    <xf numFmtId="0" fontId="4" fillId="0" borderId="0" xfId="0" applyFont="1" applyAlignment="1">
      <alignment horizontal="justify"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0" fillId="0" borderId="0" xfId="0" applyFont="1">
      <alignment vertical="center"/>
    </xf>
    <xf numFmtId="0" fontId="22" fillId="0" borderId="0" xfId="0" applyFont="1">
      <alignment vertical="center"/>
    </xf>
    <xf numFmtId="0" fontId="20" fillId="0" borderId="0" xfId="0" applyFont="1" applyAlignment="1">
      <alignment horizontal="center" vertical="center" shrinkToFit="1"/>
    </xf>
    <xf numFmtId="0" fontId="17" fillId="0" borderId="0" xfId="0" applyFont="1">
      <alignment vertical="center"/>
    </xf>
    <xf numFmtId="0" fontId="11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0" fontId="0" fillId="0" borderId="0" xfId="0" applyProtection="1">
      <alignment vertical="center"/>
    </xf>
    <xf numFmtId="177" fontId="23" fillId="0" borderId="33" xfId="0" applyNumberFormat="1" applyFont="1" applyBorder="1" applyAlignment="1" applyProtection="1">
      <alignment horizontal="center" vertical="center"/>
      <protection locked="0"/>
    </xf>
    <xf numFmtId="0" fontId="2" fillId="7" borderId="0" xfId="0" applyFont="1" applyFill="1" applyAlignment="1">
      <alignment vertical="center"/>
    </xf>
    <xf numFmtId="0" fontId="4" fillId="7" borderId="0" xfId="0" applyFont="1" applyFill="1" applyAlignment="1">
      <alignment horizontal="justify" vertical="center"/>
    </xf>
    <xf numFmtId="0" fontId="16" fillId="7" borderId="0" xfId="0" applyFont="1" applyFill="1">
      <alignment vertical="center"/>
    </xf>
    <xf numFmtId="0" fontId="17" fillId="7" borderId="0" xfId="0" applyFont="1" applyFill="1" applyAlignment="1">
      <alignment horizontal="center" vertical="center"/>
    </xf>
    <xf numFmtId="0" fontId="16" fillId="7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18" fillId="7" borderId="0" xfId="0" applyFont="1" applyFill="1" applyAlignment="1">
      <alignment vertical="center"/>
    </xf>
    <xf numFmtId="0" fontId="18" fillId="7" borderId="0" xfId="0" applyFont="1" applyFill="1" applyAlignment="1">
      <alignment horizontal="left" vertical="center"/>
    </xf>
    <xf numFmtId="0" fontId="25" fillId="7" borderId="0" xfId="0" applyFont="1" applyFill="1" applyAlignment="1">
      <alignment vertical="center"/>
    </xf>
    <xf numFmtId="0" fontId="18" fillId="7" borderId="0" xfId="0" applyFont="1" applyFill="1" applyAlignment="1">
      <alignment horizontal="justify" vertical="center"/>
    </xf>
    <xf numFmtId="0" fontId="10" fillId="7" borderId="0" xfId="0" applyFont="1" applyFill="1" applyAlignment="1">
      <alignment horizontal="left" vertical="center"/>
    </xf>
    <xf numFmtId="0" fontId="9" fillId="7" borderId="0" xfId="0" applyFont="1" applyFill="1" applyAlignment="1">
      <alignment vertical="center"/>
    </xf>
    <xf numFmtId="0" fontId="10" fillId="7" borderId="0" xfId="0" applyFont="1" applyFill="1" applyAlignment="1">
      <alignment horizontal="justify" vertical="center"/>
    </xf>
    <xf numFmtId="0" fontId="9" fillId="7" borderId="0" xfId="0" applyFont="1" applyFill="1" applyAlignment="1">
      <alignment horizontal="justify" vertical="center"/>
    </xf>
    <xf numFmtId="0" fontId="8" fillId="7" borderId="0" xfId="0" applyFont="1" applyFill="1" applyAlignment="1">
      <alignment vertic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11" fillId="7" borderId="0" xfId="0" applyFont="1" applyFill="1" applyAlignment="1">
      <alignment vertical="center"/>
    </xf>
    <xf numFmtId="0" fontId="0" fillId="7" borderId="0" xfId="0" applyFill="1">
      <alignment vertical="center"/>
    </xf>
    <xf numFmtId="0" fontId="12" fillId="7" borderId="0" xfId="0" applyFont="1" applyFill="1" applyAlignment="1">
      <alignment vertical="center"/>
    </xf>
    <xf numFmtId="0" fontId="4" fillId="7" borderId="0" xfId="0" applyFont="1" applyFill="1" applyBorder="1" applyAlignment="1">
      <alignment vertical="center"/>
    </xf>
    <xf numFmtId="0" fontId="6" fillId="7" borderId="0" xfId="0" applyFont="1" applyFill="1" applyAlignment="1">
      <alignment vertical="center"/>
    </xf>
    <xf numFmtId="0" fontId="12" fillId="7" borderId="0" xfId="0" applyFont="1" applyFill="1" applyAlignment="1">
      <alignment horizontal="justify" vertical="center"/>
    </xf>
    <xf numFmtId="0" fontId="17" fillId="7" borderId="0" xfId="0" applyFont="1" applyFill="1">
      <alignment vertical="center"/>
    </xf>
    <xf numFmtId="0" fontId="14" fillId="7" borderId="0" xfId="0" applyFont="1" applyFill="1" applyAlignment="1">
      <alignment vertical="center"/>
    </xf>
    <xf numFmtId="0" fontId="6" fillId="7" borderId="0" xfId="0" applyFont="1" applyFill="1" applyBorder="1" applyAlignment="1">
      <alignment vertical="center"/>
    </xf>
    <xf numFmtId="0" fontId="16" fillId="7" borderId="0" xfId="0" applyFont="1" applyFill="1" applyBorder="1">
      <alignment vertical="center"/>
    </xf>
    <xf numFmtId="0" fontId="4" fillId="7" borderId="2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16" fillId="0" borderId="0" xfId="0" applyFont="1" applyBorder="1">
      <alignment vertical="center"/>
    </xf>
    <xf numFmtId="0" fontId="8" fillId="7" borderId="0" xfId="0" applyFont="1" applyFill="1" applyAlignment="1">
      <alignment vertical="center"/>
    </xf>
    <xf numFmtId="0" fontId="29" fillId="7" borderId="0" xfId="0" applyFont="1" applyFill="1">
      <alignment vertical="center"/>
    </xf>
    <xf numFmtId="0" fontId="29" fillId="0" borderId="0" xfId="0" applyFont="1">
      <alignment vertical="center"/>
    </xf>
    <xf numFmtId="0" fontId="30" fillId="7" borderId="0" xfId="0" applyFont="1" applyFill="1">
      <alignment vertical="center"/>
    </xf>
    <xf numFmtId="0" fontId="31" fillId="7" borderId="0" xfId="0" applyFont="1" applyFill="1">
      <alignment vertical="center"/>
    </xf>
    <xf numFmtId="0" fontId="31" fillId="0" borderId="0" xfId="0" applyFont="1">
      <alignment vertical="center"/>
    </xf>
    <xf numFmtId="0" fontId="33" fillId="7" borderId="0" xfId="0" applyFont="1" applyFill="1" applyAlignment="1">
      <alignment vertical="center"/>
    </xf>
    <xf numFmtId="0" fontId="0" fillId="0" borderId="0" xfId="0" applyAlignment="1" applyProtection="1">
      <alignment horizontal="center" vertical="center"/>
    </xf>
    <xf numFmtId="181" fontId="0" fillId="0" borderId="0" xfId="0" applyNumberFormat="1" applyAlignment="1" applyProtection="1">
      <alignment horizontal="center" vertical="center"/>
    </xf>
    <xf numFmtId="177" fontId="0" fillId="0" borderId="0" xfId="0" applyNumberFormat="1" applyAlignment="1" applyProtection="1">
      <alignment horizontal="center" vertical="center"/>
    </xf>
    <xf numFmtId="0" fontId="0" fillId="0" borderId="0" xfId="0" applyFill="1">
      <alignment vertical="center"/>
    </xf>
    <xf numFmtId="0" fontId="0" fillId="8" borderId="0" xfId="0" applyFill="1">
      <alignment vertical="center"/>
    </xf>
    <xf numFmtId="182" fontId="0" fillId="2" borderId="0" xfId="0" applyNumberFormat="1" applyFill="1">
      <alignment vertical="center"/>
    </xf>
    <xf numFmtId="183" fontId="2" fillId="7" borderId="0" xfId="0" applyNumberFormat="1" applyFont="1" applyFill="1" applyAlignment="1">
      <alignment vertical="center" shrinkToFit="1"/>
    </xf>
    <xf numFmtId="183" fontId="2" fillId="7" borderId="0" xfId="0" applyNumberFormat="1" applyFont="1" applyFill="1" applyAlignment="1">
      <alignment horizontal="right" vertical="center"/>
    </xf>
    <xf numFmtId="0" fontId="2" fillId="7" borderId="0" xfId="0" applyFont="1" applyFill="1" applyAlignment="1">
      <alignment horizontal="right" vertical="center"/>
    </xf>
    <xf numFmtId="176" fontId="0" fillId="0" borderId="0" xfId="0" applyNumberFormat="1" applyFill="1">
      <alignment vertical="center"/>
    </xf>
    <xf numFmtId="0" fontId="16" fillId="9" borderId="0" xfId="0" applyNumberFormat="1" applyFont="1" applyFill="1">
      <alignment vertical="center"/>
    </xf>
    <xf numFmtId="56" fontId="16" fillId="0" borderId="0" xfId="0" applyNumberFormat="1" applyFont="1">
      <alignment vertical="center"/>
    </xf>
    <xf numFmtId="0" fontId="16" fillId="9" borderId="0" xfId="0" applyFont="1" applyFill="1">
      <alignment vertical="center"/>
    </xf>
    <xf numFmtId="14" fontId="0" fillId="9" borderId="0" xfId="0" applyNumberFormat="1" applyFill="1">
      <alignment vertical="center"/>
    </xf>
    <xf numFmtId="0" fontId="0" fillId="9" borderId="0" xfId="0" applyFill="1">
      <alignment vertical="center"/>
    </xf>
    <xf numFmtId="14" fontId="0" fillId="2" borderId="0" xfId="0" applyNumberFormat="1" applyFill="1">
      <alignment vertical="center"/>
    </xf>
    <xf numFmtId="56" fontId="0" fillId="2" borderId="0" xfId="0" applyNumberFormat="1" applyFill="1">
      <alignment vertical="center"/>
    </xf>
    <xf numFmtId="0" fontId="20" fillId="7" borderId="0" xfId="0" applyFont="1" applyFill="1">
      <alignment vertical="center"/>
    </xf>
    <xf numFmtId="0" fontId="8" fillId="7" borderId="0" xfId="0" applyFont="1" applyFill="1" applyAlignment="1">
      <alignment vertical="center"/>
    </xf>
    <xf numFmtId="0" fontId="39" fillId="5" borderId="0" xfId="0" applyFont="1" applyFill="1" applyBorder="1" applyAlignment="1">
      <alignment vertical="center"/>
    </xf>
    <xf numFmtId="0" fontId="18" fillId="7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Alignment="1">
      <alignment vertical="center" textRotation="255"/>
    </xf>
    <xf numFmtId="0" fontId="4" fillId="0" borderId="57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7" fontId="4" fillId="0" borderId="4" xfId="0" applyNumberFormat="1" applyFont="1" applyBorder="1" applyAlignment="1">
      <alignment horizontal="center" vertical="center" wrapText="1"/>
    </xf>
    <xf numFmtId="0" fontId="16" fillId="6" borderId="0" xfId="0" applyFont="1" applyFill="1">
      <alignment vertical="center"/>
    </xf>
    <xf numFmtId="0" fontId="0" fillId="0" borderId="0" xfId="0" applyBorder="1" applyAlignment="1" applyProtection="1">
      <alignment vertical="center" textRotation="255" shrinkToFit="1"/>
      <protection locked="0"/>
    </xf>
    <xf numFmtId="0" fontId="0" fillId="0" borderId="61" xfId="0" applyBorder="1" applyAlignment="1" applyProtection="1">
      <alignment vertical="center" textRotation="255" shrinkToFit="1"/>
      <protection locked="0"/>
    </xf>
    <xf numFmtId="0" fontId="0" fillId="0" borderId="64" xfId="0" applyBorder="1" applyAlignment="1" applyProtection="1">
      <alignment vertical="center" textRotation="255" shrinkToFit="1"/>
      <protection locked="0"/>
    </xf>
    <xf numFmtId="0" fontId="0" fillId="0" borderId="23" xfId="0" applyBorder="1" applyAlignment="1" applyProtection="1">
      <alignment vertical="center" textRotation="255" shrinkToFit="1"/>
      <protection locked="0"/>
    </xf>
    <xf numFmtId="0" fontId="0" fillId="11" borderId="57" xfId="0" applyFill="1" applyBorder="1" applyAlignment="1" applyProtection="1">
      <alignment horizontal="center" vertical="center"/>
    </xf>
    <xf numFmtId="0" fontId="0" fillId="12" borderId="65" xfId="0" applyFill="1" applyBorder="1" applyAlignment="1" applyProtection="1">
      <alignment vertical="center" shrinkToFit="1"/>
    </xf>
    <xf numFmtId="0" fontId="0" fillId="14" borderId="65" xfId="0" applyFill="1" applyBorder="1" applyAlignment="1" applyProtection="1">
      <alignment vertical="center" shrinkToFit="1"/>
    </xf>
    <xf numFmtId="178" fontId="0" fillId="0" borderId="65" xfId="0" applyNumberFormat="1" applyBorder="1" applyAlignment="1" applyProtection="1">
      <alignment vertical="center" shrinkToFit="1"/>
    </xf>
    <xf numFmtId="0" fontId="0" fillId="0" borderId="65" xfId="0" applyBorder="1" applyAlignment="1" applyProtection="1">
      <alignment vertical="center" shrinkToFit="1"/>
    </xf>
    <xf numFmtId="0" fontId="0" fillId="0" borderId="65" xfId="0" applyBorder="1" applyAlignment="1" applyProtection="1">
      <alignment horizontal="center" vertical="center" shrinkToFit="1"/>
    </xf>
    <xf numFmtId="14" fontId="0" fillId="0" borderId="65" xfId="0" applyNumberFormat="1" applyBorder="1" applyAlignment="1" applyProtection="1">
      <alignment vertical="center" shrinkToFit="1"/>
    </xf>
    <xf numFmtId="14" fontId="0" fillId="0" borderId="66" xfId="0" applyNumberFormat="1" applyBorder="1" applyAlignment="1" applyProtection="1">
      <alignment vertical="center" shrinkToFit="1"/>
    </xf>
    <xf numFmtId="0" fontId="0" fillId="12" borderId="65" xfId="0" applyFill="1" applyBorder="1" applyAlignment="1" applyProtection="1">
      <alignment horizontal="center" vertical="center" shrinkToFit="1"/>
    </xf>
    <xf numFmtId="0" fontId="0" fillId="14" borderId="65" xfId="0" applyFill="1" applyBorder="1" applyAlignment="1" applyProtection="1">
      <alignment horizontal="center" vertical="center" shrinkToFit="1"/>
    </xf>
    <xf numFmtId="178" fontId="0" fillId="14" borderId="65" xfId="0" applyNumberFormat="1" applyFill="1" applyBorder="1" applyAlignment="1" applyProtection="1">
      <alignment horizontal="center" vertical="center" shrinkToFit="1"/>
    </xf>
    <xf numFmtId="0" fontId="0" fillId="15" borderId="65" xfId="0" applyFill="1" applyBorder="1" applyAlignment="1" applyProtection="1">
      <alignment vertical="center" shrinkToFit="1"/>
    </xf>
    <xf numFmtId="178" fontId="0" fillId="0" borderId="65" xfId="0" applyNumberFormat="1" applyFill="1" applyBorder="1" applyAlignment="1" applyProtection="1">
      <alignment vertical="center" shrinkToFit="1"/>
    </xf>
    <xf numFmtId="0" fontId="0" fillId="0" borderId="67" xfId="0" applyBorder="1" applyAlignment="1" applyProtection="1">
      <alignment vertical="center" textRotation="255" shrinkToFit="1"/>
      <protection locked="0"/>
    </xf>
    <xf numFmtId="0" fontId="0" fillId="0" borderId="68" xfId="0" applyBorder="1" applyAlignment="1" applyProtection="1">
      <alignment vertical="center" textRotation="255" shrinkToFit="1"/>
      <protection locked="0"/>
    </xf>
    <xf numFmtId="0" fontId="0" fillId="15" borderId="69" xfId="0" applyFill="1" applyBorder="1" applyAlignment="1" applyProtection="1">
      <alignment vertical="center" shrinkToFit="1"/>
    </xf>
    <xf numFmtId="178" fontId="0" fillId="0" borderId="70" xfId="0" applyNumberFormat="1" applyBorder="1" applyAlignment="1" applyProtection="1">
      <alignment vertical="center" shrinkToFit="1"/>
    </xf>
    <xf numFmtId="0" fontId="0" fillId="0" borderId="66" xfId="0" applyBorder="1" applyAlignment="1" applyProtection="1">
      <alignment vertical="center" shrinkToFit="1"/>
    </xf>
    <xf numFmtId="0" fontId="0" fillId="0" borderId="71" xfId="0" applyBorder="1" applyAlignment="1" applyProtection="1">
      <alignment vertical="center" textRotation="255" shrinkToFit="1"/>
      <protection locked="0"/>
    </xf>
    <xf numFmtId="0" fontId="0" fillId="0" borderId="72" xfId="0" applyBorder="1" applyAlignment="1" applyProtection="1">
      <alignment vertical="center" textRotation="255" shrinkToFit="1"/>
      <protection locked="0"/>
    </xf>
    <xf numFmtId="0" fontId="0" fillId="0" borderId="37" xfId="0" applyBorder="1" applyAlignment="1" applyProtection="1">
      <alignment vertical="center" textRotation="255" shrinkToFit="1"/>
      <protection locked="0"/>
    </xf>
    <xf numFmtId="0" fontId="0" fillId="0" borderId="73" xfId="0" applyFill="1" applyBorder="1" applyAlignment="1" applyProtection="1">
      <alignment vertical="center" textRotation="255" shrinkToFit="1"/>
      <protection locked="0"/>
    </xf>
    <xf numFmtId="0" fontId="0" fillId="0" borderId="37" xfId="0" applyFill="1" applyBorder="1" applyAlignment="1" applyProtection="1">
      <alignment vertical="center" textRotation="255" shrinkToFit="1"/>
      <protection locked="0"/>
    </xf>
    <xf numFmtId="0" fontId="0" fillId="0" borderId="74" xfId="0" applyFill="1" applyBorder="1" applyAlignment="1" applyProtection="1">
      <alignment vertical="center" textRotation="255" shrinkToFit="1"/>
      <protection locked="0"/>
    </xf>
    <xf numFmtId="0" fontId="0" fillId="0" borderId="73" xfId="0" applyBorder="1" applyAlignment="1" applyProtection="1">
      <alignment vertical="center" textRotation="255" shrinkToFit="1"/>
      <protection locked="0"/>
    </xf>
    <xf numFmtId="0" fontId="0" fillId="0" borderId="74" xfId="0" applyBorder="1" applyAlignment="1" applyProtection="1">
      <alignment vertical="center" textRotation="255" shrinkToFit="1"/>
      <protection locked="0"/>
    </xf>
    <xf numFmtId="0" fontId="0" fillId="0" borderId="59" xfId="0" applyBorder="1" applyAlignment="1" applyProtection="1">
      <alignment vertical="center" textRotation="255" shrinkToFit="1"/>
      <protection locked="0"/>
    </xf>
    <xf numFmtId="178" fontId="0" fillId="0" borderId="69" xfId="0" applyNumberFormat="1" applyFill="1" applyBorder="1" applyAlignment="1" applyProtection="1">
      <alignment vertical="center" shrinkToFit="1"/>
    </xf>
    <xf numFmtId="0" fontId="0" fillId="15" borderId="70" xfId="0" applyFill="1" applyBorder="1" applyAlignment="1" applyProtection="1">
      <alignment vertical="center" shrinkToFit="1"/>
    </xf>
    <xf numFmtId="178" fontId="0" fillId="0" borderId="69" xfId="0" applyNumberFormat="1" applyBorder="1" applyAlignment="1" applyProtection="1">
      <alignment vertical="center" shrinkToFit="1"/>
    </xf>
    <xf numFmtId="0" fontId="0" fillId="12" borderId="69" xfId="0" applyFill="1" applyBorder="1" applyAlignment="1" applyProtection="1">
      <alignment vertical="center" shrinkToFit="1"/>
    </xf>
    <xf numFmtId="178" fontId="0" fillId="0" borderId="57" xfId="0" applyNumberFormat="1" applyBorder="1" applyAlignment="1" applyProtection="1">
      <alignment vertical="center" shrinkToFit="1"/>
    </xf>
    <xf numFmtId="178" fontId="0" fillId="0" borderId="66" xfId="0" applyNumberFormat="1" applyBorder="1" applyAlignment="1" applyProtection="1">
      <alignment vertical="center" shrinkToFit="1"/>
    </xf>
    <xf numFmtId="0" fontId="0" fillId="0" borderId="70" xfId="0" applyBorder="1" applyAlignment="1" applyProtection="1">
      <alignment vertical="center" shrinkToFit="1"/>
    </xf>
    <xf numFmtId="0" fontId="0" fillId="13" borderId="65" xfId="0" applyFill="1" applyBorder="1" applyAlignment="1" applyProtection="1">
      <alignment vertical="center" shrinkToFit="1"/>
    </xf>
    <xf numFmtId="0" fontId="0" fillId="0" borderId="69" xfId="0" applyBorder="1" applyAlignment="1" applyProtection="1">
      <alignment vertical="center" shrinkToFit="1"/>
    </xf>
    <xf numFmtId="0" fontId="0" fillId="15" borderId="69" xfId="0" applyFill="1" applyBorder="1" applyAlignment="1" applyProtection="1">
      <alignment horizontal="center" vertical="center" shrinkToFit="1"/>
    </xf>
    <xf numFmtId="178" fontId="0" fillId="15" borderId="65" xfId="0" applyNumberFormat="1" applyFill="1" applyBorder="1" applyAlignment="1" applyProtection="1">
      <alignment horizontal="center" vertical="center" shrinkToFit="1"/>
    </xf>
    <xf numFmtId="0" fontId="0" fillId="15" borderId="70" xfId="0" applyFill="1" applyBorder="1" applyAlignment="1" applyProtection="1">
      <alignment horizontal="center" vertical="center" shrinkToFit="1"/>
    </xf>
    <xf numFmtId="0" fontId="0" fillId="14" borderId="69" xfId="0" applyFill="1" applyBorder="1" applyAlignment="1" applyProtection="1">
      <alignment horizontal="center" vertical="center" shrinkToFit="1"/>
    </xf>
    <xf numFmtId="0" fontId="0" fillId="12" borderId="60" xfId="0" applyFill="1" applyBorder="1" applyAlignment="1" applyProtection="1">
      <alignment vertical="center" shrinkToFit="1"/>
    </xf>
    <xf numFmtId="0" fontId="0" fillId="14" borderId="69" xfId="0" applyFill="1" applyBorder="1" applyAlignment="1" applyProtection="1">
      <alignment vertical="center" shrinkToFit="1"/>
    </xf>
    <xf numFmtId="0" fontId="0" fillId="0" borderId="60" xfId="0" applyBorder="1" applyAlignment="1" applyProtection="1">
      <alignment horizontal="center" vertical="center" shrinkToFit="1"/>
    </xf>
    <xf numFmtId="0" fontId="0" fillId="16" borderId="65" xfId="0" applyFill="1" applyBorder="1" applyAlignment="1" applyProtection="1">
      <alignment vertical="center" shrinkToFit="1"/>
    </xf>
    <xf numFmtId="0" fontId="0" fillId="16" borderId="69" xfId="0" applyFill="1" applyBorder="1" applyAlignment="1" applyProtection="1">
      <alignment vertical="center" shrinkToFit="1"/>
    </xf>
    <xf numFmtId="0" fontId="0" fillId="16" borderId="69" xfId="0" applyFill="1" applyBorder="1" applyAlignment="1" applyProtection="1">
      <alignment horizontal="center" vertical="center" shrinkToFit="1"/>
    </xf>
    <xf numFmtId="178" fontId="0" fillId="16" borderId="65" xfId="0" applyNumberFormat="1" applyFill="1" applyBorder="1" applyAlignment="1" applyProtection="1">
      <alignment horizontal="center" vertical="center" shrinkToFit="1"/>
    </xf>
    <xf numFmtId="0" fontId="0" fillId="16" borderId="70" xfId="0" applyFill="1" applyBorder="1" applyAlignment="1" applyProtection="1">
      <alignment horizontal="center" vertical="center" shrinkToFit="1"/>
    </xf>
    <xf numFmtId="0" fontId="26" fillId="7" borderId="0" xfId="0" applyFont="1" applyFill="1" applyAlignment="1">
      <alignment horizontal="right" vertical="center"/>
    </xf>
    <xf numFmtId="0" fontId="26" fillId="7" borderId="0" xfId="0" applyFont="1" applyFill="1" applyAlignment="1">
      <alignment horizontal="left" vertical="center"/>
    </xf>
    <xf numFmtId="0" fontId="0" fillId="0" borderId="70" xfId="0" applyNumberFormat="1" applyBorder="1" applyAlignment="1" applyProtection="1">
      <alignment vertical="center" shrinkToFit="1"/>
    </xf>
    <xf numFmtId="0" fontId="26" fillId="7" borderId="0" xfId="0" applyFont="1" applyFill="1" applyAlignment="1">
      <alignment vertical="center"/>
    </xf>
    <xf numFmtId="0" fontId="16" fillId="0" borderId="0" xfId="0" applyFont="1" applyFill="1">
      <alignment vertical="center"/>
    </xf>
    <xf numFmtId="0" fontId="17" fillId="7" borderId="0" xfId="0" applyFont="1" applyFill="1" applyAlignment="1">
      <alignment vertical="center"/>
    </xf>
    <xf numFmtId="0" fontId="4" fillId="17" borderId="16" xfId="0" applyFont="1" applyFill="1" applyBorder="1" applyAlignment="1" applyProtection="1">
      <alignment horizontal="center" vertical="center" wrapText="1"/>
      <protection locked="0"/>
    </xf>
    <xf numFmtId="0" fontId="4" fillId="17" borderId="12" xfId="0" applyFont="1" applyFill="1" applyBorder="1" applyAlignment="1" applyProtection="1">
      <alignment horizontal="center" vertical="center" wrapText="1"/>
      <protection locked="0"/>
    </xf>
    <xf numFmtId="0" fontId="4" fillId="17" borderId="18" xfId="0" applyFont="1" applyFill="1" applyBorder="1" applyAlignment="1" applyProtection="1">
      <alignment horizontal="center" vertical="center" wrapText="1"/>
      <protection locked="0"/>
    </xf>
    <xf numFmtId="0" fontId="4" fillId="17" borderId="17" xfId="0" applyFont="1" applyFill="1" applyBorder="1" applyAlignment="1" applyProtection="1">
      <alignment horizontal="center" vertical="center" wrapText="1"/>
      <protection locked="0"/>
    </xf>
    <xf numFmtId="0" fontId="4" fillId="17" borderId="13" xfId="0" applyFont="1" applyFill="1" applyBorder="1" applyAlignment="1" applyProtection="1">
      <alignment horizontal="center" vertical="center" wrapText="1"/>
      <protection locked="0"/>
    </xf>
    <xf numFmtId="0" fontId="4" fillId="17" borderId="19" xfId="0" applyFont="1" applyFill="1" applyBorder="1" applyAlignment="1" applyProtection="1">
      <alignment horizontal="center" vertical="center" wrapText="1"/>
      <protection locked="0"/>
    </xf>
    <xf numFmtId="0" fontId="10" fillId="7" borderId="0" xfId="0" applyFont="1" applyFill="1" applyAlignment="1">
      <alignment vertical="center"/>
    </xf>
    <xf numFmtId="0" fontId="4" fillId="17" borderId="34" xfId="0" applyFont="1" applyFill="1" applyBorder="1" applyAlignment="1" applyProtection="1">
      <alignment horizontal="center" vertical="center" wrapText="1"/>
      <protection locked="0"/>
    </xf>
    <xf numFmtId="0" fontId="4" fillId="17" borderId="35" xfId="0" applyFont="1" applyFill="1" applyBorder="1" applyAlignment="1" applyProtection="1">
      <alignment horizontal="center" vertical="center" wrapText="1"/>
      <protection locked="0"/>
    </xf>
    <xf numFmtId="0" fontId="4" fillId="0" borderId="103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4" fillId="0" borderId="104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110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0" fontId="4" fillId="0" borderId="117" xfId="0" applyFont="1" applyBorder="1" applyAlignment="1">
      <alignment horizontal="center" vertical="center" wrapText="1"/>
    </xf>
    <xf numFmtId="0" fontId="4" fillId="0" borderId="118" xfId="0" applyFont="1" applyBorder="1" applyAlignment="1">
      <alignment horizontal="center" vertical="center" wrapText="1"/>
    </xf>
    <xf numFmtId="0" fontId="4" fillId="0" borderId="122" xfId="0" applyFont="1" applyBorder="1" applyAlignment="1">
      <alignment horizontal="center" vertical="center" wrapText="1"/>
    </xf>
    <xf numFmtId="0" fontId="4" fillId="0" borderId="123" xfId="0" applyFont="1" applyBorder="1" applyAlignment="1">
      <alignment horizontal="center" vertical="center" wrapText="1"/>
    </xf>
    <xf numFmtId="0" fontId="4" fillId="0" borderId="124" xfId="0" applyFont="1" applyBorder="1" applyAlignment="1">
      <alignment horizontal="center" vertical="center" wrapText="1"/>
    </xf>
    <xf numFmtId="177" fontId="4" fillId="0" borderId="127" xfId="0" applyNumberFormat="1" applyFont="1" applyBorder="1" applyAlignment="1">
      <alignment horizontal="center" vertical="center" wrapText="1"/>
    </xf>
    <xf numFmtId="0" fontId="4" fillId="17" borderId="128" xfId="0" applyFont="1" applyFill="1" applyBorder="1" applyAlignment="1" applyProtection="1">
      <alignment horizontal="center" vertical="center" wrapText="1"/>
      <protection locked="0"/>
    </xf>
    <xf numFmtId="0" fontId="4" fillId="0" borderId="134" xfId="0" applyFont="1" applyBorder="1" applyAlignment="1">
      <alignment horizontal="center" vertical="center" wrapText="1"/>
    </xf>
    <xf numFmtId="0" fontId="4" fillId="0" borderId="135" xfId="0" applyFont="1" applyBorder="1" applyAlignment="1">
      <alignment horizontal="center" vertical="center" wrapText="1"/>
    </xf>
    <xf numFmtId="0" fontId="4" fillId="0" borderId="137" xfId="0" applyFont="1" applyBorder="1" applyAlignment="1">
      <alignment horizontal="center" vertical="center" wrapText="1"/>
    </xf>
    <xf numFmtId="177" fontId="4" fillId="0" borderId="140" xfId="0" applyNumberFormat="1" applyFont="1" applyBorder="1" applyAlignment="1">
      <alignment horizontal="center" vertical="center" wrapText="1"/>
    </xf>
    <xf numFmtId="0" fontId="4" fillId="17" borderId="14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4" fillId="0" borderId="164" xfId="0" applyFont="1" applyBorder="1" applyAlignment="1">
      <alignment horizontal="center" vertical="center" wrapText="1"/>
    </xf>
    <xf numFmtId="0" fontId="45" fillId="7" borderId="0" xfId="0" applyFont="1" applyFill="1">
      <alignment vertical="center"/>
    </xf>
    <xf numFmtId="0" fontId="16" fillId="5" borderId="166" xfId="0" applyFont="1" applyFill="1" applyBorder="1">
      <alignment vertical="center"/>
    </xf>
    <xf numFmtId="0" fontId="4" fillId="5" borderId="167" xfId="0" applyFont="1" applyFill="1" applyBorder="1" applyAlignment="1">
      <alignment vertical="center"/>
    </xf>
    <xf numFmtId="0" fontId="16" fillId="5" borderId="168" xfId="0" applyFont="1" applyFill="1" applyBorder="1">
      <alignment vertical="center"/>
    </xf>
    <xf numFmtId="0" fontId="16" fillId="5" borderId="169" xfId="0" applyFont="1" applyFill="1" applyBorder="1">
      <alignment vertical="center"/>
    </xf>
    <xf numFmtId="0" fontId="16" fillId="5" borderId="170" xfId="0" applyFont="1" applyFill="1" applyBorder="1">
      <alignment vertical="center"/>
    </xf>
    <xf numFmtId="0" fontId="16" fillId="5" borderId="171" xfId="0" applyFont="1" applyFill="1" applyBorder="1">
      <alignment vertical="center"/>
    </xf>
    <xf numFmtId="0" fontId="39" fillId="5" borderId="172" xfId="0" applyFont="1" applyFill="1" applyBorder="1" applyAlignment="1">
      <alignment vertical="center"/>
    </xf>
    <xf numFmtId="0" fontId="12" fillId="5" borderId="172" xfId="0" applyFont="1" applyFill="1" applyBorder="1" applyAlignment="1">
      <alignment vertical="center"/>
    </xf>
    <xf numFmtId="0" fontId="16" fillId="5" borderId="173" xfId="0" applyFont="1" applyFill="1" applyBorder="1">
      <alignment vertical="center"/>
    </xf>
    <xf numFmtId="0" fontId="4" fillId="0" borderId="180" xfId="0" applyFont="1" applyBorder="1" applyAlignment="1">
      <alignment horizontal="center" vertical="center" wrapText="1"/>
    </xf>
    <xf numFmtId="0" fontId="4" fillId="0" borderId="182" xfId="0" applyFont="1" applyBorder="1" applyAlignment="1">
      <alignment horizontal="center" vertical="center" wrapText="1"/>
    </xf>
    <xf numFmtId="0" fontId="4" fillId="0" borderId="184" xfId="0" applyFont="1" applyBorder="1" applyAlignment="1">
      <alignment horizontal="center" vertical="center" wrapText="1"/>
    </xf>
    <xf numFmtId="177" fontId="4" fillId="0" borderId="190" xfId="0" applyNumberFormat="1" applyFont="1" applyBorder="1" applyAlignment="1">
      <alignment horizontal="center" vertical="center" wrapText="1"/>
    </xf>
    <xf numFmtId="177" fontId="4" fillId="0" borderId="191" xfId="0" applyNumberFormat="1" applyFont="1" applyBorder="1" applyAlignment="1">
      <alignment horizontal="center" vertical="center" wrapText="1"/>
    </xf>
    <xf numFmtId="177" fontId="4" fillId="0" borderId="195" xfId="0" applyNumberFormat="1" applyFont="1" applyBorder="1" applyAlignment="1">
      <alignment horizontal="center" vertical="center" wrapText="1"/>
    </xf>
    <xf numFmtId="177" fontId="4" fillId="0" borderId="196" xfId="0" applyNumberFormat="1" applyFont="1" applyBorder="1" applyAlignment="1">
      <alignment horizontal="center" vertical="center" wrapText="1"/>
    </xf>
    <xf numFmtId="0" fontId="4" fillId="0" borderId="195" xfId="0" applyFont="1" applyBorder="1" applyAlignment="1">
      <alignment horizontal="center" vertical="center" wrapText="1"/>
    </xf>
    <xf numFmtId="0" fontId="4" fillId="0" borderId="196" xfId="0" applyFont="1" applyBorder="1" applyAlignment="1">
      <alignment horizontal="center" vertical="center" wrapText="1"/>
    </xf>
    <xf numFmtId="0" fontId="4" fillId="0" borderId="207" xfId="0" applyFont="1" applyBorder="1" applyAlignment="1">
      <alignment horizontal="center" vertical="center" wrapText="1"/>
    </xf>
    <xf numFmtId="0" fontId="4" fillId="0" borderId="208" xfId="0" applyFont="1" applyBorder="1" applyAlignment="1">
      <alignment horizontal="center" vertical="center" wrapText="1"/>
    </xf>
    <xf numFmtId="0" fontId="26" fillId="0" borderId="169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7" fillId="0" borderId="0" xfId="0" applyFont="1" applyFill="1" applyBorder="1">
      <alignment vertical="center"/>
    </xf>
    <xf numFmtId="0" fontId="40" fillId="0" borderId="0" xfId="0" applyFont="1" applyFill="1" applyBorder="1" applyAlignment="1">
      <alignment horizontal="center" vertical="center" shrinkToFit="1"/>
    </xf>
    <xf numFmtId="0" fontId="31" fillId="0" borderId="0" xfId="0" applyFont="1" applyAlignment="1">
      <alignment horizontal="right" vertical="center"/>
    </xf>
    <xf numFmtId="0" fontId="4" fillId="0" borderId="61" xfId="0" applyFont="1" applyBorder="1" applyAlignment="1">
      <alignment horizontal="center" vertical="center" wrapText="1"/>
    </xf>
    <xf numFmtId="0" fontId="0" fillId="12" borderId="57" xfId="0" applyFill="1" applyBorder="1" applyAlignment="1" applyProtection="1">
      <alignment vertical="center" shrinkToFit="1"/>
    </xf>
    <xf numFmtId="0" fontId="0" fillId="0" borderId="30" xfId="0" applyBorder="1" applyAlignment="1">
      <alignment horizontal="center" vertical="center"/>
    </xf>
    <xf numFmtId="178" fontId="0" fillId="12" borderId="65" xfId="0" applyNumberFormat="1" applyFill="1" applyBorder="1" applyAlignment="1" applyProtection="1">
      <alignment vertical="center" shrinkToFit="1"/>
    </xf>
    <xf numFmtId="181" fontId="0" fillId="0" borderId="0" xfId="0" applyNumberFormat="1" applyAlignment="1" applyProtection="1">
      <alignment horizontal="center" vertical="center" shrinkToFit="1"/>
    </xf>
    <xf numFmtId="181" fontId="0" fillId="0" borderId="0" xfId="0" applyNumberFormat="1" applyFill="1" applyAlignment="1" applyProtection="1">
      <alignment horizontal="center" vertical="center" shrinkToFit="1"/>
    </xf>
    <xf numFmtId="0" fontId="24" fillId="18" borderId="0" xfId="1" applyFill="1" applyAlignment="1" applyProtection="1">
      <alignment horizontal="center" vertical="center"/>
      <protection locked="0"/>
    </xf>
    <xf numFmtId="180" fontId="4" fillId="7" borderId="0" xfId="0" applyNumberFormat="1" applyFont="1" applyFill="1" applyBorder="1" applyAlignment="1" applyProtection="1">
      <alignment horizontal="center" vertical="center" shrinkToFit="1"/>
    </xf>
    <xf numFmtId="177" fontId="4" fillId="7" borderId="0" xfId="0" applyNumberFormat="1" applyFont="1" applyFill="1" applyBorder="1" applyAlignment="1" applyProtection="1">
      <alignment horizontal="center" vertical="center" wrapText="1"/>
    </xf>
    <xf numFmtId="0" fontId="0" fillId="7" borderId="0" xfId="0" applyFill="1" applyBorder="1" applyAlignment="1" applyProtection="1">
      <alignment horizontal="center" vertical="center" shrinkToFit="1"/>
    </xf>
    <xf numFmtId="0" fontId="16" fillId="7" borderId="0" xfId="0" applyFont="1" applyFill="1" applyProtection="1">
      <alignment vertical="center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>
      <alignment horizontal="center" vertical="center"/>
    </xf>
    <xf numFmtId="0" fontId="2" fillId="7" borderId="0" xfId="0" applyFont="1" applyFill="1" applyAlignment="1" applyProtection="1">
      <alignment vertical="center"/>
    </xf>
    <xf numFmtId="0" fontId="26" fillId="7" borderId="0" xfId="0" applyFont="1" applyFill="1" applyAlignment="1" applyProtection="1">
      <alignment horizontal="right" vertical="center"/>
    </xf>
    <xf numFmtId="0" fontId="26" fillId="7" borderId="0" xfId="0" applyFont="1" applyFill="1" applyAlignment="1" applyProtection="1">
      <alignment horizontal="left" vertical="center"/>
    </xf>
    <xf numFmtId="0" fontId="18" fillId="7" borderId="0" xfId="0" applyFont="1" applyFill="1" applyAlignment="1" applyProtection="1">
      <alignment horizontal="left" vertical="center"/>
    </xf>
    <xf numFmtId="0" fontId="16" fillId="0" borderId="0" xfId="0" applyFont="1" applyProtection="1">
      <alignment vertical="center"/>
    </xf>
    <xf numFmtId="0" fontId="4" fillId="7" borderId="0" xfId="0" applyFont="1" applyFill="1" applyAlignment="1" applyProtection="1">
      <alignment horizontal="justify" vertical="center"/>
    </xf>
    <xf numFmtId="0" fontId="17" fillId="7" borderId="0" xfId="0" applyFont="1" applyFill="1" applyAlignment="1" applyProtection="1">
      <alignment horizontal="center" vertical="center"/>
    </xf>
    <xf numFmtId="0" fontId="9" fillId="7" borderId="0" xfId="0" applyFont="1" applyFill="1" applyAlignment="1" applyProtection="1">
      <alignment horizontal="justify" vertical="center"/>
    </xf>
    <xf numFmtId="0" fontId="8" fillId="7" borderId="0" xfId="0" applyFont="1" applyFill="1" applyAlignment="1" applyProtection="1">
      <alignment vertical="center"/>
    </xf>
    <xf numFmtId="0" fontId="6" fillId="7" borderId="0" xfId="0" applyFont="1" applyFill="1" applyAlignment="1" applyProtection="1">
      <alignment vertical="center"/>
    </xf>
    <xf numFmtId="0" fontId="9" fillId="7" borderId="0" xfId="0" applyFont="1" applyFill="1" applyAlignment="1" applyProtection="1">
      <alignment vertical="center"/>
    </xf>
    <xf numFmtId="0" fontId="4" fillId="7" borderId="0" xfId="0" applyFont="1" applyFill="1" applyBorder="1" applyAlignment="1" applyProtection="1">
      <alignment vertical="center"/>
    </xf>
    <xf numFmtId="0" fontId="4" fillId="7" borderId="0" xfId="0" applyFont="1" applyFill="1" applyAlignment="1" applyProtection="1">
      <alignment vertical="center"/>
    </xf>
    <xf numFmtId="0" fontId="11" fillId="7" borderId="0" xfId="0" applyFont="1" applyFill="1" applyAlignment="1" applyProtection="1">
      <alignment vertical="center"/>
    </xf>
    <xf numFmtId="0" fontId="0" fillId="7" borderId="0" xfId="0" applyFill="1" applyProtection="1">
      <alignment vertical="center"/>
    </xf>
    <xf numFmtId="0" fontId="3" fillId="7" borderId="0" xfId="0" applyFont="1" applyFill="1" applyAlignment="1" applyProtection="1">
      <alignment vertical="center"/>
    </xf>
    <xf numFmtId="0" fontId="3" fillId="7" borderId="0" xfId="0" applyFont="1" applyFill="1" applyAlignment="1" applyProtection="1">
      <alignment horizontal="right" vertical="center"/>
    </xf>
    <xf numFmtId="0" fontId="19" fillId="7" borderId="0" xfId="0" applyFont="1" applyFill="1" applyAlignment="1" applyProtection="1">
      <alignment horizontal="justify" vertical="center"/>
    </xf>
    <xf numFmtId="0" fontId="4" fillId="7" borderId="0" xfId="0" applyFont="1" applyFill="1" applyAlignment="1" applyProtection="1">
      <alignment horizontal="left" vertical="center"/>
    </xf>
    <xf numFmtId="0" fontId="16" fillId="0" borderId="143" xfId="0" applyFont="1" applyBorder="1" applyProtection="1">
      <alignment vertical="center"/>
    </xf>
    <xf numFmtId="0" fontId="4" fillId="0" borderId="147" xfId="0" applyFont="1" applyBorder="1" applyAlignment="1" applyProtection="1">
      <alignment horizontal="center" vertical="center" wrapText="1"/>
    </xf>
    <xf numFmtId="0" fontId="4" fillId="0" borderId="40" xfId="0" applyFont="1" applyBorder="1" applyAlignment="1" applyProtection="1">
      <alignment horizontal="center" vertical="center" wrapText="1"/>
    </xf>
    <xf numFmtId="177" fontId="4" fillId="0" borderId="7" xfId="0" applyNumberFormat="1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177" fontId="4" fillId="0" borderId="6" xfId="0" applyNumberFormat="1" applyFont="1" applyBorder="1" applyAlignment="1" applyProtection="1">
      <alignment horizontal="center" vertical="center" wrapText="1"/>
    </xf>
    <xf numFmtId="0" fontId="4" fillId="0" borderId="151" xfId="0" applyFont="1" applyBorder="1" applyAlignment="1" applyProtection="1">
      <alignment horizontal="center" vertical="center" wrapText="1"/>
    </xf>
    <xf numFmtId="177" fontId="4" fillId="0" borderId="152" xfId="0" applyNumberFormat="1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177" fontId="4" fillId="0" borderId="41" xfId="0" applyNumberFormat="1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177" fontId="4" fillId="0" borderId="102" xfId="0" applyNumberFormat="1" applyFont="1" applyBorder="1" applyAlignment="1" applyProtection="1">
      <alignment horizontal="center" vertical="center" wrapText="1"/>
    </xf>
    <xf numFmtId="0" fontId="39" fillId="7" borderId="0" xfId="0" applyFont="1" applyFill="1" applyAlignment="1" applyProtection="1">
      <alignment vertical="center"/>
    </xf>
    <xf numFmtId="0" fontId="27" fillId="7" borderId="0" xfId="0" applyFont="1" applyFill="1" applyProtection="1">
      <alignment vertical="center"/>
    </xf>
    <xf numFmtId="0" fontId="27" fillId="7" borderId="0" xfId="0" applyFont="1" applyFill="1" applyAlignment="1" applyProtection="1">
      <alignment vertical="center"/>
    </xf>
    <xf numFmtId="0" fontId="4" fillId="0" borderId="157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13" xfId="0" applyFont="1" applyBorder="1" applyAlignment="1" applyProtection="1">
      <alignment horizontal="center" vertical="center" wrapText="1"/>
    </xf>
    <xf numFmtId="0" fontId="4" fillId="0" borderId="63" xfId="0" applyFont="1" applyBorder="1" applyAlignment="1" applyProtection="1">
      <alignment horizontal="center" vertical="center" wrapText="1"/>
    </xf>
    <xf numFmtId="0" fontId="4" fillId="0" borderId="164" xfId="0" applyFont="1" applyBorder="1" applyAlignment="1" applyProtection="1">
      <alignment horizontal="center" vertical="center" wrapText="1"/>
    </xf>
    <xf numFmtId="177" fontId="4" fillId="0" borderId="99" xfId="0" applyNumberFormat="1" applyFont="1" applyBorder="1" applyAlignment="1" applyProtection="1">
      <alignment horizontal="center" vertical="center" wrapText="1"/>
    </xf>
    <xf numFmtId="0" fontId="4" fillId="0" borderId="56" xfId="0" applyFont="1" applyBorder="1" applyAlignment="1" applyProtection="1">
      <alignment horizontal="center" vertical="center" wrapText="1"/>
    </xf>
    <xf numFmtId="177" fontId="4" fillId="0" borderId="100" xfId="0" applyNumberFormat="1" applyFont="1" applyBorder="1" applyAlignment="1" applyProtection="1">
      <alignment horizontal="center" vertical="center" wrapText="1"/>
    </xf>
    <xf numFmtId="0" fontId="4" fillId="0" borderId="57" xfId="0" applyFont="1" applyBorder="1" applyAlignment="1" applyProtection="1">
      <alignment horizontal="center" vertical="center" wrapText="1"/>
    </xf>
    <xf numFmtId="177" fontId="4" fillId="0" borderId="66" xfId="0" applyNumberFormat="1" applyFont="1" applyBorder="1" applyAlignment="1" applyProtection="1">
      <alignment horizontal="center" vertical="center" wrapText="1"/>
    </xf>
    <xf numFmtId="0" fontId="0" fillId="7" borderId="0" xfId="0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vertical="center"/>
    </xf>
    <xf numFmtId="0" fontId="4" fillId="0" borderId="186" xfId="0" applyFont="1" applyBorder="1" applyAlignment="1" applyProtection="1">
      <alignment horizontal="center" vertical="center" wrapText="1"/>
    </xf>
    <xf numFmtId="0" fontId="4" fillId="0" borderId="187" xfId="0" applyFont="1" applyBorder="1" applyAlignment="1" applyProtection="1">
      <alignment horizontal="center" vertical="center" wrapText="1"/>
    </xf>
    <xf numFmtId="177" fontId="4" fillId="0" borderId="220" xfId="0" applyNumberFormat="1" applyFont="1" applyBorder="1" applyAlignment="1" applyProtection="1">
      <alignment horizontal="center" vertical="center" wrapText="1"/>
    </xf>
    <xf numFmtId="177" fontId="4" fillId="0" borderId="221" xfId="0" applyNumberFormat="1" applyFont="1" applyBorder="1" applyAlignment="1" applyProtection="1">
      <alignment horizontal="center" vertical="center" wrapText="1"/>
    </xf>
    <xf numFmtId="177" fontId="4" fillId="0" borderId="207" xfId="0" applyNumberFormat="1" applyFont="1" applyBorder="1" applyAlignment="1" applyProtection="1">
      <alignment horizontal="center" vertical="center" wrapText="1"/>
    </xf>
    <xf numFmtId="177" fontId="4" fillId="0" borderId="208" xfId="0" applyNumberFormat="1" applyFont="1" applyBorder="1" applyAlignment="1" applyProtection="1">
      <alignment horizontal="center" vertical="center" wrapText="1"/>
    </xf>
    <xf numFmtId="177" fontId="4" fillId="0" borderId="212" xfId="0" applyNumberFormat="1" applyFont="1" applyBorder="1" applyAlignment="1" applyProtection="1">
      <alignment horizontal="center" vertical="center" wrapText="1"/>
    </xf>
    <xf numFmtId="177" fontId="4" fillId="0" borderId="210" xfId="0" applyNumberFormat="1" applyFont="1" applyBorder="1" applyAlignment="1" applyProtection="1">
      <alignment horizontal="center" vertical="center" wrapText="1"/>
    </xf>
    <xf numFmtId="177" fontId="4" fillId="0" borderId="177" xfId="0" applyNumberFormat="1" applyFont="1" applyBorder="1" applyAlignment="1" applyProtection="1">
      <alignment horizontal="center" vertical="center" wrapText="1"/>
    </xf>
    <xf numFmtId="177" fontId="4" fillId="0" borderId="176" xfId="0" applyNumberFormat="1" applyFont="1" applyBorder="1" applyAlignment="1" applyProtection="1">
      <alignment horizontal="center" vertical="center" wrapText="1"/>
    </xf>
    <xf numFmtId="0" fontId="14" fillId="7" borderId="0" xfId="0" applyFont="1" applyFill="1" applyAlignment="1" applyProtection="1">
      <alignment vertical="center"/>
    </xf>
    <xf numFmtId="0" fontId="17" fillId="7" borderId="0" xfId="0" applyFont="1" applyFill="1" applyProtection="1">
      <alignment vertical="center"/>
    </xf>
    <xf numFmtId="0" fontId="20" fillId="0" borderId="0" xfId="0" applyFont="1" applyAlignment="1" applyProtection="1">
      <alignment horizontal="left" vertical="center" wrapText="1"/>
    </xf>
    <xf numFmtId="0" fontId="20" fillId="7" borderId="0" xfId="0" applyFont="1" applyFill="1" applyAlignment="1" applyProtection="1">
      <alignment horizontal="center" vertical="center" shrinkToFit="1"/>
    </xf>
    <xf numFmtId="0" fontId="20" fillId="7" borderId="0" xfId="0" applyFont="1" applyFill="1" applyProtection="1">
      <alignment vertical="center"/>
    </xf>
    <xf numFmtId="0" fontId="20" fillId="0" borderId="33" xfId="0" applyFont="1" applyBorder="1" applyAlignment="1" applyProtection="1">
      <alignment horizontal="center" vertical="center" shrinkToFit="1"/>
    </xf>
    <xf numFmtId="0" fontId="34" fillId="0" borderId="33" xfId="0" applyFont="1" applyBorder="1" applyAlignment="1" applyProtection="1">
      <alignment horizontal="center" vertical="center" shrinkToFit="1"/>
    </xf>
    <xf numFmtId="176" fontId="20" fillId="0" borderId="33" xfId="0" applyNumberFormat="1" applyFont="1" applyBorder="1" applyAlignment="1" applyProtection="1">
      <alignment horizontal="center" vertical="center"/>
    </xf>
    <xf numFmtId="176" fontId="20" fillId="6" borderId="71" xfId="0" applyNumberFormat="1" applyFont="1" applyFill="1" applyBorder="1" applyAlignment="1" applyProtection="1">
      <alignment horizontal="center" vertical="center"/>
    </xf>
    <xf numFmtId="0" fontId="20" fillId="0" borderId="33" xfId="0" applyNumberFormat="1" applyFont="1" applyBorder="1" applyAlignment="1" applyProtection="1">
      <alignment horizontal="center" vertical="center"/>
    </xf>
    <xf numFmtId="0" fontId="20" fillId="6" borderId="72" xfId="0" applyNumberFormat="1" applyFont="1" applyFill="1" applyBorder="1" applyAlignment="1" applyProtection="1">
      <alignment horizontal="center" vertical="center"/>
    </xf>
    <xf numFmtId="0" fontId="22" fillId="0" borderId="33" xfId="0" applyFont="1" applyBorder="1" applyAlignment="1" applyProtection="1">
      <alignment horizontal="center" vertical="center" shrinkToFit="1"/>
    </xf>
    <xf numFmtId="177" fontId="23" fillId="17" borderId="51" xfId="0" applyNumberFormat="1" applyFont="1" applyFill="1" applyBorder="1" applyAlignment="1" applyProtection="1">
      <alignment horizontal="center" vertical="center"/>
    </xf>
    <xf numFmtId="177" fontId="23" fillId="6" borderId="72" xfId="0" applyNumberFormat="1" applyFont="1" applyFill="1" applyBorder="1" applyAlignment="1" applyProtection="1">
      <alignment horizontal="center" vertical="center"/>
    </xf>
    <xf numFmtId="0" fontId="20" fillId="7" borderId="0" xfId="0" applyFont="1" applyFill="1" applyAlignment="1" applyProtection="1">
      <alignment horizontal="center" vertical="center"/>
    </xf>
    <xf numFmtId="0" fontId="22" fillId="7" borderId="0" xfId="0" applyFont="1" applyFill="1" applyBorder="1" applyAlignment="1" applyProtection="1">
      <alignment horizontal="center" vertical="center" shrinkToFit="1"/>
    </xf>
    <xf numFmtId="0" fontId="23" fillId="7" borderId="0" xfId="0" applyFont="1" applyFill="1" applyBorder="1" applyAlignment="1" applyProtection="1">
      <alignment horizontal="center" vertical="center"/>
    </xf>
    <xf numFmtId="0" fontId="20" fillId="6" borderId="0" xfId="0" applyFont="1" applyFill="1">
      <alignment vertical="center"/>
    </xf>
    <xf numFmtId="0" fontId="4" fillId="3" borderId="29" xfId="0" applyFont="1" applyFill="1" applyBorder="1" applyAlignment="1" applyProtection="1">
      <alignment horizontal="left" vertical="top" wrapText="1"/>
      <protection locked="0"/>
    </xf>
    <xf numFmtId="0" fontId="4" fillId="3" borderId="30" xfId="0" applyFont="1" applyFill="1" applyBorder="1" applyAlignment="1" applyProtection="1">
      <alignment horizontal="left" vertical="top" wrapText="1"/>
      <protection locked="0"/>
    </xf>
    <xf numFmtId="0" fontId="4" fillId="3" borderId="31" xfId="0" applyFont="1" applyFill="1" applyBorder="1" applyAlignment="1" applyProtection="1">
      <alignment horizontal="left" vertical="top" wrapText="1"/>
      <protection locked="0"/>
    </xf>
    <xf numFmtId="0" fontId="4" fillId="0" borderId="95" xfId="0" applyFont="1" applyBorder="1" applyAlignment="1">
      <alignment horizontal="center" vertical="center" wrapText="1"/>
    </xf>
    <xf numFmtId="180" fontId="4" fillId="3" borderId="5" xfId="0" applyNumberFormat="1" applyFont="1" applyFill="1" applyBorder="1" applyAlignment="1" applyProtection="1">
      <alignment horizontal="center" vertical="center" shrinkToFit="1"/>
      <protection locked="0"/>
    </xf>
    <xf numFmtId="180" fontId="4" fillId="3" borderId="4" xfId="0" applyNumberFormat="1" applyFont="1" applyFill="1" applyBorder="1" applyAlignment="1" applyProtection="1">
      <alignment horizontal="center" vertical="center" shrinkToFit="1"/>
      <protection locked="0"/>
    </xf>
    <xf numFmtId="180" fontId="4" fillId="3" borderId="10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6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17" borderId="7" xfId="0" applyFont="1" applyFill="1" applyBorder="1" applyAlignment="1" applyProtection="1">
      <alignment horizontal="center" vertical="center" wrapText="1"/>
      <protection locked="0"/>
    </xf>
    <xf numFmtId="0" fontId="4" fillId="17" borderId="99" xfId="0" applyFont="1" applyFill="1" applyBorder="1" applyAlignment="1" applyProtection="1">
      <alignment horizontal="center" vertical="center" wrapText="1"/>
      <protection locked="0"/>
    </xf>
    <xf numFmtId="0" fontId="4" fillId="17" borderId="6" xfId="0" applyFont="1" applyFill="1" applyBorder="1" applyAlignment="1" applyProtection="1">
      <alignment horizontal="center" vertical="center" wrapText="1"/>
      <protection locked="0"/>
    </xf>
    <xf numFmtId="0" fontId="4" fillId="17" borderId="100" xfId="0" applyFont="1" applyFill="1" applyBorder="1" applyAlignment="1" applyProtection="1">
      <alignment horizontal="center" vertical="center" wrapText="1"/>
      <protection locked="0"/>
    </xf>
    <xf numFmtId="0" fontId="4" fillId="17" borderId="102" xfId="0" applyFont="1" applyFill="1" applyBorder="1" applyAlignment="1" applyProtection="1">
      <alignment horizontal="center" vertical="center" wrapText="1"/>
      <protection locked="0"/>
    </xf>
    <xf numFmtId="0" fontId="4" fillId="17" borderId="66" xfId="0" applyFont="1" applyFill="1" applyBorder="1" applyAlignment="1" applyProtection="1">
      <alignment horizontal="center" vertical="center" wrapText="1"/>
      <protection locked="0"/>
    </xf>
    <xf numFmtId="0" fontId="8" fillId="7" borderId="0" xfId="0" applyFont="1" applyFill="1" applyAlignment="1">
      <alignment vertical="center"/>
    </xf>
    <xf numFmtId="0" fontId="6" fillId="7" borderId="0" xfId="0" applyFont="1" applyFill="1" applyAlignment="1">
      <alignment horizontal="center" vertical="center"/>
    </xf>
    <xf numFmtId="0" fontId="18" fillId="3" borderId="98" xfId="0" applyFont="1" applyFill="1" applyBorder="1" applyAlignment="1" applyProtection="1">
      <alignment horizontal="center" vertical="center" shrinkToFit="1"/>
      <protection locked="0"/>
    </xf>
    <xf numFmtId="0" fontId="18" fillId="3" borderId="38" xfId="0" applyFont="1" applyFill="1" applyBorder="1" applyAlignment="1" applyProtection="1">
      <alignment horizontal="center" vertical="center" shrinkToFit="1"/>
      <protection locked="0"/>
    </xf>
    <xf numFmtId="0" fontId="18" fillId="3" borderId="39" xfId="0" applyFont="1" applyFill="1" applyBorder="1" applyAlignment="1" applyProtection="1">
      <alignment horizontal="center" vertical="center" shrinkToFit="1"/>
      <protection locked="0"/>
    </xf>
    <xf numFmtId="0" fontId="16" fillId="3" borderId="56" xfId="0" applyFont="1" applyFill="1" applyBorder="1" applyAlignment="1" applyProtection="1">
      <alignment horizontal="center" vertical="center" shrinkToFit="1"/>
      <protection locked="0"/>
    </xf>
    <xf numFmtId="0" fontId="16" fillId="3" borderId="37" xfId="0" applyFont="1" applyFill="1" applyBorder="1" applyAlignment="1" applyProtection="1">
      <alignment horizontal="center" vertical="center" shrinkToFit="1"/>
      <protection locked="0"/>
    </xf>
    <xf numFmtId="0" fontId="16" fillId="3" borderId="28" xfId="0" applyFont="1" applyFill="1" applyBorder="1" applyAlignment="1" applyProtection="1">
      <alignment horizontal="center" vertical="center" shrinkToFit="1"/>
      <protection locked="0"/>
    </xf>
    <xf numFmtId="0" fontId="16" fillId="3" borderId="57" xfId="0" applyFont="1" applyFill="1" applyBorder="1" applyAlignment="1" applyProtection="1">
      <alignment horizontal="center" vertical="center" shrinkToFit="1"/>
      <protection locked="0"/>
    </xf>
    <xf numFmtId="0" fontId="16" fillId="3" borderId="65" xfId="0" applyFont="1" applyFill="1" applyBorder="1" applyAlignment="1" applyProtection="1">
      <alignment horizontal="center" vertical="center" shrinkToFit="1"/>
      <protection locked="0"/>
    </xf>
    <xf numFmtId="0" fontId="16" fillId="3" borderId="58" xfId="0" applyFont="1" applyFill="1" applyBorder="1" applyAlignment="1" applyProtection="1">
      <alignment horizontal="center" vertical="center" shrinkToFit="1"/>
      <protection locked="0"/>
    </xf>
    <xf numFmtId="0" fontId="4" fillId="18" borderId="1" xfId="0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Border="1" applyAlignment="1">
      <alignment horizontal="left" vertical="top" wrapText="1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17" fillId="18" borderId="1" xfId="0" applyFont="1" applyFill="1" applyBorder="1" applyAlignment="1" applyProtection="1">
      <alignment horizontal="center" vertical="center"/>
      <protection locked="0"/>
    </xf>
    <xf numFmtId="0" fontId="4" fillId="0" borderId="92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16" fillId="18" borderId="1" xfId="0" applyFont="1" applyFill="1" applyBorder="1" applyAlignment="1" applyProtection="1">
      <alignment horizontal="center" vertical="center"/>
      <protection locked="0"/>
    </xf>
    <xf numFmtId="179" fontId="16" fillId="3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4" fillId="0" borderId="143" xfId="0" applyFont="1" applyBorder="1" applyAlignment="1" applyProtection="1">
      <alignment horizontal="center" vertical="center" wrapText="1"/>
    </xf>
    <xf numFmtId="0" fontId="4" fillId="3" borderId="145" xfId="0" applyFont="1" applyFill="1" applyBorder="1" applyAlignment="1" applyProtection="1">
      <alignment horizontal="center" vertical="center" wrapText="1"/>
      <protection locked="0"/>
    </xf>
    <xf numFmtId="0" fontId="4" fillId="3" borderId="72" xfId="0" applyFont="1" applyFill="1" applyBorder="1" applyAlignment="1" applyProtection="1">
      <alignment horizontal="center" vertical="center" wrapText="1"/>
      <protection locked="0"/>
    </xf>
    <xf numFmtId="0" fontId="4" fillId="3" borderId="146" xfId="0" applyFont="1" applyFill="1" applyBorder="1" applyAlignment="1" applyProtection="1">
      <alignment horizontal="center" vertical="center" wrapText="1"/>
      <protection locked="0"/>
    </xf>
    <xf numFmtId="0" fontId="4" fillId="3" borderId="145" xfId="0" applyFont="1" applyFill="1" applyBorder="1" applyAlignment="1" applyProtection="1">
      <alignment horizontal="left" vertical="center" wrapText="1"/>
      <protection locked="0"/>
    </xf>
    <xf numFmtId="0" fontId="4" fillId="3" borderId="72" xfId="0" applyFont="1" applyFill="1" applyBorder="1" applyAlignment="1" applyProtection="1">
      <alignment horizontal="left" vertical="center" wrapText="1"/>
      <protection locked="0"/>
    </xf>
    <xf numFmtId="0" fontId="4" fillId="3" borderId="146" xfId="0" applyFont="1" applyFill="1" applyBorder="1" applyAlignment="1" applyProtection="1">
      <alignment horizontal="left" vertical="center" wrapText="1"/>
      <protection locked="0"/>
    </xf>
    <xf numFmtId="0" fontId="4" fillId="0" borderId="161" xfId="0" applyFont="1" applyBorder="1" applyAlignment="1" applyProtection="1">
      <alignment horizontal="center" vertical="center" wrapText="1"/>
    </xf>
    <xf numFmtId="0" fontId="4" fillId="0" borderId="155" xfId="0" applyFont="1" applyBorder="1" applyAlignment="1" applyProtection="1">
      <alignment horizontal="center" vertical="center" wrapText="1"/>
    </xf>
    <xf numFmtId="0" fontId="4" fillId="0" borderId="156" xfId="0" applyFont="1" applyBorder="1" applyAlignment="1" applyProtection="1">
      <alignment horizontal="center" vertical="center" wrapText="1"/>
    </xf>
    <xf numFmtId="0" fontId="4" fillId="3" borderId="88" xfId="0" applyFont="1" applyFill="1" applyBorder="1" applyAlignment="1" applyProtection="1">
      <alignment horizontal="left" vertical="center" wrapText="1"/>
      <protection locked="0"/>
    </xf>
    <xf numFmtId="0" fontId="4" fillId="3" borderId="52" xfId="0" applyFont="1" applyFill="1" applyBorder="1" applyAlignment="1" applyProtection="1">
      <alignment horizontal="left" vertical="center" wrapText="1"/>
      <protection locked="0"/>
    </xf>
    <xf numFmtId="0" fontId="4" fillId="3" borderId="158" xfId="0" applyFont="1" applyFill="1" applyBorder="1" applyAlignment="1" applyProtection="1">
      <alignment horizontal="left" vertical="center" wrapText="1"/>
      <protection locked="0"/>
    </xf>
    <xf numFmtId="0" fontId="4" fillId="3" borderId="162" xfId="0" applyFont="1" applyFill="1" applyBorder="1" applyAlignment="1" applyProtection="1">
      <alignment horizontal="left" vertical="center" wrapText="1"/>
      <protection locked="0"/>
    </xf>
    <xf numFmtId="0" fontId="4" fillId="3" borderId="159" xfId="0" applyFont="1" applyFill="1" applyBorder="1" applyAlignment="1" applyProtection="1">
      <alignment horizontal="left" vertical="center" wrapText="1"/>
      <protection locked="0"/>
    </xf>
    <xf numFmtId="0" fontId="4" fillId="3" borderId="16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horizontal="center" vertical="center"/>
    </xf>
    <xf numFmtId="0" fontId="10" fillId="7" borderId="0" xfId="0" applyFont="1" applyFill="1" applyAlignment="1" applyProtection="1">
      <alignment horizontal="right" vertical="center"/>
    </xf>
    <xf numFmtId="0" fontId="4" fillId="0" borderId="93" xfId="0" applyFont="1" applyBorder="1" applyAlignment="1" applyProtection="1">
      <alignment horizontal="center" vertical="center" wrapText="1"/>
    </xf>
    <xf numFmtId="0" fontId="4" fillId="0" borderId="97" xfId="0" applyFont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106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0" fontId="16" fillId="0" borderId="145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6" fillId="18" borderId="1" xfId="0" applyFont="1" applyFill="1" applyBorder="1" applyAlignment="1" applyProtection="1">
      <alignment horizontal="center" vertical="center"/>
    </xf>
    <xf numFmtId="0" fontId="42" fillId="18" borderId="1" xfId="0" applyFont="1" applyFill="1" applyBorder="1" applyAlignment="1" applyProtection="1">
      <alignment vertical="center"/>
    </xf>
    <xf numFmtId="0" fontId="4" fillId="3" borderId="44" xfId="0" applyFont="1" applyFill="1" applyBorder="1" applyAlignment="1" applyProtection="1">
      <alignment horizontal="center" vertical="center" wrapText="1"/>
      <protection locked="0"/>
    </xf>
    <xf numFmtId="0" fontId="4" fillId="3" borderId="45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12" xfId="0" applyFont="1" applyFill="1" applyBorder="1" applyAlignment="1" applyProtection="1">
      <alignment horizontal="center" vertical="center" wrapText="1"/>
      <protection locked="0"/>
    </xf>
    <xf numFmtId="0" fontId="4" fillId="0" borderId="148" xfId="0" applyFont="1" applyBorder="1" applyAlignment="1" applyProtection="1">
      <alignment horizontal="center" vertical="center" wrapText="1"/>
    </xf>
    <xf numFmtId="0" fontId="4" fillId="17" borderId="47" xfId="0" applyFont="1" applyFill="1" applyBorder="1" applyAlignment="1" applyProtection="1">
      <alignment horizontal="center" vertical="center" wrapText="1"/>
      <protection locked="0"/>
    </xf>
    <xf numFmtId="0" fontId="4" fillId="17" borderId="149" xfId="0" applyFont="1" applyFill="1" applyBorder="1" applyAlignment="1" applyProtection="1">
      <alignment horizontal="center" vertical="center" wrapText="1"/>
      <protection locked="0"/>
    </xf>
    <xf numFmtId="0" fontId="4" fillId="17" borderId="154" xfId="0" applyFont="1" applyFill="1" applyBorder="1" applyAlignment="1" applyProtection="1">
      <alignment horizontal="center" vertical="center" wrapText="1"/>
      <protection locked="0"/>
    </xf>
    <xf numFmtId="0" fontId="4" fillId="17" borderId="150" xfId="0" applyFont="1" applyFill="1" applyBorder="1" applyAlignment="1" applyProtection="1">
      <alignment horizontal="center" vertical="center" wrapText="1"/>
      <protection locked="0"/>
    </xf>
    <xf numFmtId="0" fontId="4" fillId="0" borderId="62" xfId="0" applyFont="1" applyBorder="1" applyAlignment="1" applyProtection="1">
      <alignment horizontal="center" vertical="center"/>
    </xf>
    <xf numFmtId="0" fontId="4" fillId="0" borderId="144" xfId="0" applyFont="1" applyBorder="1" applyAlignment="1" applyProtection="1">
      <alignment horizontal="center" vertical="center"/>
    </xf>
    <xf numFmtId="180" fontId="4" fillId="3" borderId="21" xfId="0" applyNumberFormat="1" applyFont="1" applyFill="1" applyBorder="1" applyAlignment="1" applyProtection="1">
      <alignment horizontal="center" vertical="center" wrapText="1"/>
      <protection locked="0"/>
    </xf>
    <xf numFmtId="180" fontId="4" fillId="3" borderId="15" xfId="0" applyNumberFormat="1" applyFont="1" applyFill="1" applyBorder="1" applyAlignment="1" applyProtection="1">
      <alignment horizontal="center" vertical="center" wrapText="1"/>
      <protection locked="0"/>
    </xf>
    <xf numFmtId="180" fontId="4" fillId="3" borderId="22" xfId="0" applyNumberFormat="1" applyFont="1" applyFill="1" applyBorder="1" applyAlignment="1" applyProtection="1">
      <alignment horizontal="center" vertical="center" wrapText="1"/>
      <protection locked="0"/>
    </xf>
    <xf numFmtId="180" fontId="4" fillId="3" borderId="113" xfId="0" applyNumberFormat="1" applyFont="1" applyFill="1" applyBorder="1" applyAlignment="1" applyProtection="1">
      <alignment horizontal="center" vertical="center" wrapText="1"/>
      <protection locked="0"/>
    </xf>
    <xf numFmtId="180" fontId="4" fillId="3" borderId="53" xfId="0" applyNumberFormat="1" applyFont="1" applyFill="1" applyBorder="1" applyAlignment="1" applyProtection="1">
      <alignment horizontal="center" vertical="center" wrapText="1"/>
      <protection locked="0"/>
    </xf>
    <xf numFmtId="180" fontId="4" fillId="3" borderId="54" xfId="0" applyNumberFormat="1" applyFont="1" applyFill="1" applyBorder="1" applyAlignment="1" applyProtection="1">
      <alignment horizontal="center" vertical="center" wrapText="1"/>
      <protection locked="0"/>
    </xf>
    <xf numFmtId="180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180" fontId="4" fillId="3" borderId="28" xfId="0" applyNumberFormat="1" applyFont="1" applyFill="1" applyBorder="1" applyAlignment="1" applyProtection="1">
      <alignment horizontal="center" vertical="center" wrapText="1"/>
      <protection locked="0"/>
    </xf>
    <xf numFmtId="180" fontId="4" fillId="3" borderId="152" xfId="0" applyNumberFormat="1" applyFont="1" applyFill="1" applyBorder="1" applyAlignment="1" applyProtection="1">
      <alignment horizontal="center" vertical="center" wrapText="1"/>
      <protection locked="0"/>
    </xf>
    <xf numFmtId="180" fontId="4" fillId="3" borderId="151" xfId="0" applyNumberFormat="1" applyFont="1" applyFill="1" applyBorder="1" applyAlignment="1" applyProtection="1">
      <alignment horizontal="center" vertical="center" wrapText="1"/>
      <protection locked="0"/>
    </xf>
    <xf numFmtId="180" fontId="4" fillId="3" borderId="41" xfId="0" applyNumberFormat="1" applyFont="1" applyFill="1" applyBorder="1" applyAlignment="1" applyProtection="1">
      <alignment horizontal="center" vertical="center" wrapText="1"/>
      <protection locked="0"/>
    </xf>
    <xf numFmtId="180" fontId="4" fillId="3" borderId="36" xfId="0" applyNumberFormat="1" applyFont="1" applyFill="1" applyBorder="1" applyAlignment="1" applyProtection="1">
      <alignment horizontal="center" vertical="center" wrapText="1"/>
      <protection locked="0"/>
    </xf>
    <xf numFmtId="180" fontId="4" fillId="3" borderId="102" xfId="0" applyNumberFormat="1" applyFont="1" applyFill="1" applyBorder="1" applyAlignment="1" applyProtection="1">
      <alignment horizontal="center" vertical="center" wrapText="1"/>
      <protection locked="0"/>
    </xf>
    <xf numFmtId="180" fontId="4" fillId="3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3" xfId="0" applyFont="1" applyBorder="1" applyAlignment="1" applyProtection="1">
      <alignment horizontal="center" vertical="center" wrapText="1"/>
    </xf>
    <xf numFmtId="0" fontId="16" fillId="0" borderId="153" xfId="0" applyFont="1" applyBorder="1" applyAlignment="1" applyProtection="1">
      <alignment horizontal="center" vertical="center"/>
    </xf>
    <xf numFmtId="0" fontId="16" fillId="0" borderId="146" xfId="0" applyFont="1" applyBorder="1" applyAlignment="1" applyProtection="1">
      <alignment horizontal="center" vertical="center"/>
    </xf>
    <xf numFmtId="0" fontId="4" fillId="0" borderId="92" xfId="0" applyFont="1" applyBorder="1" applyAlignment="1" applyProtection="1">
      <alignment horizontal="center" vertical="center" wrapText="1"/>
    </xf>
    <xf numFmtId="0" fontId="4" fillId="0" borderId="94" xfId="0" applyFont="1" applyBorder="1" applyAlignment="1" applyProtection="1">
      <alignment horizontal="center" vertical="center" wrapText="1"/>
    </xf>
    <xf numFmtId="180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180" fontId="4" fillId="3" borderId="40" xfId="0" applyNumberFormat="1" applyFont="1" applyFill="1" applyBorder="1" applyAlignment="1" applyProtection="1">
      <alignment horizontal="center" vertical="center" wrapText="1"/>
      <protection locked="0"/>
    </xf>
    <xf numFmtId="180" fontId="4" fillId="3" borderId="165" xfId="0" applyNumberFormat="1" applyFont="1" applyFill="1" applyBorder="1" applyAlignment="1" applyProtection="1">
      <alignment horizontal="center" vertical="center" wrapText="1"/>
      <protection locked="0"/>
    </xf>
    <xf numFmtId="180" fontId="4" fillId="3" borderId="157" xfId="0" applyNumberFormat="1" applyFont="1" applyFill="1" applyBorder="1" applyAlignment="1" applyProtection="1">
      <alignment horizontal="center" vertical="center" wrapText="1"/>
      <protection locked="0"/>
    </xf>
    <xf numFmtId="0" fontId="37" fillId="7" borderId="0" xfId="0" applyFont="1" applyFill="1" applyAlignment="1">
      <alignment horizontal="left" vertical="center"/>
    </xf>
    <xf numFmtId="0" fontId="16" fillId="0" borderId="0" xfId="0" applyFont="1" applyBorder="1" applyAlignment="1">
      <alignment horizontal="center" vertical="center" textRotation="255"/>
    </xf>
    <xf numFmtId="0" fontId="4" fillId="0" borderId="10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2" fillId="0" borderId="109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12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/>
    </xf>
    <xf numFmtId="0" fontId="4" fillId="0" borderId="132" xfId="0" applyFont="1" applyBorder="1" applyAlignment="1">
      <alignment horizontal="center" vertical="center"/>
    </xf>
    <xf numFmtId="0" fontId="4" fillId="0" borderId="133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180" fontId="16" fillId="3" borderId="26" xfId="0" applyNumberFormat="1" applyFont="1" applyFill="1" applyBorder="1" applyAlignment="1" applyProtection="1">
      <alignment horizontal="center" vertical="center"/>
      <protection locked="0"/>
    </xf>
    <xf numFmtId="180" fontId="16" fillId="3" borderId="27" xfId="0" applyNumberFormat="1" applyFont="1" applyFill="1" applyBorder="1" applyAlignment="1" applyProtection="1">
      <alignment horizontal="center" vertical="center"/>
      <protection locked="0"/>
    </xf>
    <xf numFmtId="180" fontId="16" fillId="3" borderId="6" xfId="0" applyNumberFormat="1" applyFont="1" applyFill="1" applyBorder="1" applyAlignment="1" applyProtection="1">
      <alignment horizontal="center" vertical="center"/>
      <protection locked="0"/>
    </xf>
    <xf numFmtId="180" fontId="16" fillId="3" borderId="28" xfId="0" applyNumberFormat="1" applyFont="1" applyFill="1" applyBorder="1" applyAlignment="1" applyProtection="1">
      <alignment horizontal="center" vertical="center"/>
      <protection locked="0"/>
    </xf>
    <xf numFmtId="180" fontId="16" fillId="3" borderId="138" xfId="0" applyNumberFormat="1" applyFont="1" applyFill="1" applyBorder="1" applyAlignment="1" applyProtection="1">
      <alignment horizontal="center" vertical="center"/>
      <protection locked="0"/>
    </xf>
    <xf numFmtId="180" fontId="16" fillId="3" borderId="139" xfId="0" applyNumberFormat="1" applyFont="1" applyFill="1" applyBorder="1" applyAlignment="1" applyProtection="1">
      <alignment horizontal="center" vertical="center"/>
      <protection locked="0"/>
    </xf>
    <xf numFmtId="0" fontId="4" fillId="0" borderId="86" xfId="0" applyFont="1" applyBorder="1" applyAlignment="1">
      <alignment horizontal="center" vertical="center" wrapText="1"/>
    </xf>
    <xf numFmtId="0" fontId="4" fillId="0" borderId="136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3" borderId="8" xfId="0" applyFont="1" applyFill="1" applyBorder="1" applyAlignment="1" applyProtection="1">
      <alignment horizontal="left" vertical="center" wrapText="1"/>
      <protection locked="0"/>
    </xf>
    <xf numFmtId="0" fontId="4" fillId="3" borderId="11" xfId="0" applyFont="1" applyFill="1" applyBorder="1" applyAlignment="1" applyProtection="1">
      <alignment horizontal="left" vertical="center" wrapText="1"/>
      <protection locked="0"/>
    </xf>
    <xf numFmtId="0" fontId="4" fillId="3" borderId="50" xfId="0" applyFont="1" applyFill="1" applyBorder="1" applyAlignment="1" applyProtection="1">
      <alignment horizontal="left" vertical="center" wrapText="1"/>
      <protection locked="0"/>
    </xf>
    <xf numFmtId="0" fontId="4" fillId="3" borderId="9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0" fontId="4" fillId="3" borderId="84" xfId="0" applyFont="1" applyFill="1" applyBorder="1" applyAlignment="1" applyProtection="1">
      <alignment horizontal="left" vertical="center" wrapText="1"/>
      <protection locked="0"/>
    </xf>
    <xf numFmtId="0" fontId="4" fillId="3" borderId="129" xfId="0" applyFont="1" applyFill="1" applyBorder="1" applyAlignment="1" applyProtection="1">
      <alignment horizontal="left" vertical="center" wrapText="1"/>
      <protection locked="0"/>
    </xf>
    <xf numFmtId="0" fontId="4" fillId="3" borderId="130" xfId="0" applyFont="1" applyFill="1" applyBorder="1" applyAlignment="1" applyProtection="1">
      <alignment horizontal="left" vertical="center" wrapText="1"/>
      <protection locked="0"/>
    </xf>
    <xf numFmtId="0" fontId="4" fillId="3" borderId="131" xfId="0" applyFont="1" applyFill="1" applyBorder="1" applyAlignment="1" applyProtection="1">
      <alignment horizontal="left" vertical="center" wrapText="1"/>
      <protection locked="0"/>
    </xf>
    <xf numFmtId="180" fontId="16" fillId="3" borderId="125" xfId="0" applyNumberFormat="1" applyFont="1" applyFill="1" applyBorder="1" applyAlignment="1" applyProtection="1">
      <alignment horizontal="center" vertical="center"/>
      <protection locked="0"/>
    </xf>
    <xf numFmtId="180" fontId="16" fillId="3" borderId="126" xfId="0" applyNumberFormat="1" applyFont="1" applyFill="1" applyBorder="1" applyAlignment="1" applyProtection="1">
      <alignment horizontal="center" vertical="center"/>
      <protection locked="0"/>
    </xf>
    <xf numFmtId="0" fontId="10" fillId="7" borderId="0" xfId="0" applyFont="1" applyFill="1" applyAlignment="1">
      <alignment horizontal="center" vertical="center"/>
    </xf>
    <xf numFmtId="0" fontId="4" fillId="0" borderId="119" xfId="0" applyFont="1" applyBorder="1" applyAlignment="1">
      <alignment horizontal="center" vertical="center" wrapText="1"/>
    </xf>
    <xf numFmtId="0" fontId="4" fillId="0" borderId="120" xfId="0" applyFont="1" applyBorder="1" applyAlignment="1">
      <alignment horizontal="center" vertical="center" wrapText="1"/>
    </xf>
    <xf numFmtId="0" fontId="4" fillId="0" borderId="121" xfId="0" applyFont="1" applyBorder="1" applyAlignment="1">
      <alignment horizontal="center" vertical="center" wrapText="1"/>
    </xf>
    <xf numFmtId="0" fontId="4" fillId="3" borderId="90" xfId="0" applyFont="1" applyFill="1" applyBorder="1" applyAlignment="1" applyProtection="1">
      <alignment horizontal="left" vertical="center" wrapText="1"/>
      <protection locked="0"/>
    </xf>
    <xf numFmtId="0" fontId="4" fillId="3" borderId="142" xfId="0" applyFont="1" applyFill="1" applyBorder="1" applyAlignment="1" applyProtection="1">
      <alignment horizontal="left" vertical="center" wrapText="1"/>
      <protection locked="0"/>
    </xf>
    <xf numFmtId="0" fontId="4" fillId="3" borderId="89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4" fillId="0" borderId="100" xfId="0" applyFont="1" applyBorder="1" applyAlignment="1">
      <alignment horizontal="left" vertical="center" wrapText="1"/>
    </xf>
    <xf numFmtId="0" fontId="4" fillId="0" borderId="66" xfId="0" applyFont="1" applyBorder="1" applyAlignment="1">
      <alignment horizontal="left" vertical="center" wrapText="1"/>
    </xf>
    <xf numFmtId="0" fontId="4" fillId="3" borderId="101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12" fillId="0" borderId="106" xfId="0" applyFont="1" applyBorder="1" applyAlignment="1">
      <alignment horizontal="left" vertical="center" wrapText="1"/>
    </xf>
    <xf numFmtId="0" fontId="12" fillId="0" borderId="108" xfId="0" applyFont="1" applyBorder="1" applyAlignment="1">
      <alignment horizontal="left" vertical="center" wrapText="1"/>
    </xf>
    <xf numFmtId="0" fontId="17" fillId="18" borderId="1" xfId="0" applyFont="1" applyFill="1" applyBorder="1" applyAlignment="1">
      <alignment horizontal="center" vertical="center"/>
    </xf>
    <xf numFmtId="0" fontId="0" fillId="18" borderId="1" xfId="0" applyFill="1" applyBorder="1" applyAlignment="1">
      <alignment vertical="center"/>
    </xf>
    <xf numFmtId="0" fontId="26" fillId="5" borderId="166" xfId="0" applyFont="1" applyFill="1" applyBorder="1" applyAlignment="1" applyProtection="1">
      <alignment vertical="center" wrapText="1"/>
    </xf>
    <xf numFmtId="0" fontId="0" fillId="0" borderId="167" xfId="0" applyBorder="1" applyAlignment="1" applyProtection="1">
      <alignment vertical="center"/>
    </xf>
    <xf numFmtId="0" fontId="0" fillId="0" borderId="168" xfId="0" applyBorder="1" applyAlignment="1" applyProtection="1">
      <alignment vertical="center"/>
    </xf>
    <xf numFmtId="0" fontId="0" fillId="0" borderId="169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70" xfId="0" applyBorder="1" applyAlignment="1" applyProtection="1">
      <alignment vertical="center"/>
    </xf>
    <xf numFmtId="0" fontId="0" fillId="0" borderId="171" xfId="0" applyBorder="1" applyAlignment="1" applyProtection="1">
      <alignment vertical="center"/>
    </xf>
    <xf numFmtId="0" fontId="0" fillId="0" borderId="172" xfId="0" applyBorder="1" applyAlignment="1" applyProtection="1">
      <alignment vertical="center"/>
    </xf>
    <xf numFmtId="0" fontId="0" fillId="0" borderId="173" xfId="0" applyBorder="1" applyAlignment="1" applyProtection="1">
      <alignment vertical="center"/>
    </xf>
    <xf numFmtId="0" fontId="4" fillId="0" borderId="193" xfId="0" applyFont="1" applyBorder="1" applyAlignment="1">
      <alignment horizontal="center" vertical="center" shrinkToFit="1"/>
    </xf>
    <xf numFmtId="0" fontId="16" fillId="0" borderId="204" xfId="0" applyFont="1" applyBorder="1" applyAlignment="1">
      <alignment horizontal="center" vertical="center" shrinkToFit="1"/>
    </xf>
    <xf numFmtId="0" fontId="4" fillId="0" borderId="193" xfId="0" applyFont="1" applyBorder="1" applyAlignment="1">
      <alignment horizontal="center" vertical="center" wrapText="1"/>
    </xf>
    <xf numFmtId="0" fontId="16" fillId="0" borderId="204" xfId="0" applyFont="1" applyBorder="1" applyAlignment="1">
      <alignment horizontal="center" vertical="center" wrapText="1"/>
    </xf>
    <xf numFmtId="0" fontId="16" fillId="3" borderId="193" xfId="0" applyFont="1" applyFill="1" applyBorder="1" applyAlignment="1" applyProtection="1">
      <alignment horizontal="center" vertical="center" shrinkToFit="1"/>
      <protection locked="0"/>
    </xf>
    <xf numFmtId="0" fontId="16" fillId="3" borderId="204" xfId="0" applyFont="1" applyFill="1" applyBorder="1" applyAlignment="1" applyProtection="1">
      <alignment horizontal="center" vertical="center"/>
      <protection locked="0"/>
    </xf>
    <xf numFmtId="0" fontId="16" fillId="3" borderId="85" xfId="0" applyFont="1" applyFill="1" applyBorder="1" applyAlignment="1" applyProtection="1">
      <alignment horizontal="center" vertical="center"/>
      <protection locked="0"/>
    </xf>
    <xf numFmtId="0" fontId="16" fillId="3" borderId="84" xfId="0" applyFont="1" applyFill="1" applyBorder="1" applyAlignment="1" applyProtection="1">
      <alignment horizontal="center" vertical="center"/>
      <protection locked="0"/>
    </xf>
    <xf numFmtId="0" fontId="16" fillId="3" borderId="91" xfId="0" applyFont="1" applyFill="1" applyBorder="1" applyAlignment="1" applyProtection="1">
      <alignment horizontal="center" vertical="center"/>
      <protection locked="0"/>
    </xf>
    <xf numFmtId="0" fontId="16" fillId="3" borderId="181" xfId="0" applyFont="1" applyFill="1" applyBorder="1" applyAlignment="1" applyProtection="1">
      <alignment horizontal="center" vertical="center"/>
      <protection locked="0"/>
    </xf>
    <xf numFmtId="0" fontId="16" fillId="17" borderId="193" xfId="0" applyFont="1" applyFill="1" applyBorder="1" applyAlignment="1" applyProtection="1">
      <alignment horizontal="center" vertical="center" shrinkToFit="1"/>
      <protection locked="0"/>
    </xf>
    <xf numFmtId="0" fontId="16" fillId="17" borderId="204" xfId="0" applyFont="1" applyFill="1" applyBorder="1" applyAlignment="1" applyProtection="1">
      <alignment horizontal="center" vertical="center" shrinkToFit="1"/>
      <protection locked="0"/>
    </xf>
    <xf numFmtId="0" fontId="16" fillId="17" borderId="85" xfId="0" applyFont="1" applyFill="1" applyBorder="1" applyAlignment="1" applyProtection="1">
      <alignment horizontal="center" vertical="center" shrinkToFit="1"/>
      <protection locked="0"/>
    </xf>
    <xf numFmtId="0" fontId="16" fillId="17" borderId="84" xfId="0" applyFont="1" applyFill="1" applyBorder="1" applyAlignment="1" applyProtection="1">
      <alignment horizontal="center" vertical="center" shrinkToFit="1"/>
      <protection locked="0"/>
    </xf>
    <xf numFmtId="0" fontId="16" fillId="17" borderId="91" xfId="0" applyFont="1" applyFill="1" applyBorder="1" applyAlignment="1" applyProtection="1">
      <alignment horizontal="center" vertical="center" shrinkToFit="1"/>
      <protection locked="0"/>
    </xf>
    <xf numFmtId="0" fontId="16" fillId="17" borderId="181" xfId="0" applyFont="1" applyFill="1" applyBorder="1" applyAlignment="1" applyProtection="1">
      <alignment horizontal="center" vertical="center" shrinkToFit="1"/>
      <protection locked="0"/>
    </xf>
    <xf numFmtId="0" fontId="16" fillId="3" borderId="175" xfId="0" applyFont="1" applyFill="1" applyBorder="1" applyAlignment="1" applyProtection="1">
      <alignment horizontal="center" vertical="center"/>
      <protection locked="0"/>
    </xf>
    <xf numFmtId="0" fontId="16" fillId="3" borderId="131" xfId="0" applyFont="1" applyFill="1" applyBorder="1" applyAlignment="1" applyProtection="1">
      <alignment horizontal="center" vertical="center"/>
      <protection locked="0"/>
    </xf>
    <xf numFmtId="0" fontId="16" fillId="17" borderId="175" xfId="0" applyFont="1" applyFill="1" applyBorder="1" applyAlignment="1" applyProtection="1">
      <alignment horizontal="center" vertical="center" shrinkToFit="1"/>
      <protection locked="0"/>
    </xf>
    <xf numFmtId="0" fontId="16" fillId="17" borderId="131" xfId="0" applyFont="1" applyFill="1" applyBorder="1" applyAlignment="1" applyProtection="1">
      <alignment horizontal="center" vertical="center" shrinkToFit="1"/>
      <protection locked="0"/>
    </xf>
    <xf numFmtId="0" fontId="4" fillId="0" borderId="178" xfId="0" applyFont="1" applyBorder="1" applyAlignment="1">
      <alignment horizontal="center" vertical="center" shrinkToFit="1"/>
    </xf>
    <xf numFmtId="0" fontId="0" fillId="0" borderId="205" xfId="0" applyBorder="1" applyAlignment="1">
      <alignment horizontal="center" vertical="center" shrinkToFit="1"/>
    </xf>
    <xf numFmtId="0" fontId="4" fillId="0" borderId="178" xfId="0" applyFont="1" applyBorder="1" applyAlignment="1">
      <alignment horizontal="center" vertical="center" wrapText="1"/>
    </xf>
    <xf numFmtId="0" fontId="0" fillId="0" borderId="205" xfId="0" applyBorder="1" applyAlignment="1">
      <alignment horizontal="center" vertical="center" wrapText="1"/>
    </xf>
    <xf numFmtId="180" fontId="4" fillId="3" borderId="13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06" xfId="0" applyBorder="1" applyAlignment="1" applyProtection="1">
      <alignment horizontal="center" vertical="center" shrinkToFit="1"/>
      <protection locked="0"/>
    </xf>
    <xf numFmtId="0" fontId="4" fillId="3" borderId="199" xfId="0" applyFont="1" applyFill="1" applyBorder="1" applyAlignment="1" applyProtection="1">
      <alignment horizontal="center" vertical="center" wrapText="1"/>
      <protection locked="0"/>
    </xf>
    <xf numFmtId="0" fontId="4" fillId="3" borderId="200" xfId="0" applyFont="1" applyFill="1" applyBorder="1" applyAlignment="1" applyProtection="1">
      <alignment horizontal="center" vertical="center" wrapText="1"/>
      <protection locked="0"/>
    </xf>
    <xf numFmtId="0" fontId="4" fillId="17" borderId="199" xfId="0" applyFont="1" applyFill="1" applyBorder="1" applyAlignment="1" applyProtection="1">
      <alignment horizontal="center" vertical="center" shrinkToFit="1"/>
      <protection locked="0"/>
    </xf>
    <xf numFmtId="0" fontId="4" fillId="17" borderId="200" xfId="0" applyFont="1" applyFill="1" applyBorder="1" applyAlignment="1" applyProtection="1">
      <alignment horizontal="center" vertical="center" shrinkToFit="1"/>
      <protection locked="0"/>
    </xf>
    <xf numFmtId="180" fontId="4" fillId="3" borderId="17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5" xfId="0" applyFont="1" applyBorder="1" applyAlignment="1" applyProtection="1">
      <alignment horizontal="center" vertical="center"/>
    </xf>
    <xf numFmtId="0" fontId="4" fillId="0" borderId="185" xfId="0" applyFont="1" applyBorder="1" applyAlignment="1" applyProtection="1">
      <alignment horizontal="center" vertical="center"/>
    </xf>
    <xf numFmtId="0" fontId="4" fillId="3" borderId="77" xfId="0" applyFont="1" applyFill="1" applyBorder="1" applyAlignment="1" applyProtection="1">
      <alignment horizontal="center" vertical="center" wrapText="1"/>
      <protection locked="0"/>
    </xf>
    <xf numFmtId="0" fontId="4" fillId="3" borderId="78" xfId="0" applyFont="1" applyFill="1" applyBorder="1" applyAlignment="1" applyProtection="1">
      <alignment horizontal="center" vertical="center" wrapText="1"/>
      <protection locked="0"/>
    </xf>
    <xf numFmtId="0" fontId="4" fillId="17" borderId="77" xfId="0" applyFont="1" applyFill="1" applyBorder="1" applyAlignment="1" applyProtection="1">
      <alignment horizontal="center" vertical="center" shrinkToFit="1"/>
      <protection locked="0"/>
    </xf>
    <xf numFmtId="0" fontId="4" fillId="17" borderId="78" xfId="0" applyFont="1" applyFill="1" applyBorder="1" applyAlignment="1" applyProtection="1">
      <alignment horizontal="center" vertical="center" shrinkToFit="1"/>
      <protection locked="0"/>
    </xf>
    <xf numFmtId="0" fontId="4" fillId="0" borderId="198" xfId="0" applyFont="1" applyBorder="1" applyAlignment="1" applyProtection="1">
      <alignment horizontal="center" vertical="center" wrapText="1"/>
    </xf>
    <xf numFmtId="0" fontId="4" fillId="0" borderId="121" xfId="0" applyFont="1" applyBorder="1" applyAlignment="1" applyProtection="1">
      <alignment horizontal="center" vertical="center" wrapText="1"/>
    </xf>
    <xf numFmtId="0" fontId="4" fillId="0" borderId="114" xfId="0" applyFont="1" applyBorder="1" applyAlignment="1" applyProtection="1">
      <alignment horizontal="center" vertical="center"/>
    </xf>
    <xf numFmtId="0" fontId="4" fillId="0" borderId="197" xfId="0" applyFont="1" applyBorder="1" applyAlignment="1">
      <alignment horizontal="center" vertical="center"/>
    </xf>
    <xf numFmtId="0" fontId="16" fillId="0" borderId="194" xfId="0" applyFont="1" applyBorder="1" applyAlignment="1">
      <alignment horizontal="center" vertical="center"/>
    </xf>
    <xf numFmtId="180" fontId="4" fillId="3" borderId="19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4" xfId="0" applyBorder="1" applyAlignment="1" applyProtection="1">
      <alignment horizontal="center" vertical="center" shrinkToFit="1"/>
      <protection locked="0"/>
    </xf>
    <xf numFmtId="180" fontId="4" fillId="3" borderId="19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93" xfId="0" applyFont="1" applyBorder="1" applyAlignment="1">
      <alignment horizontal="center" vertical="center"/>
    </xf>
    <xf numFmtId="0" fontId="0" fillId="0" borderId="194" xfId="0" applyBorder="1" applyAlignment="1">
      <alignment horizontal="center" vertical="center"/>
    </xf>
    <xf numFmtId="0" fontId="4" fillId="6" borderId="114" xfId="0" applyFont="1" applyFill="1" applyBorder="1" applyAlignment="1">
      <alignment horizontal="center" vertical="center"/>
    </xf>
    <xf numFmtId="0" fontId="0" fillId="6" borderId="115" xfId="0" applyFill="1" applyBorder="1" applyAlignment="1">
      <alignment horizontal="center" vertical="center"/>
    </xf>
    <xf numFmtId="0" fontId="0" fillId="6" borderId="174" xfId="0" applyFill="1" applyBorder="1" applyAlignment="1">
      <alignment horizontal="center" vertical="center"/>
    </xf>
    <xf numFmtId="0" fontId="4" fillId="0" borderId="178" xfId="0" applyFont="1" applyBorder="1" applyAlignment="1">
      <alignment horizontal="center" vertical="center"/>
    </xf>
    <xf numFmtId="0" fontId="0" fillId="0" borderId="179" xfId="0" applyBorder="1" applyAlignment="1">
      <alignment horizontal="center" vertical="center"/>
    </xf>
    <xf numFmtId="0" fontId="4" fillId="0" borderId="183" xfId="0" applyFont="1" applyBorder="1" applyAlignment="1">
      <alignment horizontal="center" vertical="center"/>
    </xf>
    <xf numFmtId="180" fontId="4" fillId="3" borderId="18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9" xfId="0" applyBorder="1" applyAlignment="1" applyProtection="1">
      <alignment horizontal="center" vertical="center" shrinkToFit="1"/>
      <protection locked="0"/>
    </xf>
    <xf numFmtId="180" fontId="4" fillId="3" borderId="192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/>
    </xf>
    <xf numFmtId="0" fontId="4" fillId="19" borderId="193" xfId="0" applyFont="1" applyFill="1" applyBorder="1" applyAlignment="1">
      <alignment horizontal="center" vertical="center"/>
    </xf>
    <xf numFmtId="0" fontId="16" fillId="19" borderId="197" xfId="0" applyFont="1" applyFill="1" applyBorder="1" applyAlignment="1">
      <alignment horizontal="center" vertical="center"/>
    </xf>
    <xf numFmtId="0" fontId="16" fillId="19" borderId="204" xfId="0" applyFont="1" applyFill="1" applyBorder="1" applyAlignment="1">
      <alignment horizontal="center" vertical="center"/>
    </xf>
    <xf numFmtId="0" fontId="4" fillId="6" borderId="188" xfId="0" applyFont="1" applyFill="1" applyBorder="1" applyAlignment="1">
      <alignment horizontal="center" vertical="center"/>
    </xf>
    <xf numFmtId="0" fontId="0" fillId="6" borderId="192" xfId="0" applyFill="1" applyBorder="1" applyAlignment="1">
      <alignment horizontal="center" vertical="center"/>
    </xf>
    <xf numFmtId="0" fontId="0" fillId="6" borderId="209" xfId="0" applyFill="1" applyBorder="1" applyAlignment="1">
      <alignment horizontal="center" vertical="center"/>
    </xf>
    <xf numFmtId="0" fontId="4" fillId="19" borderId="178" xfId="0" applyFont="1" applyFill="1" applyBorder="1" applyAlignment="1">
      <alignment horizontal="center" vertical="center"/>
    </xf>
    <xf numFmtId="0" fontId="0" fillId="19" borderId="183" xfId="0" applyFill="1" applyBorder="1" applyAlignment="1">
      <alignment horizontal="center" vertical="center"/>
    </xf>
    <xf numFmtId="0" fontId="0" fillId="19" borderId="205" xfId="0" applyFill="1" applyBorder="1" applyAlignment="1">
      <alignment horizontal="center" vertical="center"/>
    </xf>
    <xf numFmtId="0" fontId="4" fillId="0" borderId="175" xfId="0" applyFont="1" applyBorder="1" applyAlignment="1">
      <alignment horizontal="center" vertical="center"/>
    </xf>
    <xf numFmtId="0" fontId="0" fillId="0" borderId="206" xfId="0" applyBorder="1" applyAlignment="1">
      <alignment horizontal="center" vertical="center"/>
    </xf>
    <xf numFmtId="0" fontId="4" fillId="0" borderId="130" xfId="0" applyFont="1" applyBorder="1" applyAlignment="1">
      <alignment horizontal="center" vertical="center"/>
    </xf>
    <xf numFmtId="0" fontId="4" fillId="17" borderId="211" xfId="0" applyFont="1" applyFill="1" applyBorder="1" applyAlignment="1" applyProtection="1">
      <alignment horizontal="center" vertical="center" shrinkToFit="1"/>
      <protection locked="0"/>
    </xf>
    <xf numFmtId="180" fontId="4" fillId="3" borderId="199" xfId="0" applyNumberFormat="1" applyFont="1" applyFill="1" applyBorder="1" applyAlignment="1" applyProtection="1">
      <alignment horizontal="center" vertical="center" shrinkToFit="1"/>
      <protection locked="0"/>
    </xf>
    <xf numFmtId="180" fontId="4" fillId="3" borderId="201" xfId="0" applyNumberFormat="1" applyFont="1" applyFill="1" applyBorder="1" applyAlignment="1" applyProtection="1">
      <alignment horizontal="center" vertical="center" shrinkToFit="1"/>
      <protection locked="0"/>
    </xf>
    <xf numFmtId="180" fontId="4" fillId="3" borderId="203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82" xfId="0" applyFont="1" applyFill="1" applyBorder="1" applyAlignment="1" applyProtection="1">
      <alignment horizontal="center" vertical="center" wrapText="1"/>
      <protection locked="0"/>
    </xf>
    <xf numFmtId="0" fontId="4" fillId="3" borderId="83" xfId="0" applyFont="1" applyFill="1" applyBorder="1" applyAlignment="1" applyProtection="1">
      <alignment horizontal="center" vertical="center" wrapText="1"/>
      <protection locked="0"/>
    </xf>
    <xf numFmtId="0" fontId="4" fillId="17" borderId="82" xfId="0" applyFont="1" applyFill="1" applyBorder="1" applyAlignment="1" applyProtection="1">
      <alignment horizontal="center" vertical="center" shrinkToFit="1"/>
      <protection locked="0"/>
    </xf>
    <xf numFmtId="0" fontId="4" fillId="17" borderId="83" xfId="0" applyFont="1" applyFill="1" applyBorder="1" applyAlignment="1" applyProtection="1">
      <alignment horizontal="center" vertical="center" shrinkToFit="1"/>
      <protection locked="0"/>
    </xf>
    <xf numFmtId="180" fontId="4" fillId="3" borderId="82" xfId="0" applyNumberFormat="1" applyFont="1" applyFill="1" applyBorder="1" applyAlignment="1" applyProtection="1">
      <alignment horizontal="center" vertical="center" shrinkToFit="1"/>
      <protection locked="0"/>
    </xf>
    <xf numFmtId="180" fontId="4" fillId="3" borderId="81" xfId="0" applyNumberFormat="1" applyFont="1" applyFill="1" applyBorder="1" applyAlignment="1" applyProtection="1">
      <alignment horizontal="center" vertical="center" shrinkToFit="1"/>
      <protection locked="0"/>
    </xf>
    <xf numFmtId="180" fontId="4" fillId="3" borderId="8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9" xfId="0" applyBorder="1" applyAlignment="1" applyProtection="1">
      <alignment horizontal="center" vertical="center" shrinkToFit="1"/>
      <protection locked="0"/>
    </xf>
    <xf numFmtId="180" fontId="4" fillId="3" borderId="20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98" xfId="0" applyFont="1" applyBorder="1" applyAlignment="1" applyProtection="1">
      <alignment horizontal="center" vertical="center" shrinkToFit="1"/>
    </xf>
    <xf numFmtId="0" fontId="4" fillId="0" borderId="121" xfId="0" applyFont="1" applyBorder="1" applyAlignment="1" applyProtection="1">
      <alignment horizontal="center" vertical="center" shrinkToFit="1"/>
    </xf>
    <xf numFmtId="180" fontId="4" fillId="3" borderId="213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49" xfId="0" applyFont="1" applyFill="1" applyBorder="1" applyAlignment="1" applyProtection="1">
      <alignment horizontal="center" vertical="center" wrapText="1"/>
      <protection locked="0"/>
    </xf>
    <xf numFmtId="0" fontId="4" fillId="17" borderId="48" xfId="0" applyFont="1" applyFill="1" applyBorder="1" applyAlignment="1" applyProtection="1">
      <alignment horizontal="center" vertical="center" shrinkToFit="1"/>
      <protection locked="0"/>
    </xf>
    <xf numFmtId="0" fontId="4" fillId="17" borderId="49" xfId="0" applyFont="1" applyFill="1" applyBorder="1" applyAlignment="1" applyProtection="1">
      <alignment horizontal="center" vertical="center" shrinkToFit="1"/>
      <protection locked="0"/>
    </xf>
    <xf numFmtId="180" fontId="4" fillId="3" borderId="79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46" xfId="0" applyFont="1" applyFill="1" applyBorder="1" applyAlignment="1" applyProtection="1">
      <alignment horizontal="center" vertical="center" wrapText="1"/>
      <protection locked="0"/>
    </xf>
    <xf numFmtId="0" fontId="4" fillId="0" borderId="214" xfId="0" applyFont="1" applyBorder="1" applyAlignment="1" applyProtection="1">
      <alignment horizontal="center" vertical="center" shrinkToFit="1"/>
    </xf>
    <xf numFmtId="0" fontId="4" fillId="3" borderId="211" xfId="0" applyFont="1" applyFill="1" applyBorder="1" applyAlignment="1" applyProtection="1">
      <alignment horizontal="center" vertical="center" wrapText="1"/>
      <protection locked="0"/>
    </xf>
    <xf numFmtId="0" fontId="4" fillId="0" borderId="216" xfId="0" applyFont="1" applyBorder="1" applyAlignment="1" applyProtection="1">
      <alignment horizontal="center" vertical="center"/>
    </xf>
    <xf numFmtId="0" fontId="4" fillId="17" borderId="46" xfId="0" applyFont="1" applyFill="1" applyBorder="1" applyAlignment="1" applyProtection="1">
      <alignment horizontal="center" vertical="center" shrinkToFit="1"/>
      <protection locked="0"/>
    </xf>
    <xf numFmtId="0" fontId="4" fillId="17" borderId="47" xfId="0" applyFont="1" applyFill="1" applyBorder="1" applyAlignment="1" applyProtection="1">
      <alignment horizontal="center" vertical="center" shrinkToFit="1"/>
      <protection locked="0"/>
    </xf>
    <xf numFmtId="0" fontId="4" fillId="0" borderId="215" xfId="0" applyFont="1" applyBorder="1" applyAlignment="1" applyProtection="1">
      <alignment horizontal="center" vertical="center"/>
    </xf>
    <xf numFmtId="0" fontId="4" fillId="0" borderId="214" xfId="0" applyFont="1" applyBorder="1" applyAlignment="1" applyProtection="1">
      <alignment horizontal="center" vertical="center" wrapText="1"/>
    </xf>
    <xf numFmtId="0" fontId="18" fillId="18" borderId="1" xfId="0" applyFont="1" applyFill="1" applyBorder="1" applyAlignment="1">
      <alignment horizontal="center" vertical="center"/>
    </xf>
    <xf numFmtId="0" fontId="0" fillId="18" borderId="1" xfId="0" applyFont="1" applyFill="1" applyBorder="1" applyAlignment="1">
      <alignment horizontal="center" vertical="center"/>
    </xf>
    <xf numFmtId="0" fontId="10" fillId="7" borderId="0" xfId="0" applyFont="1" applyFill="1" applyAlignment="1">
      <alignment horizontal="right" vertical="center"/>
    </xf>
    <xf numFmtId="0" fontId="41" fillId="7" borderId="0" xfId="0" applyFont="1" applyFill="1" applyAlignment="1" applyProtection="1">
      <alignment horizontal="left" vertical="center" shrinkToFit="1"/>
    </xf>
    <xf numFmtId="0" fontId="18" fillId="18" borderId="1" xfId="0" applyFont="1" applyFill="1" applyBorder="1" applyAlignment="1" applyProtection="1">
      <alignment horizontal="center" vertical="center"/>
    </xf>
    <xf numFmtId="0" fontId="0" fillId="18" borderId="1" xfId="0" applyFont="1" applyFill="1" applyBorder="1" applyAlignment="1" applyProtection="1">
      <alignment horizontal="center" vertical="center"/>
    </xf>
    <xf numFmtId="0" fontId="4" fillId="7" borderId="0" xfId="0" applyFont="1" applyFill="1" applyBorder="1" applyAlignment="1" applyProtection="1">
      <alignment horizontal="justify" vertical="center" wrapText="1"/>
    </xf>
    <xf numFmtId="0" fontId="0" fillId="0" borderId="0" xfId="0" applyAlignment="1" applyProtection="1">
      <alignment vertical="center"/>
    </xf>
    <xf numFmtId="0" fontId="4" fillId="3" borderId="55" xfId="0" applyFont="1" applyFill="1" applyBorder="1" applyAlignment="1" applyProtection="1">
      <alignment horizontal="center" vertical="center" wrapText="1"/>
      <protection locked="0"/>
    </xf>
    <xf numFmtId="0" fontId="0" fillId="3" borderId="44" xfId="0" applyFill="1" applyBorder="1" applyAlignment="1" applyProtection="1">
      <alignment horizontal="center" vertical="center" wrapText="1"/>
      <protection locked="0"/>
    </xf>
    <xf numFmtId="0" fontId="0" fillId="3" borderId="44" xfId="0" applyFill="1" applyBorder="1" applyAlignment="1" applyProtection="1">
      <alignment vertical="center" wrapText="1"/>
      <protection locked="0"/>
    </xf>
    <xf numFmtId="0" fontId="0" fillId="3" borderId="222" xfId="0" applyFill="1" applyBorder="1" applyAlignment="1" applyProtection="1">
      <alignment vertical="center" wrapText="1"/>
      <protection locked="0"/>
    </xf>
    <xf numFmtId="0" fontId="0" fillId="3" borderId="2" xfId="0" applyFill="1" applyBorder="1" applyAlignment="1" applyProtection="1">
      <alignment vertical="center" wrapText="1"/>
      <protection locked="0"/>
    </xf>
    <xf numFmtId="0" fontId="0" fillId="3" borderId="0" xfId="0" applyFill="1" applyAlignment="1" applyProtection="1">
      <alignment vertical="center" wrapText="1"/>
      <protection locked="0"/>
    </xf>
    <xf numFmtId="0" fontId="0" fillId="3" borderId="223" xfId="0" applyFill="1" applyBorder="1" applyAlignment="1" applyProtection="1">
      <alignment vertical="center" wrapText="1"/>
      <protection locked="0"/>
    </xf>
    <xf numFmtId="0" fontId="0" fillId="3" borderId="224" xfId="0" applyFill="1" applyBorder="1" applyAlignment="1" applyProtection="1">
      <alignment vertical="center" wrapText="1"/>
      <protection locked="0"/>
    </xf>
    <xf numFmtId="0" fontId="0" fillId="3" borderId="225" xfId="0" applyFill="1" applyBorder="1" applyAlignment="1" applyProtection="1">
      <alignment vertical="center" wrapText="1"/>
      <protection locked="0"/>
    </xf>
    <xf numFmtId="0" fontId="0" fillId="3" borderId="226" xfId="0" applyFill="1" applyBorder="1" applyAlignment="1" applyProtection="1">
      <alignment vertical="center" wrapText="1"/>
      <protection locked="0"/>
    </xf>
    <xf numFmtId="0" fontId="41" fillId="7" borderId="0" xfId="0" applyFont="1" applyFill="1" applyAlignment="1">
      <alignment horizontal="center" vertical="center" shrinkToFit="1"/>
    </xf>
    <xf numFmtId="0" fontId="11" fillId="7" borderId="0" xfId="0" applyFont="1" applyFill="1" applyAlignment="1">
      <alignment horizontal="center" vertical="center" shrinkToFit="1"/>
    </xf>
    <xf numFmtId="0" fontId="4" fillId="7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8" fillId="7" borderId="0" xfId="0" applyFont="1" applyFill="1" applyBorder="1" applyAlignment="1">
      <alignment horizontal="left" vertical="center" wrapText="1"/>
    </xf>
    <xf numFmtId="180" fontId="16" fillId="3" borderId="163" xfId="0" applyNumberFormat="1" applyFont="1" applyFill="1" applyBorder="1" applyAlignment="1" applyProtection="1">
      <alignment horizontal="center" vertical="center"/>
      <protection locked="0"/>
    </xf>
    <xf numFmtId="0" fontId="16" fillId="3" borderId="60" xfId="0" applyFont="1" applyFill="1" applyBorder="1" applyAlignment="1" applyProtection="1">
      <alignment horizontal="left" vertical="center"/>
      <protection locked="0"/>
    </xf>
    <xf numFmtId="180" fontId="16" fillId="3" borderId="40" xfId="0" applyNumberFormat="1" applyFont="1" applyFill="1" applyBorder="1" applyAlignment="1" applyProtection="1">
      <alignment horizontal="center" vertical="center"/>
      <protection locked="0"/>
    </xf>
    <xf numFmtId="180" fontId="16" fillId="3" borderId="165" xfId="0" applyNumberFormat="1" applyFont="1" applyFill="1" applyBorder="1" applyAlignment="1" applyProtection="1">
      <alignment horizontal="center" vertical="center"/>
      <protection locked="0"/>
    </xf>
    <xf numFmtId="0" fontId="16" fillId="3" borderId="58" xfId="0" applyFont="1" applyFill="1" applyBorder="1" applyAlignment="1" applyProtection="1">
      <alignment horizontal="left" vertical="center"/>
      <protection locked="0"/>
    </xf>
    <xf numFmtId="0" fontId="16" fillId="3" borderId="22" xfId="0" applyFont="1" applyFill="1" applyBorder="1" applyAlignment="1" applyProtection="1">
      <alignment horizontal="left" vertical="center"/>
      <protection locked="0"/>
    </xf>
    <xf numFmtId="0" fontId="16" fillId="17" borderId="71" xfId="0" applyFont="1" applyFill="1" applyBorder="1" applyAlignment="1" applyProtection="1">
      <alignment horizontal="center" vertical="center"/>
      <protection locked="0"/>
    </xf>
    <xf numFmtId="0" fontId="16" fillId="17" borderId="62" xfId="0" applyFont="1" applyFill="1" applyBorder="1" applyAlignment="1" applyProtection="1">
      <alignment horizontal="center" vertical="center"/>
      <protection locked="0"/>
    </xf>
    <xf numFmtId="0" fontId="16" fillId="17" borderId="217" xfId="0" applyFont="1" applyFill="1" applyBorder="1" applyAlignment="1" applyProtection="1">
      <alignment horizontal="center" vertical="center"/>
      <protection locked="0"/>
    </xf>
    <xf numFmtId="184" fontId="38" fillId="10" borderId="33" xfId="0" applyNumberFormat="1" applyFont="1" applyFill="1" applyBorder="1" applyAlignment="1" applyProtection="1">
      <alignment horizontal="center" vertical="center"/>
    </xf>
    <xf numFmtId="184" fontId="38" fillId="10" borderId="71" xfId="0" applyNumberFormat="1" applyFont="1" applyFill="1" applyBorder="1" applyAlignment="1" applyProtection="1">
      <alignment horizontal="center" vertical="center"/>
    </xf>
    <xf numFmtId="0" fontId="20" fillId="4" borderId="29" xfId="0" applyFont="1" applyFill="1" applyBorder="1" applyAlignment="1" applyProtection="1">
      <alignment horizontal="center" vertical="center" shrinkToFit="1"/>
    </xf>
    <xf numFmtId="0" fontId="20" fillId="4" borderId="30" xfId="0" applyFont="1" applyFill="1" applyBorder="1" applyAlignment="1" applyProtection="1">
      <alignment horizontal="center" vertical="center" shrinkToFit="1"/>
    </xf>
    <xf numFmtId="0" fontId="20" fillId="4" borderId="31" xfId="0" applyFont="1" applyFill="1" applyBorder="1" applyAlignment="1" applyProtection="1">
      <alignment horizontal="center" vertical="center" shrinkToFit="1"/>
    </xf>
    <xf numFmtId="0" fontId="21" fillId="7" borderId="32" xfId="0" applyFont="1" applyFill="1" applyBorder="1" applyAlignment="1" applyProtection="1">
      <alignment horizontal="center"/>
    </xf>
    <xf numFmtId="0" fontId="34" fillId="7" borderId="0" xfId="0" applyFont="1" applyFill="1" applyAlignment="1" applyProtection="1">
      <alignment horizontal="left" vertical="center" wrapText="1"/>
    </xf>
    <xf numFmtId="0" fontId="20" fillId="0" borderId="33" xfId="0" applyFont="1" applyBorder="1" applyAlignment="1" applyProtection="1">
      <alignment horizontal="center" vertical="center" wrapText="1"/>
    </xf>
    <xf numFmtId="0" fontId="16" fillId="18" borderId="33" xfId="0" applyFont="1" applyFill="1" applyBorder="1" applyAlignment="1" applyProtection="1">
      <alignment horizontal="center" vertical="center" wrapText="1"/>
    </xf>
    <xf numFmtId="0" fontId="20" fillId="3" borderId="33" xfId="0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9" xfId="0" applyBorder="1" applyAlignment="1">
      <alignment horizontal="center" vertical="center"/>
    </xf>
    <xf numFmtId="0" fontId="0" fillId="0" borderId="75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1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76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18" borderId="1" xfId="0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9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FF"/>
      <color rgb="FFFEFFE5"/>
      <color rgb="FFF8FFE5"/>
      <color rgb="FFB7FFC5"/>
      <color rgb="FFCDFFD7"/>
      <color rgb="FFFBFFAB"/>
      <color rgb="FFDCFFD9"/>
      <color rgb="FFCEFEEE"/>
      <color rgb="FFEEFFB7"/>
      <color rgb="FFBCFD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65299;&#12506;&#12540;&#12472;'!H2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203087</xdr:colOff>
      <xdr:row>15</xdr:row>
      <xdr:rowOff>198717</xdr:rowOff>
    </xdr:from>
    <xdr:to>
      <xdr:col>10</xdr:col>
      <xdr:colOff>941578</xdr:colOff>
      <xdr:row>19</xdr:row>
      <xdr:rowOff>122462</xdr:rowOff>
    </xdr:to>
    <xdr:cxnSp macro="">
      <xdr:nvCxnSpPr>
        <xdr:cNvPr id="3" name="カギ線コネクタ 2"/>
        <xdr:cNvCxnSpPr/>
      </xdr:nvCxnSpPr>
      <xdr:spPr>
        <a:xfrm>
          <a:off x="5318012" y="5227917"/>
          <a:ext cx="2205341" cy="828620"/>
        </a:xfrm>
        <a:prstGeom prst="bentConnector3">
          <a:avLst>
            <a:gd name="adj1" fmla="val 99735"/>
          </a:avLst>
        </a:prstGeom>
        <a:ln w="1905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847725</xdr:colOff>
      <xdr:row>16</xdr:row>
      <xdr:rowOff>108288</xdr:rowOff>
    </xdr:from>
    <xdr:to>
      <xdr:col>10</xdr:col>
      <xdr:colOff>1809753</xdr:colOff>
      <xdr:row>18</xdr:row>
      <xdr:rowOff>95250</xdr:rowOff>
    </xdr:to>
    <xdr:sp macro="" textlink="">
      <xdr:nvSpPr>
        <xdr:cNvPr id="5" name="正方形/長方形 4"/>
        <xdr:cNvSpPr/>
      </xdr:nvSpPr>
      <xdr:spPr>
        <a:xfrm>
          <a:off x="7429500" y="5366088"/>
          <a:ext cx="962028" cy="44416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kumimoji="1" lang="ja-JP" altLang="en-US" sz="2400" b="1" cap="none" spc="0">
              <a:ln w="6350">
                <a:solidFill>
                  <a:srgbClr val="FFCCFF"/>
                </a:solidFill>
                <a:prstDash val="solid"/>
              </a:ln>
              <a:solidFill>
                <a:srgbClr val="FF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</a:t>
          </a:r>
          <a:endParaRPr lang="ja-JP" altLang="en-US" sz="2400" b="1" cap="none" spc="0">
            <a:ln w="6350">
              <a:solidFill>
                <a:srgbClr val="FFCCFF"/>
              </a:solidFill>
              <a:prstDash val="solid"/>
            </a:ln>
            <a:solidFill>
              <a:srgbClr val="FF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449292</xdr:colOff>
      <xdr:row>15</xdr:row>
      <xdr:rowOff>59906</xdr:rowOff>
    </xdr:from>
    <xdr:to>
      <xdr:col>8</xdr:col>
      <xdr:colOff>190705</xdr:colOff>
      <xdr:row>15</xdr:row>
      <xdr:rowOff>62901</xdr:rowOff>
    </xdr:to>
    <xdr:cxnSp macro="">
      <xdr:nvCxnSpPr>
        <xdr:cNvPr id="9" name="直線コネクタ 8"/>
        <xdr:cNvCxnSpPr/>
      </xdr:nvCxnSpPr>
      <xdr:spPr>
        <a:xfrm flipV="1">
          <a:off x="4106533" y="4768491"/>
          <a:ext cx="1215092" cy="2995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187850</xdr:colOff>
      <xdr:row>15</xdr:row>
      <xdr:rowOff>50925</xdr:rowOff>
    </xdr:from>
    <xdr:to>
      <xdr:col>8</xdr:col>
      <xdr:colOff>193276</xdr:colOff>
      <xdr:row>16</xdr:row>
      <xdr:rowOff>146922</xdr:rowOff>
    </xdr:to>
    <xdr:cxnSp macro="">
      <xdr:nvCxnSpPr>
        <xdr:cNvPr id="10" name="直線コネクタ 9"/>
        <xdr:cNvCxnSpPr/>
      </xdr:nvCxnSpPr>
      <xdr:spPr>
        <a:xfrm rot="5400000" flipV="1">
          <a:off x="5143189" y="5239711"/>
          <a:ext cx="324597" cy="5426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446171</xdr:colOff>
      <xdr:row>16</xdr:row>
      <xdr:rowOff>139378</xdr:rowOff>
    </xdr:from>
    <xdr:to>
      <xdr:col>8</xdr:col>
      <xdr:colOff>186253</xdr:colOff>
      <xdr:row>16</xdr:row>
      <xdr:rowOff>145381</xdr:rowOff>
    </xdr:to>
    <xdr:cxnSp macro="">
      <xdr:nvCxnSpPr>
        <xdr:cNvPr id="11" name="直線コネクタ 10"/>
        <xdr:cNvCxnSpPr/>
      </xdr:nvCxnSpPr>
      <xdr:spPr>
        <a:xfrm flipV="1">
          <a:off x="4085724" y="5082352"/>
          <a:ext cx="1203924" cy="6003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37</xdr:row>
      <xdr:rowOff>0</xdr:rowOff>
    </xdr:from>
    <xdr:to>
      <xdr:col>10</xdr:col>
      <xdr:colOff>13607</xdr:colOff>
      <xdr:row>37</xdr:row>
      <xdr:rowOff>217715</xdr:rowOff>
    </xdr:to>
    <xdr:cxnSp macro="">
      <xdr:nvCxnSpPr>
        <xdr:cNvPr id="12" name="カギ線コネクタ 11"/>
        <xdr:cNvCxnSpPr/>
      </xdr:nvCxnSpPr>
      <xdr:spPr>
        <a:xfrm>
          <a:off x="5129893" y="11470821"/>
          <a:ext cx="1483178" cy="217715"/>
        </a:xfrm>
        <a:prstGeom prst="bentConnector3">
          <a:avLst>
            <a:gd name="adj1" fmla="val 1945"/>
          </a:avLst>
        </a:prstGeom>
        <a:ln w="1905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219772</xdr:colOff>
      <xdr:row>18</xdr:row>
      <xdr:rowOff>110916</xdr:rowOff>
    </xdr:from>
    <xdr:to>
      <xdr:col>10</xdr:col>
      <xdr:colOff>939591</xdr:colOff>
      <xdr:row>18</xdr:row>
      <xdr:rowOff>114543</xdr:rowOff>
    </xdr:to>
    <xdr:cxnSp macro="">
      <xdr:nvCxnSpPr>
        <xdr:cNvPr id="14" name="直線コネクタ 13"/>
        <xdr:cNvCxnSpPr/>
      </xdr:nvCxnSpPr>
      <xdr:spPr>
        <a:xfrm flipV="1">
          <a:off x="6799542" y="5894847"/>
          <a:ext cx="719819" cy="3627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80161</xdr:colOff>
      <xdr:row>1</xdr:row>
      <xdr:rowOff>95155</xdr:rowOff>
    </xdr:from>
    <xdr:to>
      <xdr:col>31</xdr:col>
      <xdr:colOff>245199</xdr:colOff>
      <xdr:row>1</xdr:row>
      <xdr:rowOff>325358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>
        <a:xfrm>
          <a:off x="8624369" y="335638"/>
          <a:ext cx="1084530" cy="230203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100"/>
            <a:t>３ページへ戻る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S122"/>
  <sheetViews>
    <sheetView zoomScaleNormal="100" workbookViewId="0">
      <selection activeCell="C3" sqref="C3:E3"/>
    </sheetView>
  </sheetViews>
  <sheetFormatPr defaultColWidth="0" defaultRowHeight="13.5" zeroHeight="1"/>
  <cols>
    <col min="1" max="6" width="9" style="2" customWidth="1"/>
    <col min="7" max="7" width="11.625" style="2" customWidth="1"/>
    <col min="8" max="9" width="9" style="2" customWidth="1"/>
    <col min="10" max="10" width="3.5" style="2" customWidth="1"/>
    <col min="11" max="11" width="3.75" style="2" customWidth="1"/>
    <col min="12" max="12" width="5" style="2" customWidth="1"/>
    <col min="13" max="13" width="4.375" style="2" customWidth="1"/>
    <col min="14" max="16384" width="9" style="2" hidden="1"/>
  </cols>
  <sheetData>
    <row r="1" spans="1:19" s="22" customFormat="1" ht="18">
      <c r="A1" s="65"/>
      <c r="B1" s="65"/>
      <c r="C1" s="66" t="str">
        <f ca="1">作業用シート!E2</f>
        <v>令和4年度</v>
      </c>
      <c r="D1" s="20" t="s">
        <v>401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9" s="22" customFormat="1">
      <c r="A2" s="21"/>
      <c r="O2" s="50" t="s">
        <v>338</v>
      </c>
    </row>
    <row r="3" spans="1:19" s="22" customFormat="1" ht="24.75" customHeight="1">
      <c r="A3" s="21"/>
      <c r="B3" s="22" t="s">
        <v>26</v>
      </c>
      <c r="C3" s="315" t="s">
        <v>104</v>
      </c>
      <c r="D3" s="315"/>
      <c r="E3" s="315"/>
      <c r="G3" s="22" t="s">
        <v>27</v>
      </c>
      <c r="H3" s="314"/>
      <c r="I3" s="314"/>
      <c r="J3" s="314"/>
      <c r="K3" s="22" t="s">
        <v>28</v>
      </c>
      <c r="O3" s="50" t="str">
        <f>IF(C3="選択してください。","",INDEX(学校名,MATCH($C$3,$F44:$F118,0),1))</f>
        <v/>
      </c>
      <c r="P3" s="22" t="str">
        <f>IF(C3="選択してください。","",INDEX(学校名,MATCH($C$3,$F44:$F118,0),2))</f>
        <v/>
      </c>
      <c r="Q3" s="22" t="str">
        <f>IF(C3="選択してください。","",INDEX(学校名,MATCH($C$3,$F44:$F118,0),7))</f>
        <v/>
      </c>
      <c r="R3" s="22" t="str">
        <f>IF(C3="選択してください。","",INDEX(学校名,MATCH($C$3,$F44:$F118,0),5))</f>
        <v/>
      </c>
      <c r="S3" s="22" t="str">
        <f>P3&amp;"の"&amp;R3</f>
        <v>の</v>
      </c>
    </row>
    <row r="4" spans="1:19" s="22" customFormat="1" ht="17.25">
      <c r="A4" s="21"/>
      <c r="C4" s="23"/>
      <c r="D4" s="23"/>
      <c r="E4" s="23"/>
      <c r="H4" s="24"/>
      <c r="I4" s="24"/>
    </row>
    <row r="5" spans="1:19" s="22" customFormat="1" ht="24" customHeight="1">
      <c r="A5" s="21"/>
      <c r="B5" s="22" t="s">
        <v>237</v>
      </c>
      <c r="C5" s="320"/>
      <c r="D5" s="320"/>
      <c r="E5" s="320"/>
      <c r="G5" s="22" t="s">
        <v>144</v>
      </c>
      <c r="H5" s="314"/>
      <c r="I5" s="314"/>
      <c r="J5" s="314"/>
    </row>
    <row r="6" spans="1:19" s="22" customFormat="1">
      <c r="A6" s="21"/>
    </row>
    <row r="7" spans="1:19" s="22" customFormat="1">
      <c r="A7" s="21"/>
    </row>
    <row r="8" spans="1:19" s="22" customFormat="1" ht="17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9" s="22" customFormat="1">
      <c r="A9" s="21"/>
    </row>
    <row r="10" spans="1:19" s="22" customFormat="1" ht="21.75" customHeight="1">
      <c r="A10" s="321" t="s">
        <v>105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2"/>
      <c r="N10" s="26"/>
      <c r="O10" s="26"/>
    </row>
    <row r="11" spans="1:19" s="22" customFormat="1" ht="21.75" customHeight="1">
      <c r="A11" s="26" t="s">
        <v>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9" s="22" customFormat="1" ht="21.75" customHeight="1">
      <c r="A12" s="27" t="s">
        <v>384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9" s="22" customFormat="1" ht="21.75" customHeight="1">
      <c r="A13" s="27" t="s">
        <v>385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9" s="22" customFormat="1" ht="21.75" customHeight="1">
      <c r="A14" s="27" t="s">
        <v>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9" s="22" customFormat="1" ht="21.75" customHeight="1">
      <c r="A15" s="26" t="s">
        <v>386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9" s="22" customFormat="1" ht="21.75" customHeight="1">
      <c r="A16" s="28" t="s">
        <v>387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2" s="22" customFormat="1" ht="21.75" customHeight="1"/>
    <row r="18" spans="1:12" s="22" customFormat="1" ht="14.25">
      <c r="A18" s="29"/>
    </row>
    <row r="19" spans="1:12" s="22" customFormat="1" ht="20.25" customHeight="1">
      <c r="A19" s="30" t="str">
        <f ca="1">"〇　"&amp;作業用シート!E2&amp;"，"&amp;作業用シート!F2&amp;"研究指定，研究大会，発表等の予定がありますか。"</f>
        <v>〇　令和4年度，令和5年度研究指定，研究大会，発表等の予定がありますか。</v>
      </c>
    </row>
    <row r="20" spans="1:12" s="22" customFormat="1" ht="14.25">
      <c r="A20" s="30"/>
    </row>
    <row r="21" spans="1:12" s="22" customFormat="1" ht="26.25" customHeight="1">
      <c r="A21" s="30"/>
      <c r="B21" s="319" t="s">
        <v>104</v>
      </c>
      <c r="C21" s="319"/>
    </row>
    <row r="22" spans="1:12" s="22" customFormat="1" ht="14.25">
      <c r="A22" s="30"/>
      <c r="B22" s="22" t="s">
        <v>108</v>
      </c>
    </row>
    <row r="23" spans="1:12" s="22" customFormat="1" ht="23.25" customHeight="1" thickBot="1">
      <c r="A23" s="316" t="s">
        <v>2</v>
      </c>
      <c r="B23" s="317"/>
      <c r="C23" s="317"/>
      <c r="D23" s="317"/>
      <c r="E23" s="318"/>
      <c r="F23" s="289" t="s">
        <v>3</v>
      </c>
      <c r="G23" s="289"/>
      <c r="H23" s="293" t="s">
        <v>4</v>
      </c>
      <c r="I23" s="294"/>
    </row>
    <row r="24" spans="1:12" s="22" customFormat="1" ht="30" customHeight="1" thickTop="1">
      <c r="A24" s="303"/>
      <c r="B24" s="304"/>
      <c r="C24" s="304"/>
      <c r="D24" s="304"/>
      <c r="E24" s="305"/>
      <c r="F24" s="290"/>
      <c r="G24" s="290"/>
      <c r="H24" s="295" t="s">
        <v>104</v>
      </c>
      <c r="I24" s="296"/>
    </row>
    <row r="25" spans="1:12" s="22" customFormat="1" ht="30" customHeight="1">
      <c r="A25" s="306"/>
      <c r="B25" s="307"/>
      <c r="C25" s="307"/>
      <c r="D25" s="307"/>
      <c r="E25" s="308"/>
      <c r="F25" s="291"/>
      <c r="G25" s="291"/>
      <c r="H25" s="297" t="s">
        <v>104</v>
      </c>
      <c r="I25" s="298"/>
    </row>
    <row r="26" spans="1:12" s="22" customFormat="1" ht="30" customHeight="1">
      <c r="A26" s="309"/>
      <c r="B26" s="310"/>
      <c r="C26" s="310"/>
      <c r="D26" s="310"/>
      <c r="E26" s="311"/>
      <c r="F26" s="292"/>
      <c r="G26" s="292"/>
      <c r="H26" s="299" t="s">
        <v>104</v>
      </c>
      <c r="I26" s="300"/>
    </row>
    <row r="27" spans="1:12" s="22" customFormat="1" ht="29.25" customHeight="1"/>
    <row r="28" spans="1:12" s="22" customFormat="1" ht="21">
      <c r="A28" s="301" t="s">
        <v>101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</row>
    <row r="29" spans="1:12" s="22" customFormat="1">
      <c r="A29" s="302"/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</row>
    <row r="30" spans="1:12" s="22" customFormat="1" ht="26.25" customHeight="1">
      <c r="A30" s="31" t="s">
        <v>109</v>
      </c>
      <c r="B30" s="31"/>
      <c r="C30" s="31"/>
      <c r="D30" s="31"/>
      <c r="E30" s="31"/>
      <c r="F30" s="31"/>
      <c r="G30" s="31"/>
      <c r="H30" s="312" t="s">
        <v>104</v>
      </c>
      <c r="I30" s="312"/>
      <c r="J30" s="31"/>
      <c r="K30" s="31"/>
      <c r="L30" s="2"/>
    </row>
    <row r="31" spans="1:12" s="22" customFormat="1" ht="7.5" customHeight="1">
      <c r="A31" s="32"/>
    </row>
    <row r="32" spans="1:12" s="22" customFormat="1">
      <c r="A32" s="313" t="s">
        <v>388</v>
      </c>
      <c r="B32" s="313"/>
      <c r="C32" s="313"/>
      <c r="D32" s="313"/>
      <c r="E32" s="313"/>
      <c r="F32" s="313"/>
      <c r="G32" s="313"/>
      <c r="H32" s="313"/>
      <c r="I32" s="313"/>
      <c r="J32" s="313"/>
      <c r="K32" s="313"/>
      <c r="L32" s="313"/>
    </row>
    <row r="33" spans="1:12" s="22" customFormat="1" ht="150" customHeight="1">
      <c r="A33" s="286"/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8"/>
    </row>
    <row r="34" spans="1:12" s="22" customFormat="1" ht="22.5" customHeight="1">
      <c r="A34" s="22" t="s">
        <v>389</v>
      </c>
    </row>
    <row r="35" spans="1:12" ht="109.5" hidden="1" customHeight="1">
      <c r="A35" s="1"/>
    </row>
    <row r="36" spans="1:12" ht="109.5" hidden="1" customHeight="1"/>
    <row r="37" spans="1:12" ht="109.5" hidden="1" customHeight="1"/>
    <row r="38" spans="1:12" ht="109.5" hidden="1" customHeight="1"/>
    <row r="39" spans="1:12" ht="109.5" hidden="1" customHeight="1"/>
    <row r="40" spans="1:12" ht="109.5" hidden="1" customHeight="1">
      <c r="A40" s="1"/>
    </row>
    <row r="41" spans="1:12" ht="109.5" hidden="1" customHeight="1"/>
    <row r="42" spans="1:12" ht="109.5" hidden="1" customHeight="1"/>
    <row r="43" spans="1:12" ht="109.5" hidden="1" customHeight="1">
      <c r="F43" s="2" t="s">
        <v>104</v>
      </c>
      <c r="I43" s="2" t="s">
        <v>104</v>
      </c>
      <c r="L43" s="2" t="s">
        <v>104</v>
      </c>
    </row>
    <row r="44" spans="1:12" ht="109.5" hidden="1" customHeight="1">
      <c r="A44" s="2">
        <v>1</v>
      </c>
      <c r="B44" s="2" t="s">
        <v>29</v>
      </c>
      <c r="C44" s="2" t="s">
        <v>99</v>
      </c>
      <c r="D44" s="2" t="s">
        <v>31</v>
      </c>
      <c r="E44" s="2" t="s">
        <v>30</v>
      </c>
      <c r="F44" s="2" t="str">
        <f>B44&amp;C44&amp;D44&amp;E44</f>
        <v>浜田市立原井小学校</v>
      </c>
      <c r="G44" s="2" t="s">
        <v>247</v>
      </c>
      <c r="I44" s="2" t="s">
        <v>106</v>
      </c>
      <c r="L44" s="2" t="s">
        <v>211</v>
      </c>
    </row>
    <row r="45" spans="1:12" ht="109.5" hidden="1" customHeight="1">
      <c r="A45" s="2">
        <v>2</v>
      </c>
      <c r="B45" s="2" t="s">
        <v>29</v>
      </c>
      <c r="C45" s="2" t="s">
        <v>99</v>
      </c>
      <c r="D45" s="2" t="s">
        <v>32</v>
      </c>
      <c r="E45" s="2" t="s">
        <v>30</v>
      </c>
      <c r="F45" s="2" t="str">
        <f t="shared" ref="F45:F108" si="0">B45&amp;C45&amp;D45&amp;E45</f>
        <v>浜田市立雲雀丘小学校</v>
      </c>
      <c r="G45" s="2" t="s">
        <v>248</v>
      </c>
      <c r="I45" s="2" t="s">
        <v>107</v>
      </c>
      <c r="L45" s="2" t="s">
        <v>215</v>
      </c>
    </row>
    <row r="46" spans="1:12" ht="109.5" hidden="1" customHeight="1">
      <c r="A46" s="2">
        <v>3</v>
      </c>
      <c r="B46" s="2" t="s">
        <v>29</v>
      </c>
      <c r="C46" s="2" t="s">
        <v>99</v>
      </c>
      <c r="D46" s="2" t="s">
        <v>33</v>
      </c>
      <c r="E46" s="2" t="s">
        <v>30</v>
      </c>
      <c r="F46" s="2" t="str">
        <f t="shared" si="0"/>
        <v>浜田市立松原小学校</v>
      </c>
      <c r="G46" s="2" t="s">
        <v>249</v>
      </c>
      <c r="L46" s="2" t="s">
        <v>212</v>
      </c>
    </row>
    <row r="47" spans="1:12" ht="109.5" hidden="1" customHeight="1">
      <c r="A47" s="2">
        <v>4</v>
      </c>
      <c r="B47" s="2" t="s">
        <v>29</v>
      </c>
      <c r="C47" s="2" t="s">
        <v>99</v>
      </c>
      <c r="D47" s="2" t="s">
        <v>34</v>
      </c>
      <c r="E47" s="2" t="s">
        <v>30</v>
      </c>
      <c r="F47" s="2" t="str">
        <f t="shared" si="0"/>
        <v>浜田市立石見小学校</v>
      </c>
      <c r="G47" s="2" t="s">
        <v>250</v>
      </c>
      <c r="L47" s="2" t="s">
        <v>213</v>
      </c>
    </row>
    <row r="48" spans="1:12" ht="109.5" hidden="1" customHeight="1">
      <c r="A48" s="2">
        <v>5</v>
      </c>
      <c r="B48" s="2" t="s">
        <v>29</v>
      </c>
      <c r="C48" s="2" t="s">
        <v>99</v>
      </c>
      <c r="D48" s="2" t="s">
        <v>35</v>
      </c>
      <c r="E48" s="2" t="s">
        <v>30</v>
      </c>
      <c r="F48" s="2" t="str">
        <f t="shared" si="0"/>
        <v>浜田市立美川小学校</v>
      </c>
      <c r="G48" s="2" t="s">
        <v>251</v>
      </c>
      <c r="L48" s="2" t="s">
        <v>214</v>
      </c>
    </row>
    <row r="49" spans="1:12" ht="109.5" hidden="1" customHeight="1">
      <c r="A49" s="2">
        <v>6</v>
      </c>
      <c r="B49" s="2" t="s">
        <v>29</v>
      </c>
      <c r="C49" s="2" t="s">
        <v>99</v>
      </c>
      <c r="D49" s="2" t="s">
        <v>36</v>
      </c>
      <c r="E49" s="2" t="s">
        <v>30</v>
      </c>
      <c r="F49" s="2" t="str">
        <f t="shared" si="0"/>
        <v>浜田市立周布小学校</v>
      </c>
      <c r="G49" s="2" t="s">
        <v>252</v>
      </c>
      <c r="L49" s="2" t="s">
        <v>216</v>
      </c>
    </row>
    <row r="50" spans="1:12" ht="109.5" hidden="1" customHeight="1">
      <c r="A50" s="2">
        <v>7</v>
      </c>
      <c r="B50" s="2" t="s">
        <v>29</v>
      </c>
      <c r="C50" s="2" t="s">
        <v>99</v>
      </c>
      <c r="D50" s="2" t="s">
        <v>37</v>
      </c>
      <c r="E50" s="2" t="s">
        <v>30</v>
      </c>
      <c r="F50" s="2" t="str">
        <f t="shared" si="0"/>
        <v>浜田市立長浜小学校</v>
      </c>
      <c r="G50" s="2" t="s">
        <v>253</v>
      </c>
      <c r="L50" s="2" t="s">
        <v>217</v>
      </c>
    </row>
    <row r="51" spans="1:12" ht="109.5" hidden="1" customHeight="1">
      <c r="A51" s="2">
        <v>8</v>
      </c>
      <c r="B51" s="2" t="s">
        <v>29</v>
      </c>
      <c r="C51" s="2" t="s">
        <v>99</v>
      </c>
      <c r="D51" s="2" t="s">
        <v>38</v>
      </c>
      <c r="E51" s="2" t="s">
        <v>30</v>
      </c>
      <c r="F51" s="2" t="str">
        <f t="shared" si="0"/>
        <v>浜田市立国府小学校</v>
      </c>
      <c r="G51" s="2" t="s">
        <v>254</v>
      </c>
      <c r="L51" s="2" t="s">
        <v>219</v>
      </c>
    </row>
    <row r="52" spans="1:12" ht="109.5" hidden="1" customHeight="1">
      <c r="A52" s="2">
        <v>9</v>
      </c>
      <c r="B52" s="2" t="s">
        <v>29</v>
      </c>
      <c r="C52" s="2" t="s">
        <v>99</v>
      </c>
      <c r="D52" s="2" t="s">
        <v>39</v>
      </c>
      <c r="E52" s="2" t="s">
        <v>30</v>
      </c>
      <c r="F52" s="2" t="str">
        <f t="shared" si="0"/>
        <v>浜田市立三階小学校</v>
      </c>
      <c r="G52" s="2" t="s">
        <v>255</v>
      </c>
      <c r="L52" s="2" t="s">
        <v>218</v>
      </c>
    </row>
    <row r="53" spans="1:12" ht="109.5" hidden="1" customHeight="1">
      <c r="A53" s="2">
        <v>10</v>
      </c>
      <c r="B53" s="2" t="s">
        <v>29</v>
      </c>
      <c r="C53" s="2" t="s">
        <v>99</v>
      </c>
      <c r="D53" s="2" t="s">
        <v>40</v>
      </c>
      <c r="E53" s="2" t="s">
        <v>30</v>
      </c>
      <c r="F53" s="2" t="str">
        <f t="shared" si="0"/>
        <v>浜田市立雲城小学校</v>
      </c>
      <c r="G53" s="2" t="s">
        <v>256</v>
      </c>
      <c r="L53" s="2" t="s">
        <v>220</v>
      </c>
    </row>
    <row r="54" spans="1:12" ht="109.5" hidden="1" customHeight="1">
      <c r="A54" s="2">
        <v>11</v>
      </c>
      <c r="B54" s="2" t="s">
        <v>29</v>
      </c>
      <c r="C54" s="2" t="s">
        <v>99</v>
      </c>
      <c r="D54" s="2" t="s">
        <v>41</v>
      </c>
      <c r="E54" s="2" t="s">
        <v>30</v>
      </c>
      <c r="F54" s="2" t="str">
        <f t="shared" si="0"/>
        <v>浜田市立今福小学校</v>
      </c>
      <c r="G54" s="2" t="s">
        <v>257</v>
      </c>
      <c r="L54" s="2" t="s">
        <v>221</v>
      </c>
    </row>
    <row r="55" spans="1:12" ht="109.5" hidden="1" customHeight="1">
      <c r="A55" s="2">
        <v>12</v>
      </c>
      <c r="B55" s="2" t="s">
        <v>29</v>
      </c>
      <c r="C55" s="2" t="s">
        <v>99</v>
      </c>
      <c r="D55" s="2" t="s">
        <v>42</v>
      </c>
      <c r="E55" s="2" t="s">
        <v>30</v>
      </c>
      <c r="F55" s="2" t="str">
        <f t="shared" si="0"/>
        <v>浜田市立波佐小学校</v>
      </c>
      <c r="G55" s="2" t="s">
        <v>258</v>
      </c>
      <c r="L55" s="2" t="s">
        <v>405</v>
      </c>
    </row>
    <row r="56" spans="1:12" ht="109.5" hidden="1" customHeight="1">
      <c r="A56" s="2">
        <v>13</v>
      </c>
      <c r="B56" s="2" t="s">
        <v>29</v>
      </c>
      <c r="C56" s="2" t="s">
        <v>99</v>
      </c>
      <c r="D56" s="2" t="s">
        <v>43</v>
      </c>
      <c r="E56" s="2" t="s">
        <v>30</v>
      </c>
      <c r="F56" s="2" t="str">
        <f t="shared" si="0"/>
        <v>浜田市立旭小学校</v>
      </c>
      <c r="G56" s="2" t="s">
        <v>259</v>
      </c>
      <c r="L56" s="2" t="s">
        <v>223</v>
      </c>
    </row>
    <row r="57" spans="1:12" ht="109.5" hidden="1" customHeight="1">
      <c r="A57" s="2">
        <v>14</v>
      </c>
      <c r="B57" s="2" t="s">
        <v>29</v>
      </c>
      <c r="C57" s="2" t="s">
        <v>99</v>
      </c>
      <c r="D57" s="2" t="s">
        <v>44</v>
      </c>
      <c r="E57" s="2" t="s">
        <v>30</v>
      </c>
      <c r="F57" s="2" t="str">
        <f t="shared" si="0"/>
        <v>浜田市立弥栄小学校</v>
      </c>
      <c r="G57" s="2" t="s">
        <v>260</v>
      </c>
      <c r="L57" s="2" t="s">
        <v>245</v>
      </c>
    </row>
    <row r="58" spans="1:12" ht="109.5" hidden="1" customHeight="1">
      <c r="A58" s="2">
        <v>15</v>
      </c>
      <c r="B58" s="2" t="s">
        <v>29</v>
      </c>
      <c r="C58" s="2" t="s">
        <v>99</v>
      </c>
      <c r="D58" s="2" t="s">
        <v>45</v>
      </c>
      <c r="E58" s="2" t="s">
        <v>30</v>
      </c>
      <c r="F58" s="2" t="str">
        <f t="shared" si="0"/>
        <v>浜田市立三隅小学校</v>
      </c>
      <c r="G58" s="2" t="s">
        <v>261</v>
      </c>
      <c r="L58" s="2" t="s">
        <v>224</v>
      </c>
    </row>
    <row r="59" spans="1:12" ht="109.5" hidden="1" customHeight="1">
      <c r="A59" s="2">
        <v>16</v>
      </c>
      <c r="B59" s="2" t="s">
        <v>29</v>
      </c>
      <c r="C59" s="2" t="s">
        <v>99</v>
      </c>
      <c r="D59" s="2" t="s">
        <v>46</v>
      </c>
      <c r="E59" s="2" t="s">
        <v>30</v>
      </c>
      <c r="F59" s="2" t="str">
        <f t="shared" si="0"/>
        <v>浜田市立岡見小学校</v>
      </c>
      <c r="G59" s="2" t="s">
        <v>262</v>
      </c>
      <c r="L59" s="2" t="s">
        <v>225</v>
      </c>
    </row>
    <row r="60" spans="1:12" ht="109.5" hidden="1" customHeight="1">
      <c r="A60" s="2">
        <v>17</v>
      </c>
      <c r="B60" s="2" t="s">
        <v>47</v>
      </c>
      <c r="C60" s="2" t="s">
        <v>99</v>
      </c>
      <c r="D60" s="2" t="s">
        <v>48</v>
      </c>
      <c r="E60" s="2" t="s">
        <v>30</v>
      </c>
      <c r="F60" s="2" t="str">
        <f t="shared" si="0"/>
        <v>大田市立大田小学校</v>
      </c>
      <c r="G60" s="2" t="s">
        <v>263</v>
      </c>
      <c r="L60" s="2" t="s">
        <v>226</v>
      </c>
    </row>
    <row r="61" spans="1:12" ht="109.5" hidden="1" customHeight="1">
      <c r="A61" s="2">
        <v>18</v>
      </c>
      <c r="B61" s="2" t="s">
        <v>47</v>
      </c>
      <c r="C61" s="2" t="s">
        <v>99</v>
      </c>
      <c r="D61" s="2" t="s">
        <v>49</v>
      </c>
      <c r="E61" s="2" t="s">
        <v>30</v>
      </c>
      <c r="F61" s="2" t="str">
        <f t="shared" si="0"/>
        <v>大田市立長久小学校</v>
      </c>
      <c r="G61" s="2" t="s">
        <v>264</v>
      </c>
      <c r="L61" s="2" t="s">
        <v>344</v>
      </c>
    </row>
    <row r="62" spans="1:12" ht="109.5" hidden="1" customHeight="1">
      <c r="A62" s="2">
        <v>19</v>
      </c>
      <c r="B62" s="2" t="s">
        <v>47</v>
      </c>
      <c r="C62" s="2" t="s">
        <v>99</v>
      </c>
      <c r="D62" s="2" t="s">
        <v>50</v>
      </c>
      <c r="E62" s="2" t="s">
        <v>30</v>
      </c>
      <c r="F62" s="2" t="str">
        <f t="shared" si="0"/>
        <v>大田市立五十猛小学校</v>
      </c>
      <c r="G62" s="2" t="s">
        <v>265</v>
      </c>
      <c r="L62" s="2" t="s">
        <v>175</v>
      </c>
    </row>
    <row r="63" spans="1:12" ht="109.5" hidden="1" customHeight="1">
      <c r="A63" s="2">
        <v>20</v>
      </c>
      <c r="B63" s="2" t="s">
        <v>47</v>
      </c>
      <c r="C63" s="2" t="s">
        <v>99</v>
      </c>
      <c r="D63" s="2" t="s">
        <v>51</v>
      </c>
      <c r="E63" s="2" t="s">
        <v>30</v>
      </c>
      <c r="F63" s="2" t="str">
        <f t="shared" si="0"/>
        <v>大田市立静間小学校</v>
      </c>
      <c r="G63" s="2" t="s">
        <v>266</v>
      </c>
      <c r="L63" s="2" t="s">
        <v>408</v>
      </c>
    </row>
    <row r="64" spans="1:12" ht="109.5" hidden="1" customHeight="1">
      <c r="A64" s="2">
        <v>21</v>
      </c>
      <c r="B64" s="2" t="s">
        <v>47</v>
      </c>
      <c r="C64" s="2" t="s">
        <v>99</v>
      </c>
      <c r="D64" s="2" t="s">
        <v>52</v>
      </c>
      <c r="E64" s="2" t="s">
        <v>30</v>
      </c>
      <c r="F64" s="2" t="str">
        <f t="shared" si="0"/>
        <v>大田市立鳥井小学校</v>
      </c>
      <c r="G64" s="2" t="s">
        <v>267</v>
      </c>
    </row>
    <row r="65" spans="1:7" ht="109.5" hidden="1" customHeight="1">
      <c r="A65" s="2">
        <v>22</v>
      </c>
      <c r="B65" s="2" t="s">
        <v>47</v>
      </c>
      <c r="C65" s="2" t="s">
        <v>99</v>
      </c>
      <c r="D65" s="2" t="s">
        <v>53</v>
      </c>
      <c r="E65" s="2" t="s">
        <v>30</v>
      </c>
      <c r="F65" s="2" t="str">
        <f t="shared" si="0"/>
        <v>大田市立久手小学校</v>
      </c>
      <c r="G65" s="2" t="s">
        <v>268</v>
      </c>
    </row>
    <row r="66" spans="1:7" ht="109.5" hidden="1" customHeight="1">
      <c r="A66" s="2">
        <v>23</v>
      </c>
      <c r="B66" s="2" t="s">
        <v>47</v>
      </c>
      <c r="C66" s="2" t="s">
        <v>99</v>
      </c>
      <c r="D66" s="2" t="s">
        <v>54</v>
      </c>
      <c r="E66" s="2" t="s">
        <v>30</v>
      </c>
      <c r="F66" s="2" t="str">
        <f t="shared" si="0"/>
        <v>大田市立朝波小学校</v>
      </c>
      <c r="G66" s="2" t="s">
        <v>269</v>
      </c>
    </row>
    <row r="67" spans="1:7" ht="109.5" hidden="1" customHeight="1">
      <c r="A67" s="2">
        <v>24</v>
      </c>
      <c r="B67" s="2" t="s">
        <v>47</v>
      </c>
      <c r="C67" s="2" t="s">
        <v>99</v>
      </c>
      <c r="D67" s="2" t="s">
        <v>55</v>
      </c>
      <c r="E67" s="2" t="s">
        <v>30</v>
      </c>
      <c r="F67" s="2" t="str">
        <f t="shared" si="0"/>
        <v>大田市立北三瓶小学校</v>
      </c>
      <c r="G67" s="2" t="s">
        <v>270</v>
      </c>
    </row>
    <row r="68" spans="1:7" ht="109.5" hidden="1" customHeight="1">
      <c r="A68" s="2">
        <v>25</v>
      </c>
      <c r="B68" s="2" t="s">
        <v>47</v>
      </c>
      <c r="C68" s="2" t="s">
        <v>99</v>
      </c>
      <c r="D68" s="2" t="s">
        <v>56</v>
      </c>
      <c r="E68" s="2" t="s">
        <v>30</v>
      </c>
      <c r="F68" s="2" t="str">
        <f t="shared" si="0"/>
        <v>大田市立志学小学校</v>
      </c>
      <c r="G68" s="2" t="s">
        <v>271</v>
      </c>
    </row>
    <row r="69" spans="1:7" ht="109.5" hidden="1" customHeight="1">
      <c r="A69" s="2">
        <v>26</v>
      </c>
      <c r="B69" s="2" t="s">
        <v>47</v>
      </c>
      <c r="C69" s="2" t="s">
        <v>99</v>
      </c>
      <c r="D69" s="2" t="s">
        <v>57</v>
      </c>
      <c r="E69" s="2" t="s">
        <v>30</v>
      </c>
      <c r="F69" s="2" t="str">
        <f t="shared" si="0"/>
        <v>大田市立池田小学校</v>
      </c>
      <c r="G69" s="2" t="s">
        <v>272</v>
      </c>
    </row>
    <row r="70" spans="1:7" ht="109.5" hidden="1" customHeight="1">
      <c r="A70" s="2">
        <v>27</v>
      </c>
      <c r="B70" s="2" t="s">
        <v>47</v>
      </c>
      <c r="C70" s="2" t="s">
        <v>99</v>
      </c>
      <c r="D70" s="2" t="s">
        <v>58</v>
      </c>
      <c r="E70" s="2" t="s">
        <v>30</v>
      </c>
      <c r="F70" s="2" t="str">
        <f t="shared" si="0"/>
        <v>大田市立川合小学校</v>
      </c>
      <c r="G70" s="2" t="s">
        <v>273</v>
      </c>
    </row>
    <row r="71" spans="1:7" ht="109.5" hidden="1" customHeight="1">
      <c r="A71" s="2">
        <v>28</v>
      </c>
      <c r="B71" s="2" t="s">
        <v>47</v>
      </c>
      <c r="C71" s="2" t="s">
        <v>99</v>
      </c>
      <c r="D71" s="2" t="s">
        <v>59</v>
      </c>
      <c r="E71" s="2" t="s">
        <v>30</v>
      </c>
      <c r="F71" s="2" t="str">
        <f t="shared" si="0"/>
        <v>大田市立久屋小学校</v>
      </c>
      <c r="G71" s="2" t="s">
        <v>274</v>
      </c>
    </row>
    <row r="72" spans="1:7" ht="109.5" hidden="1" customHeight="1">
      <c r="A72" s="2">
        <v>29</v>
      </c>
      <c r="B72" s="2" t="s">
        <v>47</v>
      </c>
      <c r="C72" s="2" t="s">
        <v>99</v>
      </c>
      <c r="D72" s="2" t="s">
        <v>60</v>
      </c>
      <c r="E72" s="2" t="s">
        <v>30</v>
      </c>
      <c r="F72" s="2" t="str">
        <f t="shared" si="0"/>
        <v>大田市立大森小学校</v>
      </c>
      <c r="G72" s="2" t="s">
        <v>275</v>
      </c>
    </row>
    <row r="73" spans="1:7" ht="109.5" hidden="1" customHeight="1">
      <c r="A73" s="2">
        <v>30</v>
      </c>
      <c r="B73" s="2" t="s">
        <v>47</v>
      </c>
      <c r="C73" s="2" t="s">
        <v>99</v>
      </c>
      <c r="D73" s="2" t="s">
        <v>61</v>
      </c>
      <c r="E73" s="2" t="s">
        <v>30</v>
      </c>
      <c r="F73" s="2" t="str">
        <f t="shared" si="0"/>
        <v>大田市立高山小学校</v>
      </c>
      <c r="G73" s="2" t="s">
        <v>276</v>
      </c>
    </row>
    <row r="74" spans="1:7" ht="109.5" hidden="1" customHeight="1">
      <c r="A74" s="2">
        <v>31</v>
      </c>
      <c r="B74" s="2" t="s">
        <v>47</v>
      </c>
      <c r="C74" s="2" t="s">
        <v>99</v>
      </c>
      <c r="D74" s="2" t="s">
        <v>62</v>
      </c>
      <c r="E74" s="2" t="s">
        <v>30</v>
      </c>
      <c r="F74" s="2" t="str">
        <f t="shared" si="0"/>
        <v>大田市立温泉津小学校</v>
      </c>
      <c r="G74" s="2" t="s">
        <v>277</v>
      </c>
    </row>
    <row r="75" spans="1:7" ht="109.5" hidden="1" customHeight="1">
      <c r="A75" s="2">
        <v>32</v>
      </c>
      <c r="B75" s="2" t="s">
        <v>47</v>
      </c>
      <c r="C75" s="2" t="s">
        <v>99</v>
      </c>
      <c r="D75" s="2" t="s">
        <v>63</v>
      </c>
      <c r="E75" s="2" t="s">
        <v>30</v>
      </c>
      <c r="F75" s="2" t="str">
        <f t="shared" si="0"/>
        <v>大田市立仁摩小学校</v>
      </c>
      <c r="G75" s="2" t="s">
        <v>278</v>
      </c>
    </row>
    <row r="76" spans="1:7" ht="109.5" hidden="1" customHeight="1">
      <c r="A76" s="2">
        <v>33</v>
      </c>
      <c r="B76" s="2" t="s">
        <v>64</v>
      </c>
      <c r="C76" s="2" t="s">
        <v>99</v>
      </c>
      <c r="D76" s="2" t="s">
        <v>65</v>
      </c>
      <c r="E76" s="2" t="s">
        <v>30</v>
      </c>
      <c r="F76" s="2" t="str">
        <f t="shared" si="0"/>
        <v>江津市立郷田小学校</v>
      </c>
      <c r="G76" s="2" t="s">
        <v>279</v>
      </c>
    </row>
    <row r="77" spans="1:7" ht="109.5" hidden="1" customHeight="1">
      <c r="A77" s="2">
        <v>34</v>
      </c>
      <c r="B77" s="2" t="s">
        <v>64</v>
      </c>
      <c r="C77" s="2" t="s">
        <v>99</v>
      </c>
      <c r="D77" s="2" t="s">
        <v>66</v>
      </c>
      <c r="E77" s="2" t="s">
        <v>30</v>
      </c>
      <c r="F77" s="2" t="str">
        <f t="shared" si="0"/>
        <v>江津市立渡津小学校</v>
      </c>
      <c r="G77" s="2" t="s">
        <v>280</v>
      </c>
    </row>
    <row r="78" spans="1:7" ht="109.5" hidden="1" customHeight="1">
      <c r="A78" s="2">
        <v>35</v>
      </c>
      <c r="B78" s="2" t="s">
        <v>64</v>
      </c>
      <c r="C78" s="2" t="s">
        <v>99</v>
      </c>
      <c r="D78" s="2" t="s">
        <v>67</v>
      </c>
      <c r="E78" s="2" t="s">
        <v>30</v>
      </c>
      <c r="F78" s="2" t="str">
        <f t="shared" si="0"/>
        <v>江津市立江津東小学校</v>
      </c>
      <c r="G78" s="2" t="s">
        <v>281</v>
      </c>
    </row>
    <row r="79" spans="1:7" ht="109.5" hidden="1" customHeight="1">
      <c r="A79" s="2">
        <v>36</v>
      </c>
      <c r="B79" s="2" t="s">
        <v>64</v>
      </c>
      <c r="C79" s="2" t="s">
        <v>99</v>
      </c>
      <c r="D79" s="2" t="s">
        <v>68</v>
      </c>
      <c r="E79" s="2" t="s">
        <v>30</v>
      </c>
      <c r="F79" s="2" t="str">
        <f t="shared" si="0"/>
        <v>江津市立川波小学校</v>
      </c>
      <c r="G79" s="2" t="s">
        <v>282</v>
      </c>
    </row>
    <row r="80" spans="1:7" ht="109.5" hidden="1" customHeight="1">
      <c r="A80" s="2">
        <v>37</v>
      </c>
      <c r="B80" s="2" t="s">
        <v>64</v>
      </c>
      <c r="C80" s="2" t="s">
        <v>99</v>
      </c>
      <c r="D80" s="2" t="s">
        <v>69</v>
      </c>
      <c r="E80" s="2" t="s">
        <v>30</v>
      </c>
      <c r="F80" s="2" t="str">
        <f t="shared" si="0"/>
        <v>江津市立津宮小学校</v>
      </c>
      <c r="G80" s="2" t="s">
        <v>283</v>
      </c>
    </row>
    <row r="81" spans="1:7" ht="109.5" hidden="1" customHeight="1">
      <c r="A81" s="2">
        <v>38</v>
      </c>
      <c r="B81" s="2" t="s">
        <v>64</v>
      </c>
      <c r="C81" s="2" t="s">
        <v>99</v>
      </c>
      <c r="D81" s="2" t="s">
        <v>70</v>
      </c>
      <c r="E81" s="2" t="s">
        <v>30</v>
      </c>
      <c r="F81" s="2" t="str">
        <f t="shared" si="0"/>
        <v>江津市立高角小学校</v>
      </c>
      <c r="G81" s="2" t="s">
        <v>284</v>
      </c>
    </row>
    <row r="82" spans="1:7" ht="109.5" hidden="1" customHeight="1">
      <c r="A82" s="2">
        <v>39</v>
      </c>
      <c r="B82" s="2" t="s">
        <v>64</v>
      </c>
      <c r="C82" s="2" t="s">
        <v>99</v>
      </c>
      <c r="D82" s="2" t="s">
        <v>71</v>
      </c>
      <c r="E82" s="2" t="s">
        <v>30</v>
      </c>
      <c r="F82" s="2" t="str">
        <f t="shared" si="0"/>
        <v>江津市立桜江小学校</v>
      </c>
      <c r="G82" s="2" t="s">
        <v>285</v>
      </c>
    </row>
    <row r="83" spans="1:7" ht="109.5" hidden="1" customHeight="1">
      <c r="A83" s="2">
        <v>40</v>
      </c>
      <c r="B83" s="2" t="s">
        <v>72</v>
      </c>
      <c r="C83" s="2" t="s">
        <v>100</v>
      </c>
      <c r="D83" s="2" t="s">
        <v>73</v>
      </c>
      <c r="E83" s="2" t="s">
        <v>30</v>
      </c>
      <c r="F83" s="2" t="str">
        <f t="shared" si="0"/>
        <v>川本町立川本小学校</v>
      </c>
      <c r="G83" s="2" t="s">
        <v>286</v>
      </c>
    </row>
    <row r="84" spans="1:7" ht="109.5" hidden="1" customHeight="1">
      <c r="A84" s="2">
        <v>41</v>
      </c>
      <c r="B84" s="2" t="s">
        <v>74</v>
      </c>
      <c r="C84" s="2" t="s">
        <v>100</v>
      </c>
      <c r="D84" s="2" t="s">
        <v>75</v>
      </c>
      <c r="E84" s="2" t="s">
        <v>30</v>
      </c>
      <c r="F84" s="2" t="str">
        <f t="shared" si="0"/>
        <v>美郷町立邑智小学校</v>
      </c>
      <c r="G84" s="2" t="s">
        <v>287</v>
      </c>
    </row>
    <row r="85" spans="1:7" ht="109.5" hidden="1" customHeight="1">
      <c r="A85" s="2">
        <v>42</v>
      </c>
      <c r="B85" s="2" t="s">
        <v>74</v>
      </c>
      <c r="C85" s="2" t="s">
        <v>100</v>
      </c>
      <c r="D85" s="2" t="s">
        <v>76</v>
      </c>
      <c r="E85" s="2" t="s">
        <v>30</v>
      </c>
      <c r="F85" s="2" t="str">
        <f t="shared" si="0"/>
        <v>美郷町立大和小学校</v>
      </c>
      <c r="G85" s="2" t="s">
        <v>288</v>
      </c>
    </row>
    <row r="86" spans="1:7" ht="109.5" hidden="1" customHeight="1">
      <c r="A86" s="2">
        <v>43</v>
      </c>
      <c r="B86" s="2" t="s">
        <v>77</v>
      </c>
      <c r="C86" s="2" t="s">
        <v>100</v>
      </c>
      <c r="D86" s="2" t="s">
        <v>78</v>
      </c>
      <c r="E86" s="2" t="s">
        <v>30</v>
      </c>
      <c r="F86" s="2" t="str">
        <f t="shared" si="0"/>
        <v>邑南町立口羽小学校</v>
      </c>
      <c r="G86" s="2" t="s">
        <v>289</v>
      </c>
    </row>
    <row r="87" spans="1:7" ht="109.5" hidden="1" customHeight="1">
      <c r="A87" s="2">
        <v>44</v>
      </c>
      <c r="B87" s="2" t="s">
        <v>77</v>
      </c>
      <c r="C87" s="2" t="s">
        <v>100</v>
      </c>
      <c r="D87" s="2" t="s">
        <v>79</v>
      </c>
      <c r="E87" s="2" t="s">
        <v>30</v>
      </c>
      <c r="F87" s="2" t="str">
        <f t="shared" si="0"/>
        <v>邑南町立阿須那小学校</v>
      </c>
      <c r="G87" s="2" t="s">
        <v>290</v>
      </c>
    </row>
    <row r="88" spans="1:7" ht="109.5" hidden="1" customHeight="1">
      <c r="A88" s="2">
        <v>45</v>
      </c>
      <c r="B88" s="2" t="s">
        <v>77</v>
      </c>
      <c r="C88" s="2" t="s">
        <v>100</v>
      </c>
      <c r="D88" s="2" t="s">
        <v>80</v>
      </c>
      <c r="E88" s="2" t="s">
        <v>30</v>
      </c>
      <c r="F88" s="2" t="str">
        <f t="shared" si="0"/>
        <v>邑南町立高原小学校</v>
      </c>
      <c r="G88" s="2" t="s">
        <v>291</v>
      </c>
    </row>
    <row r="89" spans="1:7" ht="109.5" hidden="1" customHeight="1">
      <c r="A89" s="2">
        <v>46</v>
      </c>
      <c r="B89" s="2" t="s">
        <v>77</v>
      </c>
      <c r="C89" s="2" t="s">
        <v>100</v>
      </c>
      <c r="D89" s="2" t="s">
        <v>81</v>
      </c>
      <c r="E89" s="2" t="s">
        <v>30</v>
      </c>
      <c r="F89" s="2" t="str">
        <f t="shared" si="0"/>
        <v>邑南町立瑞穂小学校</v>
      </c>
      <c r="G89" s="2" t="s">
        <v>292</v>
      </c>
    </row>
    <row r="90" spans="1:7" ht="109.5" hidden="1" customHeight="1">
      <c r="A90" s="2">
        <v>47</v>
      </c>
      <c r="B90" s="2" t="s">
        <v>77</v>
      </c>
      <c r="C90" s="2" t="s">
        <v>100</v>
      </c>
      <c r="D90" s="2" t="s">
        <v>82</v>
      </c>
      <c r="E90" s="2" t="s">
        <v>30</v>
      </c>
      <c r="F90" s="2" t="str">
        <f t="shared" si="0"/>
        <v>邑南町立市木小学校</v>
      </c>
      <c r="G90" s="2" t="s">
        <v>293</v>
      </c>
    </row>
    <row r="91" spans="1:7" ht="109.5" hidden="1" customHeight="1">
      <c r="A91" s="2">
        <v>48</v>
      </c>
      <c r="B91" s="2" t="s">
        <v>77</v>
      </c>
      <c r="C91" s="2" t="s">
        <v>100</v>
      </c>
      <c r="D91" s="2" t="s">
        <v>83</v>
      </c>
      <c r="E91" s="2" t="s">
        <v>30</v>
      </c>
      <c r="F91" s="2" t="str">
        <f t="shared" si="0"/>
        <v>邑南町立矢上小学校</v>
      </c>
      <c r="G91" s="2" t="s">
        <v>294</v>
      </c>
    </row>
    <row r="92" spans="1:7" ht="109.5" hidden="1" customHeight="1">
      <c r="A92" s="2">
        <v>49</v>
      </c>
      <c r="B92" s="2" t="s">
        <v>77</v>
      </c>
      <c r="C92" s="2" t="s">
        <v>100</v>
      </c>
      <c r="D92" s="2" t="s">
        <v>84</v>
      </c>
      <c r="E92" s="2" t="s">
        <v>30</v>
      </c>
      <c r="F92" s="2" t="str">
        <f t="shared" si="0"/>
        <v>邑南町立日貫小学校</v>
      </c>
      <c r="G92" s="2" t="s">
        <v>295</v>
      </c>
    </row>
    <row r="93" spans="1:7" ht="109.5" hidden="1" customHeight="1">
      <c r="A93" s="2">
        <v>50</v>
      </c>
      <c r="B93" s="2" t="s">
        <v>77</v>
      </c>
      <c r="C93" s="2" t="s">
        <v>100</v>
      </c>
      <c r="D93" s="2" t="s">
        <v>85</v>
      </c>
      <c r="E93" s="2" t="s">
        <v>30</v>
      </c>
      <c r="F93" s="2" t="str">
        <f t="shared" si="0"/>
        <v>邑南町立石見東小学校</v>
      </c>
      <c r="G93" s="2" t="s">
        <v>296</v>
      </c>
    </row>
    <row r="94" spans="1:7" ht="109.5" hidden="1" customHeight="1">
      <c r="A94" s="2">
        <v>51</v>
      </c>
      <c r="B94" s="2" t="s">
        <v>29</v>
      </c>
      <c r="C94" s="2" t="s">
        <v>99</v>
      </c>
      <c r="D94" s="2" t="s">
        <v>87</v>
      </c>
      <c r="E94" s="2" t="s">
        <v>86</v>
      </c>
      <c r="F94" s="2" t="str">
        <f t="shared" si="0"/>
        <v>浜田市立第一中学校</v>
      </c>
      <c r="G94" s="2" t="s">
        <v>315</v>
      </c>
    </row>
    <row r="95" spans="1:7" ht="109.5" hidden="1" customHeight="1">
      <c r="A95" s="2">
        <v>52</v>
      </c>
      <c r="B95" s="2" t="s">
        <v>29</v>
      </c>
      <c r="C95" s="2" t="s">
        <v>99</v>
      </c>
      <c r="D95" s="2" t="s">
        <v>88</v>
      </c>
      <c r="E95" s="2" t="s">
        <v>86</v>
      </c>
      <c r="F95" s="2" t="str">
        <f t="shared" si="0"/>
        <v>浜田市立第二中学校</v>
      </c>
      <c r="G95" s="2" t="s">
        <v>316</v>
      </c>
    </row>
    <row r="96" spans="1:7" ht="109.5" hidden="1" customHeight="1">
      <c r="A96" s="2">
        <v>53</v>
      </c>
      <c r="B96" s="2" t="s">
        <v>29</v>
      </c>
      <c r="C96" s="2" t="s">
        <v>99</v>
      </c>
      <c r="D96" s="2" t="s">
        <v>89</v>
      </c>
      <c r="E96" s="2" t="s">
        <v>86</v>
      </c>
      <c r="F96" s="2" t="str">
        <f t="shared" si="0"/>
        <v>浜田市立第三中学校</v>
      </c>
      <c r="G96" s="2" t="s">
        <v>317</v>
      </c>
    </row>
    <row r="97" spans="1:7" ht="109.5" hidden="1" customHeight="1">
      <c r="A97" s="2">
        <v>54</v>
      </c>
      <c r="B97" s="2" t="s">
        <v>29</v>
      </c>
      <c r="C97" s="2" t="s">
        <v>99</v>
      </c>
      <c r="D97" s="2" t="s">
        <v>90</v>
      </c>
      <c r="E97" s="2" t="s">
        <v>86</v>
      </c>
      <c r="F97" s="2" t="str">
        <f t="shared" si="0"/>
        <v>浜田市立第四中学校</v>
      </c>
      <c r="G97" s="2" t="s">
        <v>318</v>
      </c>
    </row>
    <row r="98" spans="1:7" ht="109.5" hidden="1" customHeight="1">
      <c r="A98" s="2">
        <v>55</v>
      </c>
      <c r="B98" s="2" t="s">
        <v>29</v>
      </c>
      <c r="C98" s="2" t="s">
        <v>99</v>
      </c>
      <c r="D98" s="2" t="s">
        <v>91</v>
      </c>
      <c r="E98" s="2" t="s">
        <v>86</v>
      </c>
      <c r="F98" s="2" t="str">
        <f t="shared" si="0"/>
        <v>浜田市立浜田東中学校</v>
      </c>
      <c r="G98" s="2" t="s">
        <v>297</v>
      </c>
    </row>
    <row r="99" spans="1:7" ht="109.5" hidden="1" customHeight="1">
      <c r="A99" s="2">
        <v>56</v>
      </c>
      <c r="B99" s="2" t="s">
        <v>29</v>
      </c>
      <c r="C99" s="2" t="s">
        <v>99</v>
      </c>
      <c r="D99" s="2" t="s">
        <v>92</v>
      </c>
      <c r="E99" s="2" t="s">
        <v>86</v>
      </c>
      <c r="F99" s="2" t="str">
        <f t="shared" si="0"/>
        <v>浜田市立金城中学校</v>
      </c>
      <c r="G99" s="2" t="s">
        <v>298</v>
      </c>
    </row>
    <row r="100" spans="1:7" ht="109.5" hidden="1" customHeight="1">
      <c r="A100" s="2">
        <v>57</v>
      </c>
      <c r="B100" s="2" t="s">
        <v>29</v>
      </c>
      <c r="C100" s="2" t="s">
        <v>99</v>
      </c>
      <c r="D100" s="2" t="s">
        <v>93</v>
      </c>
      <c r="E100" s="2" t="s">
        <v>86</v>
      </c>
      <c r="F100" s="2" t="str">
        <f t="shared" si="0"/>
        <v>浜田市立旭中学校</v>
      </c>
      <c r="G100" s="2" t="s">
        <v>299</v>
      </c>
    </row>
    <row r="101" spans="1:7" ht="109.5" hidden="1" customHeight="1">
      <c r="A101" s="2">
        <v>58</v>
      </c>
      <c r="B101" s="2" t="s">
        <v>29</v>
      </c>
      <c r="C101" s="2" t="s">
        <v>99</v>
      </c>
      <c r="D101" s="2" t="s">
        <v>44</v>
      </c>
      <c r="E101" s="2" t="s">
        <v>86</v>
      </c>
      <c r="F101" s="2" t="str">
        <f t="shared" si="0"/>
        <v>浜田市立弥栄中学校</v>
      </c>
      <c r="G101" s="2" t="s">
        <v>300</v>
      </c>
    </row>
    <row r="102" spans="1:7" ht="109.5" hidden="1" customHeight="1">
      <c r="A102" s="2">
        <v>59</v>
      </c>
      <c r="B102" s="2" t="s">
        <v>29</v>
      </c>
      <c r="C102" s="2" t="s">
        <v>99</v>
      </c>
      <c r="D102" s="2" t="s">
        <v>45</v>
      </c>
      <c r="E102" s="2" t="s">
        <v>86</v>
      </c>
      <c r="F102" s="2" t="str">
        <f t="shared" si="0"/>
        <v>浜田市立三隅中学校</v>
      </c>
      <c r="G102" s="2" t="s">
        <v>301</v>
      </c>
    </row>
    <row r="103" spans="1:7" ht="109.5" hidden="1" customHeight="1">
      <c r="A103" s="2">
        <v>60</v>
      </c>
      <c r="B103" s="2" t="s">
        <v>47</v>
      </c>
      <c r="C103" s="2" t="s">
        <v>99</v>
      </c>
      <c r="D103" s="2" t="s">
        <v>87</v>
      </c>
      <c r="E103" s="2" t="s">
        <v>86</v>
      </c>
      <c r="F103" s="2" t="str">
        <f t="shared" si="0"/>
        <v>大田市立第一中学校</v>
      </c>
      <c r="G103" s="2" t="s">
        <v>319</v>
      </c>
    </row>
    <row r="104" spans="1:7" ht="109.5" hidden="1" customHeight="1">
      <c r="A104" s="2">
        <v>61</v>
      </c>
      <c r="B104" s="2" t="s">
        <v>47</v>
      </c>
      <c r="C104" s="2" t="s">
        <v>99</v>
      </c>
      <c r="D104" s="2" t="s">
        <v>88</v>
      </c>
      <c r="E104" s="2" t="s">
        <v>86</v>
      </c>
      <c r="F104" s="2" t="str">
        <f t="shared" si="0"/>
        <v>大田市立第二中学校</v>
      </c>
      <c r="G104" s="2" t="s">
        <v>320</v>
      </c>
    </row>
    <row r="105" spans="1:7" ht="109.5" hidden="1" customHeight="1">
      <c r="A105" s="2">
        <v>62</v>
      </c>
      <c r="B105" s="2" t="s">
        <v>47</v>
      </c>
      <c r="C105" s="2" t="s">
        <v>99</v>
      </c>
      <c r="D105" s="2" t="s">
        <v>55</v>
      </c>
      <c r="E105" s="2" t="s">
        <v>86</v>
      </c>
      <c r="F105" s="2" t="str">
        <f t="shared" si="0"/>
        <v>大田市立北三瓶中学校</v>
      </c>
      <c r="G105" s="2" t="s">
        <v>302</v>
      </c>
    </row>
    <row r="106" spans="1:7" ht="109.5" hidden="1" customHeight="1">
      <c r="A106" s="2">
        <v>63</v>
      </c>
      <c r="B106" s="2" t="s">
        <v>47</v>
      </c>
      <c r="C106" s="2" t="s">
        <v>99</v>
      </c>
      <c r="D106" s="2" t="s">
        <v>56</v>
      </c>
      <c r="E106" s="2" t="s">
        <v>86</v>
      </c>
      <c r="F106" s="2" t="str">
        <f t="shared" si="0"/>
        <v>大田市立志学中学校</v>
      </c>
      <c r="G106" s="2" t="s">
        <v>303</v>
      </c>
    </row>
    <row r="107" spans="1:7" ht="109.5" hidden="1" customHeight="1">
      <c r="A107" s="2">
        <v>64</v>
      </c>
      <c r="B107" s="2" t="s">
        <v>47</v>
      </c>
      <c r="C107" s="2" t="s">
        <v>99</v>
      </c>
      <c r="D107" s="2" t="s">
        <v>89</v>
      </c>
      <c r="E107" s="2" t="s">
        <v>86</v>
      </c>
      <c r="F107" s="2" t="str">
        <f t="shared" si="0"/>
        <v>大田市立第三中学校</v>
      </c>
      <c r="G107" s="2" t="s">
        <v>321</v>
      </c>
    </row>
    <row r="108" spans="1:7" ht="109.5" hidden="1" customHeight="1">
      <c r="A108" s="2">
        <v>65</v>
      </c>
      <c r="B108" s="2" t="s">
        <v>47</v>
      </c>
      <c r="C108" s="2" t="s">
        <v>99</v>
      </c>
      <c r="D108" s="2" t="s">
        <v>94</v>
      </c>
      <c r="E108" s="2" t="s">
        <v>86</v>
      </c>
      <c r="F108" s="2" t="str">
        <f t="shared" si="0"/>
        <v>大田市立大田西中学校</v>
      </c>
      <c r="G108" s="2" t="s">
        <v>304</v>
      </c>
    </row>
    <row r="109" spans="1:7" ht="109.5" hidden="1" customHeight="1">
      <c r="A109" s="2">
        <v>66</v>
      </c>
      <c r="B109" s="2" t="s">
        <v>64</v>
      </c>
      <c r="C109" s="2" t="s">
        <v>99</v>
      </c>
      <c r="D109" s="2" t="s">
        <v>95</v>
      </c>
      <c r="E109" s="2" t="s">
        <v>86</v>
      </c>
      <c r="F109" s="2" t="str">
        <f t="shared" ref="F109:F118" si="1">B109&amp;C109&amp;D109&amp;E109</f>
        <v>江津市立江津中学校</v>
      </c>
      <c r="G109" s="2" t="s">
        <v>305</v>
      </c>
    </row>
    <row r="110" spans="1:7" ht="109.5" hidden="1" customHeight="1">
      <c r="A110" s="2">
        <v>67</v>
      </c>
      <c r="B110" s="2" t="s">
        <v>64</v>
      </c>
      <c r="C110" s="2" t="s">
        <v>99</v>
      </c>
      <c r="D110" s="2" t="s">
        <v>96</v>
      </c>
      <c r="E110" s="2" t="s">
        <v>86</v>
      </c>
      <c r="F110" s="2" t="str">
        <f t="shared" si="1"/>
        <v>江津市立江東中学校</v>
      </c>
      <c r="G110" s="2" t="s">
        <v>306</v>
      </c>
    </row>
    <row r="111" spans="1:7" ht="109.5" hidden="1" customHeight="1">
      <c r="A111" s="2">
        <v>68</v>
      </c>
      <c r="B111" s="2" t="s">
        <v>64</v>
      </c>
      <c r="C111" s="2" t="s">
        <v>99</v>
      </c>
      <c r="D111" s="2" t="s">
        <v>97</v>
      </c>
      <c r="E111" s="2" t="s">
        <v>86</v>
      </c>
      <c r="F111" s="2" t="str">
        <f t="shared" si="1"/>
        <v>江津市立青陵中学校</v>
      </c>
      <c r="G111" s="2" t="s">
        <v>307</v>
      </c>
    </row>
    <row r="112" spans="1:7" ht="109.5" hidden="1" customHeight="1">
      <c r="A112" s="2">
        <v>69</v>
      </c>
      <c r="B112" s="2" t="s">
        <v>64</v>
      </c>
      <c r="C112" s="2" t="s">
        <v>99</v>
      </c>
      <c r="D112" s="2" t="s">
        <v>71</v>
      </c>
      <c r="E112" s="2" t="s">
        <v>86</v>
      </c>
      <c r="F112" s="2" t="str">
        <f t="shared" si="1"/>
        <v>江津市立桜江中学校</v>
      </c>
      <c r="G112" s="2" t="s">
        <v>308</v>
      </c>
    </row>
    <row r="113" spans="1:7" ht="109.5" hidden="1" customHeight="1">
      <c r="A113" s="2">
        <v>70</v>
      </c>
      <c r="B113" s="2" t="s">
        <v>72</v>
      </c>
      <c r="C113" s="2" t="s">
        <v>100</v>
      </c>
      <c r="D113" s="2" t="s">
        <v>73</v>
      </c>
      <c r="E113" s="2" t="s">
        <v>86</v>
      </c>
      <c r="F113" s="2" t="str">
        <f t="shared" si="1"/>
        <v>川本町立川本中学校</v>
      </c>
      <c r="G113" s="2" t="s">
        <v>309</v>
      </c>
    </row>
    <row r="114" spans="1:7" ht="109.5" hidden="1" customHeight="1">
      <c r="A114" s="2">
        <v>71</v>
      </c>
      <c r="B114" s="2" t="s">
        <v>74</v>
      </c>
      <c r="C114" s="2" t="s">
        <v>100</v>
      </c>
      <c r="D114" s="2" t="s">
        <v>75</v>
      </c>
      <c r="E114" s="2" t="s">
        <v>86</v>
      </c>
      <c r="F114" s="2" t="str">
        <f t="shared" si="1"/>
        <v>美郷町立邑智中学校</v>
      </c>
      <c r="G114" s="2" t="s">
        <v>310</v>
      </c>
    </row>
    <row r="115" spans="1:7" ht="109.5" hidden="1" customHeight="1">
      <c r="A115" s="2">
        <v>72</v>
      </c>
      <c r="B115" s="2" t="s">
        <v>74</v>
      </c>
      <c r="C115" s="2" t="s">
        <v>100</v>
      </c>
      <c r="D115" s="2" t="s">
        <v>76</v>
      </c>
      <c r="E115" s="2" t="s">
        <v>86</v>
      </c>
      <c r="F115" s="2" t="str">
        <f t="shared" si="1"/>
        <v>美郷町立大和中学校</v>
      </c>
      <c r="G115" s="2" t="s">
        <v>311</v>
      </c>
    </row>
    <row r="116" spans="1:7" ht="109.5" hidden="1" customHeight="1">
      <c r="A116" s="2">
        <v>73</v>
      </c>
      <c r="B116" s="2" t="s">
        <v>77</v>
      </c>
      <c r="C116" s="2" t="s">
        <v>100</v>
      </c>
      <c r="D116" s="2" t="s">
        <v>98</v>
      </c>
      <c r="E116" s="2" t="s">
        <v>86</v>
      </c>
      <c r="F116" s="2" t="str">
        <f t="shared" si="1"/>
        <v>邑南町立羽須美中学校</v>
      </c>
      <c r="G116" s="2" t="s">
        <v>312</v>
      </c>
    </row>
    <row r="117" spans="1:7" ht="109.5" hidden="1" customHeight="1">
      <c r="A117" s="2">
        <v>74</v>
      </c>
      <c r="B117" s="2" t="s">
        <v>77</v>
      </c>
      <c r="C117" s="2" t="s">
        <v>100</v>
      </c>
      <c r="D117" s="2" t="s">
        <v>81</v>
      </c>
      <c r="E117" s="2" t="s">
        <v>86</v>
      </c>
      <c r="F117" s="2" t="str">
        <f t="shared" si="1"/>
        <v>邑南町立瑞穂中学校</v>
      </c>
      <c r="G117" s="2" t="s">
        <v>313</v>
      </c>
    </row>
    <row r="118" spans="1:7" ht="109.5" hidden="1" customHeight="1">
      <c r="A118" s="2">
        <v>75</v>
      </c>
      <c r="B118" s="2" t="s">
        <v>77</v>
      </c>
      <c r="C118" s="2" t="s">
        <v>100</v>
      </c>
      <c r="D118" s="2" t="s">
        <v>34</v>
      </c>
      <c r="E118" s="2" t="s">
        <v>86</v>
      </c>
      <c r="F118" s="2" t="str">
        <f t="shared" si="1"/>
        <v>邑南町立石見中学校</v>
      </c>
      <c r="G118" s="2" t="s">
        <v>314</v>
      </c>
    </row>
    <row r="119" spans="1:7" ht="109.5" hidden="1" customHeight="1"/>
    <row r="120" spans="1:7" ht="109.5" hidden="1" customHeight="1"/>
    <row r="121" spans="1:7" ht="109.5" hidden="1" customHeight="1"/>
    <row r="122" spans="1:7" ht="109.5" hidden="1" customHeight="1"/>
  </sheetData>
  <sheetProtection sheet="1" selectLockedCells="1"/>
  <customSheetViews>
    <customSheetView guid="{F37920BA-3B01-4D87-85E2-8E20B85AA6D7}" showPageBreaks="1" fitToPage="1" printArea="1" hiddenRows="1" hiddenColumns="1" topLeftCell="A16">
      <selection activeCell="H6" sqref="H6"/>
      <pageMargins left="0.7" right="0.7" top="0.75" bottom="0.75" header="0.3" footer="0.3"/>
      <pageSetup paperSize="9" scale="81" fitToHeight="0" orientation="portrait" r:id="rId1"/>
    </customSheetView>
  </customSheetViews>
  <mergeCells count="23">
    <mergeCell ref="H3:J3"/>
    <mergeCell ref="H5:J5"/>
    <mergeCell ref="C3:E3"/>
    <mergeCell ref="A23:E23"/>
    <mergeCell ref="B21:C21"/>
    <mergeCell ref="C5:E5"/>
    <mergeCell ref="A10:M10"/>
    <mergeCell ref="A33:L33"/>
    <mergeCell ref="F23:G23"/>
    <mergeCell ref="F24:G24"/>
    <mergeCell ref="F25:G25"/>
    <mergeCell ref="F26:G26"/>
    <mergeCell ref="H23:I23"/>
    <mergeCell ref="H24:I24"/>
    <mergeCell ref="H25:I25"/>
    <mergeCell ref="H26:I26"/>
    <mergeCell ref="A28:L28"/>
    <mergeCell ref="A29:L29"/>
    <mergeCell ref="A24:E24"/>
    <mergeCell ref="A25:E25"/>
    <mergeCell ref="A26:E26"/>
    <mergeCell ref="H30:I30"/>
    <mergeCell ref="A32:L32"/>
  </mergeCells>
  <phoneticPr fontId="15"/>
  <dataValidations count="5">
    <dataValidation type="list" allowBlank="1" showErrorMessage="1" promptTitle="選択してください" prompt="選択してください" sqref="C3:E3">
      <formula1>$F$43:$F$118</formula1>
    </dataValidation>
    <dataValidation type="list" allowBlank="1" showInputMessage="1" showErrorMessage="1" sqref="B21 H30:I30">
      <formula1>$I$43:$I$45</formula1>
    </dataValidation>
    <dataValidation type="date" imeMode="off" allowBlank="1" showInputMessage="1" showErrorMessage="1" error="202〇/〇/○と入力_x000a_2021/6/1～2023/2/28の範囲で" sqref="F24:G26">
      <formula1>44348</formula1>
      <formula2>44985</formula2>
    </dataValidation>
    <dataValidation imeMode="on" allowBlank="1" showInputMessage="1" showErrorMessage="1" sqref="H3:J3 H5:J5 A24:E26 A33:L33"/>
    <dataValidation type="list" allowBlank="1" showInputMessage="1" showErrorMessage="1" sqref="H24:I26">
      <formula1>$L$43:$L$63</formula1>
    </dataValidation>
  </dataValidations>
  <pageMargins left="0.7" right="0.7" top="0.75" bottom="0.75" header="0.3" footer="0.3"/>
  <pageSetup paperSize="9" scale="81" fitToHeight="0" orientation="portrait"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31"/>
  <sheetViews>
    <sheetView zoomScale="90" zoomScaleNormal="90" workbookViewId="0">
      <selection activeCell="T4" sqref="T4:AF4"/>
    </sheetView>
  </sheetViews>
  <sheetFormatPr defaultRowHeight="18.75"/>
  <cols>
    <col min="1" max="1" width="12.375" customWidth="1"/>
    <col min="3" max="3" width="9.25" bestFit="1" customWidth="1"/>
    <col min="5" max="6" width="18.75" customWidth="1"/>
    <col min="7" max="7" width="26" customWidth="1"/>
    <col min="8" max="8" width="15.625" bestFit="1" customWidth="1"/>
    <col min="12" max="12" width="9.25" bestFit="1" customWidth="1"/>
  </cols>
  <sheetData>
    <row r="1" spans="1:18">
      <c r="A1" s="63" t="s">
        <v>351</v>
      </c>
    </row>
    <row r="2" spans="1:18">
      <c r="A2" s="64">
        <f ca="1">TODAY()</f>
        <v>44655</v>
      </c>
      <c r="B2" t="s">
        <v>350</v>
      </c>
      <c r="C2" s="73" t="str">
        <f ca="1">TEXT(A2,"yyyy")&amp;"年度"</f>
        <v>2022年度</v>
      </c>
      <c r="D2" s="73" t="str">
        <f ca="1">TEXT(A2,"ggge")</f>
        <v>令和4</v>
      </c>
      <c r="E2" s="73" t="str">
        <f ca="1">D2&amp;"年度"</f>
        <v>令和4年度</v>
      </c>
      <c r="F2" s="73" t="str">
        <f ca="1">TEXT(A2+365,"ggge")&amp;"年度"</f>
        <v>令和5年度</v>
      </c>
      <c r="G2" s="73" t="str">
        <f ca="1">TEXT(A2,"yyy")</f>
        <v>2022</v>
      </c>
    </row>
    <row r="3" spans="1:18" s="62" customFormat="1">
      <c r="A3" s="63" t="s">
        <v>352</v>
      </c>
      <c r="E3" s="62" t="s">
        <v>359</v>
      </c>
      <c r="F3" s="62" t="s">
        <v>360</v>
      </c>
      <c r="G3" s="62" t="s">
        <v>361</v>
      </c>
      <c r="H3" s="62" t="s">
        <v>378</v>
      </c>
      <c r="L3" s="68"/>
    </row>
    <row r="4" spans="1:18">
      <c r="A4" s="74">
        <v>44680</v>
      </c>
      <c r="B4" t="str">
        <f>TEXT(A4,"aaa")</f>
        <v>金</v>
      </c>
      <c r="C4" t="s">
        <v>322</v>
      </c>
      <c r="E4" s="74">
        <v>44704</v>
      </c>
      <c r="F4" s="74">
        <v>44692</v>
      </c>
      <c r="G4" s="74">
        <v>44710</v>
      </c>
      <c r="H4" s="74"/>
      <c r="K4" s="73" t="str">
        <f>TEXT(E4,"m/d")</f>
        <v>5/23</v>
      </c>
      <c r="L4" s="73" t="s">
        <v>367</v>
      </c>
      <c r="M4" s="73" t="str">
        <f>TEXT(F4,"m/d")</f>
        <v>5/11</v>
      </c>
      <c r="N4" s="73" t="s">
        <v>367</v>
      </c>
      <c r="O4" s="73" t="str">
        <f>TEXT(G4,"m/d")</f>
        <v>5/29</v>
      </c>
      <c r="P4" s="73" t="s">
        <v>367</v>
      </c>
      <c r="Q4" s="73" t="str">
        <f>TEXT(H4,"m/d")</f>
        <v>1/0</v>
      </c>
      <c r="R4" s="73" t="s">
        <v>367</v>
      </c>
    </row>
    <row r="5" spans="1:18">
      <c r="A5" s="74">
        <v>44684</v>
      </c>
      <c r="B5" t="str">
        <f t="shared" ref="B5:B20" si="0">TEXT(A5,"aaa")</f>
        <v>火</v>
      </c>
      <c r="C5" t="s">
        <v>323</v>
      </c>
      <c r="E5" s="74">
        <v>44725</v>
      </c>
      <c r="F5" s="74">
        <v>44693</v>
      </c>
      <c r="G5" s="74">
        <v>44852</v>
      </c>
      <c r="H5" s="74"/>
      <c r="K5" s="73" t="str">
        <f t="shared" ref="K5:K17" si="1">TEXT(E5,"m/d")</f>
        <v>6/13</v>
      </c>
      <c r="L5" s="73" t="s">
        <v>367</v>
      </c>
      <c r="M5" s="73" t="str">
        <f t="shared" ref="M5:M16" si="2">TEXT(F5,"m/d")</f>
        <v>5/12</v>
      </c>
      <c r="N5" s="73" t="s">
        <v>367</v>
      </c>
      <c r="O5" s="73" t="str">
        <f>TEXT(G5,"m/d")</f>
        <v>10/18</v>
      </c>
      <c r="P5" s="73" t="s">
        <v>367</v>
      </c>
      <c r="Q5" s="73" t="str">
        <f t="shared" ref="Q5:Q17" si="3">TEXT(H5,"m/d")</f>
        <v>1/0</v>
      </c>
      <c r="R5" s="73" t="s">
        <v>367</v>
      </c>
    </row>
    <row r="6" spans="1:18">
      <c r="A6" s="74">
        <v>44685</v>
      </c>
      <c r="B6" t="str">
        <f t="shared" si="0"/>
        <v>水</v>
      </c>
      <c r="C6" t="s">
        <v>324</v>
      </c>
      <c r="E6" s="74">
        <v>44753</v>
      </c>
      <c r="F6" s="74">
        <v>44706</v>
      </c>
      <c r="G6" s="74">
        <v>44915</v>
      </c>
      <c r="H6" s="74"/>
      <c r="K6" s="73" t="str">
        <f t="shared" si="1"/>
        <v>7/11</v>
      </c>
      <c r="L6" s="73" t="s">
        <v>367</v>
      </c>
      <c r="M6" s="73" t="str">
        <f t="shared" si="2"/>
        <v>5/25</v>
      </c>
      <c r="N6" s="73" t="s">
        <v>367</v>
      </c>
      <c r="O6" s="73" t="str">
        <f>TEXT(G6,"m/d")</f>
        <v>12/20</v>
      </c>
      <c r="P6" s="73"/>
      <c r="Q6" s="73" t="str">
        <f t="shared" si="3"/>
        <v>1/0</v>
      </c>
      <c r="R6" s="73" t="s">
        <v>367</v>
      </c>
    </row>
    <row r="7" spans="1:18">
      <c r="A7" s="74">
        <v>44686</v>
      </c>
      <c r="B7" t="str">
        <f t="shared" si="0"/>
        <v>木</v>
      </c>
      <c r="C7" t="s">
        <v>325</v>
      </c>
      <c r="E7" s="74">
        <v>44754</v>
      </c>
      <c r="F7" s="74">
        <v>44741</v>
      </c>
      <c r="G7" s="74"/>
      <c r="H7" s="74"/>
      <c r="K7" s="73" t="str">
        <f t="shared" si="1"/>
        <v>7/12</v>
      </c>
      <c r="L7" s="73" t="s">
        <v>367</v>
      </c>
      <c r="M7" s="73" t="str">
        <f t="shared" si="2"/>
        <v>6/29</v>
      </c>
      <c r="N7" s="73" t="s">
        <v>367</v>
      </c>
      <c r="O7" s="73"/>
      <c r="P7" s="73"/>
      <c r="Q7" s="73" t="str">
        <f t="shared" si="3"/>
        <v>1/0</v>
      </c>
      <c r="R7" s="73" t="s">
        <v>367</v>
      </c>
    </row>
    <row r="8" spans="1:18">
      <c r="A8" s="74">
        <v>44760</v>
      </c>
      <c r="B8" t="str">
        <f t="shared" si="0"/>
        <v>月</v>
      </c>
      <c r="C8" t="s">
        <v>326</v>
      </c>
      <c r="E8" s="74">
        <v>44791</v>
      </c>
      <c r="F8" s="74">
        <v>44755</v>
      </c>
      <c r="G8" s="74"/>
      <c r="H8" s="74"/>
      <c r="K8" s="73" t="str">
        <f t="shared" si="1"/>
        <v>8/18</v>
      </c>
      <c r="L8" s="73" t="s">
        <v>367</v>
      </c>
      <c r="M8" s="73" t="str">
        <f t="shared" si="2"/>
        <v>7/13</v>
      </c>
      <c r="N8" s="73" t="s">
        <v>367</v>
      </c>
      <c r="O8" s="73"/>
      <c r="P8" s="73"/>
      <c r="Q8" s="73" t="str">
        <f t="shared" si="3"/>
        <v>1/0</v>
      </c>
      <c r="R8" s="73" t="s">
        <v>367</v>
      </c>
    </row>
    <row r="9" spans="1:18">
      <c r="A9" s="74">
        <v>44784</v>
      </c>
      <c r="B9" t="str">
        <f t="shared" si="0"/>
        <v>木</v>
      </c>
      <c r="C9" t="s">
        <v>327</v>
      </c>
      <c r="E9" s="74">
        <v>44809</v>
      </c>
      <c r="F9" s="74">
        <v>44805</v>
      </c>
      <c r="G9" s="74"/>
      <c r="H9" s="74"/>
      <c r="K9" s="73" t="str">
        <f t="shared" si="1"/>
        <v>9/5</v>
      </c>
      <c r="L9" s="73" t="s">
        <v>367</v>
      </c>
      <c r="M9" s="73" t="str">
        <f t="shared" si="2"/>
        <v>9/1</v>
      </c>
      <c r="N9" s="73" t="s">
        <v>367</v>
      </c>
      <c r="O9" s="73"/>
      <c r="P9" s="73"/>
      <c r="Q9" s="73" t="str">
        <f t="shared" si="3"/>
        <v>1/0</v>
      </c>
      <c r="R9" s="73" t="s">
        <v>367</v>
      </c>
    </row>
    <row r="10" spans="1:18">
      <c r="A10" s="74">
        <v>44823</v>
      </c>
      <c r="B10" t="str">
        <f t="shared" si="0"/>
        <v>月</v>
      </c>
      <c r="C10" t="s">
        <v>328</v>
      </c>
      <c r="E10" s="74">
        <v>44810</v>
      </c>
      <c r="F10" s="74">
        <v>44806</v>
      </c>
      <c r="G10" s="74"/>
      <c r="H10" s="74"/>
      <c r="K10" s="73" t="str">
        <f t="shared" si="1"/>
        <v>9/6</v>
      </c>
      <c r="L10" s="73" t="s">
        <v>367</v>
      </c>
      <c r="M10" s="73" t="str">
        <f t="shared" si="2"/>
        <v>9/2</v>
      </c>
      <c r="N10" s="73" t="s">
        <v>367</v>
      </c>
      <c r="O10" s="73"/>
      <c r="P10" s="73"/>
      <c r="Q10" s="73" t="str">
        <f t="shared" si="3"/>
        <v>1/0</v>
      </c>
      <c r="R10" s="73" t="s">
        <v>367</v>
      </c>
    </row>
    <row r="11" spans="1:18">
      <c r="A11" s="74">
        <v>44827</v>
      </c>
      <c r="B11" t="str">
        <f t="shared" si="0"/>
        <v>金</v>
      </c>
      <c r="C11" t="s">
        <v>329</v>
      </c>
      <c r="E11" s="74">
        <v>44811</v>
      </c>
      <c r="F11" s="74">
        <v>44866</v>
      </c>
      <c r="G11" s="74"/>
      <c r="H11" s="74"/>
      <c r="K11" s="73" t="str">
        <f t="shared" si="1"/>
        <v>9/7</v>
      </c>
      <c r="L11" s="73" t="s">
        <v>367</v>
      </c>
      <c r="M11" s="73" t="str">
        <f t="shared" si="2"/>
        <v>11/1</v>
      </c>
      <c r="N11" s="73" t="s">
        <v>367</v>
      </c>
      <c r="O11" s="73"/>
      <c r="P11" s="73"/>
      <c r="Q11" s="73" t="str">
        <f t="shared" si="3"/>
        <v>1/0</v>
      </c>
      <c r="R11" s="73" t="s">
        <v>367</v>
      </c>
    </row>
    <row r="12" spans="1:18">
      <c r="A12" s="74">
        <v>44844</v>
      </c>
      <c r="B12" t="str">
        <f t="shared" si="0"/>
        <v>月</v>
      </c>
      <c r="C12" t="s">
        <v>382</v>
      </c>
      <c r="E12" s="74">
        <v>44851</v>
      </c>
      <c r="F12" s="74">
        <v>44896</v>
      </c>
      <c r="G12" s="74"/>
      <c r="H12" s="74"/>
      <c r="K12" s="73" t="str">
        <f t="shared" si="1"/>
        <v>10/17</v>
      </c>
      <c r="L12" s="73" t="s">
        <v>367</v>
      </c>
      <c r="M12" s="73" t="str">
        <f t="shared" si="2"/>
        <v>12/1</v>
      </c>
      <c r="N12" s="73" t="s">
        <v>367</v>
      </c>
      <c r="O12" s="73"/>
      <c r="P12" s="73"/>
      <c r="Q12" s="73" t="str">
        <f t="shared" si="3"/>
        <v>1/0</v>
      </c>
      <c r="R12" s="73" t="s">
        <v>367</v>
      </c>
    </row>
    <row r="13" spans="1:18">
      <c r="A13" s="74">
        <v>44868</v>
      </c>
      <c r="B13" t="str">
        <f t="shared" si="0"/>
        <v>木</v>
      </c>
      <c r="C13" t="s">
        <v>330</v>
      </c>
      <c r="E13" s="74">
        <v>44865</v>
      </c>
      <c r="F13" s="74">
        <v>44897</v>
      </c>
      <c r="G13" s="74"/>
      <c r="H13" s="74"/>
      <c r="K13" s="73" t="str">
        <f t="shared" si="1"/>
        <v>10/31</v>
      </c>
      <c r="L13" s="73" t="s">
        <v>367</v>
      </c>
      <c r="M13" s="73" t="str">
        <f t="shared" si="2"/>
        <v>12/2</v>
      </c>
      <c r="N13" s="73"/>
      <c r="O13" s="73"/>
      <c r="P13" s="73"/>
      <c r="Q13" s="73" t="str">
        <f t="shared" si="3"/>
        <v>1/0</v>
      </c>
      <c r="R13" s="73" t="s">
        <v>367</v>
      </c>
    </row>
    <row r="14" spans="1:18">
      <c r="A14" s="74">
        <v>44888</v>
      </c>
      <c r="B14" t="str">
        <f t="shared" si="0"/>
        <v>水</v>
      </c>
      <c r="C14" t="s">
        <v>331</v>
      </c>
      <c r="E14" s="74">
        <v>44883</v>
      </c>
      <c r="F14" s="74">
        <v>44579</v>
      </c>
      <c r="G14" s="74"/>
      <c r="H14" s="74"/>
      <c r="K14" s="73" t="str">
        <f t="shared" si="1"/>
        <v>11/18</v>
      </c>
      <c r="L14" s="73" t="s">
        <v>367</v>
      </c>
      <c r="M14" s="73" t="str">
        <f t="shared" si="2"/>
        <v>1/18</v>
      </c>
      <c r="N14" s="73"/>
      <c r="O14" s="73"/>
      <c r="P14" s="73"/>
      <c r="Q14" s="73" t="str">
        <f t="shared" si="3"/>
        <v>1/0</v>
      </c>
      <c r="R14" s="73" t="s">
        <v>367</v>
      </c>
    </row>
    <row r="15" spans="1:18">
      <c r="A15" s="74">
        <v>44927</v>
      </c>
      <c r="B15" t="str">
        <f t="shared" si="0"/>
        <v>日</v>
      </c>
      <c r="C15" t="s">
        <v>332</v>
      </c>
      <c r="E15" s="74">
        <v>44911</v>
      </c>
      <c r="F15" s="74"/>
      <c r="G15" s="74"/>
      <c r="H15" s="74"/>
      <c r="K15" s="73" t="str">
        <f t="shared" si="1"/>
        <v>12/16</v>
      </c>
      <c r="L15" s="73" t="s">
        <v>367</v>
      </c>
      <c r="M15" s="73" t="str">
        <f t="shared" si="2"/>
        <v>1/0</v>
      </c>
      <c r="N15" s="73"/>
      <c r="O15" s="73"/>
      <c r="P15" s="73"/>
      <c r="Q15" s="73" t="str">
        <f t="shared" si="3"/>
        <v>1/0</v>
      </c>
      <c r="R15" s="73" t="s">
        <v>367</v>
      </c>
    </row>
    <row r="16" spans="1:18">
      <c r="A16" s="74">
        <v>44928</v>
      </c>
      <c r="B16" t="str">
        <f t="shared" si="0"/>
        <v>月</v>
      </c>
      <c r="C16" t="s">
        <v>383</v>
      </c>
      <c r="E16" s="74">
        <v>44948</v>
      </c>
      <c r="F16" s="74"/>
      <c r="G16" s="74"/>
      <c r="H16" s="74"/>
      <c r="K16" s="73" t="str">
        <f t="shared" si="1"/>
        <v>1/22</v>
      </c>
      <c r="L16" s="73"/>
      <c r="M16" s="73" t="str">
        <f t="shared" si="2"/>
        <v>1/0</v>
      </c>
      <c r="N16" s="73"/>
      <c r="O16" s="73"/>
      <c r="P16" s="73"/>
      <c r="Q16" s="73" t="str">
        <f t="shared" si="3"/>
        <v>1/0</v>
      </c>
      <c r="R16" s="73" t="s">
        <v>367</v>
      </c>
    </row>
    <row r="17" spans="1:18">
      <c r="A17" s="74">
        <v>44935</v>
      </c>
      <c r="B17" t="str">
        <f t="shared" si="0"/>
        <v>月</v>
      </c>
      <c r="C17" t="s">
        <v>333</v>
      </c>
      <c r="E17" s="74">
        <v>44950</v>
      </c>
      <c r="F17" s="74"/>
      <c r="G17" s="74"/>
      <c r="H17" s="74"/>
      <c r="K17" s="73" t="str">
        <f t="shared" si="1"/>
        <v>1/24</v>
      </c>
      <c r="L17" s="73"/>
      <c r="M17" s="73"/>
      <c r="N17" s="73"/>
      <c r="O17" s="73"/>
      <c r="P17" s="73"/>
      <c r="Q17" s="73" t="str">
        <f t="shared" si="3"/>
        <v>1/0</v>
      </c>
      <c r="R17" s="73"/>
    </row>
    <row r="18" spans="1:18">
      <c r="A18" s="74">
        <v>44968</v>
      </c>
      <c r="B18" t="str">
        <f t="shared" si="0"/>
        <v>土</v>
      </c>
      <c r="C18" t="s">
        <v>334</v>
      </c>
      <c r="E18" s="74"/>
      <c r="F18" s="74"/>
      <c r="G18" s="74"/>
      <c r="H18" s="74"/>
      <c r="K18" s="73"/>
      <c r="L18" s="73"/>
      <c r="M18" s="73"/>
      <c r="N18" s="73"/>
      <c r="O18" s="73"/>
      <c r="P18" s="73"/>
      <c r="Q18" s="73"/>
      <c r="R18" s="73"/>
    </row>
    <row r="19" spans="1:18">
      <c r="A19" s="74">
        <v>44980</v>
      </c>
      <c r="B19" t="str">
        <f t="shared" si="0"/>
        <v>木</v>
      </c>
      <c r="C19" t="s">
        <v>335</v>
      </c>
      <c r="E19" s="74"/>
      <c r="F19" s="74"/>
      <c r="G19" s="74"/>
      <c r="H19" s="74"/>
      <c r="K19" s="73"/>
      <c r="L19" s="73"/>
      <c r="M19" s="73"/>
      <c r="N19" s="73"/>
      <c r="O19" s="73"/>
      <c r="P19" s="73"/>
      <c r="Q19" s="73"/>
      <c r="R19" s="73"/>
    </row>
    <row r="20" spans="1:18">
      <c r="A20" s="74">
        <v>45006</v>
      </c>
      <c r="B20" t="str">
        <f t="shared" si="0"/>
        <v>火</v>
      </c>
      <c r="C20" t="s">
        <v>336</v>
      </c>
      <c r="E20" s="74"/>
      <c r="F20" s="74"/>
      <c r="G20" s="74"/>
      <c r="H20" s="74"/>
      <c r="K20" s="73"/>
      <c r="L20" s="73"/>
      <c r="M20" s="73"/>
      <c r="N20" s="73"/>
      <c r="O20" s="73"/>
      <c r="P20" s="73"/>
      <c r="Q20" s="73"/>
      <c r="R20" s="73"/>
    </row>
    <row r="21" spans="1:18">
      <c r="K21" s="73" t="str">
        <f>"（"&amp;K4&amp;K46&amp;L4&amp;K5&amp;L5&amp;K6&amp;L6&amp;K7&amp;L7&amp;K8&amp;L8&amp;K9&amp;L9&amp;K10&amp;L10&amp;K11&amp;L11&amp;K12&amp;L12&amp;K13&amp;L13&amp;K14&amp;L14&amp;K15&amp;L15&amp;K16&amp;"）"</f>
        <v>（5/23,6/13,7/11,7/12,8/18,9/5,9/6,9/7,10/17,10/31,11/18,12/16,1/22）</v>
      </c>
      <c r="L21" s="73"/>
      <c r="M21" s="73" t="str">
        <f>"（"&amp;M4&amp;M46&amp;N4&amp;M5&amp;N5&amp;M6&amp;N6&amp;M7&amp;N7&amp;M8&amp;N8&amp;M9&amp;N9&amp;M10&amp;N10&amp;M11&amp;N11&amp;M12&amp;N12&amp;M13&amp;N13&amp;M14&amp;N14&amp;M15&amp;N15&amp;M16&amp;"）"</f>
        <v>（5/11,5/12,5/25,6/29,7/13,9/1,9/2,11/1,12/1,12/21/181/01/0）</v>
      </c>
      <c r="N21" s="73"/>
      <c r="O21" s="73" t="str">
        <f>"（"&amp;O4&amp;O46&amp;P4&amp;O5&amp;P5&amp;O6&amp;P6&amp;O7&amp;P7&amp;O8&amp;P8&amp;O9&amp;P9&amp;O10&amp;P10&amp;O11&amp;P11&amp;O12&amp;P12&amp;O13&amp;P13&amp;O14&amp;P14&amp;O15&amp;P15&amp;O16&amp;"）"</f>
        <v>（5/29,10/18,12/20）</v>
      </c>
      <c r="P21" s="73"/>
      <c r="Q21" s="73" t="str">
        <f>"（"&amp;Q4&amp;Q46&amp;R4&amp;Q5&amp;R5&amp;Q6&amp;R6&amp;Q7&amp;R7&amp;Q8&amp;R8&amp;Q9&amp;R9&amp;Q10&amp;R10&amp;Q11&amp;R11&amp;Q12&amp;R12&amp;Q13&amp;R13&amp;Q14&amp;R14&amp;Q15&amp;R15&amp;Q16&amp;R16&amp;Q17&amp;"）"</f>
        <v>（1/0,1/0,1/0,1/0,1/0,1/0,1/0,1/0,1/0,1/0,1/0,1/0,1/0,1/0）</v>
      </c>
      <c r="R21" s="73"/>
    </row>
    <row r="25" spans="1:18">
      <c r="A25" t="s">
        <v>354</v>
      </c>
      <c r="B25" t="s">
        <v>355</v>
      </c>
      <c r="C25" t="s">
        <v>356</v>
      </c>
      <c r="E25" t="s">
        <v>357</v>
      </c>
      <c r="F25" t="s">
        <v>358</v>
      </c>
    </row>
    <row r="26" spans="1:18">
      <c r="A26" t="s">
        <v>353</v>
      </c>
      <c r="B26" s="75">
        <v>44348</v>
      </c>
      <c r="C26" s="75">
        <v>44255</v>
      </c>
      <c r="E26" s="72">
        <f t="shared" ref="E26:E31" ca="1" si="4">DATE(YEAR($A$2),MONTH(B26),DAY(B26))</f>
        <v>44713</v>
      </c>
      <c r="F26" s="72">
        <f ca="1">IF(H26&lt;4,DATE(G26+1,H26,I26),DATE(G26,H26,I26))</f>
        <v>44985</v>
      </c>
      <c r="G26" s="73">
        <f ca="1">YEAR($A$2)</f>
        <v>2022</v>
      </c>
      <c r="H26" s="73">
        <f t="shared" ref="H26:H31" si="5">MONTH(C26)</f>
        <v>2</v>
      </c>
      <c r="I26" s="73">
        <f t="shared" ref="I26:I31" si="6">DAY(C26)</f>
        <v>28</v>
      </c>
    </row>
    <row r="27" spans="1:18">
      <c r="A27" t="s">
        <v>362</v>
      </c>
      <c r="B27" s="75">
        <v>44348</v>
      </c>
      <c r="C27" s="75">
        <v>44227</v>
      </c>
      <c r="E27" s="72">
        <f t="shared" ca="1" si="4"/>
        <v>44713</v>
      </c>
      <c r="F27" s="72">
        <f t="shared" ref="F27:F31" ca="1" si="7">IF(H27&lt;4,DATE(G27+1,H27,I27),DATE(G27,H27,I27))</f>
        <v>44957</v>
      </c>
      <c r="G27" s="73">
        <f t="shared" ref="G27:G31" ca="1" si="8">YEAR($A$2)</f>
        <v>2022</v>
      </c>
      <c r="H27" s="73">
        <f t="shared" si="5"/>
        <v>1</v>
      </c>
      <c r="I27" s="73">
        <f t="shared" si="6"/>
        <v>31</v>
      </c>
    </row>
    <row r="28" spans="1:18">
      <c r="A28" t="s">
        <v>363</v>
      </c>
      <c r="B28" s="75">
        <v>44348</v>
      </c>
      <c r="C28" s="75">
        <v>44255</v>
      </c>
      <c r="E28" s="72">
        <f t="shared" ca="1" si="4"/>
        <v>44713</v>
      </c>
      <c r="F28" s="72">
        <f t="shared" ca="1" si="7"/>
        <v>44985</v>
      </c>
      <c r="G28" s="73">
        <f t="shared" ca="1" si="8"/>
        <v>2022</v>
      </c>
      <c r="H28" s="73">
        <f t="shared" si="5"/>
        <v>2</v>
      </c>
      <c r="I28" s="73">
        <f t="shared" si="6"/>
        <v>28</v>
      </c>
    </row>
    <row r="29" spans="1:18">
      <c r="A29" t="s">
        <v>364</v>
      </c>
      <c r="B29" s="75">
        <v>44697</v>
      </c>
      <c r="C29" s="75">
        <v>44377</v>
      </c>
      <c r="E29" s="72">
        <f t="shared" ca="1" si="4"/>
        <v>44697</v>
      </c>
      <c r="F29" s="72">
        <f t="shared" ca="1" si="7"/>
        <v>44742</v>
      </c>
      <c r="G29" s="73">
        <f t="shared" ca="1" si="8"/>
        <v>2022</v>
      </c>
      <c r="H29" s="73">
        <f t="shared" si="5"/>
        <v>6</v>
      </c>
      <c r="I29" s="73">
        <f t="shared" si="6"/>
        <v>30</v>
      </c>
    </row>
    <row r="30" spans="1:18">
      <c r="A30" t="s">
        <v>365</v>
      </c>
      <c r="B30" s="75">
        <v>44440</v>
      </c>
      <c r="C30" s="75">
        <v>44918</v>
      </c>
      <c r="E30" s="72">
        <f t="shared" ca="1" si="4"/>
        <v>44805</v>
      </c>
      <c r="F30" s="72">
        <f t="shared" ca="1" si="7"/>
        <v>44918</v>
      </c>
      <c r="G30" s="73">
        <f t="shared" ca="1" si="8"/>
        <v>2022</v>
      </c>
      <c r="H30" s="73">
        <f t="shared" si="5"/>
        <v>12</v>
      </c>
      <c r="I30" s="73">
        <f t="shared" si="6"/>
        <v>23</v>
      </c>
    </row>
    <row r="31" spans="1:18">
      <c r="A31" t="s">
        <v>366</v>
      </c>
      <c r="B31" s="75">
        <v>44348</v>
      </c>
      <c r="C31" s="75">
        <v>44592</v>
      </c>
      <c r="E31" s="72">
        <f t="shared" ca="1" si="4"/>
        <v>44713</v>
      </c>
      <c r="F31" s="72">
        <f t="shared" ca="1" si="7"/>
        <v>44957</v>
      </c>
      <c r="G31" s="73">
        <f t="shared" ca="1" si="8"/>
        <v>2022</v>
      </c>
      <c r="H31" s="73">
        <f t="shared" si="5"/>
        <v>1</v>
      </c>
      <c r="I31" s="73">
        <f t="shared" si="6"/>
        <v>31</v>
      </c>
    </row>
  </sheetData>
  <customSheetViews>
    <customSheetView guid="{F37920BA-3B01-4D87-85E2-8E20B85AA6D7}" scale="90">
      <selection activeCell="A7" sqref="A7"/>
      <pageMargins left="0.7" right="0.7" top="0.75" bottom="0.75" header="0.3" footer="0.3"/>
      <pageSetup paperSize="9" orientation="portrait" r:id="rId1"/>
    </customSheetView>
  </customSheetViews>
  <phoneticPr fontId="15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80"/>
  <sheetViews>
    <sheetView tabSelected="1" topLeftCell="A19" zoomScaleNormal="100" workbookViewId="0">
      <selection activeCell="G31" sqref="G31:H31"/>
    </sheetView>
  </sheetViews>
  <sheetFormatPr defaultColWidth="0" defaultRowHeight="18.75" zeroHeight="1"/>
  <cols>
    <col min="1" max="1" width="6.375" style="38" customWidth="1"/>
    <col min="2" max="2" width="6.25" style="38" customWidth="1"/>
    <col min="3" max="3" width="17.5" style="38" customWidth="1"/>
    <col min="4" max="4" width="6.125" style="38" customWidth="1"/>
    <col min="5" max="5" width="6.25" style="38" customWidth="1"/>
    <col min="6" max="11" width="9" style="38" customWidth="1"/>
    <col min="12" max="13" width="6.25" style="38" customWidth="1"/>
    <col min="14" max="14" width="3.375" style="38" customWidth="1"/>
    <col min="15" max="16384" width="9" hidden="1"/>
  </cols>
  <sheetData>
    <row r="1" spans="1:29" s="2" customFormat="1" ht="18">
      <c r="A1" s="227"/>
      <c r="B1" s="227"/>
      <c r="C1" s="227"/>
      <c r="D1" s="228" t="str">
        <f ca="1">'1ページ'!C1</f>
        <v>令和4年度</v>
      </c>
      <c r="E1" s="212" t="s">
        <v>400</v>
      </c>
      <c r="F1" s="212"/>
      <c r="G1" s="212"/>
      <c r="H1" s="212"/>
      <c r="I1" s="212"/>
      <c r="J1" s="212"/>
      <c r="K1" s="212"/>
      <c r="L1" s="212"/>
      <c r="M1" s="212"/>
      <c r="N1" s="209"/>
    </row>
    <row r="2" spans="1:29" s="2" customFormat="1" ht="13.5">
      <c r="A2" s="217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</row>
    <row r="3" spans="1:29" s="22" customFormat="1" ht="24.75" customHeight="1">
      <c r="A3" s="340" t="s">
        <v>113</v>
      </c>
      <c r="B3" s="340"/>
      <c r="C3" s="349" t="str">
        <f>'1ページ'!C3</f>
        <v>選択してください。</v>
      </c>
      <c r="D3" s="350"/>
      <c r="E3" s="229"/>
      <c r="F3" s="339"/>
      <c r="G3" s="339"/>
      <c r="H3" s="339"/>
      <c r="I3" s="209"/>
      <c r="J3" s="209"/>
      <c r="K3" s="209"/>
      <c r="L3" s="209"/>
      <c r="M3" s="209"/>
      <c r="N3" s="209"/>
    </row>
    <row r="4" spans="1:29" s="22" customFormat="1" ht="17.25">
      <c r="A4" s="21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</row>
    <row r="5" spans="1:29" s="22" customFormat="1" ht="21">
      <c r="A5" s="220" t="s">
        <v>102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09"/>
    </row>
    <row r="6" spans="1:29" s="22" customFormat="1" ht="17.25">
      <c r="A6" s="219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</row>
    <row r="7" spans="1:29" s="2" customFormat="1" ht="26.25" customHeight="1">
      <c r="A7" s="222" t="s">
        <v>110</v>
      </c>
      <c r="B7" s="222"/>
      <c r="C7" s="222"/>
      <c r="D7" s="222"/>
      <c r="E7" s="222"/>
      <c r="F7" s="222"/>
      <c r="G7" s="222"/>
      <c r="H7" s="312" t="s">
        <v>104</v>
      </c>
      <c r="I7" s="312"/>
      <c r="J7" s="222"/>
      <c r="K7" s="222"/>
      <c r="L7" s="222"/>
      <c r="M7" s="222"/>
      <c r="N7" s="209"/>
    </row>
    <row r="8" spans="1:29" s="2" customFormat="1" ht="24" customHeight="1">
      <c r="A8" s="230" t="s">
        <v>390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</row>
    <row r="9" spans="1:29" s="2" customFormat="1" ht="18.75" customHeight="1" thickBot="1">
      <c r="A9" s="231"/>
      <c r="B9" s="360" t="s">
        <v>5</v>
      </c>
      <c r="C9" s="360"/>
      <c r="D9" s="361"/>
      <c r="E9" s="232" t="s">
        <v>114</v>
      </c>
      <c r="F9" s="355" t="s">
        <v>4</v>
      </c>
      <c r="G9" s="355"/>
      <c r="H9" s="355" t="s">
        <v>6</v>
      </c>
      <c r="I9" s="355"/>
      <c r="J9" s="341" t="s">
        <v>7</v>
      </c>
      <c r="K9" s="342"/>
      <c r="L9" s="209"/>
      <c r="M9" s="209"/>
      <c r="N9" s="209"/>
    </row>
    <row r="10" spans="1:29" s="2" customFormat="1" ht="33" customHeight="1" thickTop="1">
      <c r="A10" s="347" t="s">
        <v>209</v>
      </c>
      <c r="B10" s="233" t="s">
        <v>112</v>
      </c>
      <c r="C10" s="366"/>
      <c r="D10" s="367"/>
      <c r="E10" s="234" t="str">
        <f>IF(C10="","",C10)</f>
        <v/>
      </c>
      <c r="F10" s="356" t="s">
        <v>104</v>
      </c>
      <c r="G10" s="356"/>
      <c r="H10" s="356" t="s">
        <v>104</v>
      </c>
      <c r="I10" s="356"/>
      <c r="J10" s="343"/>
      <c r="K10" s="344"/>
      <c r="L10" s="209"/>
      <c r="M10" s="209"/>
      <c r="N10" s="209"/>
      <c r="P10" s="69" t="str">
        <f>IF(C10="","",IF(C10&lt;作業用シート!$E$26,1,IF(C10&gt;作業用シート!$F$26,1,IF(WEEKDAY(C10)=1,1,IF(WEEKDAY(C10)=7,1,IF(COUNTIF(祝日,C10)=1,1,IF(COUNTIF(指導主事会,C10)=1,1,2)))))))</f>
        <v/>
      </c>
      <c r="AC10" s="2">
        <f>WEEKDAY(C10)</f>
        <v>7</v>
      </c>
    </row>
    <row r="11" spans="1:29" s="2" customFormat="1" ht="33" customHeight="1">
      <c r="A11" s="348"/>
      <c r="B11" s="235" t="s">
        <v>116</v>
      </c>
      <c r="C11" s="368"/>
      <c r="D11" s="369"/>
      <c r="E11" s="236" t="str">
        <f t="shared" ref="E11:E15" si="0">IF(C11="","",C11)</f>
        <v/>
      </c>
      <c r="F11" s="357"/>
      <c r="G11" s="357"/>
      <c r="H11" s="357"/>
      <c r="I11" s="357"/>
      <c r="J11" s="345"/>
      <c r="K11" s="346"/>
      <c r="L11" s="209"/>
      <c r="M11" s="209"/>
      <c r="N11" s="209"/>
      <c r="P11" s="69" t="str">
        <f>IF(C11="","",IF(C11&lt;作業用シート!$E$26,1,IF(C11&gt;作業用シート!$F$26,1,IF(WEEKDAY(C11)=1,1,IF(WEEKDAY(C11)=7,1,IF(COUNTIF(祝日,C11)=1,1,IF(COUNTIF(指導主事会,C11)=1,1,2)))))))</f>
        <v/>
      </c>
      <c r="AC11" s="2">
        <f>WEEKDAY(D11)</f>
        <v>7</v>
      </c>
    </row>
    <row r="12" spans="1:29" s="2" customFormat="1" ht="33" customHeight="1" thickBot="1">
      <c r="A12" s="348"/>
      <c r="B12" s="237" t="s">
        <v>118</v>
      </c>
      <c r="C12" s="370"/>
      <c r="D12" s="371"/>
      <c r="E12" s="238" t="str">
        <f t="shared" si="0"/>
        <v/>
      </c>
      <c r="F12" s="357"/>
      <c r="G12" s="357"/>
      <c r="H12" s="357"/>
      <c r="I12" s="357"/>
      <c r="J12" s="345"/>
      <c r="K12" s="346"/>
      <c r="L12" s="209"/>
      <c r="M12" s="209"/>
      <c r="N12" s="209"/>
      <c r="P12" s="69" t="str">
        <f>IF(C12="","",IF(C12&lt;作業用シート!$E$26,1,IF(C12&gt;作業用シート!$F$26,1,IF(WEEKDAY(C12)=1,1,IF(WEEKDAY(C12)=7,1,IF(COUNTIF(祝日,C12)=1,1,IF(COUNTIF(指導主事会,C12)=1,1,2)))))))</f>
        <v/>
      </c>
      <c r="AC12" s="2">
        <f>WEEKDAY(D12)</f>
        <v>7</v>
      </c>
    </row>
    <row r="13" spans="1:29" s="2" customFormat="1" ht="33" customHeight="1">
      <c r="A13" s="377" t="s">
        <v>210</v>
      </c>
      <c r="B13" s="239" t="s">
        <v>111</v>
      </c>
      <c r="C13" s="372"/>
      <c r="D13" s="373"/>
      <c r="E13" s="240" t="str">
        <f t="shared" si="0"/>
        <v/>
      </c>
      <c r="F13" s="358" t="s">
        <v>104</v>
      </c>
      <c r="G13" s="358"/>
      <c r="H13" s="358" t="s">
        <v>104</v>
      </c>
      <c r="I13" s="358"/>
      <c r="J13" s="351"/>
      <c r="K13" s="352"/>
      <c r="L13" s="209"/>
      <c r="M13" s="209"/>
      <c r="N13" s="209"/>
      <c r="P13" s="69" t="str">
        <f>IF(C13="","",IF(C13&lt;作業用シート!$E$26,1,IF(C13&gt;作業用シート!$F$26,1,IF(WEEKDAY(C13)=1,1,IF(WEEKDAY(C13)=7,1,IF(COUNTIF(祝日,C13)=1,1,IF(COUNTIF(指導主事会,C13)=1,1,2)))))))</f>
        <v/>
      </c>
      <c r="AC13" s="2">
        <f>WEEKDAY(D13)</f>
        <v>7</v>
      </c>
    </row>
    <row r="14" spans="1:29" s="2" customFormat="1" ht="33" customHeight="1">
      <c r="A14" s="348"/>
      <c r="B14" s="235" t="s">
        <v>115</v>
      </c>
      <c r="C14" s="368"/>
      <c r="D14" s="369"/>
      <c r="E14" s="236" t="str">
        <f t="shared" si="0"/>
        <v/>
      </c>
      <c r="F14" s="357"/>
      <c r="G14" s="357"/>
      <c r="H14" s="357"/>
      <c r="I14" s="357"/>
      <c r="J14" s="345"/>
      <c r="K14" s="346"/>
      <c r="L14" s="209"/>
      <c r="M14" s="209"/>
      <c r="N14" s="209"/>
      <c r="O14" s="70"/>
      <c r="P14" s="69" t="str">
        <f>IF(C14="","",IF(C14&lt;作業用シート!$E$26,1,IF(C14&gt;作業用シート!$F$26,1,IF(WEEKDAY(C14)=1,1,IF(WEEKDAY(C14)=7,1,IF(COUNTIF(祝日,C14)=1,1,IF(COUNTIF(指導主事会,C14)=1,1,2)))))))</f>
        <v/>
      </c>
      <c r="AC14" s="2">
        <f>WEEKDAY(D14)</f>
        <v>7</v>
      </c>
    </row>
    <row r="15" spans="1:29" s="2" customFormat="1" ht="33" customHeight="1">
      <c r="A15" s="378"/>
      <c r="B15" s="241" t="s">
        <v>117</v>
      </c>
      <c r="C15" s="374"/>
      <c r="D15" s="375"/>
      <c r="E15" s="242" t="str">
        <f t="shared" si="0"/>
        <v/>
      </c>
      <c r="F15" s="359"/>
      <c r="G15" s="359"/>
      <c r="H15" s="359"/>
      <c r="I15" s="359"/>
      <c r="J15" s="353"/>
      <c r="K15" s="354"/>
      <c r="L15" s="209"/>
      <c r="M15" s="209"/>
      <c r="N15" s="209"/>
      <c r="P15" s="69" t="str">
        <f>IF(C15="","",IF(C15&lt;作業用シート!$E$26,1,IF(C15&gt;作業用シート!$F$26,1,IF(WEEKDAY(C15)=1,1,IF(WEEKDAY(C15)=7,1,IF(COUNTIF(祝日,C15)=1,1,IF(COUNTIF(指導主事会,C15)=1,1,2)))))))</f>
        <v/>
      </c>
      <c r="AC15" s="2">
        <f>WEEKDAY(D15)</f>
        <v>7</v>
      </c>
    </row>
    <row r="16" spans="1:29" s="2" customFormat="1" ht="13.5">
      <c r="A16" s="224" t="s">
        <v>8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09"/>
      <c r="L16" s="209"/>
      <c r="M16" s="209"/>
      <c r="N16" s="209"/>
    </row>
    <row r="17" spans="1:24" s="2" customFormat="1" ht="13.5">
      <c r="A17" s="224" t="s">
        <v>434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09"/>
      <c r="L17" s="209"/>
      <c r="M17" s="209"/>
      <c r="N17" s="209"/>
    </row>
    <row r="18" spans="1:24" s="2" customFormat="1" ht="13.5">
      <c r="A18" s="225" t="s">
        <v>9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09"/>
      <c r="L18" s="209"/>
      <c r="M18" s="209"/>
      <c r="N18" s="209"/>
    </row>
    <row r="19" spans="1:24" s="2" customFormat="1" ht="13.5">
      <c r="A19" s="243" t="s">
        <v>460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09"/>
      <c r="L19" s="209"/>
      <c r="M19" s="209"/>
      <c r="N19" s="209"/>
    </row>
    <row r="20" spans="1:24" s="2" customFormat="1" ht="45.75" customHeight="1">
      <c r="A20" s="217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</row>
    <row r="21" spans="1:24" s="2" customFormat="1" ht="21">
      <c r="A21" s="220" t="s">
        <v>103</v>
      </c>
      <c r="B21" s="220"/>
      <c r="C21" s="220"/>
      <c r="D21" s="220"/>
      <c r="E21" s="220"/>
      <c r="F21" s="220"/>
      <c r="G21" s="220"/>
      <c r="H21" s="209"/>
      <c r="I21" s="220"/>
      <c r="J21" s="220"/>
      <c r="K21" s="220"/>
      <c r="L21" s="220"/>
      <c r="M21" s="209"/>
      <c r="N21" s="209"/>
    </row>
    <row r="22" spans="1:24" s="2" customFormat="1" ht="17.25">
      <c r="A22" s="222" t="s">
        <v>391</v>
      </c>
      <c r="B22" s="222"/>
      <c r="C22" s="222"/>
      <c r="D22" s="222"/>
      <c r="E22" s="222"/>
      <c r="F22" s="216"/>
      <c r="G22" s="244" t="str">
        <f>IF('1ページ'!S3="の","","貴校は、")</f>
        <v/>
      </c>
      <c r="H22" s="245" t="str">
        <f>IF('1ページ'!R3="中学校","悉皆ですので入力してください","悉皆ではありません")</f>
        <v>悉皆ではありません</v>
      </c>
      <c r="I22" s="222"/>
      <c r="J22" s="216"/>
      <c r="K22" s="216"/>
      <c r="L22" s="209"/>
      <c r="M22" s="209"/>
      <c r="N22" s="209"/>
    </row>
    <row r="23" spans="1:24" s="2" customFormat="1" ht="6" customHeight="1">
      <c r="A23" s="230"/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</row>
    <row r="24" spans="1:24" s="2" customFormat="1" ht="20.25" customHeight="1" thickBot="1">
      <c r="A24" s="379" t="s">
        <v>5</v>
      </c>
      <c r="B24" s="341"/>
      <c r="C24" s="380"/>
      <c r="D24" s="232" t="s">
        <v>114</v>
      </c>
      <c r="E24" s="330" t="s">
        <v>7</v>
      </c>
      <c r="F24" s="331"/>
      <c r="G24" s="331"/>
      <c r="H24" s="331"/>
      <c r="I24" s="332"/>
      <c r="J24" s="209"/>
      <c r="K24" s="209"/>
      <c r="L24" s="209"/>
      <c r="M24" s="209"/>
      <c r="N24" s="209"/>
    </row>
    <row r="25" spans="1:24" s="2" customFormat="1" ht="33" customHeight="1" thickTop="1" thickBot="1">
      <c r="A25" s="246" t="s">
        <v>112</v>
      </c>
      <c r="B25" s="381"/>
      <c r="C25" s="382"/>
      <c r="D25" s="234" t="str">
        <f>IF(B25="","",B25)</f>
        <v/>
      </c>
      <c r="E25" s="333"/>
      <c r="F25" s="334"/>
      <c r="G25" s="334"/>
      <c r="H25" s="334"/>
      <c r="I25" s="335"/>
      <c r="J25" s="209"/>
      <c r="K25" s="209"/>
      <c r="L25" s="209"/>
      <c r="M25" s="209"/>
      <c r="N25" s="209"/>
      <c r="P25" s="69" t="str">
        <f>IF(B25="","",IF(B25&lt;作業用シート!$E$27,1,IF(B25&gt;作業用シート!$F$27,1,IF(WEEKDAY(B25)=1,1,IF(WEEKDAY(B25)=7,1,IF(COUNTIF(祝日,B25)=1,1,IF(COUNTIF(指導主事会,B25)=1,1,IF(COUNTIF(生徒指導推進会,B25)=1,1,2))))))))</f>
        <v/>
      </c>
      <c r="X25" s="2">
        <f>WEEKDAY(B25)</f>
        <v>7</v>
      </c>
    </row>
    <row r="26" spans="1:24" s="2" customFormat="1" ht="33" customHeight="1" thickTop="1" thickBot="1">
      <c r="A26" s="247" t="s">
        <v>116</v>
      </c>
      <c r="B26" s="368"/>
      <c r="C26" s="369"/>
      <c r="D26" s="236" t="str">
        <f>IF(B26="","",B26)</f>
        <v/>
      </c>
      <c r="E26" s="333"/>
      <c r="F26" s="334"/>
      <c r="G26" s="334"/>
      <c r="H26" s="334"/>
      <c r="I26" s="335"/>
      <c r="J26" s="209"/>
      <c r="K26" s="209"/>
      <c r="L26" s="209"/>
      <c r="M26" s="209"/>
      <c r="N26" s="209"/>
      <c r="P26" s="69" t="str">
        <f>IF(B26="","",IF(B26&lt;作業用シート!$E$27,1,IF(B26&gt;作業用シート!$F$27,1,IF(WEEKDAY(B26)=1,1,IF(WEEKDAY(B26)=7,1,IF(COUNTIF(祝日,B26)=1,1,IF(COUNTIF(指導主事会,B26)=1,1,IF(COUNTIF(生徒指導推進会,B26)=1,1,2))))))))</f>
        <v/>
      </c>
      <c r="X26" s="2">
        <f>WEEKDAY(B26)</f>
        <v>7</v>
      </c>
    </row>
    <row r="27" spans="1:24" s="2" customFormat="1" ht="33" customHeight="1" thickTop="1">
      <c r="A27" s="248" t="s">
        <v>118</v>
      </c>
      <c r="B27" s="374"/>
      <c r="C27" s="375"/>
      <c r="D27" s="242" t="str">
        <f>IF(B27="","",B27)</f>
        <v/>
      </c>
      <c r="E27" s="336"/>
      <c r="F27" s="337"/>
      <c r="G27" s="337"/>
      <c r="H27" s="337"/>
      <c r="I27" s="338"/>
      <c r="J27" s="209"/>
      <c r="K27" s="209"/>
      <c r="L27" s="209"/>
      <c r="M27" s="209"/>
      <c r="N27" s="209"/>
      <c r="P27" s="69" t="str">
        <f>IF(B27="","",IF(B27&lt;作業用シート!$E$27,1,IF(B27&gt;作業用シート!$F$27,1,IF(WEEKDAY(B27)=1,1,IF(WEEKDAY(B27)=7,1,IF(COUNTIF(祝日,B27)=1,1,IF(COUNTIF(指導主事会,B27)=1,1,IF(COUNTIF(生徒指導推進会,B27)=1,1,2))))))))</f>
        <v/>
      </c>
      <c r="X27" s="2">
        <f>WEEKDAY(B27)</f>
        <v>7</v>
      </c>
    </row>
    <row r="28" spans="1:24" s="2" customFormat="1" ht="13.5">
      <c r="A28" s="224" t="s">
        <v>433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09"/>
      <c r="L28" s="209"/>
      <c r="M28" s="209"/>
      <c r="N28" s="209"/>
    </row>
    <row r="29" spans="1:24" s="22" customFormat="1" ht="9" customHeight="1">
      <c r="A29" s="217"/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</row>
    <row r="30" spans="1:24" s="22" customFormat="1" ht="17.25">
      <c r="A30" s="222" t="s">
        <v>11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09"/>
      <c r="M30" s="209"/>
      <c r="N30" s="209"/>
    </row>
    <row r="31" spans="1:24" s="2" customFormat="1" ht="26.25" customHeight="1">
      <c r="A31" s="222" t="s">
        <v>120</v>
      </c>
      <c r="B31" s="222"/>
      <c r="C31" s="222"/>
      <c r="D31" s="222"/>
      <c r="E31" s="222"/>
      <c r="F31" s="222"/>
      <c r="G31" s="312" t="s">
        <v>104</v>
      </c>
      <c r="H31" s="610"/>
      <c r="I31" s="216"/>
      <c r="J31" s="222"/>
      <c r="K31" s="222"/>
      <c r="L31" s="209"/>
      <c r="M31" s="209"/>
      <c r="N31" s="209"/>
    </row>
    <row r="32" spans="1:24" s="2" customFormat="1" ht="20.25" customHeight="1">
      <c r="A32" s="224" t="s">
        <v>392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</row>
    <row r="33" spans="1:29" s="2" customFormat="1" ht="20.25" customHeight="1" thickBot="1">
      <c r="A33" s="323" t="s">
        <v>5</v>
      </c>
      <c r="B33" s="323"/>
      <c r="C33" s="376"/>
      <c r="D33" s="249" t="s">
        <v>114</v>
      </c>
      <c r="E33" s="323" t="s">
        <v>393</v>
      </c>
      <c r="F33" s="323"/>
      <c r="G33" s="323"/>
      <c r="H33" s="323"/>
      <c r="I33" s="323"/>
      <c r="J33" s="323" t="s">
        <v>7</v>
      </c>
      <c r="K33" s="323"/>
      <c r="L33" s="323"/>
      <c r="M33" s="323"/>
      <c r="N33" s="209"/>
    </row>
    <row r="34" spans="1:29" s="2" customFormat="1" ht="33" customHeight="1" thickTop="1">
      <c r="A34" s="250" t="s">
        <v>112</v>
      </c>
      <c r="B34" s="383"/>
      <c r="C34" s="384"/>
      <c r="D34" s="251" t="str">
        <f>IF(B34="","",B34)</f>
        <v/>
      </c>
      <c r="E34" s="324"/>
      <c r="F34" s="324"/>
      <c r="G34" s="324"/>
      <c r="H34" s="324"/>
      <c r="I34" s="324"/>
      <c r="J34" s="327"/>
      <c r="K34" s="327"/>
      <c r="L34" s="327"/>
      <c r="M34" s="327"/>
      <c r="N34" s="209"/>
      <c r="P34" s="69" t="str">
        <f>IF(B34="","",IF(B34&lt;作業用シート!$E$27,1,IF(B34&gt;作業用シート!$F$27,1,IF(WEEKDAY(B34)=1,1,IF(WEEKDAY(B34)=7,1,IF(COUNTIF(祝日,B34)=1,1,IF(COUNTIF(指導主事会,B34)=1,1,IF(COUNTIF(生徒指導推進会,B34)=1,1,2))))))))</f>
        <v/>
      </c>
      <c r="AC34" s="2">
        <f>WEEKDAY(B34)</f>
        <v>7</v>
      </c>
    </row>
    <row r="35" spans="1:29" s="2" customFormat="1" ht="33" customHeight="1">
      <c r="A35" s="252" t="s">
        <v>116</v>
      </c>
      <c r="B35" s="362"/>
      <c r="C35" s="363"/>
      <c r="D35" s="253" t="str">
        <f t="shared" ref="D35:D36" si="1">IF(B35="","",B35)</f>
        <v/>
      </c>
      <c r="E35" s="325"/>
      <c r="F35" s="325"/>
      <c r="G35" s="325"/>
      <c r="H35" s="325"/>
      <c r="I35" s="325"/>
      <c r="J35" s="328"/>
      <c r="K35" s="328"/>
      <c r="L35" s="328"/>
      <c r="M35" s="328"/>
      <c r="N35" s="209"/>
      <c r="P35" s="69" t="str">
        <f>IF(B35="","",IF(B35&lt;作業用シート!$E$27,1,IF(B35&gt;作業用シート!$F$27,1,IF(WEEKDAY(B35)=1,1,IF(WEEKDAY(B35)=7,1,IF(COUNTIF(祝日,B35)=1,1,IF(COUNTIF(指導主事会,B35)=1,1,IF(COUNTIF(生徒指導推進会,B35)=1,1,2))))))))</f>
        <v/>
      </c>
      <c r="AC35" s="2">
        <f>WEEKDAY(B35)</f>
        <v>7</v>
      </c>
    </row>
    <row r="36" spans="1:29" s="2" customFormat="1" ht="33" customHeight="1">
      <c r="A36" s="254" t="s">
        <v>118</v>
      </c>
      <c r="B36" s="364"/>
      <c r="C36" s="365"/>
      <c r="D36" s="255" t="str">
        <f t="shared" si="1"/>
        <v/>
      </c>
      <c r="E36" s="326"/>
      <c r="F36" s="326"/>
      <c r="G36" s="326"/>
      <c r="H36" s="326"/>
      <c r="I36" s="326"/>
      <c r="J36" s="329"/>
      <c r="K36" s="329"/>
      <c r="L36" s="329"/>
      <c r="M36" s="329"/>
      <c r="N36" s="209"/>
      <c r="P36" s="69" t="str">
        <f>IF(B36="","",IF(B36&lt;作業用シート!$E$27,1,IF(B36&gt;作業用シート!$F$27,1,IF(WEEKDAY(B36)=1,1,IF(WEEKDAY(B36)=7,1,IF(COUNTIF(祝日,B36)=1,1,IF(COUNTIF(指導主事会,B36)=1,1,IF(COUNTIF(生徒指導推進会,B36)=1,1,2))))))))</f>
        <v/>
      </c>
      <c r="AC36" s="2">
        <f>WEEKDAY(B36)</f>
        <v>7</v>
      </c>
    </row>
    <row r="37" spans="1:29" s="2" customFormat="1" ht="15" customHeight="1">
      <c r="A37" s="224" t="s">
        <v>433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09"/>
      <c r="L37" s="209"/>
      <c r="M37" s="209"/>
      <c r="N37" s="209"/>
    </row>
    <row r="38" spans="1:29" s="2" customFormat="1" ht="15" customHeight="1">
      <c r="A38" s="225" t="s">
        <v>9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09"/>
    </row>
    <row r="39" spans="1:29" s="2" customFormat="1" ht="15" customHeight="1">
      <c r="A39" s="243" t="s">
        <v>460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09"/>
    </row>
    <row r="40" spans="1:29" s="2" customFormat="1" ht="15" customHeight="1">
      <c r="A40" s="224" t="s">
        <v>12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09"/>
    </row>
    <row r="41" spans="1:29" s="2" customFormat="1" ht="15" customHeight="1">
      <c r="A41" s="243" t="s">
        <v>456</v>
      </c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09"/>
    </row>
    <row r="42" spans="1:29" ht="15" customHeight="1">
      <c r="A42" s="226"/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</row>
    <row r="43" spans="1:29" hidden="1"/>
    <row r="44" spans="1:29" hidden="1"/>
    <row r="45" spans="1:29" hidden="1"/>
    <row r="46" spans="1:29" hidden="1"/>
    <row r="47" spans="1:29" hidden="1"/>
    <row r="48" spans="1:29" hidden="1"/>
    <row r="49" spans="3:8" hidden="1"/>
    <row r="50" spans="3:8" hidden="1"/>
    <row r="51" spans="3:8" hidden="1"/>
    <row r="52" spans="3:8" hidden="1"/>
    <row r="53" spans="3:8" hidden="1"/>
    <row r="54" spans="3:8" hidden="1"/>
    <row r="55" spans="3:8" hidden="1"/>
    <row r="56" spans="3:8" hidden="1"/>
    <row r="57" spans="3:8" hidden="1"/>
    <row r="58" spans="3:8" hidden="1"/>
    <row r="59" spans="3:8" hidden="1">
      <c r="C59" s="22" t="s">
        <v>104</v>
      </c>
      <c r="E59" s="22" t="s">
        <v>104</v>
      </c>
    </row>
    <row r="60" spans="3:8" hidden="1">
      <c r="C60" s="22" t="s">
        <v>211</v>
      </c>
      <c r="E60" s="38" t="s">
        <v>227</v>
      </c>
      <c r="H60" s="2"/>
    </row>
    <row r="61" spans="3:8" hidden="1">
      <c r="C61" s="22" t="s">
        <v>215</v>
      </c>
      <c r="E61" s="38" t="s">
        <v>228</v>
      </c>
      <c r="H61" s="2"/>
    </row>
    <row r="62" spans="3:8" hidden="1">
      <c r="C62" s="22" t="s">
        <v>212</v>
      </c>
      <c r="E62" s="38" t="s">
        <v>229</v>
      </c>
      <c r="H62" s="2"/>
    </row>
    <row r="63" spans="3:8" hidden="1">
      <c r="C63" s="22" t="s">
        <v>213</v>
      </c>
      <c r="E63" s="38" t="s">
        <v>230</v>
      </c>
      <c r="H63" s="2"/>
    </row>
    <row r="64" spans="3:8" hidden="1">
      <c r="C64" s="22" t="s">
        <v>214</v>
      </c>
      <c r="E64" s="38" t="s">
        <v>231</v>
      </c>
      <c r="H64" s="2"/>
    </row>
    <row r="65" spans="3:8" hidden="1">
      <c r="C65" s="22" t="s">
        <v>216</v>
      </c>
      <c r="E65" s="38" t="s">
        <v>232</v>
      </c>
      <c r="H65" s="2"/>
    </row>
    <row r="66" spans="3:8" hidden="1">
      <c r="C66" s="22" t="s">
        <v>217</v>
      </c>
      <c r="E66" s="38" t="s">
        <v>379</v>
      </c>
      <c r="H66" s="2"/>
    </row>
    <row r="67" spans="3:8" hidden="1">
      <c r="C67" s="22" t="s">
        <v>219</v>
      </c>
      <c r="E67" s="38" t="s">
        <v>380</v>
      </c>
      <c r="H67" s="2"/>
    </row>
    <row r="68" spans="3:8" hidden="1">
      <c r="C68" s="22" t="s">
        <v>218</v>
      </c>
      <c r="E68" s="38" t="s">
        <v>381</v>
      </c>
      <c r="H68" s="2"/>
    </row>
    <row r="69" spans="3:8" hidden="1">
      <c r="C69" s="22" t="s">
        <v>220</v>
      </c>
      <c r="H69" s="2"/>
    </row>
    <row r="70" spans="3:8" hidden="1">
      <c r="C70" s="22" t="s">
        <v>221</v>
      </c>
      <c r="H70" s="2"/>
    </row>
    <row r="71" spans="3:8" hidden="1">
      <c r="C71" s="22" t="s">
        <v>222</v>
      </c>
      <c r="H71" s="2"/>
    </row>
    <row r="72" spans="3:8" hidden="1">
      <c r="C72" s="22" t="s">
        <v>223</v>
      </c>
      <c r="H72" s="2"/>
    </row>
    <row r="73" spans="3:8" hidden="1">
      <c r="C73" s="22" t="s">
        <v>246</v>
      </c>
      <c r="H73" s="2"/>
    </row>
    <row r="74" spans="3:8" hidden="1">
      <c r="C74" s="22" t="s">
        <v>224</v>
      </c>
      <c r="H74" s="2"/>
    </row>
    <row r="75" spans="3:8" hidden="1">
      <c r="C75" s="22" t="s">
        <v>225</v>
      </c>
      <c r="H75" s="2"/>
    </row>
    <row r="76" spans="3:8" hidden="1">
      <c r="C76" s="22" t="s">
        <v>226</v>
      </c>
      <c r="H76" s="2"/>
    </row>
    <row r="77" spans="3:8" hidden="1">
      <c r="C77" s="22" t="s">
        <v>344</v>
      </c>
      <c r="H77" s="2"/>
    </row>
    <row r="78" spans="3:8" hidden="1">
      <c r="C78" s="2" t="s">
        <v>404</v>
      </c>
      <c r="H78" s="2"/>
    </row>
    <row r="79" spans="3:8" hidden="1">
      <c r="C79" s="2" t="s">
        <v>407</v>
      </c>
      <c r="H79" s="2"/>
    </row>
    <row r="80" spans="3:8" hidden="1"/>
  </sheetData>
  <sheetProtection sheet="1" selectLockedCells="1"/>
  <customSheetViews>
    <customSheetView guid="{F37920BA-3B01-4D87-85E2-8E20B85AA6D7}" showPageBreaks="1" fitToPage="1" printArea="1" hiddenRows="1" hiddenColumns="1" topLeftCell="A13">
      <selection activeCell="J23" sqref="J23"/>
      <pageMargins left="0.7" right="0.7" top="0.75" bottom="0.75" header="0.3" footer="0.3"/>
      <pageSetup paperSize="9" scale="67" orientation="portrait" r:id="rId1"/>
    </customSheetView>
  </customSheetViews>
  <mergeCells count="37">
    <mergeCell ref="B35:C35"/>
    <mergeCell ref="B36:C36"/>
    <mergeCell ref="E33:I33"/>
    <mergeCell ref="C10:D10"/>
    <mergeCell ref="C11:D11"/>
    <mergeCell ref="C12:D12"/>
    <mergeCell ref="C13:D13"/>
    <mergeCell ref="C14:D14"/>
    <mergeCell ref="C15:D15"/>
    <mergeCell ref="B27:C27"/>
    <mergeCell ref="A33:C33"/>
    <mergeCell ref="A13:A15"/>
    <mergeCell ref="A24:C24"/>
    <mergeCell ref="B25:C25"/>
    <mergeCell ref="B26:C26"/>
    <mergeCell ref="B34:C34"/>
    <mergeCell ref="J13:K15"/>
    <mergeCell ref="H9:I9"/>
    <mergeCell ref="H10:I12"/>
    <mergeCell ref="H13:I15"/>
    <mergeCell ref="B9:D9"/>
    <mergeCell ref="F9:G9"/>
    <mergeCell ref="F10:G12"/>
    <mergeCell ref="F13:G15"/>
    <mergeCell ref="F3:H3"/>
    <mergeCell ref="H7:I7"/>
    <mergeCell ref="A3:B3"/>
    <mergeCell ref="J9:K9"/>
    <mergeCell ref="J10:K12"/>
    <mergeCell ref="A10:A12"/>
    <mergeCell ref="C3:D3"/>
    <mergeCell ref="J33:M33"/>
    <mergeCell ref="E34:I36"/>
    <mergeCell ref="J34:M36"/>
    <mergeCell ref="E24:I24"/>
    <mergeCell ref="E25:I27"/>
    <mergeCell ref="G31:H31"/>
  </mergeCells>
  <phoneticPr fontId="15"/>
  <conditionalFormatting sqref="C10:D10">
    <cfRule type="expression" dxfId="89" priority="7">
      <formula>$P10=1</formula>
    </cfRule>
  </conditionalFormatting>
  <conditionalFormatting sqref="C11:D15">
    <cfRule type="expression" dxfId="88" priority="6">
      <formula>$P11=1</formula>
    </cfRule>
  </conditionalFormatting>
  <conditionalFormatting sqref="B25:C25">
    <cfRule type="expression" dxfId="87" priority="5">
      <formula>$P25=1</formula>
    </cfRule>
  </conditionalFormatting>
  <conditionalFormatting sqref="B26:C27">
    <cfRule type="expression" dxfId="86" priority="4">
      <formula>$P26=1</formula>
    </cfRule>
  </conditionalFormatting>
  <conditionalFormatting sqref="B35:C36">
    <cfRule type="expression" dxfId="85" priority="1">
      <formula>$P35=1</formula>
    </cfRule>
  </conditionalFormatting>
  <conditionalFormatting sqref="B34:C34">
    <cfRule type="expression" dxfId="84" priority="2">
      <formula>$P34=1</formula>
    </cfRule>
  </conditionalFormatting>
  <dataValidations count="6">
    <dataValidation type="list" allowBlank="1" showInputMessage="1" showErrorMessage="1" sqref="H10:I15">
      <formula1>$E$59:$E$68</formula1>
    </dataValidation>
    <dataValidation type="date" imeMode="off" allowBlank="1" showInputMessage="1" showErrorMessage="1" error="202○/○/○と入力してください。_x000a_2022/6/1～2023/1/31の間" sqref="B34:C36">
      <formula1>44713</formula1>
      <formula2>44957</formula2>
    </dataValidation>
    <dataValidation imeMode="on" allowBlank="1" showInputMessage="1" showErrorMessage="1" sqref="J10:K15 E34:I36"/>
    <dataValidation type="list" allowBlank="1" showInputMessage="1" showErrorMessage="1" sqref="F10:G15">
      <formula1>$C$59:$C$79</formula1>
    </dataValidation>
    <dataValidation type="date" allowBlank="1" showInputMessage="1" showErrorMessage="1" error="202○/○/○と入力してください。_x000a_2022/6/1～2023/2/28の間" sqref="C10:D15">
      <formula1>44713</formula1>
      <formula2>44985</formula2>
    </dataValidation>
    <dataValidation type="date" imeMode="off" allowBlank="1" showInputMessage="1" showErrorMessage="1" error="202○/○/○と入力してください。_x000a_2022/6/1～2023/1/31の間" sqref="B25:C27">
      <formula1>44713</formula1>
      <formula2>44957</formula2>
    </dataValidation>
  </dataValidations>
  <pageMargins left="0.7" right="0.7" top="0.75" bottom="0.75" header="0.3" footer="0.3"/>
  <pageSetup paperSize="9" scale="67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'1ページ'!$I$43:$I$45</xm:f>
          </x14:formula1>
          <xm:sqref>H7:I7 G31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73"/>
  <sheetViews>
    <sheetView zoomScale="112" zoomScaleNormal="112" workbookViewId="0">
      <selection activeCell="G26" sqref="G26:K28"/>
    </sheetView>
  </sheetViews>
  <sheetFormatPr defaultColWidth="0" defaultRowHeight="18.75" zeroHeight="1"/>
  <cols>
    <col min="1" max="1" width="4.75" customWidth="1"/>
    <col min="2" max="2" width="4.625" customWidth="1"/>
    <col min="3" max="10" width="9.625" customWidth="1"/>
    <col min="11" max="11" width="27.5" customWidth="1"/>
    <col min="12" max="12" width="3.75" style="38" customWidth="1"/>
    <col min="13" max="28" width="0" hidden="1" customWidth="1"/>
    <col min="29" max="16384" width="9" hidden="1"/>
  </cols>
  <sheetData>
    <row r="1" spans="1:28" s="2" customFormat="1" ht="18">
      <c r="A1" s="20"/>
      <c r="B1" s="20"/>
      <c r="C1" s="20"/>
      <c r="D1" s="67" t="str">
        <f ca="1">'1ページ'!C1</f>
        <v>令和4年度</v>
      </c>
      <c r="E1" s="20" t="s">
        <v>399</v>
      </c>
      <c r="F1" s="20"/>
      <c r="G1" s="20"/>
      <c r="H1" s="20"/>
      <c r="I1" s="20"/>
      <c r="J1" s="20"/>
      <c r="K1" s="20"/>
      <c r="L1" s="20"/>
    </row>
    <row r="2" spans="1:28" s="2" customFormat="1" ht="13.5">
      <c r="A2" s="4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28" s="2" customFormat="1" ht="24.75" customHeight="1">
      <c r="A3" s="428"/>
      <c r="B3" s="428"/>
      <c r="C3" s="198" t="s">
        <v>443</v>
      </c>
      <c r="D3" s="445" t="str">
        <f>'1ページ'!C3</f>
        <v>選択してください。</v>
      </c>
      <c r="E3" s="446"/>
      <c r="F3" s="446"/>
      <c r="G3" s="22"/>
      <c r="I3" s="22"/>
      <c r="J3" s="22"/>
      <c r="K3" s="22"/>
      <c r="L3" s="22"/>
    </row>
    <row r="4" spans="1:28" s="2" customFormat="1" ht="17.25">
      <c r="A4" s="33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28" s="2" customFormat="1" ht="21">
      <c r="A5" s="34" t="s">
        <v>439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28" s="2" customFormat="1" ht="7.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52"/>
      <c r="L6" s="52"/>
    </row>
    <row r="7" spans="1:28" s="2" customFormat="1" ht="26.25" customHeight="1">
      <c r="A7" s="5" t="s">
        <v>121</v>
      </c>
      <c r="B7" s="5"/>
      <c r="C7" s="5"/>
      <c r="D7" s="5"/>
      <c r="E7" s="5"/>
      <c r="F7" s="5"/>
      <c r="G7" s="312" t="s">
        <v>104</v>
      </c>
      <c r="H7" s="312"/>
      <c r="I7" s="31"/>
      <c r="J7" s="31"/>
      <c r="K7" s="31"/>
      <c r="L7" s="31"/>
    </row>
    <row r="8" spans="1:28" s="2" customFormat="1" ht="24" customHeight="1">
      <c r="A8" s="36" t="s">
        <v>122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28" s="2" customFormat="1" ht="18.75" customHeight="1" thickBot="1">
      <c r="A9" s="316" t="s">
        <v>13</v>
      </c>
      <c r="B9" s="317"/>
      <c r="C9" s="294"/>
      <c r="D9" s="153" t="s">
        <v>14</v>
      </c>
      <c r="E9" s="154" t="s">
        <v>15</v>
      </c>
      <c r="F9" s="154" t="s">
        <v>16</v>
      </c>
      <c r="G9" s="154" t="s">
        <v>17</v>
      </c>
      <c r="H9" s="154" t="s">
        <v>18</v>
      </c>
      <c r="I9" s="154" t="s">
        <v>19</v>
      </c>
      <c r="J9" s="155" t="s">
        <v>20</v>
      </c>
      <c r="K9" s="156" t="s">
        <v>10</v>
      </c>
      <c r="L9" s="22"/>
    </row>
    <row r="10" spans="1:28" s="2" customFormat="1" ht="48.75" customHeight="1" thickTop="1">
      <c r="A10" s="387" t="s">
        <v>124</v>
      </c>
      <c r="B10" s="388"/>
      <c r="C10" s="389"/>
      <c r="D10" s="144"/>
      <c r="E10" s="145"/>
      <c r="F10" s="145"/>
      <c r="G10" s="145"/>
      <c r="H10" s="145"/>
      <c r="I10" s="145"/>
      <c r="J10" s="146"/>
      <c r="K10" s="443" t="s">
        <v>435</v>
      </c>
      <c r="L10" s="22"/>
    </row>
    <row r="11" spans="1:28" s="2" customFormat="1" ht="48.75" customHeight="1" thickBot="1">
      <c r="A11" s="390" t="s">
        <v>123</v>
      </c>
      <c r="B11" s="391"/>
      <c r="C11" s="392"/>
      <c r="D11" s="147"/>
      <c r="E11" s="148"/>
      <c r="F11" s="148"/>
      <c r="G11" s="148"/>
      <c r="H11" s="148"/>
      <c r="I11" s="148"/>
      <c r="J11" s="149"/>
      <c r="K11" s="444"/>
      <c r="L11" s="22"/>
      <c r="AB11" s="2">
        <f>COUNTIF(D11:J11,"○")</f>
        <v>0</v>
      </c>
    </row>
    <row r="12" spans="1:28" s="2" customFormat="1" ht="18" customHeight="1">
      <c r="A12" s="393" t="s">
        <v>125</v>
      </c>
      <c r="B12" s="394"/>
      <c r="C12" s="395"/>
      <c r="D12" s="8" t="s">
        <v>21</v>
      </c>
      <c r="E12" s="435" t="s">
        <v>22</v>
      </c>
      <c r="F12" s="435"/>
      <c r="G12" s="435"/>
      <c r="H12" s="435"/>
      <c r="I12" s="435"/>
      <c r="J12" s="436"/>
      <c r="K12" s="157" t="s">
        <v>10</v>
      </c>
      <c r="L12" s="22"/>
    </row>
    <row r="13" spans="1:28" s="2" customFormat="1" ht="37.5" customHeight="1">
      <c r="A13" s="396"/>
      <c r="B13" s="397"/>
      <c r="C13" s="398"/>
      <c r="D13" s="9" t="s">
        <v>339</v>
      </c>
      <c r="E13" s="437"/>
      <c r="F13" s="437"/>
      <c r="G13" s="437"/>
      <c r="H13" s="437"/>
      <c r="I13" s="437"/>
      <c r="J13" s="438"/>
      <c r="K13" s="439" t="s">
        <v>394</v>
      </c>
      <c r="L13" s="22"/>
    </row>
    <row r="14" spans="1:28" s="2" customFormat="1" ht="37.5" customHeight="1">
      <c r="A14" s="399"/>
      <c r="B14" s="400"/>
      <c r="C14" s="401"/>
      <c r="D14" s="158" t="s">
        <v>402</v>
      </c>
      <c r="E14" s="441"/>
      <c r="F14" s="441"/>
      <c r="G14" s="441"/>
      <c r="H14" s="441"/>
      <c r="I14" s="441"/>
      <c r="J14" s="442"/>
      <c r="K14" s="440"/>
      <c r="L14" s="22"/>
    </row>
    <row r="15" spans="1:28" s="2" customFormat="1" ht="9" customHeight="1">
      <c r="A15" s="40"/>
      <c r="B15" s="40"/>
      <c r="C15" s="40"/>
      <c r="D15" s="40"/>
      <c r="E15" s="40"/>
      <c r="F15" s="40"/>
      <c r="G15" s="40"/>
      <c r="H15" s="40"/>
      <c r="I15" s="40"/>
      <c r="J15" s="22"/>
      <c r="K15" s="22"/>
      <c r="L15" s="22"/>
    </row>
    <row r="16" spans="1:28" s="57" customFormat="1" ht="17.25" customHeight="1">
      <c r="A16" s="26" t="s">
        <v>341</v>
      </c>
      <c r="B16" s="150"/>
      <c r="C16" s="150"/>
      <c r="D16" s="150"/>
      <c r="E16" s="150"/>
      <c r="F16" s="150"/>
      <c r="G16" s="150"/>
      <c r="H16" s="150"/>
      <c r="I16" s="56"/>
      <c r="J16" s="56"/>
      <c r="K16" s="56"/>
      <c r="L16" s="56"/>
    </row>
    <row r="17" spans="1:28" s="57" customFormat="1" ht="20.25" customHeight="1">
      <c r="A17" s="26" t="s">
        <v>395</v>
      </c>
      <c r="B17" s="150"/>
      <c r="C17" s="150"/>
      <c r="D17" s="150"/>
      <c r="E17" s="150"/>
      <c r="F17" s="150"/>
      <c r="G17" s="150"/>
      <c r="H17" s="150"/>
      <c r="I17" s="56"/>
      <c r="J17" s="56"/>
      <c r="K17" s="56"/>
      <c r="L17" s="56"/>
    </row>
    <row r="18" spans="1:28" s="57" customFormat="1" ht="19.5" customHeight="1">
      <c r="A18" s="173" t="s">
        <v>438</v>
      </c>
      <c r="B18" s="150"/>
      <c r="C18" s="150"/>
      <c r="D18" s="150"/>
      <c r="E18" s="150"/>
      <c r="F18" s="150"/>
      <c r="G18" s="173"/>
      <c r="H18" s="173"/>
      <c r="I18" s="312" t="s">
        <v>104</v>
      </c>
      <c r="J18" s="312"/>
      <c r="K18" s="56"/>
      <c r="L18" s="56"/>
    </row>
    <row r="19" spans="1:28" s="2" customFormat="1" ht="17.25">
      <c r="A19" s="43"/>
      <c r="B19" s="43"/>
      <c r="C19" s="43"/>
      <c r="D19" s="43"/>
      <c r="E19" s="43"/>
      <c r="F19" s="22"/>
      <c r="G19" s="22"/>
      <c r="H19" s="35" t="s">
        <v>342</v>
      </c>
      <c r="I19" s="22"/>
      <c r="J19" s="22"/>
      <c r="K19" s="22"/>
      <c r="L19" s="22"/>
    </row>
    <row r="20" spans="1:28" s="2" customFormat="1" ht="14.25" customHeight="1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28" s="2" customFormat="1" ht="19.5" customHeight="1" thickBot="1">
      <c r="A21" s="51"/>
      <c r="B21" s="405" t="s">
        <v>5</v>
      </c>
      <c r="C21" s="406"/>
      <c r="D21" s="407"/>
      <c r="E21" s="159" t="s">
        <v>114</v>
      </c>
      <c r="F21" s="160" t="s">
        <v>139</v>
      </c>
      <c r="G21" s="429" t="s">
        <v>142</v>
      </c>
      <c r="H21" s="430"/>
      <c r="I21" s="430"/>
      <c r="J21" s="430"/>
      <c r="K21" s="431"/>
      <c r="L21" s="22"/>
    </row>
    <row r="22" spans="1:28" s="2" customFormat="1" ht="29.25" customHeight="1" thickTop="1">
      <c r="A22" s="386"/>
      <c r="B22" s="161" t="s">
        <v>112</v>
      </c>
      <c r="C22" s="408"/>
      <c r="D22" s="409"/>
      <c r="E22" s="83" t="str">
        <f t="shared" ref="E22:E24" si="0">IF(C22="","",C22)</f>
        <v/>
      </c>
      <c r="F22" s="151"/>
      <c r="G22" s="417"/>
      <c r="H22" s="418"/>
      <c r="I22" s="418"/>
      <c r="J22" s="418"/>
      <c r="K22" s="419"/>
      <c r="L22" s="22"/>
      <c r="O22" s="71" t="str">
        <f>IF(C22="","",IF(C22&lt;作業用シート!$E$28,1,IF(C22&gt;作業用シート!$F$28,1,IF(WEEKDAY(C22)=1,1,IF(WEEKDAY(C22)=7,1,IF(COUNTIF(祝日,C22)=1,1,IF(COUNTIF(指導主事会,C22)=1,1,IF(COUNTIF(特別支援教育担当指導主事会,C22)=1,1,2))))))))</f>
        <v/>
      </c>
      <c r="AB22" s="2">
        <f>WEEKDAY(C22)</f>
        <v>7</v>
      </c>
    </row>
    <row r="23" spans="1:28" s="2" customFormat="1" ht="29.25" customHeight="1">
      <c r="A23" s="386"/>
      <c r="B23" s="162" t="s">
        <v>116</v>
      </c>
      <c r="C23" s="410"/>
      <c r="D23" s="411"/>
      <c r="E23" s="84" t="str">
        <f t="shared" si="0"/>
        <v/>
      </c>
      <c r="F23" s="152"/>
      <c r="G23" s="420"/>
      <c r="H23" s="421"/>
      <c r="I23" s="421"/>
      <c r="J23" s="421"/>
      <c r="K23" s="422"/>
      <c r="L23" s="22"/>
      <c r="O23" s="71" t="str">
        <f>IF(C23="","",IF(C23&lt;作業用シート!$E$28,1,IF(C23&gt;作業用シート!$F$28,1,IF(WEEKDAY(C23)=1,1,IF(WEEKDAY(C23)=7,1,IF(COUNTIF(祝日,C23)=1,1,IF(COUNTIF(指導主事会,C23)=1,1,IF(COUNTIF(特別支援教育担当指導主事会,C23)=1,1,2))))))))</f>
        <v/>
      </c>
      <c r="AB23" s="2">
        <f>WEEKDAY(C23)</f>
        <v>7</v>
      </c>
    </row>
    <row r="24" spans="1:28" s="2" customFormat="1" ht="29.25" customHeight="1" thickBot="1">
      <c r="A24" s="386"/>
      <c r="B24" s="168" t="s">
        <v>118</v>
      </c>
      <c r="C24" s="412"/>
      <c r="D24" s="413"/>
      <c r="E24" s="169" t="str">
        <f t="shared" si="0"/>
        <v/>
      </c>
      <c r="F24" s="170"/>
      <c r="G24" s="432"/>
      <c r="H24" s="433"/>
      <c r="I24" s="433"/>
      <c r="J24" s="433"/>
      <c r="K24" s="434"/>
      <c r="L24" s="22"/>
      <c r="O24" s="71" t="str">
        <f>IF(C24="","",IF(C24&lt;作業用シート!$E$28,1,IF(C24&gt;作業用シート!$F$28,1,IF(WEEKDAY(C24)=1,1,IF(WEEKDAY(C24)=7,1,IF(COUNTIF(祝日,C24)=1,1,IF(COUNTIF(指導主事会,C24)=1,1,IF(COUNTIF(特別支援教育担当指導主事会,C24)=1,1,2))))))))</f>
        <v/>
      </c>
      <c r="AB24" s="2">
        <f>WEEKDAY(C24)</f>
        <v>7</v>
      </c>
    </row>
    <row r="25" spans="1:28" s="2" customFormat="1" ht="19.5" customHeight="1" thickBot="1">
      <c r="A25" s="51"/>
      <c r="B25" s="402" t="s">
        <v>5</v>
      </c>
      <c r="C25" s="403"/>
      <c r="D25" s="404"/>
      <c r="E25" s="166" t="s">
        <v>114</v>
      </c>
      <c r="F25" s="167" t="s">
        <v>139</v>
      </c>
      <c r="G25" s="414" t="s">
        <v>142</v>
      </c>
      <c r="H25" s="415"/>
      <c r="I25" s="415"/>
      <c r="J25" s="415"/>
      <c r="K25" s="416"/>
      <c r="L25" s="22"/>
    </row>
    <row r="26" spans="1:28" s="2" customFormat="1" ht="29.25" customHeight="1" thickTop="1">
      <c r="A26" s="386"/>
      <c r="B26" s="161" t="s">
        <v>112</v>
      </c>
      <c r="C26" s="408"/>
      <c r="D26" s="409"/>
      <c r="E26" s="83" t="str">
        <f>IF(C26="","",C26)</f>
        <v/>
      </c>
      <c r="F26" s="151"/>
      <c r="G26" s="417"/>
      <c r="H26" s="418"/>
      <c r="I26" s="418"/>
      <c r="J26" s="418"/>
      <c r="K26" s="419"/>
      <c r="L26" s="22"/>
      <c r="O26" s="71" t="str">
        <f>IF(C26="","",IF(C26&lt;作業用シート!$E$28,1,IF(C26&gt;作業用シート!$F$28,1,IF(WEEKDAY(C26)=1,1,IF(WEEKDAY(C26)=7,1,IF(COUNTIF(祝日,C26)=1,1,IF(COUNTIF(指導主事会,C26)=1,1,IF(COUNTIF(特別支援教育担当指導主事会,C26)=1,1,2))))))))</f>
        <v/>
      </c>
      <c r="AB26" s="2">
        <f>WEEKDAY(C26)</f>
        <v>7</v>
      </c>
    </row>
    <row r="27" spans="1:28" s="2" customFormat="1" ht="29.25" customHeight="1">
      <c r="A27" s="386"/>
      <c r="B27" s="162" t="s">
        <v>116</v>
      </c>
      <c r="C27" s="410"/>
      <c r="D27" s="411"/>
      <c r="E27" s="84" t="str">
        <f t="shared" ref="E27:E28" si="1">IF(C27="","",C27)</f>
        <v/>
      </c>
      <c r="F27" s="152"/>
      <c r="G27" s="420"/>
      <c r="H27" s="421"/>
      <c r="I27" s="421"/>
      <c r="J27" s="421"/>
      <c r="K27" s="422"/>
      <c r="L27" s="22"/>
      <c r="O27" s="71" t="str">
        <f>IF(C27="","",IF(C27&lt;作業用シート!$E$28,1,IF(C27&gt;作業用シート!$F$28,1,IF(WEEKDAY(C27)=1,1,IF(WEEKDAY(C27)=7,1,IF(COUNTIF(祝日,C27)=1,1,IF(COUNTIF(指導主事会,C27)=1,1,IF(COUNTIF(特別支援教育担当指導主事会,C27)=1,1,2))))))))</f>
        <v/>
      </c>
      <c r="AB27" s="2">
        <f>WEEKDAY(C27)</f>
        <v>7</v>
      </c>
    </row>
    <row r="28" spans="1:28" s="2" customFormat="1" ht="29.25" customHeight="1">
      <c r="A28" s="386"/>
      <c r="B28" s="163" t="s">
        <v>118</v>
      </c>
      <c r="C28" s="426"/>
      <c r="D28" s="427"/>
      <c r="E28" s="164" t="str">
        <f t="shared" si="1"/>
        <v/>
      </c>
      <c r="F28" s="165"/>
      <c r="G28" s="423"/>
      <c r="H28" s="424"/>
      <c r="I28" s="424"/>
      <c r="J28" s="424"/>
      <c r="K28" s="425"/>
      <c r="L28" s="22"/>
      <c r="O28" s="71" t="str">
        <f>IF(C28="","",IF(C28&lt;作業用シート!$E$28,1,IF(C28&gt;作業用シート!$F$28,1,IF(WEEKDAY(C28)=1,1,IF(WEEKDAY(C28)=7,1,IF(COUNTIF(祝日,C28)=1,1,IF(COUNTIF(指導主事会,C28)=1,1,IF(COUNTIF(特別支援教育担当指導主事会,C28)=1,1,2))))))))</f>
        <v/>
      </c>
      <c r="AB28" s="2">
        <f>WEEKDAY(C28)</f>
        <v>7</v>
      </c>
    </row>
    <row r="29" spans="1:28" s="22" customFormat="1" ht="13.5">
      <c r="B29" s="36" t="s">
        <v>23</v>
      </c>
      <c r="C29" s="36"/>
      <c r="D29" s="36"/>
      <c r="E29" s="36"/>
      <c r="F29" s="36"/>
      <c r="G29" s="36"/>
      <c r="H29" s="36"/>
      <c r="I29" s="36"/>
      <c r="J29" s="36"/>
    </row>
    <row r="30" spans="1:28" s="22" customFormat="1" ht="13.5">
      <c r="B30" s="36" t="s">
        <v>440</v>
      </c>
      <c r="C30" s="36"/>
      <c r="D30" s="36"/>
      <c r="E30" s="36"/>
      <c r="F30" s="36"/>
      <c r="G30" s="36"/>
      <c r="H30" s="36"/>
      <c r="I30" s="36"/>
      <c r="J30" s="36"/>
    </row>
    <row r="31" spans="1:28" s="22" customFormat="1" ht="13.5">
      <c r="B31" s="39"/>
      <c r="C31" s="39"/>
      <c r="D31" s="39"/>
      <c r="E31" s="39"/>
      <c r="F31" s="39"/>
      <c r="G31" s="39"/>
      <c r="H31" s="39"/>
      <c r="I31" s="39"/>
      <c r="J31" s="39"/>
    </row>
    <row r="32" spans="1:28" s="22" customFormat="1" ht="35.25" customHeight="1">
      <c r="B32" s="39"/>
      <c r="C32" s="39"/>
      <c r="D32" s="39"/>
      <c r="E32" s="39"/>
      <c r="F32" s="39"/>
      <c r="G32" s="39"/>
      <c r="H32" s="39"/>
      <c r="I32" s="39"/>
      <c r="J32" s="39"/>
    </row>
    <row r="33" spans="1:12" s="2" customFormat="1" ht="20.25">
      <c r="A33" s="385" t="s">
        <v>441</v>
      </c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58"/>
    </row>
    <row r="34" spans="1:12" s="22" customFormat="1" ht="5.25" customHeight="1">
      <c r="B34" s="39"/>
      <c r="C34" s="39"/>
      <c r="D34" s="39"/>
      <c r="E34" s="39"/>
      <c r="F34" s="39"/>
      <c r="G34" s="39"/>
      <c r="H34" s="39"/>
      <c r="I34" s="39"/>
      <c r="J34" s="39"/>
    </row>
    <row r="35" spans="1:12" s="2" customFormat="1" ht="26.25" customHeight="1">
      <c r="A35" s="31" t="s">
        <v>340</v>
      </c>
      <c r="B35" s="31"/>
      <c r="C35" s="31"/>
      <c r="D35" s="31"/>
      <c r="E35" s="31"/>
      <c r="F35" s="31"/>
      <c r="G35" s="22"/>
      <c r="H35" s="22"/>
      <c r="I35" s="312" t="s">
        <v>104</v>
      </c>
      <c r="J35" s="312"/>
      <c r="K35" s="31"/>
      <c r="L35" s="31"/>
    </row>
    <row r="36" spans="1:12" s="2" customFormat="1" ht="6.75" customHeight="1">
      <c r="A36" s="31"/>
      <c r="B36" s="31"/>
      <c r="C36" s="31"/>
      <c r="D36" s="31"/>
      <c r="E36" s="31"/>
      <c r="F36" s="31"/>
      <c r="G36" s="22"/>
      <c r="H36" s="22"/>
      <c r="I36" s="22"/>
      <c r="J36" s="22"/>
      <c r="K36" s="22"/>
      <c r="L36" s="31"/>
    </row>
    <row r="37" spans="1:12" s="54" customFormat="1" ht="23.25" customHeight="1">
      <c r="A37" s="55" t="s">
        <v>349</v>
      </c>
      <c r="B37" s="31"/>
      <c r="C37" s="31"/>
      <c r="D37" s="31"/>
      <c r="E37" s="31"/>
      <c r="F37" s="53"/>
      <c r="G37" s="53"/>
      <c r="H37" s="53"/>
      <c r="I37" s="53"/>
      <c r="J37" s="53"/>
      <c r="K37" s="53"/>
      <c r="L37" s="53"/>
    </row>
    <row r="38" spans="1:12" s="54" customFormat="1" ht="23.25" customHeight="1">
      <c r="A38" s="53" t="s">
        <v>343</v>
      </c>
      <c r="B38" s="31"/>
      <c r="C38" s="31"/>
      <c r="D38" s="31"/>
      <c r="E38" s="31"/>
      <c r="F38" s="53"/>
      <c r="G38" s="53"/>
      <c r="H38" s="53"/>
      <c r="I38" s="53"/>
      <c r="J38" s="53"/>
      <c r="K38" s="205" t="s">
        <v>181</v>
      </c>
      <c r="L38" s="53"/>
    </row>
    <row r="39" spans="1:12" ht="16.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</row>
    <row r="40" spans="1:12" s="2" customFormat="1" ht="13.5">
      <c r="A40" s="174"/>
      <c r="B40" s="175" t="s">
        <v>442</v>
      </c>
      <c r="C40" s="175"/>
      <c r="D40" s="175"/>
      <c r="E40" s="175"/>
      <c r="F40" s="175"/>
      <c r="G40" s="175"/>
      <c r="H40" s="175"/>
      <c r="I40" s="175"/>
      <c r="J40" s="175"/>
      <c r="K40" s="176"/>
      <c r="L40" s="22"/>
    </row>
    <row r="41" spans="1:12" s="2" customFormat="1" ht="13.5">
      <c r="A41" s="177"/>
      <c r="B41" s="15" t="s">
        <v>24</v>
      </c>
      <c r="C41" s="15"/>
      <c r="D41" s="15"/>
      <c r="E41" s="15"/>
      <c r="F41" s="15"/>
      <c r="G41" s="15"/>
      <c r="H41" s="15"/>
      <c r="I41" s="15"/>
      <c r="J41" s="15"/>
      <c r="K41" s="178"/>
      <c r="L41" s="22"/>
    </row>
    <row r="42" spans="1:12" s="2" customFormat="1" ht="13.5">
      <c r="A42" s="177"/>
      <c r="B42" s="78" t="s">
        <v>457</v>
      </c>
      <c r="C42" s="16"/>
      <c r="D42" s="16"/>
      <c r="E42" s="16"/>
      <c r="F42" s="16"/>
      <c r="G42" s="16"/>
      <c r="H42" s="16"/>
      <c r="I42" s="16"/>
      <c r="J42" s="16"/>
      <c r="K42" s="178"/>
      <c r="L42" s="22"/>
    </row>
    <row r="43" spans="1:12" s="2" customFormat="1" ht="13.5">
      <c r="A43" s="177"/>
      <c r="B43" s="17" t="s">
        <v>25</v>
      </c>
      <c r="C43" s="17"/>
      <c r="D43" s="17"/>
      <c r="E43" s="17"/>
      <c r="F43" s="17"/>
      <c r="G43" s="17"/>
      <c r="H43" s="17"/>
      <c r="I43" s="17"/>
      <c r="J43" s="17"/>
      <c r="K43" s="178"/>
      <c r="L43" s="22"/>
    </row>
    <row r="44" spans="1:12" s="2" customFormat="1" ht="13.5">
      <c r="A44" s="179"/>
      <c r="B44" s="180" t="s">
        <v>458</v>
      </c>
      <c r="C44" s="181"/>
      <c r="D44" s="181"/>
      <c r="E44" s="181"/>
      <c r="F44" s="181"/>
      <c r="G44" s="181"/>
      <c r="H44" s="181"/>
      <c r="I44" s="181"/>
      <c r="J44" s="181"/>
      <c r="K44" s="182"/>
      <c r="L44" s="22"/>
    </row>
    <row r="45" spans="1:12" s="38" customFormat="1"/>
    <row r="46" spans="1:12" s="38" customFormat="1" hidden="1"/>
    <row r="47" spans="1:12" hidden="1"/>
    <row r="48" spans="1:12" hidden="1"/>
    <row r="49" spans="2:5" hidden="1"/>
    <row r="50" spans="2:5" hidden="1">
      <c r="B50" t="s">
        <v>126</v>
      </c>
      <c r="D50" t="s">
        <v>126</v>
      </c>
      <c r="E50" t="s">
        <v>126</v>
      </c>
    </row>
    <row r="51" spans="2:5" hidden="1">
      <c r="B51" t="s">
        <v>140</v>
      </c>
      <c r="D51">
        <v>1</v>
      </c>
      <c r="E51" t="s">
        <v>345</v>
      </c>
    </row>
    <row r="52" spans="2:5" hidden="1">
      <c r="B52" t="s">
        <v>141</v>
      </c>
      <c r="D52">
        <v>2</v>
      </c>
      <c r="E52" t="s">
        <v>136</v>
      </c>
    </row>
    <row r="53" spans="2:5" hidden="1">
      <c r="B53" t="s">
        <v>346</v>
      </c>
      <c r="D53">
        <v>3</v>
      </c>
    </row>
    <row r="54" spans="2:5" hidden="1">
      <c r="D54" t="s">
        <v>347</v>
      </c>
    </row>
    <row r="55" spans="2:5" hidden="1"/>
    <row r="56" spans="2:5" hidden="1"/>
    <row r="57" spans="2:5" hidden="1"/>
    <row r="58" spans="2:5" hidden="1"/>
    <row r="59" spans="2:5" hidden="1"/>
    <row r="60" spans="2:5" hidden="1"/>
    <row r="61" spans="2:5" hidden="1"/>
    <row r="62" spans="2:5" hidden="1"/>
    <row r="63" spans="2:5" hidden="1"/>
    <row r="64" spans="2:5" hidden="1"/>
    <row r="65" hidden="1"/>
    <row r="66" hidden="1"/>
    <row r="67" hidden="1"/>
    <row r="68" hidden="1"/>
    <row r="69" hidden="1"/>
    <row r="70" hidden="1"/>
    <row r="71" hidden="1"/>
    <row r="72" hidden="1"/>
    <row r="73" hidden="1"/>
  </sheetData>
  <sheetProtection sheet="1" selectLockedCells="1"/>
  <customSheetViews>
    <customSheetView guid="{F37920BA-3B01-4D87-85E2-8E20B85AA6D7}" showPageBreaks="1" fitToPage="1" printArea="1" hiddenRows="1" hiddenColumns="1">
      <selection activeCell="G9" sqref="G9:H9"/>
      <pageMargins left="0.7" right="0.7" top="0.75" bottom="0.75" header="0.3" footer="0.3"/>
      <pageSetup paperSize="9" scale="70" fitToHeight="0" orientation="portrait" r:id="rId1"/>
    </customSheetView>
  </customSheetViews>
  <mergeCells count="29">
    <mergeCell ref="C28:D28"/>
    <mergeCell ref="A3:B3"/>
    <mergeCell ref="G21:K21"/>
    <mergeCell ref="G22:K24"/>
    <mergeCell ref="I18:J18"/>
    <mergeCell ref="G7:H7"/>
    <mergeCell ref="E12:J12"/>
    <mergeCell ref="E13:J13"/>
    <mergeCell ref="K13:K14"/>
    <mergeCell ref="E14:J14"/>
    <mergeCell ref="K10:K11"/>
    <mergeCell ref="A22:A24"/>
    <mergeCell ref="D3:F3"/>
    <mergeCell ref="A33:K33"/>
    <mergeCell ref="I35:J35"/>
    <mergeCell ref="A26:A28"/>
    <mergeCell ref="A9:C9"/>
    <mergeCell ref="A10:C10"/>
    <mergeCell ref="A11:C11"/>
    <mergeCell ref="A12:C14"/>
    <mergeCell ref="B25:D25"/>
    <mergeCell ref="B21:D21"/>
    <mergeCell ref="C22:D22"/>
    <mergeCell ref="C23:D23"/>
    <mergeCell ref="C24:D24"/>
    <mergeCell ref="G25:K25"/>
    <mergeCell ref="C26:D26"/>
    <mergeCell ref="G26:K28"/>
    <mergeCell ref="C27:D27"/>
  </mergeCells>
  <phoneticPr fontId="15"/>
  <conditionalFormatting sqref="C22:D24">
    <cfRule type="expression" dxfId="83" priority="2">
      <formula>$O22=1</formula>
    </cfRule>
  </conditionalFormatting>
  <conditionalFormatting sqref="C26:D28">
    <cfRule type="expression" dxfId="82" priority="1">
      <formula>$O26=1</formula>
    </cfRule>
  </conditionalFormatting>
  <dataValidations count="5">
    <dataValidation imeMode="on" allowBlank="1" showInputMessage="1" showErrorMessage="1" sqref="E13:J14 G22:K24 G26:K28"/>
    <dataValidation type="date" imeMode="off" allowBlank="1" showInputMessage="1" showErrorMessage="1" error="2022/6/1~2023/2/26の間で入力してください。" sqref="C22:D24 C26:D28">
      <formula1>44713</formula1>
      <formula2>44985</formula2>
    </dataValidation>
    <dataValidation type="list" allowBlank="1" showInputMessage="1" showErrorMessage="1" sqref="D10:J10">
      <formula1>$D$51:$D$53</formula1>
    </dataValidation>
    <dataValidation type="list" allowBlank="1" showInputMessage="1" showErrorMessage="1" sqref="D11:J11">
      <formula1>$E$51:$E$52</formula1>
    </dataValidation>
    <dataValidation type="list" allowBlank="1" showInputMessage="1" showErrorMessage="1" sqref="F22:F24 F26:F28">
      <formula1>$B$51:$B$53</formula1>
    </dataValidation>
  </dataValidations>
  <hyperlinks>
    <hyperlink ref="K38" location="にこサポ!T4" display="ジャンプ"/>
  </hyperlinks>
  <pageMargins left="0.7" right="0.7" top="0.75" bottom="0.75" header="0.3" footer="0.3"/>
  <pageSetup paperSize="9" scale="70" fitToHeight="0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'1ページ'!$I$43:$I$45</xm:f>
          </x14:formula1>
          <xm:sqref>G7:H7 I18:J18 I35:J35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T75"/>
  <sheetViews>
    <sheetView zoomScale="60" zoomScaleNormal="60" workbookViewId="0">
      <selection activeCell="I6" sqref="I6:J6"/>
    </sheetView>
  </sheetViews>
  <sheetFormatPr defaultColWidth="0" defaultRowHeight="18.75" zeroHeight="1"/>
  <cols>
    <col min="1" max="1" width="5.625" customWidth="1"/>
    <col min="2" max="2" width="18.125" customWidth="1"/>
    <col min="3" max="3" width="9.625" customWidth="1"/>
    <col min="4" max="5" width="3.125" customWidth="1"/>
    <col min="6" max="15" width="9" customWidth="1"/>
    <col min="16" max="16" width="3.75" customWidth="1"/>
    <col min="17" max="20" width="0" hidden="1" customWidth="1"/>
    <col min="21" max="16384" width="9" hidden="1"/>
  </cols>
  <sheetData>
    <row r="1" spans="1:20" s="2" customFormat="1" ht="18">
      <c r="A1" s="20"/>
      <c r="B1" s="20"/>
      <c r="C1" s="67" t="str">
        <f ca="1">'1ページ'!C1</f>
        <v>令和4年度</v>
      </c>
      <c r="D1" s="20" t="s">
        <v>398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2"/>
      <c r="P1" s="22"/>
    </row>
    <row r="2" spans="1:20" s="2" customFormat="1" ht="13.5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20" s="2" customFormat="1" ht="24.75" customHeight="1">
      <c r="A3" s="556" t="s">
        <v>113</v>
      </c>
      <c r="B3" s="556"/>
      <c r="C3" s="554" t="str">
        <f>'1ページ'!C3</f>
        <v>選択してください。</v>
      </c>
      <c r="D3" s="555"/>
      <c r="E3" s="555"/>
      <c r="F3" s="555"/>
      <c r="G3" s="23"/>
      <c r="H3" s="143"/>
      <c r="I3" s="143"/>
      <c r="J3" s="46"/>
      <c r="K3" s="22"/>
      <c r="L3" s="22"/>
      <c r="M3" s="22"/>
      <c r="N3" s="22"/>
      <c r="O3" s="22"/>
      <c r="P3" s="22"/>
      <c r="Q3" s="142"/>
    </row>
    <row r="4" spans="1:20" s="2" customFormat="1" ht="17.25">
      <c r="A4" s="33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20" s="2" customFormat="1" ht="21">
      <c r="A5" s="34" t="s">
        <v>348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22"/>
      <c r="N5" s="22"/>
      <c r="O5" s="22"/>
      <c r="P5" s="22"/>
    </row>
    <row r="6" spans="1:20" s="2" customFormat="1" ht="26.25" customHeight="1">
      <c r="A6" s="31" t="s">
        <v>419</v>
      </c>
      <c r="B6" s="31"/>
      <c r="C6" s="31"/>
      <c r="D6" s="31"/>
      <c r="E6" s="31"/>
      <c r="F6" s="31"/>
      <c r="I6" s="312" t="s">
        <v>104</v>
      </c>
      <c r="J6" s="312"/>
      <c r="K6" s="141"/>
      <c r="L6" s="141"/>
      <c r="M6" s="141"/>
      <c r="N6" s="22"/>
      <c r="O6" s="22"/>
      <c r="P6" s="22"/>
    </row>
    <row r="7" spans="1:20" s="2" customFormat="1" ht="19.5" customHeight="1">
      <c r="A7" s="40" t="s">
        <v>130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22"/>
      <c r="O7" s="22"/>
      <c r="P7" s="22"/>
    </row>
    <row r="8" spans="1:20" s="2" customFormat="1" ht="19.5" customHeight="1">
      <c r="A8" s="456" t="s">
        <v>418</v>
      </c>
      <c r="B8" s="457"/>
      <c r="C8" s="458" t="s">
        <v>4</v>
      </c>
      <c r="D8" s="459"/>
      <c r="E8" s="458" t="s">
        <v>6</v>
      </c>
      <c r="F8" s="459"/>
      <c r="G8" s="514" t="s">
        <v>453</v>
      </c>
      <c r="H8" s="515"/>
      <c r="I8" s="515"/>
      <c r="J8" s="515"/>
      <c r="K8" s="515"/>
      <c r="L8" s="515"/>
      <c r="M8" s="515"/>
      <c r="N8" s="515"/>
      <c r="O8" s="516"/>
      <c r="P8" s="22"/>
      <c r="R8" s="142"/>
      <c r="S8" s="142"/>
      <c r="T8" s="142"/>
    </row>
    <row r="9" spans="1:20" s="2" customFormat="1" ht="20.25" customHeight="1">
      <c r="A9" s="460"/>
      <c r="B9" s="461"/>
      <c r="C9" s="466" t="s">
        <v>104</v>
      </c>
      <c r="D9" s="467"/>
      <c r="E9" s="466" t="s">
        <v>104</v>
      </c>
      <c r="F9" s="467"/>
      <c r="G9" s="501" t="s">
        <v>234</v>
      </c>
      <c r="H9" s="497"/>
      <c r="I9" s="190" t="s">
        <v>114</v>
      </c>
      <c r="J9" s="501" t="s">
        <v>416</v>
      </c>
      <c r="K9" s="497"/>
      <c r="L9" s="191" t="s">
        <v>114</v>
      </c>
      <c r="M9" s="496" t="s">
        <v>236</v>
      </c>
      <c r="N9" s="497"/>
      <c r="O9" s="191" t="s">
        <v>114</v>
      </c>
      <c r="P9" s="22"/>
      <c r="R9" s="142" t="s">
        <v>455</v>
      </c>
      <c r="S9" s="142"/>
      <c r="T9" s="142"/>
    </row>
    <row r="10" spans="1:20" s="2" customFormat="1" ht="32.25" customHeight="1">
      <c r="A10" s="462"/>
      <c r="B10" s="463"/>
      <c r="C10" s="468"/>
      <c r="D10" s="469"/>
      <c r="E10" s="468"/>
      <c r="F10" s="469"/>
      <c r="G10" s="498"/>
      <c r="H10" s="499"/>
      <c r="I10" s="188" t="str">
        <f>IF(G10="","",G10)</f>
        <v/>
      </c>
      <c r="J10" s="498"/>
      <c r="K10" s="499"/>
      <c r="L10" s="189" t="str">
        <f>IF(J10="","",J10)</f>
        <v/>
      </c>
      <c r="M10" s="500"/>
      <c r="N10" s="499"/>
      <c r="O10" s="189" t="str">
        <f>IF(M10="","",M10)</f>
        <v/>
      </c>
      <c r="P10" s="22"/>
      <c r="R10" s="85" t="str">
        <f>IF(G10="","",IF(G10&lt;作業用シート!$E$29,1,IF(G10&gt;作業用シート!$F$29,1,IF(WEEKDAY(G10)=1,1,IF(WEEKDAY(G10)=7,1,IF(COUNTIF(祝日,G10)=1,1,IF(COUNTIF(指導主事会,G10)=1,1,2)))))))</f>
        <v/>
      </c>
      <c r="S10" s="85" t="str">
        <f>IF(J10="","",IF(J10&lt;作業用シート!$E$29,1,IF(J10&gt;作業用シート!$F$29,1,IF(WEEKDAY(J10)=1,1,IF(WEEKDAY(J10)=7,1,IF(COUNTIF(祝日,J10)=1,1,IF(COUNTIF(指導主事会,J10)=1,1,2)))))))</f>
        <v/>
      </c>
      <c r="T10" s="85" t="str">
        <f>IF(M10="","",IF(M10&lt;作業用シート!$E$29,1,IF(M10&gt;作業用シート!$F$29,1,IF(WEEKDAY(M10)=1,1,IF(WEEKDAY(M10)=7,1,IF(COUNTIF(祝日,M10)=1,1,IF(COUNTIF(指導主事会,M10)=1,1,2)))))))</f>
        <v/>
      </c>
    </row>
    <row r="11" spans="1:20" s="2" customFormat="1" ht="17.25" customHeight="1">
      <c r="A11" s="462"/>
      <c r="B11" s="463"/>
      <c r="C11" s="468"/>
      <c r="D11" s="469"/>
      <c r="E11" s="468"/>
      <c r="F11" s="469"/>
      <c r="G11" s="517" t="s">
        <v>417</v>
      </c>
      <c r="H11" s="518"/>
      <c r="I11" s="518"/>
      <c r="J11" s="518"/>
      <c r="K11" s="518"/>
      <c r="L11" s="518"/>
      <c r="M11" s="518"/>
      <c r="N11" s="518"/>
      <c r="O11" s="519"/>
      <c r="P11" s="22"/>
      <c r="R11" s="142"/>
      <c r="S11" s="142"/>
      <c r="T11" s="142"/>
    </row>
    <row r="12" spans="1:20" s="2" customFormat="1" ht="19.5" customHeight="1">
      <c r="A12" s="462"/>
      <c r="B12" s="463"/>
      <c r="C12" s="468"/>
      <c r="D12" s="469"/>
      <c r="E12" s="468"/>
      <c r="F12" s="469"/>
      <c r="G12" s="523" t="s">
        <v>234</v>
      </c>
      <c r="H12" s="524"/>
      <c r="I12" s="192" t="s">
        <v>114</v>
      </c>
      <c r="J12" s="523" t="s">
        <v>416</v>
      </c>
      <c r="K12" s="524"/>
      <c r="L12" s="193" t="s">
        <v>114</v>
      </c>
      <c r="M12" s="525" t="s">
        <v>236</v>
      </c>
      <c r="N12" s="524"/>
      <c r="O12" s="193" t="s">
        <v>114</v>
      </c>
      <c r="P12" s="22"/>
      <c r="R12" s="142"/>
      <c r="S12" s="142"/>
      <c r="T12" s="142"/>
    </row>
    <row r="13" spans="1:20" s="2" customFormat="1" ht="32.25" customHeight="1" thickBot="1">
      <c r="A13" s="464"/>
      <c r="B13" s="465"/>
      <c r="C13" s="470"/>
      <c r="D13" s="471"/>
      <c r="E13" s="470"/>
      <c r="F13" s="471"/>
      <c r="G13" s="498"/>
      <c r="H13" s="499"/>
      <c r="I13" s="188" t="str">
        <f t="shared" ref="I13" si="0">IF(G13="","",G13)</f>
        <v/>
      </c>
      <c r="J13" s="498"/>
      <c r="K13" s="499"/>
      <c r="L13" s="189" t="str">
        <f t="shared" ref="L13" si="1">IF(J13="","",J13)</f>
        <v/>
      </c>
      <c r="M13" s="500"/>
      <c r="N13" s="499"/>
      <c r="O13" s="189" t="str">
        <f t="shared" ref="O13" si="2">IF(M13="","",M13)</f>
        <v/>
      </c>
      <c r="P13" s="22"/>
      <c r="R13" s="85" t="str">
        <f>IF(G13="","",IF(G13&lt;作業用シート!$E$30,1,IF(G13&gt;作業用シート!$F$30,1,IF(WEEKDAY(G13)=1,1,IF(WEEKDAY(G13)=7,1,IF(COUNTIF(祝日,G13)=1,1,IF(COUNTIF(指導主事会,G13)=1,1,2)))))))</f>
        <v/>
      </c>
      <c r="S13" s="85" t="str">
        <f>IF(J13="","",IF(J13&lt;作業用シート!$E$30,1,IF(J13&gt;作業用シート!$F$30,1,IF(WEEKDAY(J13)=1,1,IF(WEEKDAY(J13)=7,1,IF(COUNTIF(祝日,J13)=1,1,IF(COUNTIF(指導主事会,J13)=1,1,2)))))))</f>
        <v/>
      </c>
      <c r="T13" s="85" t="str">
        <f>IF(M13="","",IF(M13&lt;作業用シート!$E$30,1,IF(M13&gt;作業用シート!$F$30,1,IF(WEEKDAY(M13)=1,1,IF(WEEKDAY(M13)=7,1,IF(COUNTIF(祝日,M13)=1,1,IF(COUNTIF(指導主事会,M13)=1,1,2)))))))</f>
        <v/>
      </c>
    </row>
    <row r="14" spans="1:20" s="2" customFormat="1" ht="19.5" customHeight="1" thickTop="1">
      <c r="A14" s="476" t="s">
        <v>418</v>
      </c>
      <c r="B14" s="477"/>
      <c r="C14" s="478" t="s">
        <v>4</v>
      </c>
      <c r="D14" s="479"/>
      <c r="E14" s="478" t="s">
        <v>6</v>
      </c>
      <c r="F14" s="479"/>
      <c r="G14" s="520" t="s">
        <v>453</v>
      </c>
      <c r="H14" s="521"/>
      <c r="I14" s="521"/>
      <c r="J14" s="521"/>
      <c r="K14" s="521"/>
      <c r="L14" s="521"/>
      <c r="M14" s="521"/>
      <c r="N14" s="521"/>
      <c r="O14" s="522"/>
      <c r="P14" s="22"/>
      <c r="R14" s="142"/>
      <c r="S14" s="142"/>
      <c r="T14" s="142"/>
    </row>
    <row r="15" spans="1:20" s="2" customFormat="1" ht="20.25" customHeight="1">
      <c r="A15" s="460"/>
      <c r="B15" s="461"/>
      <c r="C15" s="466" t="s">
        <v>104</v>
      </c>
      <c r="D15" s="467"/>
      <c r="E15" s="466" t="s">
        <v>104</v>
      </c>
      <c r="F15" s="467"/>
      <c r="G15" s="501" t="s">
        <v>234</v>
      </c>
      <c r="H15" s="502"/>
      <c r="I15" s="190" t="s">
        <v>114</v>
      </c>
      <c r="J15" s="501" t="s">
        <v>416</v>
      </c>
      <c r="K15" s="502"/>
      <c r="L15" s="191" t="s">
        <v>114</v>
      </c>
      <c r="M15" s="496" t="s">
        <v>236</v>
      </c>
      <c r="N15" s="502"/>
      <c r="O15" s="191" t="s">
        <v>114</v>
      </c>
      <c r="P15" s="22"/>
      <c r="R15" s="142"/>
      <c r="S15" s="142"/>
      <c r="T15" s="142"/>
    </row>
    <row r="16" spans="1:20" s="2" customFormat="1" ht="32.25" customHeight="1">
      <c r="A16" s="462"/>
      <c r="B16" s="463"/>
      <c r="C16" s="468"/>
      <c r="D16" s="469"/>
      <c r="E16" s="468"/>
      <c r="F16" s="469"/>
      <c r="G16" s="498"/>
      <c r="H16" s="499"/>
      <c r="I16" s="188" t="str">
        <f>IF(G16="","",G16)</f>
        <v/>
      </c>
      <c r="J16" s="498"/>
      <c r="K16" s="499"/>
      <c r="L16" s="189" t="str">
        <f>IF(J16="","",J16)</f>
        <v/>
      </c>
      <c r="M16" s="500"/>
      <c r="N16" s="499"/>
      <c r="O16" s="189" t="str">
        <f>IF(M16="","",M16)</f>
        <v/>
      </c>
      <c r="P16" s="22"/>
      <c r="R16" s="85" t="str">
        <f>IF(G16="","",IF(G16&lt;作業用シート!$E$29,1,IF(G16&gt;作業用シート!$F$29,1,IF(WEEKDAY(G16)=1,1,IF(WEEKDAY(G16)=7,1,IF(COUNTIF(祝日,G16)=1,1,IF(COUNTIF(指導主事会,G16)=1,1,2)))))))</f>
        <v/>
      </c>
      <c r="S16" s="85" t="str">
        <f>IF(J16="","",IF(J16&lt;作業用シート!$E$29,1,IF(J16&gt;作業用シート!$F$29,1,IF(WEEKDAY(J16)=1,1,IF(WEEKDAY(J16)=7,1,IF(COUNTIF(祝日,J16)=1,1,IF(COUNTIF(指導主事会,J16)=1,1,2)))))))</f>
        <v/>
      </c>
      <c r="T16" s="85" t="str">
        <f>IF(M16="","",IF(M16&lt;作業用シート!$E$29,1,IF(M16&gt;作業用シート!$F$29,1,IF(WEEKDAY(M16)=1,1,IF(WEEKDAY(M16)=7,1,IF(COUNTIF(祝日,M16)=1,1,IF(COUNTIF(指導主事会,M16)=1,1,2)))))))</f>
        <v/>
      </c>
    </row>
    <row r="17" spans="1:20" s="2" customFormat="1" ht="17.25" customHeight="1" thickBot="1">
      <c r="A17" s="462"/>
      <c r="B17" s="463"/>
      <c r="C17" s="468"/>
      <c r="D17" s="469"/>
      <c r="E17" s="468"/>
      <c r="F17" s="469"/>
      <c r="G17" s="503" t="s">
        <v>417</v>
      </c>
      <c r="H17" s="504"/>
      <c r="I17" s="504"/>
      <c r="J17" s="504"/>
      <c r="K17" s="504"/>
      <c r="L17" s="504"/>
      <c r="M17" s="504"/>
      <c r="N17" s="504"/>
      <c r="O17" s="505"/>
      <c r="P17" s="22"/>
      <c r="R17" s="142"/>
      <c r="S17" s="142"/>
      <c r="T17" s="142"/>
    </row>
    <row r="18" spans="1:20" s="2" customFormat="1" ht="19.5" customHeight="1" thickTop="1">
      <c r="A18" s="462"/>
      <c r="B18" s="463"/>
      <c r="C18" s="468"/>
      <c r="D18" s="469"/>
      <c r="E18" s="468"/>
      <c r="F18" s="469"/>
      <c r="G18" s="506" t="s">
        <v>234</v>
      </c>
      <c r="H18" s="507"/>
      <c r="I18" s="184" t="s">
        <v>114</v>
      </c>
      <c r="J18" s="506" t="s">
        <v>416</v>
      </c>
      <c r="K18" s="507"/>
      <c r="L18" s="183" t="s">
        <v>114</v>
      </c>
      <c r="M18" s="508" t="s">
        <v>236</v>
      </c>
      <c r="N18" s="507"/>
      <c r="O18" s="185" t="s">
        <v>114</v>
      </c>
      <c r="P18" s="22"/>
      <c r="R18" s="142"/>
      <c r="S18" s="142"/>
      <c r="T18" s="142"/>
    </row>
    <row r="19" spans="1:20" s="2" customFormat="1" ht="32.25" customHeight="1">
      <c r="A19" s="472"/>
      <c r="B19" s="473"/>
      <c r="C19" s="474"/>
      <c r="D19" s="475"/>
      <c r="E19" s="474"/>
      <c r="F19" s="475"/>
      <c r="G19" s="509"/>
      <c r="H19" s="510"/>
      <c r="I19" s="186" t="str">
        <f t="shared" ref="I19" si="3">IF(G19="","",G19)</f>
        <v/>
      </c>
      <c r="J19" s="509"/>
      <c r="K19" s="510"/>
      <c r="L19" s="187" t="str">
        <f t="shared" ref="L19" si="4">IF(J19="","",J19)</f>
        <v/>
      </c>
      <c r="M19" s="511"/>
      <c r="N19" s="510"/>
      <c r="O19" s="187" t="str">
        <f t="shared" ref="O19" si="5">IF(M19="","",M19)</f>
        <v/>
      </c>
      <c r="P19" s="22"/>
      <c r="R19" s="85" t="str">
        <f>IF(G19="","",IF(G19&lt;作業用シート!$E$30,1,IF(G19&gt;作業用シート!$F$30,1,IF(WEEKDAY(G19)=1,1,IF(WEEKDAY(G19)=7,1,IF(COUNTIF(祝日,G19)=1,1,IF(COUNTIF(指導主事会,G19)=1,1,2)))))))</f>
        <v/>
      </c>
      <c r="S19" s="85" t="str">
        <f>IF(J19="","",IF(J19&lt;作業用シート!$E$30,1,IF(J19&gt;作業用シート!$F$30,1,IF(WEEKDAY(J19)=1,1,IF(WEEKDAY(J19)=7,1,IF(COUNTIF(祝日,J19)=1,1,IF(COUNTIF(指導主事会,J19)=1,1,2)))))))</f>
        <v/>
      </c>
      <c r="T19" s="85" t="str">
        <f>IF(M19="","",IF(M19&lt;作業用シート!$E$30,1,IF(M19&gt;作業用シート!$F$30,1,IF(WEEKDAY(M19)=1,1,IF(WEEKDAY(M19)=7,1,IF(COUNTIF(祝日,M19)=1,1,IF(COUNTIF(指導主事会,M19)=1,1,2)))))))</f>
        <v/>
      </c>
    </row>
    <row r="20" spans="1:20" s="2" customFormat="1" ht="15" customHeight="1">
      <c r="A20" s="512" t="s">
        <v>423</v>
      </c>
      <c r="B20" s="513"/>
      <c r="C20" s="513"/>
      <c r="D20" s="513"/>
      <c r="E20" s="513"/>
      <c r="F20" s="513"/>
      <c r="G20" s="513"/>
      <c r="H20" s="513"/>
      <c r="I20" s="513"/>
      <c r="J20" s="513"/>
      <c r="K20" s="513"/>
      <c r="L20" s="513"/>
      <c r="M20" s="513"/>
      <c r="N20" s="513"/>
      <c r="O20" s="513"/>
      <c r="P20" s="209"/>
      <c r="R20" s="142"/>
      <c r="S20" s="142"/>
      <c r="T20" s="142"/>
    </row>
    <row r="21" spans="1:20" s="2" customFormat="1" ht="15" customHeight="1">
      <c r="A21" s="256"/>
      <c r="B21" s="256"/>
      <c r="C21" s="208"/>
      <c r="D21" s="208"/>
      <c r="E21" s="208"/>
      <c r="F21" s="208"/>
      <c r="G21" s="206"/>
      <c r="H21" s="206"/>
      <c r="I21" s="207"/>
      <c r="J21" s="206"/>
      <c r="K21" s="208"/>
      <c r="L21" s="207"/>
      <c r="M21" s="206"/>
      <c r="N21" s="206"/>
      <c r="O21" s="207"/>
      <c r="P21" s="209"/>
      <c r="R21" s="142"/>
      <c r="S21" s="142"/>
      <c r="T21" s="142"/>
    </row>
    <row r="22" spans="1:20" s="2" customFormat="1" ht="26.25" customHeight="1">
      <c r="A22" s="222" t="s">
        <v>420</v>
      </c>
      <c r="B22" s="222"/>
      <c r="C22" s="222"/>
      <c r="D22" s="222"/>
      <c r="E22" s="222"/>
      <c r="F22" s="222"/>
      <c r="G22" s="222"/>
      <c r="H22" s="222"/>
      <c r="I22" s="312" t="s">
        <v>104</v>
      </c>
      <c r="J22" s="312"/>
      <c r="K22" s="216"/>
      <c r="L22" s="209"/>
      <c r="M22" s="209"/>
      <c r="N22" s="209"/>
      <c r="O22" s="209"/>
      <c r="P22" s="209"/>
      <c r="R22" s="142"/>
      <c r="S22" s="142"/>
      <c r="T22" s="142"/>
    </row>
    <row r="23" spans="1:20" s="2" customFormat="1" ht="19.5" customHeight="1">
      <c r="A23" s="223" t="s">
        <v>454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09"/>
      <c r="O23" s="209"/>
      <c r="P23" s="209"/>
      <c r="R23" s="142"/>
      <c r="S23" s="142"/>
      <c r="T23" s="142"/>
    </row>
    <row r="24" spans="1:20" s="2" customFormat="1" ht="19.5" customHeight="1" thickBot="1">
      <c r="A24" s="539" t="s">
        <v>418</v>
      </c>
      <c r="B24" s="540"/>
      <c r="C24" s="493" t="s">
        <v>4</v>
      </c>
      <c r="D24" s="494"/>
      <c r="E24" s="493" t="s">
        <v>6</v>
      </c>
      <c r="F24" s="494"/>
      <c r="G24" s="495" t="s">
        <v>234</v>
      </c>
      <c r="H24" s="488"/>
      <c r="I24" s="258" t="s">
        <v>114</v>
      </c>
      <c r="J24" s="495" t="s">
        <v>235</v>
      </c>
      <c r="K24" s="488"/>
      <c r="L24" s="259" t="s">
        <v>114</v>
      </c>
      <c r="M24" s="487" t="s">
        <v>236</v>
      </c>
      <c r="N24" s="488"/>
      <c r="O24" s="259" t="s">
        <v>114</v>
      </c>
      <c r="P24" s="209"/>
      <c r="R24" s="142"/>
      <c r="S24" s="142"/>
      <c r="T24" s="142"/>
    </row>
    <row r="25" spans="1:20" s="2" customFormat="1" ht="31.5" customHeight="1" thickTop="1">
      <c r="A25" s="489"/>
      <c r="B25" s="490"/>
      <c r="C25" s="491" t="s">
        <v>104</v>
      </c>
      <c r="D25" s="492"/>
      <c r="E25" s="491" t="s">
        <v>104</v>
      </c>
      <c r="F25" s="492"/>
      <c r="G25" s="536"/>
      <c r="H25" s="537"/>
      <c r="I25" s="260" t="str">
        <f>IF(G25="","",G25)</f>
        <v/>
      </c>
      <c r="J25" s="536"/>
      <c r="K25" s="537"/>
      <c r="L25" s="261" t="str">
        <f>IF(J25="","",J25)</f>
        <v/>
      </c>
      <c r="M25" s="538"/>
      <c r="N25" s="537"/>
      <c r="O25" s="261" t="str">
        <f>IF(M25="","",M25)</f>
        <v/>
      </c>
      <c r="P25" s="209"/>
      <c r="R25" s="85" t="str">
        <f>IF(G25="","",IF(G25&lt;作業用シート!$E$29,1,IF(G25&gt;作業用シート!$F$29,1,IF(WEEKDAY(G25)=1,1,IF(WEEKDAY(G25)=7,1,IF(COUNTIF(祝日,G25)=1,1,IF(COUNTIF(指導主事会,G25)=1,1,2)))))))</f>
        <v/>
      </c>
      <c r="S25" s="85" t="str">
        <f>IF(J25="","",IF(J25&lt;作業用シート!$E$29,1,IF(J25&gt;作業用シート!$F$29,1,IF(WEEKDAY(J25)=1,1,IF(WEEKDAY(J25)=7,1,IF(COUNTIF(祝日,J25)=1,1,IF(COUNTIF(指導主事会,J25)=1,1,2)))))))</f>
        <v/>
      </c>
      <c r="T25" s="85" t="str">
        <f>IF(M25="","",IF(M25&lt;作業用シート!$E$29,1,IF(M25&gt;作業用シート!$F$29,1,IF(WEEKDAY(M25)=1,1,IF(WEEKDAY(M25)=7,1,IF(COUNTIF(祝日,M25)=1,1,IF(COUNTIF(指導主事会,M25)=1,1,2)))))))</f>
        <v/>
      </c>
    </row>
    <row r="26" spans="1:20" s="2" customFormat="1" ht="31.5" customHeight="1">
      <c r="A26" s="482"/>
      <c r="B26" s="483"/>
      <c r="C26" s="484" t="s">
        <v>104</v>
      </c>
      <c r="D26" s="485"/>
      <c r="E26" s="484" t="s">
        <v>104</v>
      </c>
      <c r="F26" s="485"/>
      <c r="G26" s="486"/>
      <c r="H26" s="481"/>
      <c r="I26" s="262" t="str">
        <f t="shared" ref="I26" si="6">IF(G26="","",G26)</f>
        <v/>
      </c>
      <c r="J26" s="486"/>
      <c r="K26" s="481"/>
      <c r="L26" s="263" t="str">
        <f t="shared" ref="L26" si="7">IF(J26="","",J26)</f>
        <v/>
      </c>
      <c r="M26" s="480"/>
      <c r="N26" s="481"/>
      <c r="O26" s="263" t="str">
        <f t="shared" ref="O26" si="8">IF(M26="","",M26)</f>
        <v/>
      </c>
      <c r="P26" s="209"/>
      <c r="R26" s="85" t="str">
        <f>IF(G26="","",IF(G26&lt;作業用シート!$E$29,1,IF(G26&gt;作業用シート!$F$29,1,IF(WEEKDAY(G26)=1,1,IF(WEEKDAY(G26)=7,1,IF(COUNTIF(祝日,G26)=1,1,IF(COUNTIF(指導主事会,G26)=1,1,2)))))))</f>
        <v/>
      </c>
      <c r="S26" s="85" t="str">
        <f>IF(J26="","",IF(J26&lt;作業用シート!$E$29,1,IF(J26&gt;作業用シート!$F$29,1,IF(WEEKDAY(J26)=1,1,IF(WEEKDAY(J26)=7,1,IF(COUNTIF(祝日,J26)=1,1,IF(COUNTIF(指導主事会,J26)=1,1,2)))))))</f>
        <v/>
      </c>
      <c r="T26" s="85" t="str">
        <f>IF(M26="","",IF(M26&lt;作業用シート!$E$29,1,IF(M26&gt;作業用シート!$F$29,1,IF(WEEKDAY(M26)=1,1,IF(WEEKDAY(M26)=7,1,IF(COUNTIF(祝日,M26)=1,1,IF(COUNTIF(指導主事会,M26)=1,1,2)))))))</f>
        <v/>
      </c>
    </row>
    <row r="27" spans="1:20" s="2" customFormat="1" ht="15" customHeight="1">
      <c r="A27" s="512" t="s">
        <v>425</v>
      </c>
      <c r="B27" s="513"/>
      <c r="C27" s="513"/>
      <c r="D27" s="513"/>
      <c r="E27" s="513"/>
      <c r="F27" s="513"/>
      <c r="G27" s="513"/>
      <c r="H27" s="513"/>
      <c r="I27" s="513"/>
      <c r="J27" s="513"/>
      <c r="K27" s="513"/>
      <c r="L27" s="513"/>
      <c r="M27" s="513"/>
      <c r="N27" s="513"/>
      <c r="O27" s="513"/>
      <c r="P27" s="209"/>
      <c r="R27" s="142"/>
      <c r="S27" s="142"/>
      <c r="T27" s="142"/>
    </row>
    <row r="28" spans="1:20" s="2" customFormat="1" ht="15" customHeight="1">
      <c r="A28" s="256"/>
      <c r="B28" s="256"/>
      <c r="C28" s="208"/>
      <c r="D28" s="208"/>
      <c r="E28" s="208"/>
      <c r="F28" s="208"/>
      <c r="G28" s="206"/>
      <c r="H28" s="206"/>
      <c r="I28" s="207"/>
      <c r="J28" s="206"/>
      <c r="K28" s="208"/>
      <c r="L28" s="207"/>
      <c r="M28" s="206"/>
      <c r="N28" s="206"/>
      <c r="O28" s="207"/>
      <c r="P28" s="209"/>
      <c r="R28" s="142"/>
      <c r="S28" s="142"/>
      <c r="T28" s="142"/>
    </row>
    <row r="29" spans="1:20" s="2" customFormat="1" ht="26.25" customHeight="1">
      <c r="A29" s="222" t="s">
        <v>422</v>
      </c>
      <c r="B29" s="222"/>
      <c r="C29" s="222"/>
      <c r="D29" s="222"/>
      <c r="E29" s="222"/>
      <c r="F29" s="222"/>
      <c r="G29" s="222"/>
      <c r="H29" s="222"/>
      <c r="I29" s="222"/>
      <c r="J29" s="312" t="s">
        <v>436</v>
      </c>
      <c r="K29" s="312"/>
      <c r="L29" s="209"/>
      <c r="M29" s="209"/>
      <c r="N29" s="209"/>
      <c r="O29" s="209"/>
      <c r="P29" s="209"/>
      <c r="R29" s="142"/>
      <c r="S29" s="142"/>
      <c r="T29" s="142"/>
    </row>
    <row r="30" spans="1:20" s="2" customFormat="1" ht="19.5" customHeight="1">
      <c r="A30" s="223" t="s">
        <v>119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09"/>
      <c r="O30" s="209"/>
      <c r="P30" s="209"/>
      <c r="R30" s="142"/>
      <c r="S30" s="142"/>
      <c r="T30" s="142"/>
    </row>
    <row r="31" spans="1:20" s="2" customFormat="1" ht="28.5" customHeight="1" thickBot="1">
      <c r="A31" s="539" t="s">
        <v>418</v>
      </c>
      <c r="B31" s="540"/>
      <c r="C31" s="493" t="s">
        <v>4</v>
      </c>
      <c r="D31" s="494"/>
      <c r="E31" s="493" t="s">
        <v>6</v>
      </c>
      <c r="F31" s="494"/>
      <c r="G31" s="495" t="s">
        <v>234</v>
      </c>
      <c r="H31" s="488"/>
      <c r="I31" s="258" t="s">
        <v>114</v>
      </c>
      <c r="J31" s="495" t="s">
        <v>235</v>
      </c>
      <c r="K31" s="488"/>
      <c r="L31" s="259" t="s">
        <v>114</v>
      </c>
      <c r="M31" s="487" t="s">
        <v>236</v>
      </c>
      <c r="N31" s="488"/>
      <c r="O31" s="259" t="s">
        <v>114</v>
      </c>
      <c r="P31" s="209"/>
      <c r="R31" s="142"/>
      <c r="S31" s="142"/>
      <c r="T31" s="142"/>
    </row>
    <row r="32" spans="1:20" s="2" customFormat="1" ht="31.5" customHeight="1" thickTop="1">
      <c r="A32" s="489"/>
      <c r="B32" s="490"/>
      <c r="C32" s="491" t="s">
        <v>104</v>
      </c>
      <c r="D32" s="492"/>
      <c r="E32" s="491" t="s">
        <v>104</v>
      </c>
      <c r="F32" s="492"/>
      <c r="G32" s="536"/>
      <c r="H32" s="545"/>
      <c r="I32" s="260" t="str">
        <f>IF(G32="","",G32)</f>
        <v/>
      </c>
      <c r="J32" s="536"/>
      <c r="K32" s="545"/>
      <c r="L32" s="261" t="str">
        <f>IF(J32="","",J32)</f>
        <v/>
      </c>
      <c r="M32" s="538"/>
      <c r="N32" s="545"/>
      <c r="O32" s="261" t="str">
        <f>IF(M32="","",M32)</f>
        <v/>
      </c>
      <c r="P32" s="209"/>
      <c r="R32" s="85" t="str">
        <f>IF(G32="","",IF(G32&lt;作業用シート!$E$31,1,IF(G32&gt;作業用シート!$F$31,1,IF(WEEKDAY(G32)=1,1,IF(WEEKDAY(G32)=7,1,IF(COUNTIF(祝日,G32)=1,1,IF(COUNTIF(指導主事会,G32)=1,1,2)))))))</f>
        <v/>
      </c>
      <c r="S32" s="85" t="str">
        <f>IF(J32="","",IF(J32&lt;作業用シート!$E$31,1,IF(J32&gt;作業用シート!$F$31,1,IF(WEEKDAY(J32)=1,1,IF(WEEKDAY(J32)=7,1,IF(COUNTIF(祝日,J32)=1,1,IF(COUNTIF(指導主事会,J32)=1,1,2)))))))</f>
        <v/>
      </c>
      <c r="T32" s="85" t="str">
        <f>IF(M32="","",IF(M32&lt;作業用シート!$E$31,1,IF(M32&gt;作業用シート!$F$31,1,IF(WEEKDAY(M32)=1,1,IF(WEEKDAY(M32)=7,1,IF(COUNTIF(祝日,M32)=1,1,IF(COUNTIF(指導主事会,M32)=1,1,2)))))))</f>
        <v/>
      </c>
    </row>
    <row r="33" spans="1:20" s="2" customFormat="1" ht="31.5" customHeight="1">
      <c r="A33" s="530"/>
      <c r="B33" s="531"/>
      <c r="C33" s="532" t="s">
        <v>104</v>
      </c>
      <c r="D33" s="533"/>
      <c r="E33" s="532" t="s">
        <v>104</v>
      </c>
      <c r="F33" s="533"/>
      <c r="G33" s="534"/>
      <c r="H33" s="535"/>
      <c r="I33" s="264" t="str">
        <f t="shared" ref="I33:I35" si="9">IF(G33="","",G33)</f>
        <v/>
      </c>
      <c r="J33" s="534"/>
      <c r="K33" s="535"/>
      <c r="L33" s="265" t="str">
        <f t="shared" ref="L33:L35" si="10">IF(J33="","",J33)</f>
        <v/>
      </c>
      <c r="M33" s="541"/>
      <c r="N33" s="535"/>
      <c r="O33" s="265" t="str">
        <f t="shared" ref="O33:O35" si="11">IF(M33="","",M33)</f>
        <v/>
      </c>
      <c r="P33" s="209"/>
      <c r="R33" s="85" t="str">
        <f>IF(G33="","",IF(G33&lt;作業用シート!$E$31,1,IF(G33&gt;作業用シート!$F$31,1,IF(WEEKDAY(G33)=1,1,IF(WEEKDAY(G33)=7,1,IF(COUNTIF(祝日,G33)=1,1,IF(COUNTIF(指導主事会,G33)=1,1,2)))))))</f>
        <v/>
      </c>
      <c r="S33" s="85" t="str">
        <f>IF(J33="","",IF(J33&lt;作業用シート!$E$31,1,IF(J33&gt;作業用シート!$F$31,1,IF(WEEKDAY(J33)=1,1,IF(WEEKDAY(J33)=7,1,IF(COUNTIF(祝日,J33)=1,1,IF(COUNTIF(指導主事会,J33)=1,1,2)))))))</f>
        <v/>
      </c>
      <c r="T33" s="85" t="str">
        <f>IF(M33="","",IF(M33&lt;作業用シート!$E$31,1,IF(M33&gt;作業用シート!$F$31,1,IF(WEEKDAY(M33)=1,1,IF(WEEKDAY(M33)=7,1,IF(COUNTIF(祝日,M33)=1,1,IF(COUNTIF(指導主事会,M33)=1,1,2)))))))</f>
        <v/>
      </c>
    </row>
    <row r="34" spans="1:20" s="2" customFormat="1" ht="31.5" customHeight="1">
      <c r="A34" s="530"/>
      <c r="B34" s="531"/>
      <c r="C34" s="532" t="s">
        <v>104</v>
      </c>
      <c r="D34" s="533"/>
      <c r="E34" s="532" t="s">
        <v>104</v>
      </c>
      <c r="F34" s="533"/>
      <c r="G34" s="534"/>
      <c r="H34" s="535"/>
      <c r="I34" s="264" t="str">
        <f t="shared" si="9"/>
        <v/>
      </c>
      <c r="J34" s="534"/>
      <c r="K34" s="535"/>
      <c r="L34" s="265" t="str">
        <f t="shared" si="10"/>
        <v/>
      </c>
      <c r="M34" s="541"/>
      <c r="N34" s="535"/>
      <c r="O34" s="265" t="str">
        <f t="shared" si="11"/>
        <v/>
      </c>
      <c r="P34" s="209"/>
      <c r="R34" s="85" t="str">
        <f>IF(G34="","",IF(G34&lt;作業用シート!$E$31,1,IF(G34&gt;作業用シート!$F$31,1,IF(WEEKDAY(G34)=1,1,IF(WEEKDAY(G34)=7,1,IF(COUNTIF(祝日,G34)=1,1,IF(COUNTIF(指導主事会,G34)=1,1,2)))))))</f>
        <v/>
      </c>
      <c r="S34" s="85" t="str">
        <f>IF(J34="","",IF(J34&lt;作業用シート!$E$31,1,IF(J34&gt;作業用シート!$F$31,1,IF(WEEKDAY(J34)=1,1,IF(WEEKDAY(J34)=7,1,IF(COUNTIF(祝日,J34)=1,1,IF(COUNTIF(指導主事会,J34)=1,1,2)))))))</f>
        <v/>
      </c>
      <c r="T34" s="85" t="str">
        <f>IF(M34="","",IF(M34&lt;作業用シート!$E$31,1,IF(M34&gt;作業用シート!$F$31,1,IF(WEEKDAY(M34)=1,1,IF(WEEKDAY(M34)=7,1,IF(COUNTIF(祝日,M34)=1,1,IF(COUNTIF(指導主事会,M34)=1,1,2)))))))</f>
        <v/>
      </c>
    </row>
    <row r="35" spans="1:20" s="2" customFormat="1" ht="31.5" customHeight="1">
      <c r="A35" s="548"/>
      <c r="B35" s="548"/>
      <c r="C35" s="526" t="s">
        <v>104</v>
      </c>
      <c r="D35" s="526"/>
      <c r="E35" s="526" t="s">
        <v>104</v>
      </c>
      <c r="F35" s="526"/>
      <c r="G35" s="527"/>
      <c r="H35" s="528"/>
      <c r="I35" s="266" t="str">
        <f t="shared" si="9"/>
        <v/>
      </c>
      <c r="J35" s="527"/>
      <c r="K35" s="528"/>
      <c r="L35" s="267" t="str">
        <f t="shared" si="10"/>
        <v/>
      </c>
      <c r="M35" s="529"/>
      <c r="N35" s="528"/>
      <c r="O35" s="267" t="str">
        <f t="shared" si="11"/>
        <v/>
      </c>
      <c r="P35" s="209"/>
      <c r="R35" s="85" t="str">
        <f>IF(G35="","",IF(G35&lt;作業用シート!$E$31,1,IF(G35&gt;作業用シート!$F$31,1,IF(WEEKDAY(G35)=1,1,IF(WEEKDAY(G35)=7,1,IF(COUNTIF(祝日,G35)=1,1,IF(COUNTIF(指導主事会,G35)=1,1,2)))))))</f>
        <v/>
      </c>
      <c r="S35" s="85" t="str">
        <f>IF(J35="","",IF(J35&lt;作業用シート!$E$31,1,IF(J35&gt;作業用シート!$F$31,1,IF(WEEKDAY(J35)=1,1,IF(WEEKDAY(J35)=7,1,IF(COUNTIF(祝日,J35)=1,1,IF(COUNTIF(指導主事会,J35)=1,1,2)))))))</f>
        <v/>
      </c>
      <c r="T35" s="85" t="str">
        <f>IF(M35="","",IF(M35&lt;作業用シート!$E$31,1,IF(M35&gt;作業用シート!$F$31,1,IF(WEEKDAY(M35)=1,1,IF(WEEKDAY(M35)=7,1,IF(COUNTIF(祝日,M35)=1,1,IF(COUNTIF(指導主事会,M35)=1,1,2)))))))</f>
        <v/>
      </c>
    </row>
    <row r="36" spans="1:20" s="2" customFormat="1" ht="13.5">
      <c r="A36" s="512" t="s">
        <v>424</v>
      </c>
      <c r="B36" s="513"/>
      <c r="C36" s="513"/>
      <c r="D36" s="513"/>
      <c r="E36" s="513"/>
      <c r="F36" s="513"/>
      <c r="G36" s="513"/>
      <c r="H36" s="513"/>
      <c r="I36" s="513"/>
      <c r="J36" s="513"/>
      <c r="K36" s="513"/>
      <c r="L36" s="513"/>
      <c r="M36" s="513"/>
      <c r="N36" s="513"/>
      <c r="O36" s="513"/>
      <c r="P36" s="209"/>
    </row>
    <row r="37" spans="1:20" s="2" customFormat="1" ht="13.5">
      <c r="A37" s="217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</row>
    <row r="38" spans="1:20" s="2" customFormat="1" ht="26.25" customHeight="1">
      <c r="A38" s="268" t="s">
        <v>421</v>
      </c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312" t="s">
        <v>436</v>
      </c>
      <c r="M38" s="312"/>
      <c r="N38" s="268"/>
      <c r="O38" s="209"/>
      <c r="P38" s="209"/>
    </row>
    <row r="39" spans="1:20" s="2" customFormat="1" ht="24.75" customHeight="1">
      <c r="A39" s="223" t="s">
        <v>119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09"/>
      <c r="O39" s="209"/>
      <c r="P39" s="209"/>
    </row>
    <row r="40" spans="1:20" s="2" customFormat="1" ht="28.5" customHeight="1" thickBot="1">
      <c r="A40" s="547" t="s">
        <v>418</v>
      </c>
      <c r="B40" s="547"/>
      <c r="C40" s="553" t="s">
        <v>4</v>
      </c>
      <c r="D40" s="553"/>
      <c r="E40" s="553" t="s">
        <v>6</v>
      </c>
      <c r="F40" s="553"/>
      <c r="G40" s="552" t="s">
        <v>234</v>
      </c>
      <c r="H40" s="549"/>
      <c r="I40" s="258" t="s">
        <v>114</v>
      </c>
      <c r="J40" s="552" t="s">
        <v>235</v>
      </c>
      <c r="K40" s="549"/>
      <c r="L40" s="259" t="s">
        <v>114</v>
      </c>
      <c r="M40" s="488" t="s">
        <v>236</v>
      </c>
      <c r="N40" s="549"/>
      <c r="O40" s="259" t="s">
        <v>114</v>
      </c>
      <c r="P40" s="209"/>
    </row>
    <row r="41" spans="1:20" s="2" customFormat="1" ht="31.5" customHeight="1" thickTop="1">
      <c r="A41" s="546"/>
      <c r="B41" s="546"/>
      <c r="C41" s="550" t="s">
        <v>104</v>
      </c>
      <c r="D41" s="550"/>
      <c r="E41" s="551" t="s">
        <v>104</v>
      </c>
      <c r="F41" s="551"/>
      <c r="G41" s="536"/>
      <c r="H41" s="545"/>
      <c r="I41" s="260" t="str">
        <f>IF(G41="","",G41)</f>
        <v/>
      </c>
      <c r="J41" s="536"/>
      <c r="K41" s="545"/>
      <c r="L41" s="261" t="str">
        <f>IF(J41="","",J41)</f>
        <v/>
      </c>
      <c r="M41" s="538"/>
      <c r="N41" s="545"/>
      <c r="O41" s="261" t="str">
        <f>IF(M41="","",M41)</f>
        <v/>
      </c>
      <c r="P41" s="209"/>
      <c r="R41" s="85" t="str">
        <f>IF(G41="","",IF(G41&lt;作業用シート!$E$31,1,IF(G41&gt;作業用シート!$F$31,1,IF(WEEKDAY(G41)=1,1,IF(WEEKDAY(G41)=7,1,IF(COUNTIF(祝日,G41)=1,1,IF(COUNTIF(指導主事会,G41)=1,1,2)))))))</f>
        <v/>
      </c>
      <c r="S41" s="85" t="str">
        <f>IF(J41="","",IF(J41&lt;作業用シート!$E$31,1,IF(J41&gt;作業用シート!$F$31,1,IF(WEEKDAY(J41)=1,1,IF(WEEKDAY(J41)=7,1,IF(COUNTIF(祝日,J41)=1,1,IF(COUNTIF(指導主事会,J41)=1,1,2)))))))</f>
        <v/>
      </c>
      <c r="T41" s="85" t="str">
        <f>IF(M41="","",IF(M41&lt;作業用シート!$E$31,1,IF(M41&gt;作業用シート!$F$31,1,IF(WEEKDAY(M41)=1,1,IF(WEEKDAY(M41)=7,1,IF(COUNTIF(祝日,M41)=1,1,IF(COUNTIF(指導主事会,M41)=1,1,2)))))))</f>
        <v/>
      </c>
    </row>
    <row r="42" spans="1:20" s="2" customFormat="1" ht="31.5" customHeight="1">
      <c r="A42" s="542"/>
      <c r="B42" s="542"/>
      <c r="C42" s="543" t="s">
        <v>104</v>
      </c>
      <c r="D42" s="543"/>
      <c r="E42" s="544" t="s">
        <v>104</v>
      </c>
      <c r="F42" s="544"/>
      <c r="G42" s="534"/>
      <c r="H42" s="535"/>
      <c r="I42" s="264" t="str">
        <f>IF(G42="","",G42)</f>
        <v/>
      </c>
      <c r="J42" s="534"/>
      <c r="K42" s="535"/>
      <c r="L42" s="265" t="str">
        <f>IF(J42="","",J42)</f>
        <v/>
      </c>
      <c r="M42" s="541"/>
      <c r="N42" s="535"/>
      <c r="O42" s="265" t="str">
        <f>IF(M42="","",M42)</f>
        <v/>
      </c>
      <c r="P42" s="209"/>
      <c r="R42" s="85" t="str">
        <f>IF(G42="","",IF(G42&lt;作業用シート!$E$31,1,IF(G42&gt;作業用シート!$F$31,1,IF(WEEKDAY(G42)=1,1,IF(WEEKDAY(G42)=7,1,IF(COUNTIF(祝日,G42)=1,1,IF(COUNTIF(指導主事会,G42)=1,1,2)))))))</f>
        <v/>
      </c>
      <c r="S42" s="85" t="str">
        <f>IF(J42="","",IF(J42&lt;作業用シート!$E$31,1,IF(J42&gt;作業用シート!$F$31,1,IF(WEEKDAY(J42)=1,1,IF(WEEKDAY(J42)=7,1,IF(COUNTIF(祝日,J42)=1,1,IF(COUNTIF(指導主事会,J42)=1,1,2)))))))</f>
        <v/>
      </c>
      <c r="T42" s="85" t="str">
        <f>IF(M42="","",IF(M42&lt;作業用シート!$E$31,1,IF(M42&gt;作業用シート!$F$31,1,IF(WEEKDAY(M42)=1,1,IF(WEEKDAY(M42)=7,1,IF(COUNTIF(祝日,M42)=1,1,IF(COUNTIF(指導主事会,M42)=1,1,2)))))))</f>
        <v/>
      </c>
    </row>
    <row r="43" spans="1:20" s="2" customFormat="1" ht="31.5" customHeight="1">
      <c r="A43" s="542"/>
      <c r="B43" s="542"/>
      <c r="C43" s="543" t="s">
        <v>104</v>
      </c>
      <c r="D43" s="543"/>
      <c r="E43" s="544" t="s">
        <v>104</v>
      </c>
      <c r="F43" s="544"/>
      <c r="G43" s="534"/>
      <c r="H43" s="535"/>
      <c r="I43" s="264" t="str">
        <f>IF(G43="","",G43)</f>
        <v/>
      </c>
      <c r="J43" s="534"/>
      <c r="K43" s="535"/>
      <c r="L43" s="265" t="str">
        <f>IF(J43="","",J43)</f>
        <v/>
      </c>
      <c r="M43" s="541"/>
      <c r="N43" s="535"/>
      <c r="O43" s="265" t="str">
        <f>IF(M43="","",M43)</f>
        <v/>
      </c>
      <c r="P43" s="209"/>
      <c r="R43" s="85" t="str">
        <f>IF(G43="","",IF(G43&lt;作業用シート!$E$31,1,IF(G43&gt;作業用シート!$F$31,1,IF(WEEKDAY(G43)=1,1,IF(WEEKDAY(G43)=7,1,IF(COUNTIF(祝日,G43)=1,1,IF(COUNTIF(指導主事会,G43)=1,1,2)))))))</f>
        <v/>
      </c>
      <c r="S43" s="85" t="str">
        <f>IF(J43="","",IF(J43&lt;作業用シート!$E$31,1,IF(J43&gt;作業用シート!$F$31,1,IF(WEEKDAY(J43)=1,1,IF(WEEKDAY(J43)=7,1,IF(COUNTIF(祝日,J43)=1,1,IF(COUNTIF(指導主事会,J43)=1,1,2)))))))</f>
        <v/>
      </c>
      <c r="T43" s="85" t="str">
        <f>IF(M43="","",IF(M43&lt;作業用シート!$E$31,1,IF(M43&gt;作業用シート!$F$31,1,IF(WEEKDAY(M43)=1,1,IF(WEEKDAY(M43)=7,1,IF(COUNTIF(祝日,M43)=1,1,IF(COUNTIF(指導主事会,M43)=1,1,2)))))))</f>
        <v/>
      </c>
    </row>
    <row r="44" spans="1:20" s="2" customFormat="1" ht="31.5" customHeight="1">
      <c r="A44" s="548"/>
      <c r="B44" s="548"/>
      <c r="C44" s="526" t="s">
        <v>104</v>
      </c>
      <c r="D44" s="526"/>
      <c r="E44" s="526" t="s">
        <v>104</v>
      </c>
      <c r="F44" s="526"/>
      <c r="G44" s="527"/>
      <c r="H44" s="528"/>
      <c r="I44" s="266" t="str">
        <f>IF(G44="","",G44)</f>
        <v/>
      </c>
      <c r="J44" s="527"/>
      <c r="K44" s="528"/>
      <c r="L44" s="267" t="str">
        <f>IF(J44="","",J44)</f>
        <v/>
      </c>
      <c r="M44" s="529"/>
      <c r="N44" s="528"/>
      <c r="O44" s="267" t="str">
        <f>IF(M44="","",M44)</f>
        <v/>
      </c>
      <c r="P44" s="209"/>
      <c r="R44" s="85" t="str">
        <f>IF(G44="","",IF(G44&lt;作業用シート!$E$31,1,IF(G44&gt;作業用シート!$F$31,1,IF(WEEKDAY(G44)=1,1,IF(WEEKDAY(G44)=7,1,IF(COUNTIF(祝日,G44)=1,1,IF(COUNTIF(指導主事会,G44)=1,1,2)))))))</f>
        <v/>
      </c>
      <c r="S44" s="85" t="str">
        <f>IF(J44="","",IF(J44&lt;作業用シート!$E$31,1,IF(J44&gt;作業用シート!$F$31,1,IF(WEEKDAY(J44)=1,1,IF(WEEKDAY(J44)=7,1,IF(COUNTIF(祝日,J44)=1,1,IF(COUNTIF(指導主事会,J44)=1,1,2)))))))</f>
        <v/>
      </c>
      <c r="T44" s="85" t="str">
        <f>IF(M44="","",IF(M44&lt;作業用シート!$E$31,1,IF(M44&gt;作業用シート!$F$31,1,IF(WEEKDAY(M44)=1,1,IF(WEEKDAY(M44)=7,1,IF(COUNTIF(祝日,M44)=1,1,IF(COUNTIF(指導主事会,M44)=1,1,2)))))))</f>
        <v/>
      </c>
    </row>
    <row r="45" spans="1:20" s="2" customFormat="1" ht="13.5">
      <c r="A45" s="512" t="s">
        <v>424</v>
      </c>
      <c r="B45" s="513"/>
      <c r="C45" s="513"/>
      <c r="D45" s="513"/>
      <c r="E45" s="513"/>
      <c r="F45" s="513"/>
      <c r="G45" s="513"/>
      <c r="H45" s="513"/>
      <c r="I45" s="513"/>
      <c r="J45" s="513"/>
      <c r="K45" s="513"/>
      <c r="L45" s="513"/>
      <c r="M45" s="513"/>
      <c r="N45" s="513"/>
      <c r="O45" s="513"/>
      <c r="P45" s="209"/>
    </row>
    <row r="46" spans="1:20" s="2" customFormat="1" ht="13.5">
      <c r="A46" s="217"/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</row>
    <row r="47" spans="1:20" s="14" customFormat="1" ht="17.25" customHeight="1">
      <c r="A47" s="447" t="s">
        <v>461</v>
      </c>
      <c r="B47" s="448"/>
      <c r="C47" s="448"/>
      <c r="D47" s="448"/>
      <c r="E47" s="448"/>
      <c r="F47" s="448"/>
      <c r="G47" s="448"/>
      <c r="H47" s="448"/>
      <c r="I47" s="448"/>
      <c r="J47" s="448"/>
      <c r="K47" s="448"/>
      <c r="L47" s="448"/>
      <c r="M47" s="448"/>
      <c r="N47" s="448"/>
      <c r="O47" s="449"/>
      <c r="P47" s="269"/>
    </row>
    <row r="48" spans="1:20" s="14" customFormat="1" ht="17.25" customHeight="1">
      <c r="A48" s="450"/>
      <c r="B48" s="451"/>
      <c r="C48" s="451"/>
      <c r="D48" s="451"/>
      <c r="E48" s="451"/>
      <c r="F48" s="451"/>
      <c r="G48" s="451"/>
      <c r="H48" s="451"/>
      <c r="I48" s="451"/>
      <c r="J48" s="451"/>
      <c r="K48" s="451"/>
      <c r="L48" s="451"/>
      <c r="M48" s="451"/>
      <c r="N48" s="451"/>
      <c r="O48" s="452"/>
      <c r="P48" s="269"/>
    </row>
    <row r="49" spans="1:16" s="14" customFormat="1" ht="19.5" customHeight="1">
      <c r="A49" s="453"/>
      <c r="B49" s="454"/>
      <c r="C49" s="454"/>
      <c r="D49" s="454"/>
      <c r="E49" s="454"/>
      <c r="F49" s="454"/>
      <c r="G49" s="454"/>
      <c r="H49" s="454"/>
      <c r="I49" s="454"/>
      <c r="J49" s="454"/>
      <c r="K49" s="454"/>
      <c r="L49" s="454"/>
      <c r="M49" s="454"/>
      <c r="N49" s="454"/>
      <c r="O49" s="455"/>
      <c r="P49" s="269"/>
    </row>
    <row r="50" spans="1:16">
      <c r="A50" s="226"/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</row>
    <row r="51" spans="1:16" hidden="1"/>
    <row r="52" spans="1:16" hidden="1">
      <c r="A52" s="194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6"/>
      <c r="N52" s="196"/>
    </row>
    <row r="53" spans="1:16" hidden="1">
      <c r="A53" s="197"/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</row>
    <row r="54" spans="1:16" hidden="1"/>
    <row r="55" spans="1:16" hidden="1"/>
    <row r="56" spans="1:16" hidden="1"/>
    <row r="57" spans="1:16" hidden="1">
      <c r="A57" t="s">
        <v>104</v>
      </c>
      <c r="F57" s="2" t="s">
        <v>104</v>
      </c>
      <c r="H57" s="2" t="s">
        <v>104</v>
      </c>
    </row>
    <row r="58" spans="1:16" hidden="1">
      <c r="A58" t="s">
        <v>128</v>
      </c>
      <c r="F58" s="2" t="s">
        <v>211</v>
      </c>
      <c r="H58" t="s">
        <v>227</v>
      </c>
    </row>
    <row r="59" spans="1:16" hidden="1">
      <c r="A59" t="s">
        <v>129</v>
      </c>
      <c r="F59" s="2" t="s">
        <v>212</v>
      </c>
      <c r="H59" t="s">
        <v>228</v>
      </c>
    </row>
    <row r="60" spans="1:16" hidden="1">
      <c r="F60" s="2" t="s">
        <v>213</v>
      </c>
      <c r="H60" t="s">
        <v>229</v>
      </c>
    </row>
    <row r="61" spans="1:16" hidden="1">
      <c r="A61" t="s">
        <v>412</v>
      </c>
      <c r="F61" s="2" t="s">
        <v>214</v>
      </c>
      <c r="H61" t="s">
        <v>230</v>
      </c>
    </row>
    <row r="62" spans="1:16" hidden="1">
      <c r="A62" t="s">
        <v>413</v>
      </c>
      <c r="F62" s="2" t="s">
        <v>216</v>
      </c>
      <c r="H62" t="s">
        <v>231</v>
      </c>
    </row>
    <row r="63" spans="1:16" hidden="1">
      <c r="A63" t="s">
        <v>414</v>
      </c>
      <c r="F63" s="2" t="s">
        <v>215</v>
      </c>
      <c r="H63" t="s">
        <v>232</v>
      </c>
    </row>
    <row r="64" spans="1:16" hidden="1">
      <c r="F64" s="2" t="s">
        <v>217</v>
      </c>
      <c r="H64" t="s">
        <v>379</v>
      </c>
    </row>
    <row r="65" spans="6:8" hidden="1">
      <c r="F65" s="2" t="s">
        <v>219</v>
      </c>
      <c r="H65" t="s">
        <v>380</v>
      </c>
    </row>
    <row r="66" spans="6:8" hidden="1">
      <c r="F66" s="2" t="s">
        <v>218</v>
      </c>
      <c r="H66" t="s">
        <v>381</v>
      </c>
    </row>
    <row r="67" spans="6:8" hidden="1">
      <c r="F67" s="2" t="s">
        <v>220</v>
      </c>
    </row>
    <row r="68" spans="6:8" hidden="1">
      <c r="F68" s="2" t="s">
        <v>233</v>
      </c>
    </row>
    <row r="69" spans="6:8" hidden="1">
      <c r="F69" s="2" t="s">
        <v>405</v>
      </c>
    </row>
    <row r="70" spans="6:8" hidden="1">
      <c r="F70" s="2" t="s">
        <v>406</v>
      </c>
    </row>
    <row r="71" spans="6:8" hidden="1">
      <c r="F71" s="2" t="s">
        <v>246</v>
      </c>
    </row>
    <row r="72" spans="6:8" hidden="1">
      <c r="F72" s="2" t="s">
        <v>224</v>
      </c>
    </row>
    <row r="73" spans="6:8" hidden="1">
      <c r="F73" s="2" t="s">
        <v>225</v>
      </c>
    </row>
    <row r="74" spans="6:8" hidden="1">
      <c r="F74" s="2" t="s">
        <v>403</v>
      </c>
    </row>
    <row r="75" spans="6:8" hidden="1">
      <c r="F75" s="2" t="s">
        <v>404</v>
      </c>
    </row>
  </sheetData>
  <sheetProtection sheet="1" selectLockedCells="1"/>
  <customSheetViews>
    <customSheetView guid="{F37920BA-3B01-4D87-85E2-8E20B85AA6D7}" showPageBreaks="1" fitToPage="1" printArea="1" hiddenRows="1" hiddenColumns="1">
      <selection activeCell="C1" sqref="C1"/>
      <pageMargins left="0.7" right="0.7" top="0.75" bottom="0.75" header="0.3" footer="0.3"/>
      <pageSetup paperSize="9" scale="61" fitToHeight="0" orientation="portrait" r:id="rId1"/>
    </customSheetView>
  </customSheetViews>
  <mergeCells count="129">
    <mergeCell ref="C3:F3"/>
    <mergeCell ref="A43:B43"/>
    <mergeCell ref="C43:D43"/>
    <mergeCell ref="E43:F43"/>
    <mergeCell ref="I6:J6"/>
    <mergeCell ref="J29:K29"/>
    <mergeCell ref="A3:B3"/>
    <mergeCell ref="G10:H10"/>
    <mergeCell ref="G13:H13"/>
    <mergeCell ref="G16:H16"/>
    <mergeCell ref="G19:H19"/>
    <mergeCell ref="A20:O20"/>
    <mergeCell ref="A27:O27"/>
    <mergeCell ref="A36:O36"/>
    <mergeCell ref="G32:H32"/>
    <mergeCell ref="J31:K31"/>
    <mergeCell ref="J32:K32"/>
    <mergeCell ref="A32:B32"/>
    <mergeCell ref="C31:D31"/>
    <mergeCell ref="J34:K34"/>
    <mergeCell ref="M31:N31"/>
    <mergeCell ref="M32:N32"/>
    <mergeCell ref="M43:N43"/>
    <mergeCell ref="J43:K43"/>
    <mergeCell ref="A44:B44"/>
    <mergeCell ref="C44:D44"/>
    <mergeCell ref="E44:F44"/>
    <mergeCell ref="E35:F35"/>
    <mergeCell ref="C32:D32"/>
    <mergeCell ref="E32:F32"/>
    <mergeCell ref="A31:B31"/>
    <mergeCell ref="G31:H31"/>
    <mergeCell ref="C34:D34"/>
    <mergeCell ref="E34:F34"/>
    <mergeCell ref="E31:F31"/>
    <mergeCell ref="G34:H34"/>
    <mergeCell ref="G43:H43"/>
    <mergeCell ref="G44:H44"/>
    <mergeCell ref="M44:N44"/>
    <mergeCell ref="J41:K41"/>
    <mergeCell ref="G41:H41"/>
    <mergeCell ref="M40:N40"/>
    <mergeCell ref="C41:D41"/>
    <mergeCell ref="E41:F41"/>
    <mergeCell ref="J40:K40"/>
    <mergeCell ref="C40:D40"/>
    <mergeCell ref="E40:F40"/>
    <mergeCell ref="G40:H40"/>
    <mergeCell ref="J44:K44"/>
    <mergeCell ref="J33:K33"/>
    <mergeCell ref="M33:N33"/>
    <mergeCell ref="A42:B42"/>
    <mergeCell ref="C42:D42"/>
    <mergeCell ref="E42:F42"/>
    <mergeCell ref="G42:H42"/>
    <mergeCell ref="J42:K42"/>
    <mergeCell ref="M42:N42"/>
    <mergeCell ref="A34:B34"/>
    <mergeCell ref="M41:N41"/>
    <mergeCell ref="A41:B41"/>
    <mergeCell ref="A40:B40"/>
    <mergeCell ref="A35:B35"/>
    <mergeCell ref="M34:N34"/>
    <mergeCell ref="A45:O45"/>
    <mergeCell ref="G8:O8"/>
    <mergeCell ref="G11:O11"/>
    <mergeCell ref="G14:O14"/>
    <mergeCell ref="G15:H15"/>
    <mergeCell ref="G12:H12"/>
    <mergeCell ref="J12:K12"/>
    <mergeCell ref="M12:N12"/>
    <mergeCell ref="J13:K13"/>
    <mergeCell ref="G9:H9"/>
    <mergeCell ref="J9:K9"/>
    <mergeCell ref="L38:M38"/>
    <mergeCell ref="C35:D35"/>
    <mergeCell ref="G35:H35"/>
    <mergeCell ref="J35:K35"/>
    <mergeCell ref="M35:N35"/>
    <mergeCell ref="A33:B33"/>
    <mergeCell ref="C33:D33"/>
    <mergeCell ref="E33:F33"/>
    <mergeCell ref="G33:H33"/>
    <mergeCell ref="G25:H25"/>
    <mergeCell ref="J25:K25"/>
    <mergeCell ref="M25:N25"/>
    <mergeCell ref="A24:B24"/>
    <mergeCell ref="C24:D24"/>
    <mergeCell ref="E24:F24"/>
    <mergeCell ref="G24:H24"/>
    <mergeCell ref="J24:K24"/>
    <mergeCell ref="M9:N9"/>
    <mergeCell ref="J10:K10"/>
    <mergeCell ref="M10:N10"/>
    <mergeCell ref="M13:N13"/>
    <mergeCell ref="J15:K15"/>
    <mergeCell ref="M15:N15"/>
    <mergeCell ref="J16:K16"/>
    <mergeCell ref="G17:O17"/>
    <mergeCell ref="G18:H18"/>
    <mergeCell ref="J18:K18"/>
    <mergeCell ref="M18:N18"/>
    <mergeCell ref="J19:K19"/>
    <mergeCell ref="M16:N16"/>
    <mergeCell ref="M19:N19"/>
    <mergeCell ref="A47:O49"/>
    <mergeCell ref="A8:B8"/>
    <mergeCell ref="C8:D8"/>
    <mergeCell ref="E8:F8"/>
    <mergeCell ref="A9:B13"/>
    <mergeCell ref="C9:D13"/>
    <mergeCell ref="E9:F13"/>
    <mergeCell ref="A15:B19"/>
    <mergeCell ref="C15:D19"/>
    <mergeCell ref="E15:F19"/>
    <mergeCell ref="A14:B14"/>
    <mergeCell ref="C14:D14"/>
    <mergeCell ref="E14:F14"/>
    <mergeCell ref="I22:J22"/>
    <mergeCell ref="M26:N26"/>
    <mergeCell ref="A26:B26"/>
    <mergeCell ref="C26:D26"/>
    <mergeCell ref="E26:F26"/>
    <mergeCell ref="G26:H26"/>
    <mergeCell ref="J26:K26"/>
    <mergeCell ref="M24:N24"/>
    <mergeCell ref="A25:B25"/>
    <mergeCell ref="C25:D25"/>
    <mergeCell ref="E25:F25"/>
  </mergeCells>
  <phoneticPr fontId="15"/>
  <conditionalFormatting sqref="G28:H28 G21:H21">
    <cfRule type="expression" dxfId="81" priority="105">
      <formula>$R21=1</formula>
    </cfRule>
  </conditionalFormatting>
  <conditionalFormatting sqref="J28 J21">
    <cfRule type="expression" dxfId="80" priority="104">
      <formula>$S21=1</formula>
    </cfRule>
  </conditionalFormatting>
  <conditionalFormatting sqref="M28:N28 M21:N21">
    <cfRule type="expression" dxfId="79" priority="107">
      <formula>$T21=1</formula>
    </cfRule>
  </conditionalFormatting>
  <conditionalFormatting sqref="G10:I10">
    <cfRule type="expression" dxfId="78" priority="45">
      <formula>$R10=1</formula>
    </cfRule>
  </conditionalFormatting>
  <conditionalFormatting sqref="J10:L10">
    <cfRule type="expression" dxfId="77" priority="44">
      <formula>$S10=1</formula>
    </cfRule>
  </conditionalFormatting>
  <conditionalFormatting sqref="M10:O10">
    <cfRule type="expression" dxfId="76" priority="43">
      <formula>$T10=1</formula>
    </cfRule>
  </conditionalFormatting>
  <conditionalFormatting sqref="G13:I13">
    <cfRule type="expression" dxfId="75" priority="42">
      <formula>$R13=1</formula>
    </cfRule>
  </conditionalFormatting>
  <conditionalFormatting sqref="J13:L13">
    <cfRule type="expression" dxfId="74" priority="41">
      <formula>$S13=1</formula>
    </cfRule>
  </conditionalFormatting>
  <conditionalFormatting sqref="M13:O13">
    <cfRule type="expression" dxfId="73" priority="40">
      <formula>$T13=1</formula>
    </cfRule>
  </conditionalFormatting>
  <conditionalFormatting sqref="G16:I16">
    <cfRule type="expression" dxfId="72" priority="39">
      <formula>$R16=1</formula>
    </cfRule>
  </conditionalFormatting>
  <conditionalFormatting sqref="J16:L16">
    <cfRule type="expression" dxfId="71" priority="38">
      <formula>$S16=1</formula>
    </cfRule>
  </conditionalFormatting>
  <conditionalFormatting sqref="M16:O16">
    <cfRule type="expression" dxfId="70" priority="37">
      <formula>$T16=1</formula>
    </cfRule>
  </conditionalFormatting>
  <conditionalFormatting sqref="G19:I19">
    <cfRule type="expression" dxfId="69" priority="33">
      <formula>$R19=1</formula>
    </cfRule>
  </conditionalFormatting>
  <conditionalFormatting sqref="J19:L19">
    <cfRule type="expression" dxfId="68" priority="32">
      <formula>$S19=1</formula>
    </cfRule>
  </conditionalFormatting>
  <conditionalFormatting sqref="M19:O19">
    <cfRule type="expression" dxfId="67" priority="31">
      <formula>$T19=1</formula>
    </cfRule>
  </conditionalFormatting>
  <conditionalFormatting sqref="G25:I25">
    <cfRule type="expression" dxfId="66" priority="30">
      <formula>$R25=1</formula>
    </cfRule>
  </conditionalFormatting>
  <conditionalFormatting sqref="J25:L25">
    <cfRule type="expression" dxfId="65" priority="29">
      <formula>$S25=1</formula>
    </cfRule>
  </conditionalFormatting>
  <conditionalFormatting sqref="M25:O25">
    <cfRule type="expression" dxfId="64" priority="28">
      <formula>$T25=1</formula>
    </cfRule>
  </conditionalFormatting>
  <conditionalFormatting sqref="G26:I26">
    <cfRule type="expression" dxfId="63" priority="27">
      <formula>$R26=1</formula>
    </cfRule>
  </conditionalFormatting>
  <conditionalFormatting sqref="J26:L26">
    <cfRule type="expression" dxfId="62" priority="26">
      <formula>$S26=1</formula>
    </cfRule>
  </conditionalFormatting>
  <conditionalFormatting sqref="M26:O26">
    <cfRule type="expression" dxfId="61" priority="25">
      <formula>$T26=1</formula>
    </cfRule>
  </conditionalFormatting>
  <conditionalFormatting sqref="G32:I32">
    <cfRule type="expression" dxfId="60" priority="24">
      <formula>$R32=1</formula>
    </cfRule>
  </conditionalFormatting>
  <conditionalFormatting sqref="J32:L32">
    <cfRule type="expression" dxfId="59" priority="23">
      <formula>$S32=1</formula>
    </cfRule>
  </conditionalFormatting>
  <conditionalFormatting sqref="M32:O32">
    <cfRule type="expression" dxfId="58" priority="22">
      <formula>$T32=1</formula>
    </cfRule>
  </conditionalFormatting>
  <conditionalFormatting sqref="G33:I33">
    <cfRule type="expression" dxfId="57" priority="21">
      <formula>$R33=1</formula>
    </cfRule>
  </conditionalFormatting>
  <conditionalFormatting sqref="J33:L33">
    <cfRule type="expression" dxfId="56" priority="20">
      <formula>$S33=1</formula>
    </cfRule>
  </conditionalFormatting>
  <conditionalFormatting sqref="M33:O33">
    <cfRule type="expression" dxfId="55" priority="19">
      <formula>$T33=1</formula>
    </cfRule>
  </conditionalFormatting>
  <conditionalFormatting sqref="G34:I34">
    <cfRule type="expression" dxfId="54" priority="18">
      <formula>$R34=1</formula>
    </cfRule>
  </conditionalFormatting>
  <conditionalFormatting sqref="J34:L34">
    <cfRule type="expression" dxfId="53" priority="17">
      <formula>$S34=1</formula>
    </cfRule>
  </conditionalFormatting>
  <conditionalFormatting sqref="M34:O34">
    <cfRule type="expression" dxfId="52" priority="16">
      <formula>$T34=1</formula>
    </cfRule>
  </conditionalFormatting>
  <conditionalFormatting sqref="G35:I35">
    <cfRule type="expression" dxfId="51" priority="15">
      <formula>$R35=1</formula>
    </cfRule>
  </conditionalFormatting>
  <conditionalFormatting sqref="J35:L35">
    <cfRule type="expression" dxfId="50" priority="14">
      <formula>$S35=1</formula>
    </cfRule>
  </conditionalFormatting>
  <conditionalFormatting sqref="M35:O35">
    <cfRule type="expression" dxfId="49" priority="13">
      <formula>$T35=1</formula>
    </cfRule>
  </conditionalFormatting>
  <conditionalFormatting sqref="G41:I41">
    <cfRule type="expression" dxfId="48" priority="12">
      <formula>$R41=1</formula>
    </cfRule>
  </conditionalFormatting>
  <conditionalFormatting sqref="J41:L41">
    <cfRule type="expression" dxfId="47" priority="11">
      <formula>$S41=1</formula>
    </cfRule>
  </conditionalFormatting>
  <conditionalFormatting sqref="M41:O41">
    <cfRule type="expression" dxfId="46" priority="10">
      <formula>$T41=1</formula>
    </cfRule>
  </conditionalFormatting>
  <conditionalFormatting sqref="G42:I42">
    <cfRule type="expression" dxfId="45" priority="9">
      <formula>$R42=1</formula>
    </cfRule>
  </conditionalFormatting>
  <conditionalFormatting sqref="J42:L42">
    <cfRule type="expression" dxfId="44" priority="8">
      <formula>$S42=1</formula>
    </cfRule>
  </conditionalFormatting>
  <conditionalFormatting sqref="M42:O42">
    <cfRule type="expression" dxfId="43" priority="7">
      <formula>$T42=1</formula>
    </cfRule>
  </conditionalFormatting>
  <conditionalFormatting sqref="G43:I43">
    <cfRule type="expression" dxfId="42" priority="6">
      <formula>$R43=1</formula>
    </cfRule>
  </conditionalFormatting>
  <conditionalFormatting sqref="J43:L43">
    <cfRule type="expression" dxfId="41" priority="5">
      <formula>$S43=1</formula>
    </cfRule>
  </conditionalFormatting>
  <conditionalFormatting sqref="M43:O43">
    <cfRule type="expression" dxfId="40" priority="4">
      <formula>$T43=1</formula>
    </cfRule>
  </conditionalFormatting>
  <conditionalFormatting sqref="G44:I44">
    <cfRule type="expression" dxfId="39" priority="3">
      <formula>$R44=1</formula>
    </cfRule>
  </conditionalFormatting>
  <conditionalFormatting sqref="J44:L44">
    <cfRule type="expression" dxfId="38" priority="2">
      <formula>$S44=1</formula>
    </cfRule>
  </conditionalFormatting>
  <conditionalFormatting sqref="M44:O44">
    <cfRule type="expression" dxfId="37" priority="1">
      <formula>$T44=1</formula>
    </cfRule>
  </conditionalFormatting>
  <dataValidations count="12">
    <dataValidation type="list" allowBlank="1" showInputMessage="1" showErrorMessage="1" sqref="I6:J6 I22:J22">
      <formula1>$A$57:$A$59</formula1>
    </dataValidation>
    <dataValidation type="list" allowBlank="1" showInputMessage="1" showErrorMessage="1" sqref="E32:F35 E41:F44 E25:F26 E9:F13 E15:F19">
      <formula1>$H$57:$H$66</formula1>
    </dataValidation>
    <dataValidation imeMode="on" allowBlank="1" showInputMessage="1" showErrorMessage="1" sqref="A32:B35 A41:B44 A25:B26"/>
    <dataValidation type="date" imeMode="off" allowBlank="1" showInputMessage="1" showErrorMessage="1" error="202〇/○/〇と入力_x000a_2022/6/1～2023/2/28の間" sqref="G28:H28 M21:N21 J21 J28 G21:H21 M28:N28">
      <formula1>44713</formula1>
      <formula2>44985</formula2>
    </dataValidation>
    <dataValidation type="list" allowBlank="1" showInputMessage="1" showErrorMessage="1" sqref="C44:D44 C33:D34 C41:D41 C26:D26">
      <formula1>$F$57:$F$74</formula1>
    </dataValidation>
    <dataValidation type="list" allowBlank="1" showInputMessage="1" showErrorMessage="1" sqref="C35:D35 C42:D43 C32:D32 C25:D25 C9:D13 C15:D19">
      <formula1>$F$57:$F$75</formula1>
    </dataValidation>
    <dataValidation type="date" imeMode="off" allowBlank="1" showInputMessage="1" showErrorMessage="1" error="202〇/○/○と入力_x000a_2022/6/1～2022/6/30の間" sqref="M10:N10 G10:H10 J10:K10">
      <formula1>44697</formula1>
      <formula2>44742</formula2>
    </dataValidation>
    <dataValidation type="date" imeMode="off" allowBlank="1" showInputMessage="1" showErrorMessage="1" error="202〇/○/〇と入力_x000a_2022/6/1～2023/2/28の間" sqref="M16:N16 G16:H16 J16:K16">
      <formula1>44697</formula1>
      <formula2>44742</formula2>
    </dataValidation>
    <dataValidation type="date" imeMode="off" allowBlank="1" showInputMessage="1" showErrorMessage="1" error="202○/○/○と入力してください。_x000a_2022/5/16～2022/6/30の間" sqref="G26:H26 J26:K26 M26:N26">
      <formula1>44697</formula1>
      <formula2>45283</formula2>
    </dataValidation>
    <dataValidation type="date" imeMode="off" allowBlank="1" showInputMessage="1" showErrorMessage="1" error="202○/○/○と入力してください。_x000a_2022/6/1～2023/1/31の間" sqref="G32:H35 J32:K35 M32:N35 G41:H44 J41:K44 M41:N44">
      <formula1>44713</formula1>
      <formula2>44957</formula2>
    </dataValidation>
    <dataValidation type="date" allowBlank="1" showInputMessage="1" showErrorMessage="1" error="9/1～12/23の間で入力してください。" sqref="G13:H13 J13:K13 M13:N13 M19:N19 J19:K19 G19:H19">
      <formula1>44805</formula1>
      <formula2>44918</formula2>
    </dataValidation>
    <dataValidation type="date" imeMode="off" allowBlank="1" showInputMessage="1" showErrorMessage="1" error="202○/○/○と入力してください。_x000a_2022/5/16～2022/6/30の間" sqref="G25:H25 J25:K25 M25:N25">
      <formula1>44697</formula1>
      <formula2>44742</formula2>
    </dataValidation>
  </dataValidations>
  <pageMargins left="0.7" right="0.7" top="0.75" bottom="0.75" header="0.3" footer="0.3"/>
  <pageSetup paperSize="9" scale="61" fitToHeight="0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'1ページ'!$I$43:$I$45</xm:f>
          </x14:formula1>
          <xm:sqref>L38:M38 J29:K29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35"/>
  <sheetViews>
    <sheetView workbookViewId="0">
      <selection activeCell="G7" sqref="G7:H7"/>
    </sheetView>
  </sheetViews>
  <sheetFormatPr defaultColWidth="0" defaultRowHeight="18.75" customHeight="1" zeroHeight="1"/>
  <cols>
    <col min="1" max="1" width="5.375" style="38" customWidth="1"/>
    <col min="2" max="2" width="21" style="38" customWidth="1"/>
    <col min="3" max="3" width="4.625" style="38" customWidth="1"/>
    <col min="4" max="8" width="9" style="38" customWidth="1"/>
    <col min="9" max="9" width="22.375" style="38" customWidth="1"/>
    <col min="10" max="16384" width="9" hidden="1"/>
  </cols>
  <sheetData>
    <row r="1" spans="1:12" s="2" customFormat="1" ht="18">
      <c r="A1" s="212"/>
      <c r="B1" s="213" t="str">
        <f ca="1">'1ページ'!C1</f>
        <v>令和4年度</v>
      </c>
      <c r="C1" s="214" t="s">
        <v>396</v>
      </c>
      <c r="D1" s="215"/>
      <c r="E1" s="215"/>
      <c r="F1" s="215"/>
      <c r="G1" s="215"/>
      <c r="H1" s="215"/>
      <c r="I1" s="216"/>
      <c r="J1" s="4"/>
    </row>
    <row r="2" spans="1:12" s="2" customFormat="1" ht="13.5">
      <c r="A2" s="217"/>
      <c r="B2" s="209"/>
      <c r="C2" s="209"/>
      <c r="D2" s="209"/>
      <c r="E2" s="209"/>
      <c r="F2" s="209"/>
      <c r="G2" s="209"/>
      <c r="H2" s="209"/>
      <c r="I2" s="209"/>
    </row>
    <row r="3" spans="1:12" s="2" customFormat="1" ht="24.75" customHeight="1">
      <c r="A3" s="340" t="s">
        <v>113</v>
      </c>
      <c r="B3" s="340"/>
      <c r="C3" s="558" t="str">
        <f>'1ページ'!C3</f>
        <v>選択してください。</v>
      </c>
      <c r="D3" s="559"/>
      <c r="E3" s="559"/>
      <c r="F3" s="218"/>
      <c r="G3" s="218"/>
      <c r="H3" s="209"/>
      <c r="I3" s="209"/>
    </row>
    <row r="4" spans="1:12" s="22" customFormat="1" ht="17.25">
      <c r="A4" s="219"/>
      <c r="B4" s="209"/>
      <c r="C4" s="209"/>
      <c r="D4" s="209"/>
      <c r="E4" s="209"/>
      <c r="F4" s="209"/>
      <c r="G4" s="209"/>
      <c r="H4" s="209"/>
      <c r="I4" s="209"/>
    </row>
    <row r="5" spans="1:12" s="22" customFormat="1" ht="21">
      <c r="A5" s="220" t="s">
        <v>445</v>
      </c>
      <c r="B5" s="220"/>
      <c r="C5" s="220"/>
      <c r="D5" s="220"/>
      <c r="E5" s="220"/>
      <c r="F5" s="220"/>
      <c r="G5" s="220"/>
      <c r="H5" s="220"/>
      <c r="I5" s="220"/>
      <c r="J5" s="77"/>
      <c r="K5" s="77"/>
    </row>
    <row r="6" spans="1:12" s="22" customFormat="1" ht="7.5" customHeight="1">
      <c r="A6" s="221"/>
      <c r="B6" s="221"/>
      <c r="C6" s="221"/>
      <c r="D6" s="221"/>
      <c r="E6" s="221"/>
      <c r="F6" s="221"/>
      <c r="G6" s="221"/>
      <c r="H6" s="221"/>
      <c r="I6" s="221"/>
      <c r="J6" s="41"/>
      <c r="K6" s="41"/>
    </row>
    <row r="7" spans="1:12" s="2" customFormat="1" ht="27" customHeight="1">
      <c r="A7" s="222" t="s">
        <v>444</v>
      </c>
      <c r="B7" s="222"/>
      <c r="C7" s="222"/>
      <c r="D7" s="222"/>
      <c r="E7" s="222"/>
      <c r="F7" s="222"/>
      <c r="G7" s="312" t="s">
        <v>104</v>
      </c>
      <c r="H7" s="312"/>
      <c r="I7" s="222"/>
      <c r="J7" s="5"/>
      <c r="K7" s="5"/>
      <c r="L7" s="5"/>
    </row>
    <row r="8" spans="1:12" s="2" customFormat="1" ht="24.75" customHeight="1" thickBot="1">
      <c r="A8" s="223" t="s">
        <v>452</v>
      </c>
      <c r="B8" s="223"/>
      <c r="C8" s="223"/>
      <c r="D8" s="223"/>
      <c r="E8" s="223"/>
      <c r="F8" s="223"/>
      <c r="G8" s="223"/>
      <c r="H8" s="223"/>
      <c r="I8" s="223"/>
      <c r="J8" s="10"/>
      <c r="K8" s="10"/>
      <c r="L8" s="142"/>
    </row>
    <row r="9" spans="1:12" s="2" customFormat="1" ht="20.25" customHeight="1">
      <c r="A9" s="562"/>
      <c r="B9" s="563"/>
      <c r="C9" s="564"/>
      <c r="D9" s="564"/>
      <c r="E9" s="564"/>
      <c r="F9" s="564"/>
      <c r="G9" s="564"/>
      <c r="H9" s="565"/>
      <c r="I9" s="209"/>
      <c r="L9" s="142"/>
    </row>
    <row r="10" spans="1:12" s="2" customFormat="1" ht="26.25" customHeight="1">
      <c r="A10" s="566"/>
      <c r="B10" s="567"/>
      <c r="C10" s="567"/>
      <c r="D10" s="567"/>
      <c r="E10" s="567"/>
      <c r="F10" s="567"/>
      <c r="G10" s="567"/>
      <c r="H10" s="568"/>
      <c r="I10" s="209"/>
      <c r="L10" s="142"/>
    </row>
    <row r="11" spans="1:12" s="2" customFormat="1" ht="26.25" customHeight="1">
      <c r="A11" s="566"/>
      <c r="B11" s="567"/>
      <c r="C11" s="567"/>
      <c r="D11" s="567"/>
      <c r="E11" s="567"/>
      <c r="F11" s="567"/>
      <c r="G11" s="567"/>
      <c r="H11" s="568"/>
      <c r="I11" s="209"/>
      <c r="L11" s="142"/>
    </row>
    <row r="12" spans="1:12" s="2" customFormat="1" ht="26.25" customHeight="1" thickBot="1">
      <c r="A12" s="569"/>
      <c r="B12" s="570"/>
      <c r="C12" s="570"/>
      <c r="D12" s="570"/>
      <c r="E12" s="570"/>
      <c r="F12" s="570"/>
      <c r="G12" s="570"/>
      <c r="H12" s="571"/>
      <c r="I12" s="209"/>
      <c r="L12" s="142"/>
    </row>
    <row r="13" spans="1:12" s="2" customFormat="1" ht="17.25" customHeight="1">
      <c r="A13" s="560" t="s">
        <v>448</v>
      </c>
      <c r="B13" s="561"/>
      <c r="C13" s="561"/>
      <c r="D13" s="561"/>
      <c r="E13" s="561"/>
      <c r="F13" s="561"/>
      <c r="G13" s="561"/>
      <c r="H13" s="561"/>
      <c r="I13" s="561"/>
      <c r="L13" s="142"/>
    </row>
    <row r="14" spans="1:12" s="2" customFormat="1" ht="13.5">
      <c r="A14" s="224" t="s">
        <v>132</v>
      </c>
      <c r="B14" s="224"/>
      <c r="C14" s="224"/>
      <c r="D14" s="224"/>
      <c r="E14" s="224"/>
      <c r="F14" s="224"/>
      <c r="G14" s="224"/>
      <c r="H14" s="224"/>
      <c r="I14" s="224"/>
      <c r="J14" s="6"/>
      <c r="K14" s="6"/>
    </row>
    <row r="15" spans="1:12" s="2" customFormat="1" ht="13.5">
      <c r="A15" s="225" t="s">
        <v>24</v>
      </c>
      <c r="B15" s="225"/>
      <c r="C15" s="225"/>
      <c r="D15" s="225"/>
      <c r="E15" s="225"/>
      <c r="F15" s="225"/>
      <c r="G15" s="225"/>
      <c r="H15" s="225"/>
      <c r="I15" s="225"/>
      <c r="J15" s="7"/>
      <c r="K15" s="7"/>
    </row>
    <row r="16" spans="1:12" s="2" customFormat="1" ht="13.5">
      <c r="A16" s="557" t="s">
        <v>460</v>
      </c>
      <c r="B16" s="557"/>
      <c r="C16" s="557"/>
      <c r="D16" s="557"/>
      <c r="E16" s="557"/>
      <c r="F16" s="557"/>
      <c r="G16" s="557"/>
      <c r="H16" s="557"/>
      <c r="I16" s="557"/>
      <c r="J16" s="7"/>
      <c r="K16" s="7"/>
    </row>
    <row r="17" spans="1:13">
      <c r="A17" s="226"/>
      <c r="B17" s="226"/>
      <c r="C17" s="226"/>
      <c r="D17" s="226"/>
      <c r="E17" s="226"/>
      <c r="F17" s="226"/>
      <c r="G17" s="226"/>
      <c r="H17" s="226"/>
      <c r="I17" s="226"/>
    </row>
    <row r="18" spans="1:13" hidden="1"/>
    <row r="19" spans="1:13" hidden="1"/>
    <row r="20" spans="1:13" hidden="1"/>
    <row r="21" spans="1:13" hidden="1"/>
    <row r="22" spans="1:13" hidden="1"/>
    <row r="23" spans="1:13" hidden="1"/>
    <row r="24" spans="1:13" hidden="1">
      <c r="A24" s="38" t="s">
        <v>126</v>
      </c>
    </row>
    <row r="25" spans="1:13" hidden="1">
      <c r="A25" s="38" t="s">
        <v>133</v>
      </c>
    </row>
    <row r="26" spans="1:13" hidden="1">
      <c r="A26" s="38" t="s">
        <v>134</v>
      </c>
    </row>
    <row r="27" spans="1:13" hidden="1">
      <c r="A27" s="38" t="s">
        <v>135</v>
      </c>
    </row>
    <row r="28" spans="1:13" hidden="1">
      <c r="A28" s="38" t="s">
        <v>369</v>
      </c>
    </row>
    <row r="29" spans="1:13" s="38" customFormat="1" hidden="1">
      <c r="A29" s="38" t="s">
        <v>370</v>
      </c>
      <c r="J29"/>
      <c r="K29"/>
      <c r="L29"/>
      <c r="M29"/>
    </row>
    <row r="30" spans="1:13" s="38" customFormat="1" hidden="1">
      <c r="A30" s="38" t="s">
        <v>136</v>
      </c>
      <c r="J30"/>
      <c r="K30"/>
      <c r="L30"/>
      <c r="M30"/>
    </row>
    <row r="31" spans="1:13" ht="18.75" hidden="1" customHeight="1"/>
    <row r="32" spans="1:13" ht="18.75" hidden="1" customHeight="1"/>
    <row r="33" ht="18.75" hidden="1" customHeight="1"/>
    <row r="34" ht="18.75" hidden="1" customHeight="1"/>
    <row r="35" ht="18.75" hidden="1" customHeight="1"/>
  </sheetData>
  <sheetProtection sheet="1" selectLockedCells="1"/>
  <customSheetViews>
    <customSheetView guid="{F37920BA-3B01-4D87-85E2-8E20B85AA6D7}" showPageBreaks="1" fitToPage="1" printArea="1" hiddenRows="1" hiddenColumns="1" topLeftCell="A7">
      <selection activeCell="E5" sqref="E5"/>
      <pageMargins left="0.7" right="0.7" top="0.75" bottom="0.75" header="0.3" footer="0.3"/>
      <pageSetup paperSize="9" scale="91" fitToHeight="0" orientation="portrait" r:id="rId1"/>
    </customSheetView>
  </customSheetViews>
  <mergeCells count="6">
    <mergeCell ref="A16:I16"/>
    <mergeCell ref="A3:B3"/>
    <mergeCell ref="G7:H7"/>
    <mergeCell ref="C3:E3"/>
    <mergeCell ref="A13:I13"/>
    <mergeCell ref="A9:H12"/>
  </mergeCells>
  <phoneticPr fontId="15"/>
  <pageMargins left="0.7" right="0.7" top="0.75" bottom="0.75" header="0.3" footer="0.3"/>
  <pageSetup paperSize="9" scale="91" fitToHeight="0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'1ページ'!$I$43:$I$45</xm:f>
          </x14:formula1>
          <xm:sqref>G7:H7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workbookViewId="0">
      <selection activeCell="G7" sqref="G7:H7"/>
    </sheetView>
  </sheetViews>
  <sheetFormatPr defaultColWidth="0" defaultRowHeight="18.75"/>
  <cols>
    <col min="1" max="8" width="9" style="38" customWidth="1"/>
    <col min="9" max="9" width="13.25" style="38" customWidth="1"/>
    <col min="10" max="16384" width="9" hidden="1"/>
  </cols>
  <sheetData>
    <row r="1" spans="1:13" s="2" customFormat="1" ht="18">
      <c r="A1" s="20"/>
      <c r="B1" s="138" t="str">
        <f ca="1">'1ページ'!C1</f>
        <v>令和4年度</v>
      </c>
      <c r="C1" s="139" t="s">
        <v>397</v>
      </c>
      <c r="D1" s="79"/>
      <c r="E1" s="79"/>
      <c r="F1" s="79"/>
      <c r="G1" s="79"/>
      <c r="H1" s="79"/>
      <c r="J1" s="4"/>
    </row>
    <row r="2" spans="1:13" s="2" customFormat="1" ht="13.5">
      <c r="A2" s="21"/>
      <c r="B2" s="22"/>
      <c r="C2" s="22"/>
      <c r="D2" s="22"/>
      <c r="E2" s="22"/>
      <c r="F2" s="22"/>
      <c r="G2" s="22"/>
      <c r="H2" s="22"/>
      <c r="I2" s="22"/>
    </row>
    <row r="3" spans="1:13" s="2" customFormat="1" ht="24.75" customHeight="1">
      <c r="A3" s="556" t="s">
        <v>113</v>
      </c>
      <c r="B3" s="556"/>
      <c r="C3" s="554" t="str">
        <f>'1ページ'!C3</f>
        <v>選択してください。</v>
      </c>
      <c r="D3" s="555"/>
      <c r="E3" s="555"/>
      <c r="F3" s="23"/>
      <c r="G3" s="80"/>
      <c r="H3" s="22"/>
      <c r="I3" s="22"/>
    </row>
    <row r="4" spans="1:13" s="22" customFormat="1" ht="17.25">
      <c r="A4" s="33"/>
    </row>
    <row r="5" spans="1:13" s="22" customFormat="1" ht="21">
      <c r="A5" s="34" t="s">
        <v>446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3" s="22" customFormat="1" ht="13.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3" s="2" customFormat="1" ht="27" customHeight="1">
      <c r="A7" s="31" t="s">
        <v>127</v>
      </c>
      <c r="B7" s="31"/>
      <c r="C7" s="31"/>
      <c r="D7" s="31"/>
      <c r="E7" s="31"/>
      <c r="F7" s="31"/>
      <c r="G7" s="312" t="s">
        <v>437</v>
      </c>
      <c r="H7" s="312"/>
      <c r="I7" s="31"/>
      <c r="J7" s="5"/>
      <c r="K7" s="5"/>
      <c r="L7" s="5"/>
    </row>
    <row r="8" spans="1:13" s="2" customFormat="1" ht="24.75" customHeight="1">
      <c r="A8" s="40" t="s">
        <v>119</v>
      </c>
      <c r="B8" s="40"/>
      <c r="C8" s="40"/>
      <c r="D8" s="40"/>
      <c r="E8" s="40"/>
      <c r="F8" s="40"/>
      <c r="G8" s="40"/>
      <c r="H8" s="40"/>
      <c r="I8" s="40"/>
      <c r="J8" s="10"/>
      <c r="K8" s="10"/>
    </row>
    <row r="9" spans="1:13" s="2" customFormat="1" ht="36" customHeight="1">
      <c r="A9" s="576" t="s">
        <v>447</v>
      </c>
      <c r="B9" s="576"/>
      <c r="C9" s="576"/>
      <c r="D9" s="576"/>
      <c r="E9" s="576"/>
      <c r="F9" s="576"/>
      <c r="G9" s="576"/>
      <c r="H9" s="576"/>
      <c r="I9" s="576"/>
      <c r="J9" s="10"/>
      <c r="K9" s="10"/>
    </row>
    <row r="10" spans="1:13" s="2" customFormat="1" ht="24" customHeight="1">
      <c r="A10" s="574" t="s">
        <v>371</v>
      </c>
      <c r="B10" s="575"/>
      <c r="C10" s="575"/>
      <c r="D10" s="575"/>
      <c r="E10" s="575"/>
      <c r="F10" s="575"/>
      <c r="G10" s="575"/>
      <c r="H10" s="575"/>
      <c r="I10" s="575"/>
      <c r="J10" s="10"/>
      <c r="K10" s="10"/>
      <c r="L10" s="3"/>
      <c r="M10" s="3"/>
    </row>
    <row r="11" spans="1:13" s="2" customFormat="1" ht="13.5">
      <c r="A11" s="47" t="s">
        <v>411</v>
      </c>
      <c r="B11" s="40"/>
      <c r="C11" s="40"/>
      <c r="D11" s="40"/>
      <c r="E11" s="40"/>
      <c r="F11" s="40"/>
      <c r="G11" s="40"/>
      <c r="H11" s="40"/>
      <c r="I11" s="40"/>
      <c r="J11" s="10"/>
    </row>
    <row r="12" spans="1:13" s="2" customFormat="1" ht="27.75" customHeight="1" thickBot="1">
      <c r="A12" s="199" t="s">
        <v>131</v>
      </c>
      <c r="B12" s="583" t="s">
        <v>104</v>
      </c>
      <c r="C12" s="583"/>
      <c r="D12" s="583" t="s">
        <v>104</v>
      </c>
      <c r="E12" s="583"/>
      <c r="F12" s="584" t="s">
        <v>104</v>
      </c>
      <c r="G12" s="585"/>
      <c r="H12" s="22"/>
      <c r="I12" s="22"/>
    </row>
    <row r="13" spans="1:13" s="2" customFormat="1" ht="34.5" customHeight="1" thickTop="1">
      <c r="A13" s="172" t="s">
        <v>137</v>
      </c>
      <c r="B13" s="577"/>
      <c r="C13" s="577"/>
      <c r="D13" s="577"/>
      <c r="E13" s="577"/>
      <c r="F13" s="579"/>
      <c r="G13" s="580"/>
      <c r="H13" s="22"/>
      <c r="I13" s="22"/>
    </row>
    <row r="14" spans="1:13" s="2" customFormat="1" ht="127.5" customHeight="1">
      <c r="A14" s="82" t="s">
        <v>138</v>
      </c>
      <c r="B14" s="578"/>
      <c r="C14" s="578"/>
      <c r="D14" s="578"/>
      <c r="E14" s="578"/>
      <c r="F14" s="581"/>
      <c r="G14" s="582"/>
      <c r="H14" s="22"/>
      <c r="I14" s="22"/>
    </row>
    <row r="15" spans="1:13" s="2" customFormat="1" ht="18" customHeight="1">
      <c r="A15" s="48"/>
      <c r="B15" s="22"/>
      <c r="C15" s="22"/>
      <c r="D15" s="22"/>
      <c r="E15" s="22"/>
      <c r="F15" s="22"/>
      <c r="G15" s="22"/>
      <c r="H15" s="22"/>
      <c r="I15" s="22"/>
    </row>
    <row r="16" spans="1:13" s="2" customFormat="1" ht="13.5">
      <c r="A16" s="36" t="s">
        <v>132</v>
      </c>
      <c r="B16" s="36"/>
      <c r="C16" s="36"/>
      <c r="D16" s="36"/>
      <c r="E16" s="36"/>
      <c r="F16" s="36"/>
      <c r="G16" s="36"/>
      <c r="H16" s="36"/>
      <c r="I16" s="36"/>
      <c r="J16" s="6"/>
      <c r="K16" s="6"/>
    </row>
    <row r="17" spans="1:11" s="2" customFormat="1" ht="13.5">
      <c r="A17" s="37" t="s">
        <v>24</v>
      </c>
      <c r="B17" s="37"/>
      <c r="C17" s="37"/>
      <c r="D17" s="37"/>
      <c r="E17" s="37"/>
      <c r="F17" s="37"/>
      <c r="G17" s="37"/>
      <c r="H17" s="37"/>
      <c r="I17" s="37"/>
      <c r="J17" s="7"/>
      <c r="K17" s="7"/>
    </row>
    <row r="18" spans="1:11" s="2" customFormat="1" ht="13.5">
      <c r="A18" s="572" t="s">
        <v>459</v>
      </c>
      <c r="B18" s="573"/>
      <c r="C18" s="573"/>
      <c r="D18" s="573"/>
      <c r="E18" s="573"/>
      <c r="F18" s="573"/>
      <c r="G18" s="573"/>
      <c r="H18" s="573"/>
      <c r="I18" s="573"/>
      <c r="J18" s="7"/>
      <c r="K18" s="7"/>
    </row>
    <row r="26" spans="1:11">
      <c r="A26" s="38" t="s">
        <v>104</v>
      </c>
    </row>
    <row r="27" spans="1:11">
      <c r="A27" s="38" t="s">
        <v>133</v>
      </c>
    </row>
    <row r="28" spans="1:11">
      <c r="A28" s="38" t="s">
        <v>134</v>
      </c>
    </row>
    <row r="29" spans="1:11">
      <c r="A29" s="38" t="s">
        <v>135</v>
      </c>
    </row>
    <row r="30" spans="1:11">
      <c r="A30" s="38" t="s">
        <v>369</v>
      </c>
    </row>
    <row r="31" spans="1:11">
      <c r="A31" s="38" t="s">
        <v>370</v>
      </c>
    </row>
    <row r="32" spans="1:11">
      <c r="A32" s="38" t="s">
        <v>136</v>
      </c>
    </row>
  </sheetData>
  <sheetProtection sheet="1" selectLockedCells="1"/>
  <customSheetViews>
    <customSheetView guid="{F37920BA-3B01-4D87-85E2-8E20B85AA6D7}" showPageBreaks="1" fitToPage="1" printArea="1" hiddenRows="1" hiddenColumns="1">
      <selection activeCell="A10" sqref="A10:I10"/>
      <pageMargins left="0.7" right="0.7" top="0.75" bottom="0.75" header="0.3" footer="0.3"/>
      <pageSetup paperSize="9" scale="99" fitToHeight="0" orientation="portrait" r:id="rId1"/>
    </customSheetView>
  </customSheetViews>
  <mergeCells count="15">
    <mergeCell ref="A3:B3"/>
    <mergeCell ref="B12:C12"/>
    <mergeCell ref="D12:E12"/>
    <mergeCell ref="F12:G12"/>
    <mergeCell ref="G7:H7"/>
    <mergeCell ref="C3:E3"/>
    <mergeCell ref="A18:I18"/>
    <mergeCell ref="A10:I10"/>
    <mergeCell ref="A9:I9"/>
    <mergeCell ref="B13:C13"/>
    <mergeCell ref="B14:C14"/>
    <mergeCell ref="D13:E13"/>
    <mergeCell ref="F13:G13"/>
    <mergeCell ref="D14:E14"/>
    <mergeCell ref="F14:G14"/>
  </mergeCells>
  <phoneticPr fontId="15"/>
  <dataValidations count="2">
    <dataValidation type="list" allowBlank="1" showInputMessage="1" showErrorMessage="1" sqref="B12:G12">
      <formula1>$A$26:$A$32</formula1>
    </dataValidation>
    <dataValidation imeMode="on" allowBlank="1" showInputMessage="1" showErrorMessage="1" sqref="B13:G14"/>
  </dataValidations>
  <pageMargins left="0.7" right="0.7" top="0.75" bottom="0.75" header="0.3" footer="0.3"/>
  <pageSetup paperSize="9" scale="99" fitToHeight="0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'1ページ'!$I$43:$I$45</xm:f>
          </x14:formula1>
          <xm:sqref>G7:H7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F26"/>
  <sheetViews>
    <sheetView zoomScaleNormal="100" zoomScaleSheetLayoutView="100" workbookViewId="0">
      <selection activeCell="P24" sqref="P24"/>
    </sheetView>
  </sheetViews>
  <sheetFormatPr defaultColWidth="0" defaultRowHeight="13.5" zeroHeight="1"/>
  <cols>
    <col min="1" max="1" width="3.5" style="13" customWidth="1"/>
    <col min="2" max="32" width="4" style="11" customWidth="1"/>
    <col min="33" max="16384" width="9" style="11" hidden="1"/>
  </cols>
  <sheetData>
    <row r="1" spans="1:32" ht="18.75" customHeight="1">
      <c r="A1" s="588" t="s">
        <v>368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X1" s="589"/>
      <c r="Y1" s="589"/>
      <c r="Z1" s="589"/>
      <c r="AA1" s="589"/>
      <c r="AB1" s="589"/>
      <c r="AC1" s="589"/>
      <c r="AD1" s="589"/>
      <c r="AE1" s="589"/>
      <c r="AF1" s="590"/>
    </row>
    <row r="2" spans="1:32" s="76" customFormat="1" ht="33" customHeight="1">
      <c r="A2" s="591" t="s">
        <v>177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</row>
    <row r="3" spans="1:32" s="76" customFormat="1" ht="42" customHeight="1">
      <c r="A3" s="592" t="s">
        <v>415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2"/>
      <c r="Y3" s="592"/>
      <c r="Z3" s="592"/>
      <c r="AA3" s="592"/>
      <c r="AB3" s="592"/>
      <c r="AC3" s="592"/>
      <c r="AD3" s="592"/>
      <c r="AE3" s="592"/>
      <c r="AF3" s="592"/>
    </row>
    <row r="4" spans="1:32" ht="28.5" customHeight="1">
      <c r="A4" s="593" t="s">
        <v>26</v>
      </c>
      <c r="B4" s="593"/>
      <c r="C4" s="593"/>
      <c r="D4" s="594" t="str">
        <f>'1ページ'!C3</f>
        <v>選択してください。</v>
      </c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270"/>
      <c r="Q4" s="593" t="s">
        <v>178</v>
      </c>
      <c r="R4" s="593"/>
      <c r="S4" s="593"/>
      <c r="T4" s="595"/>
      <c r="U4" s="595"/>
      <c r="V4" s="595"/>
      <c r="W4" s="595"/>
      <c r="X4" s="595"/>
      <c r="Y4" s="595"/>
      <c r="Z4" s="595"/>
      <c r="AA4" s="595"/>
      <c r="AB4" s="595"/>
      <c r="AC4" s="595"/>
      <c r="AD4" s="595"/>
      <c r="AE4" s="595"/>
      <c r="AF4" s="595"/>
    </row>
    <row r="5" spans="1:32" s="76" customFormat="1">
      <c r="A5" s="271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</row>
    <row r="6" spans="1:32" ht="18" customHeight="1">
      <c r="A6" s="273"/>
      <c r="B6" s="586">
        <v>9</v>
      </c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587"/>
    </row>
    <row r="7" spans="1:32" ht="12.75" customHeight="1">
      <c r="A7" s="274" t="s">
        <v>179</v>
      </c>
      <c r="B7" s="275">
        <f ca="1">DATE(作業用シート!$G$2,にこサポ!B6,1)</f>
        <v>44805</v>
      </c>
      <c r="C7" s="275">
        <f ca="1">B7+1</f>
        <v>44806</v>
      </c>
      <c r="D7" s="275">
        <f t="shared" ref="D7:AE7" ca="1" si="0">C7+1</f>
        <v>44807</v>
      </c>
      <c r="E7" s="275">
        <f t="shared" ca="1" si="0"/>
        <v>44808</v>
      </c>
      <c r="F7" s="275">
        <f t="shared" ca="1" si="0"/>
        <v>44809</v>
      </c>
      <c r="G7" s="275">
        <f t="shared" ca="1" si="0"/>
        <v>44810</v>
      </c>
      <c r="H7" s="275">
        <f t="shared" ca="1" si="0"/>
        <v>44811</v>
      </c>
      <c r="I7" s="275">
        <f t="shared" ca="1" si="0"/>
        <v>44812</v>
      </c>
      <c r="J7" s="275">
        <f t="shared" ca="1" si="0"/>
        <v>44813</v>
      </c>
      <c r="K7" s="275">
        <f t="shared" ca="1" si="0"/>
        <v>44814</v>
      </c>
      <c r="L7" s="275">
        <f t="shared" ca="1" si="0"/>
        <v>44815</v>
      </c>
      <c r="M7" s="275">
        <f t="shared" ca="1" si="0"/>
        <v>44816</v>
      </c>
      <c r="N7" s="275">
        <f t="shared" ca="1" si="0"/>
        <v>44817</v>
      </c>
      <c r="O7" s="275">
        <f t="shared" ca="1" si="0"/>
        <v>44818</v>
      </c>
      <c r="P7" s="275">
        <f t="shared" ca="1" si="0"/>
        <v>44819</v>
      </c>
      <c r="Q7" s="275">
        <f t="shared" ca="1" si="0"/>
        <v>44820</v>
      </c>
      <c r="R7" s="275">
        <f t="shared" ca="1" si="0"/>
        <v>44821</v>
      </c>
      <c r="S7" s="275">
        <f t="shared" ca="1" si="0"/>
        <v>44822</v>
      </c>
      <c r="T7" s="275">
        <f t="shared" ca="1" si="0"/>
        <v>44823</v>
      </c>
      <c r="U7" s="275">
        <f t="shared" ca="1" si="0"/>
        <v>44824</v>
      </c>
      <c r="V7" s="275">
        <f t="shared" ca="1" si="0"/>
        <v>44825</v>
      </c>
      <c r="W7" s="275">
        <f t="shared" ca="1" si="0"/>
        <v>44826</v>
      </c>
      <c r="X7" s="275">
        <f t="shared" ca="1" si="0"/>
        <v>44827</v>
      </c>
      <c r="Y7" s="275">
        <f t="shared" ca="1" si="0"/>
        <v>44828</v>
      </c>
      <c r="Z7" s="275">
        <f t="shared" ca="1" si="0"/>
        <v>44829</v>
      </c>
      <c r="AA7" s="275">
        <f t="shared" ca="1" si="0"/>
        <v>44830</v>
      </c>
      <c r="AB7" s="275">
        <f t="shared" ca="1" si="0"/>
        <v>44831</v>
      </c>
      <c r="AC7" s="275">
        <f t="shared" ca="1" si="0"/>
        <v>44832</v>
      </c>
      <c r="AD7" s="275">
        <f t="shared" ca="1" si="0"/>
        <v>44833</v>
      </c>
      <c r="AE7" s="275">
        <f t="shared" ca="1" si="0"/>
        <v>44834</v>
      </c>
      <c r="AF7" s="276"/>
    </row>
    <row r="8" spans="1:32" ht="12.75" customHeight="1">
      <c r="A8" s="274" t="s">
        <v>180</v>
      </c>
      <c r="B8" s="277" t="str">
        <f ca="1">IF(WEEKDAY(B7)=1,"日",IF(WEEKDAY(B7)=2,"月",IF(WEEKDAY(B7)=3,"火",IF(WEEKDAY(B7)=4,"水",IF(WEEKDAY(B7)=5,"木",IF(WEEKDAY(B7)=6,"金","土"))))))</f>
        <v>木</v>
      </c>
      <c r="C8" s="277" t="str">
        <f t="shared" ref="C8:AE8" ca="1" si="1">IF(WEEKDAY(C7)=1,"日",IF(WEEKDAY(C7)=2,"月",IF(WEEKDAY(C7)=3,"火",IF(WEEKDAY(C7)=4,"水",IF(WEEKDAY(C7)=5,"木",IF(WEEKDAY(C7)=6,"金","土"))))))</f>
        <v>金</v>
      </c>
      <c r="D8" s="277" t="str">
        <f t="shared" ca="1" si="1"/>
        <v>土</v>
      </c>
      <c r="E8" s="277" t="str">
        <f t="shared" ca="1" si="1"/>
        <v>日</v>
      </c>
      <c r="F8" s="277" t="str">
        <f t="shared" ca="1" si="1"/>
        <v>月</v>
      </c>
      <c r="G8" s="277" t="str">
        <f t="shared" ca="1" si="1"/>
        <v>火</v>
      </c>
      <c r="H8" s="277" t="str">
        <f t="shared" ca="1" si="1"/>
        <v>水</v>
      </c>
      <c r="I8" s="277" t="str">
        <f t="shared" ca="1" si="1"/>
        <v>木</v>
      </c>
      <c r="J8" s="277" t="str">
        <f t="shared" ca="1" si="1"/>
        <v>金</v>
      </c>
      <c r="K8" s="277" t="str">
        <f t="shared" ca="1" si="1"/>
        <v>土</v>
      </c>
      <c r="L8" s="277" t="str">
        <f t="shared" ca="1" si="1"/>
        <v>日</v>
      </c>
      <c r="M8" s="277" t="str">
        <f t="shared" ca="1" si="1"/>
        <v>月</v>
      </c>
      <c r="N8" s="277" t="str">
        <f t="shared" ca="1" si="1"/>
        <v>火</v>
      </c>
      <c r="O8" s="277" t="str">
        <f t="shared" ca="1" si="1"/>
        <v>水</v>
      </c>
      <c r="P8" s="277" t="str">
        <f t="shared" ca="1" si="1"/>
        <v>木</v>
      </c>
      <c r="Q8" s="277" t="str">
        <f t="shared" ca="1" si="1"/>
        <v>金</v>
      </c>
      <c r="R8" s="277" t="str">
        <f t="shared" ca="1" si="1"/>
        <v>土</v>
      </c>
      <c r="S8" s="277" t="str">
        <f t="shared" ca="1" si="1"/>
        <v>日</v>
      </c>
      <c r="T8" s="277" t="str">
        <f t="shared" ca="1" si="1"/>
        <v>月</v>
      </c>
      <c r="U8" s="277" t="str">
        <f t="shared" ca="1" si="1"/>
        <v>火</v>
      </c>
      <c r="V8" s="277" t="str">
        <f t="shared" ca="1" si="1"/>
        <v>水</v>
      </c>
      <c r="W8" s="277" t="str">
        <f t="shared" ca="1" si="1"/>
        <v>木</v>
      </c>
      <c r="X8" s="277" t="str">
        <f t="shared" ca="1" si="1"/>
        <v>金</v>
      </c>
      <c r="Y8" s="277" t="str">
        <f t="shared" ca="1" si="1"/>
        <v>土</v>
      </c>
      <c r="Z8" s="277" t="str">
        <f t="shared" ca="1" si="1"/>
        <v>日</v>
      </c>
      <c r="AA8" s="277" t="str">
        <f t="shared" ca="1" si="1"/>
        <v>月</v>
      </c>
      <c r="AB8" s="277" t="str">
        <f t="shared" ca="1" si="1"/>
        <v>火</v>
      </c>
      <c r="AC8" s="277" t="str">
        <f t="shared" ca="1" si="1"/>
        <v>水</v>
      </c>
      <c r="AD8" s="277" t="str">
        <f t="shared" ca="1" si="1"/>
        <v>木</v>
      </c>
      <c r="AE8" s="277" t="str">
        <f t="shared" ca="1" si="1"/>
        <v>金</v>
      </c>
      <c r="AF8" s="278"/>
    </row>
    <row r="9" spans="1:32" s="12" customFormat="1" ht="30" customHeight="1">
      <c r="A9" s="279" t="s">
        <v>140</v>
      </c>
      <c r="B9" s="19"/>
      <c r="C9" s="19"/>
      <c r="D9" s="280"/>
      <c r="E9" s="280"/>
      <c r="F9" s="19"/>
      <c r="G9" s="19"/>
      <c r="H9" s="19"/>
      <c r="I9" s="19"/>
      <c r="J9" s="19"/>
      <c r="K9" s="280"/>
      <c r="L9" s="280"/>
      <c r="M9" s="19"/>
      <c r="N9" s="19"/>
      <c r="O9" s="19"/>
      <c r="P9" s="19"/>
      <c r="Q9" s="19"/>
      <c r="R9" s="280"/>
      <c r="S9" s="280"/>
      <c r="T9" s="280"/>
      <c r="U9" s="19"/>
      <c r="V9" s="19"/>
      <c r="W9" s="19"/>
      <c r="X9" s="19"/>
      <c r="Y9" s="280"/>
      <c r="Z9" s="280"/>
      <c r="AA9" s="19"/>
      <c r="AB9" s="19"/>
      <c r="AC9" s="19"/>
      <c r="AD9" s="19"/>
      <c r="AE9" s="19"/>
      <c r="AF9" s="281"/>
    </row>
    <row r="10" spans="1:32" s="76" customFormat="1" ht="7.5" customHeight="1">
      <c r="A10" s="271"/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</row>
    <row r="11" spans="1:32" ht="18" customHeight="1">
      <c r="A11" s="273"/>
      <c r="B11" s="586">
        <v>10</v>
      </c>
      <c r="C11" s="586"/>
      <c r="D11" s="586"/>
      <c r="E11" s="586"/>
      <c r="F11" s="586"/>
      <c r="G11" s="586"/>
      <c r="H11" s="586"/>
      <c r="I11" s="586"/>
      <c r="J11" s="586"/>
      <c r="K11" s="586"/>
      <c r="L11" s="586"/>
      <c r="M11" s="586"/>
      <c r="N11" s="586"/>
      <c r="O11" s="586"/>
      <c r="P11" s="586"/>
      <c r="Q11" s="586"/>
      <c r="R11" s="586"/>
      <c r="S11" s="586"/>
      <c r="T11" s="586"/>
      <c r="U11" s="586"/>
      <c r="V11" s="586"/>
      <c r="W11" s="586"/>
      <c r="X11" s="586"/>
      <c r="Y11" s="586"/>
      <c r="Z11" s="586"/>
      <c r="AA11" s="586"/>
      <c r="AB11" s="586"/>
      <c r="AC11" s="586"/>
      <c r="AD11" s="586"/>
      <c r="AE11" s="586"/>
      <c r="AF11" s="586"/>
    </row>
    <row r="12" spans="1:32" ht="12.75" customHeight="1">
      <c r="A12" s="274" t="s">
        <v>179</v>
      </c>
      <c r="B12" s="275">
        <f ca="1">DATE(作業用シート!$G$2,にこサポ!B11,1)</f>
        <v>44835</v>
      </c>
      <c r="C12" s="275">
        <f t="shared" ref="C12:AF12" ca="1" si="2">B12+1</f>
        <v>44836</v>
      </c>
      <c r="D12" s="275">
        <f t="shared" ca="1" si="2"/>
        <v>44837</v>
      </c>
      <c r="E12" s="275">
        <f t="shared" ca="1" si="2"/>
        <v>44838</v>
      </c>
      <c r="F12" s="275">
        <f t="shared" ca="1" si="2"/>
        <v>44839</v>
      </c>
      <c r="G12" s="275">
        <f t="shared" ca="1" si="2"/>
        <v>44840</v>
      </c>
      <c r="H12" s="275">
        <f t="shared" ca="1" si="2"/>
        <v>44841</v>
      </c>
      <c r="I12" s="275">
        <f t="shared" ca="1" si="2"/>
        <v>44842</v>
      </c>
      <c r="J12" s="275">
        <f t="shared" ca="1" si="2"/>
        <v>44843</v>
      </c>
      <c r="K12" s="275">
        <f t="shared" ca="1" si="2"/>
        <v>44844</v>
      </c>
      <c r="L12" s="275">
        <f t="shared" ca="1" si="2"/>
        <v>44845</v>
      </c>
      <c r="M12" s="275">
        <f t="shared" ca="1" si="2"/>
        <v>44846</v>
      </c>
      <c r="N12" s="275">
        <f t="shared" ca="1" si="2"/>
        <v>44847</v>
      </c>
      <c r="O12" s="275">
        <f t="shared" ca="1" si="2"/>
        <v>44848</v>
      </c>
      <c r="P12" s="275">
        <f t="shared" ca="1" si="2"/>
        <v>44849</v>
      </c>
      <c r="Q12" s="275">
        <f t="shared" ca="1" si="2"/>
        <v>44850</v>
      </c>
      <c r="R12" s="275">
        <f t="shared" ca="1" si="2"/>
        <v>44851</v>
      </c>
      <c r="S12" s="275">
        <f t="shared" ca="1" si="2"/>
        <v>44852</v>
      </c>
      <c r="T12" s="275">
        <f t="shared" ca="1" si="2"/>
        <v>44853</v>
      </c>
      <c r="U12" s="275">
        <f t="shared" ca="1" si="2"/>
        <v>44854</v>
      </c>
      <c r="V12" s="275">
        <f t="shared" ca="1" si="2"/>
        <v>44855</v>
      </c>
      <c r="W12" s="275">
        <f t="shared" ca="1" si="2"/>
        <v>44856</v>
      </c>
      <c r="X12" s="275">
        <f t="shared" ca="1" si="2"/>
        <v>44857</v>
      </c>
      <c r="Y12" s="275">
        <f t="shared" ca="1" si="2"/>
        <v>44858</v>
      </c>
      <c r="Z12" s="275">
        <f t="shared" ca="1" si="2"/>
        <v>44859</v>
      </c>
      <c r="AA12" s="275">
        <f t="shared" ca="1" si="2"/>
        <v>44860</v>
      </c>
      <c r="AB12" s="275">
        <f t="shared" ca="1" si="2"/>
        <v>44861</v>
      </c>
      <c r="AC12" s="275">
        <f t="shared" ca="1" si="2"/>
        <v>44862</v>
      </c>
      <c r="AD12" s="275">
        <f t="shared" ca="1" si="2"/>
        <v>44863</v>
      </c>
      <c r="AE12" s="275">
        <f t="shared" ca="1" si="2"/>
        <v>44864</v>
      </c>
      <c r="AF12" s="275">
        <f t="shared" ca="1" si="2"/>
        <v>44865</v>
      </c>
    </row>
    <row r="13" spans="1:32" ht="12.75" customHeight="1">
      <c r="A13" s="274" t="s">
        <v>180</v>
      </c>
      <c r="B13" s="277" t="str">
        <f t="shared" ref="B13:AE13" ca="1" si="3">IF(WEEKDAY(B12)=1,"日",IF(WEEKDAY(B12)=2,"月",IF(WEEKDAY(B12)=3,"火",IF(WEEKDAY(B12)=4,"水",IF(WEEKDAY(B12)=5,"木",IF(WEEKDAY(B12)=6,"金","土"))))))</f>
        <v>土</v>
      </c>
      <c r="C13" s="277" t="str">
        <f t="shared" ca="1" si="3"/>
        <v>日</v>
      </c>
      <c r="D13" s="277" t="str">
        <f t="shared" ca="1" si="3"/>
        <v>月</v>
      </c>
      <c r="E13" s="277" t="str">
        <f t="shared" ca="1" si="3"/>
        <v>火</v>
      </c>
      <c r="F13" s="277" t="str">
        <f t="shared" ca="1" si="3"/>
        <v>水</v>
      </c>
      <c r="G13" s="277" t="str">
        <f t="shared" ca="1" si="3"/>
        <v>木</v>
      </c>
      <c r="H13" s="277" t="str">
        <f t="shared" ca="1" si="3"/>
        <v>金</v>
      </c>
      <c r="I13" s="277" t="str">
        <f t="shared" ca="1" si="3"/>
        <v>土</v>
      </c>
      <c r="J13" s="277" t="str">
        <f t="shared" ca="1" si="3"/>
        <v>日</v>
      </c>
      <c r="K13" s="277" t="str">
        <f t="shared" ca="1" si="3"/>
        <v>月</v>
      </c>
      <c r="L13" s="277" t="str">
        <f t="shared" ca="1" si="3"/>
        <v>火</v>
      </c>
      <c r="M13" s="277" t="str">
        <f t="shared" ca="1" si="3"/>
        <v>水</v>
      </c>
      <c r="N13" s="277" t="str">
        <f t="shared" ca="1" si="3"/>
        <v>木</v>
      </c>
      <c r="O13" s="277" t="str">
        <f t="shared" ca="1" si="3"/>
        <v>金</v>
      </c>
      <c r="P13" s="277" t="str">
        <f t="shared" ca="1" si="3"/>
        <v>土</v>
      </c>
      <c r="Q13" s="277" t="str">
        <f t="shared" ca="1" si="3"/>
        <v>日</v>
      </c>
      <c r="R13" s="277" t="str">
        <f t="shared" ca="1" si="3"/>
        <v>月</v>
      </c>
      <c r="S13" s="277" t="str">
        <f t="shared" ca="1" si="3"/>
        <v>火</v>
      </c>
      <c r="T13" s="277" t="str">
        <f t="shared" ca="1" si="3"/>
        <v>水</v>
      </c>
      <c r="U13" s="277" t="str">
        <f t="shared" ca="1" si="3"/>
        <v>木</v>
      </c>
      <c r="V13" s="277" t="str">
        <f t="shared" ca="1" si="3"/>
        <v>金</v>
      </c>
      <c r="W13" s="277" t="str">
        <f t="shared" ca="1" si="3"/>
        <v>土</v>
      </c>
      <c r="X13" s="277" t="str">
        <f t="shared" ca="1" si="3"/>
        <v>日</v>
      </c>
      <c r="Y13" s="277" t="str">
        <f t="shared" ca="1" si="3"/>
        <v>月</v>
      </c>
      <c r="Z13" s="277" t="str">
        <f t="shared" ca="1" si="3"/>
        <v>火</v>
      </c>
      <c r="AA13" s="277" t="str">
        <f t="shared" ca="1" si="3"/>
        <v>水</v>
      </c>
      <c r="AB13" s="277" t="str">
        <f t="shared" ca="1" si="3"/>
        <v>木</v>
      </c>
      <c r="AC13" s="277" t="str">
        <f t="shared" ca="1" si="3"/>
        <v>金</v>
      </c>
      <c r="AD13" s="277" t="str">
        <f t="shared" ca="1" si="3"/>
        <v>土</v>
      </c>
      <c r="AE13" s="277" t="str">
        <f t="shared" ca="1" si="3"/>
        <v>日</v>
      </c>
      <c r="AF13" s="277" t="str">
        <f t="shared" ref="AF13" ca="1" si="4">IF(WEEKDAY(AF12)=1,"日",IF(WEEKDAY(AF12)=2,"月",IF(WEEKDAY(AF12)=3,"火",IF(WEEKDAY(AF12)=4,"水",IF(WEEKDAY(AF12)=5,"木",IF(WEEKDAY(AF12)=6,"金","土"))))))</f>
        <v>月</v>
      </c>
    </row>
    <row r="14" spans="1:32" s="12" customFormat="1" ht="30" customHeight="1">
      <c r="A14" s="279" t="s">
        <v>140</v>
      </c>
      <c r="B14" s="280"/>
      <c r="C14" s="280"/>
      <c r="D14" s="19"/>
      <c r="E14" s="19"/>
      <c r="F14" s="19"/>
      <c r="G14" s="19"/>
      <c r="H14" s="19"/>
      <c r="I14" s="280"/>
      <c r="J14" s="280"/>
      <c r="K14" s="280"/>
      <c r="L14" s="19"/>
      <c r="M14" s="19"/>
      <c r="N14" s="19"/>
      <c r="O14" s="19"/>
      <c r="P14" s="280"/>
      <c r="Q14" s="280"/>
      <c r="R14" s="19"/>
      <c r="S14" s="19"/>
      <c r="T14" s="19"/>
      <c r="U14" s="19"/>
      <c r="V14" s="19"/>
      <c r="W14" s="280"/>
      <c r="X14" s="280"/>
      <c r="Y14" s="19"/>
      <c r="Z14" s="19"/>
      <c r="AA14" s="19"/>
      <c r="AB14" s="19"/>
      <c r="AC14" s="19"/>
      <c r="AD14" s="280"/>
      <c r="AE14" s="280"/>
      <c r="AF14" s="19"/>
    </row>
    <row r="15" spans="1:32" s="76" customFormat="1" ht="7.5" customHeight="1">
      <c r="A15" s="271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</row>
    <row r="16" spans="1:32" ht="18" customHeight="1">
      <c r="A16" s="273"/>
      <c r="B16" s="586">
        <v>11</v>
      </c>
      <c r="C16" s="586"/>
      <c r="D16" s="586"/>
      <c r="E16" s="586"/>
      <c r="F16" s="586"/>
      <c r="G16" s="586"/>
      <c r="H16" s="586"/>
      <c r="I16" s="586"/>
      <c r="J16" s="586"/>
      <c r="K16" s="586"/>
      <c r="L16" s="586"/>
      <c r="M16" s="586"/>
      <c r="N16" s="586"/>
      <c r="O16" s="586"/>
      <c r="P16" s="586"/>
      <c r="Q16" s="586"/>
      <c r="R16" s="586"/>
      <c r="S16" s="586"/>
      <c r="T16" s="586"/>
      <c r="U16" s="586"/>
      <c r="V16" s="586"/>
      <c r="W16" s="586"/>
      <c r="X16" s="586"/>
      <c r="Y16" s="586"/>
      <c r="Z16" s="586"/>
      <c r="AA16" s="586"/>
      <c r="AB16" s="586"/>
      <c r="AC16" s="586"/>
      <c r="AD16" s="586"/>
      <c r="AE16" s="586"/>
      <c r="AF16" s="586"/>
    </row>
    <row r="17" spans="1:32" ht="12.75" customHeight="1">
      <c r="A17" s="274" t="s">
        <v>179</v>
      </c>
      <c r="B17" s="275">
        <f ca="1">DATE(作業用シート!$G$2,にこサポ!B16,1)</f>
        <v>44866</v>
      </c>
      <c r="C17" s="275">
        <f t="shared" ref="C17:AE17" ca="1" si="5">B17+1</f>
        <v>44867</v>
      </c>
      <c r="D17" s="275">
        <f t="shared" ca="1" si="5"/>
        <v>44868</v>
      </c>
      <c r="E17" s="275">
        <f t="shared" ca="1" si="5"/>
        <v>44869</v>
      </c>
      <c r="F17" s="275">
        <f t="shared" ca="1" si="5"/>
        <v>44870</v>
      </c>
      <c r="G17" s="275">
        <f t="shared" ca="1" si="5"/>
        <v>44871</v>
      </c>
      <c r="H17" s="275">
        <f t="shared" ca="1" si="5"/>
        <v>44872</v>
      </c>
      <c r="I17" s="275">
        <f t="shared" ca="1" si="5"/>
        <v>44873</v>
      </c>
      <c r="J17" s="275">
        <f t="shared" ca="1" si="5"/>
        <v>44874</v>
      </c>
      <c r="K17" s="275">
        <f t="shared" ca="1" si="5"/>
        <v>44875</v>
      </c>
      <c r="L17" s="275">
        <f t="shared" ca="1" si="5"/>
        <v>44876</v>
      </c>
      <c r="M17" s="275">
        <f t="shared" ca="1" si="5"/>
        <v>44877</v>
      </c>
      <c r="N17" s="275">
        <f t="shared" ca="1" si="5"/>
        <v>44878</v>
      </c>
      <c r="O17" s="275">
        <f t="shared" ca="1" si="5"/>
        <v>44879</v>
      </c>
      <c r="P17" s="275">
        <f t="shared" ca="1" si="5"/>
        <v>44880</v>
      </c>
      <c r="Q17" s="275">
        <f t="shared" ca="1" si="5"/>
        <v>44881</v>
      </c>
      <c r="R17" s="275">
        <f t="shared" ca="1" si="5"/>
        <v>44882</v>
      </c>
      <c r="S17" s="275">
        <f t="shared" ca="1" si="5"/>
        <v>44883</v>
      </c>
      <c r="T17" s="275">
        <f t="shared" ca="1" si="5"/>
        <v>44884</v>
      </c>
      <c r="U17" s="275">
        <f t="shared" ca="1" si="5"/>
        <v>44885</v>
      </c>
      <c r="V17" s="275">
        <f t="shared" ca="1" si="5"/>
        <v>44886</v>
      </c>
      <c r="W17" s="275">
        <f t="shared" ca="1" si="5"/>
        <v>44887</v>
      </c>
      <c r="X17" s="275">
        <f t="shared" ca="1" si="5"/>
        <v>44888</v>
      </c>
      <c r="Y17" s="275">
        <f t="shared" ca="1" si="5"/>
        <v>44889</v>
      </c>
      <c r="Z17" s="275">
        <f t="shared" ca="1" si="5"/>
        <v>44890</v>
      </c>
      <c r="AA17" s="275">
        <f t="shared" ca="1" si="5"/>
        <v>44891</v>
      </c>
      <c r="AB17" s="275">
        <f t="shared" ca="1" si="5"/>
        <v>44892</v>
      </c>
      <c r="AC17" s="275">
        <f t="shared" ca="1" si="5"/>
        <v>44893</v>
      </c>
      <c r="AD17" s="275">
        <f t="shared" ca="1" si="5"/>
        <v>44894</v>
      </c>
      <c r="AE17" s="275">
        <f t="shared" ca="1" si="5"/>
        <v>44895</v>
      </c>
      <c r="AF17" s="276"/>
    </row>
    <row r="18" spans="1:32" ht="12.75" customHeight="1">
      <c r="A18" s="274" t="s">
        <v>180</v>
      </c>
      <c r="B18" s="277" t="str">
        <f t="shared" ref="B18:AE18" ca="1" si="6">IF(WEEKDAY(B17)=1,"日",IF(WEEKDAY(B17)=2,"月",IF(WEEKDAY(B17)=3,"火",IF(WEEKDAY(B17)=4,"水",IF(WEEKDAY(B17)=5,"木",IF(WEEKDAY(B17)=6,"金","土"))))))</f>
        <v>火</v>
      </c>
      <c r="C18" s="277" t="str">
        <f t="shared" ca="1" si="6"/>
        <v>水</v>
      </c>
      <c r="D18" s="277" t="str">
        <f t="shared" ca="1" si="6"/>
        <v>木</v>
      </c>
      <c r="E18" s="277" t="str">
        <f t="shared" ca="1" si="6"/>
        <v>金</v>
      </c>
      <c r="F18" s="277" t="str">
        <f t="shared" ca="1" si="6"/>
        <v>土</v>
      </c>
      <c r="G18" s="277" t="str">
        <f t="shared" ca="1" si="6"/>
        <v>日</v>
      </c>
      <c r="H18" s="277" t="str">
        <f t="shared" ca="1" si="6"/>
        <v>月</v>
      </c>
      <c r="I18" s="277" t="str">
        <f t="shared" ca="1" si="6"/>
        <v>火</v>
      </c>
      <c r="J18" s="277" t="str">
        <f t="shared" ca="1" si="6"/>
        <v>水</v>
      </c>
      <c r="K18" s="277" t="str">
        <f t="shared" ca="1" si="6"/>
        <v>木</v>
      </c>
      <c r="L18" s="277" t="str">
        <f t="shared" ca="1" si="6"/>
        <v>金</v>
      </c>
      <c r="M18" s="277" t="str">
        <f t="shared" ca="1" si="6"/>
        <v>土</v>
      </c>
      <c r="N18" s="277" t="str">
        <f t="shared" ca="1" si="6"/>
        <v>日</v>
      </c>
      <c r="O18" s="277" t="str">
        <f t="shared" ca="1" si="6"/>
        <v>月</v>
      </c>
      <c r="P18" s="277" t="str">
        <f t="shared" ca="1" si="6"/>
        <v>火</v>
      </c>
      <c r="Q18" s="277" t="str">
        <f t="shared" ca="1" si="6"/>
        <v>水</v>
      </c>
      <c r="R18" s="277" t="str">
        <f t="shared" ca="1" si="6"/>
        <v>木</v>
      </c>
      <c r="S18" s="277" t="str">
        <f t="shared" ca="1" si="6"/>
        <v>金</v>
      </c>
      <c r="T18" s="277" t="str">
        <f t="shared" ca="1" si="6"/>
        <v>土</v>
      </c>
      <c r="U18" s="277" t="str">
        <f t="shared" ca="1" si="6"/>
        <v>日</v>
      </c>
      <c r="V18" s="277" t="str">
        <f t="shared" ca="1" si="6"/>
        <v>月</v>
      </c>
      <c r="W18" s="277" t="str">
        <f t="shared" ca="1" si="6"/>
        <v>火</v>
      </c>
      <c r="X18" s="277" t="str">
        <f t="shared" ca="1" si="6"/>
        <v>水</v>
      </c>
      <c r="Y18" s="277" t="str">
        <f t="shared" ca="1" si="6"/>
        <v>木</v>
      </c>
      <c r="Z18" s="277" t="str">
        <f t="shared" ca="1" si="6"/>
        <v>金</v>
      </c>
      <c r="AA18" s="277" t="str">
        <f t="shared" ca="1" si="6"/>
        <v>土</v>
      </c>
      <c r="AB18" s="277" t="str">
        <f t="shared" ca="1" si="6"/>
        <v>日</v>
      </c>
      <c r="AC18" s="277" t="str">
        <f t="shared" ca="1" si="6"/>
        <v>月</v>
      </c>
      <c r="AD18" s="277" t="str">
        <f t="shared" ca="1" si="6"/>
        <v>火</v>
      </c>
      <c r="AE18" s="277" t="str">
        <f t="shared" ca="1" si="6"/>
        <v>水</v>
      </c>
      <c r="AF18" s="278"/>
    </row>
    <row r="19" spans="1:32" s="12" customFormat="1" ht="30" customHeight="1">
      <c r="A19" s="279" t="s">
        <v>140</v>
      </c>
      <c r="B19" s="19"/>
      <c r="C19" s="19"/>
      <c r="D19" s="280"/>
      <c r="E19" s="19"/>
      <c r="F19" s="280"/>
      <c r="G19" s="280"/>
      <c r="H19" s="19"/>
      <c r="I19" s="19"/>
      <c r="J19" s="19"/>
      <c r="K19" s="19"/>
      <c r="L19" s="19"/>
      <c r="M19" s="280"/>
      <c r="N19" s="280"/>
      <c r="O19" s="19"/>
      <c r="P19" s="19"/>
      <c r="Q19" s="19"/>
      <c r="R19" s="19"/>
      <c r="S19" s="19"/>
      <c r="T19" s="280"/>
      <c r="U19" s="280"/>
      <c r="V19" s="19"/>
      <c r="W19" s="19"/>
      <c r="X19" s="280"/>
      <c r="Y19" s="19"/>
      <c r="Z19" s="19"/>
      <c r="AA19" s="280"/>
      <c r="AB19" s="280"/>
      <c r="AC19" s="19"/>
      <c r="AD19" s="19"/>
      <c r="AE19" s="19"/>
      <c r="AF19" s="281"/>
    </row>
    <row r="20" spans="1:32" s="76" customFormat="1" ht="7.5" customHeight="1">
      <c r="A20" s="271"/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</row>
    <row r="21" spans="1:32" ht="18" customHeight="1">
      <c r="A21" s="273"/>
      <c r="B21" s="586">
        <v>12</v>
      </c>
      <c r="C21" s="586"/>
      <c r="D21" s="586"/>
      <c r="E21" s="586"/>
      <c r="F21" s="586"/>
      <c r="G21" s="586"/>
      <c r="H21" s="586"/>
      <c r="I21" s="586"/>
      <c r="J21" s="586"/>
      <c r="K21" s="586"/>
      <c r="L21" s="586"/>
      <c r="M21" s="586"/>
      <c r="N21" s="586"/>
      <c r="O21" s="586"/>
      <c r="P21" s="586"/>
      <c r="Q21" s="586"/>
      <c r="R21" s="586"/>
      <c r="S21" s="586"/>
      <c r="T21" s="586"/>
      <c r="U21" s="586"/>
      <c r="V21" s="586"/>
      <c r="W21" s="586"/>
      <c r="X21" s="586"/>
      <c r="Y21" s="586"/>
      <c r="Z21" s="586"/>
      <c r="AA21" s="586"/>
      <c r="AB21" s="586"/>
      <c r="AC21" s="586"/>
      <c r="AD21" s="586"/>
      <c r="AE21" s="586"/>
      <c r="AF21" s="586"/>
    </row>
    <row r="22" spans="1:32" ht="12.75" customHeight="1">
      <c r="A22" s="274" t="s">
        <v>179</v>
      </c>
      <c r="B22" s="275">
        <f ca="1">DATE(作業用シート!$G$2,にこサポ!B21,1)</f>
        <v>44896</v>
      </c>
      <c r="C22" s="275">
        <f t="shared" ref="C22:AF22" ca="1" si="7">B22+1</f>
        <v>44897</v>
      </c>
      <c r="D22" s="275">
        <f t="shared" ca="1" si="7"/>
        <v>44898</v>
      </c>
      <c r="E22" s="275">
        <f t="shared" ca="1" si="7"/>
        <v>44899</v>
      </c>
      <c r="F22" s="275">
        <f t="shared" ca="1" si="7"/>
        <v>44900</v>
      </c>
      <c r="G22" s="275">
        <f t="shared" ca="1" si="7"/>
        <v>44901</v>
      </c>
      <c r="H22" s="275">
        <f t="shared" ca="1" si="7"/>
        <v>44902</v>
      </c>
      <c r="I22" s="275">
        <f t="shared" ca="1" si="7"/>
        <v>44903</v>
      </c>
      <c r="J22" s="275">
        <f t="shared" ca="1" si="7"/>
        <v>44904</v>
      </c>
      <c r="K22" s="275">
        <f t="shared" ca="1" si="7"/>
        <v>44905</v>
      </c>
      <c r="L22" s="275">
        <f t="shared" ca="1" si="7"/>
        <v>44906</v>
      </c>
      <c r="M22" s="275">
        <f t="shared" ca="1" si="7"/>
        <v>44907</v>
      </c>
      <c r="N22" s="275">
        <f t="shared" ca="1" si="7"/>
        <v>44908</v>
      </c>
      <c r="O22" s="275">
        <f t="shared" ca="1" si="7"/>
        <v>44909</v>
      </c>
      <c r="P22" s="275">
        <f t="shared" ca="1" si="7"/>
        <v>44910</v>
      </c>
      <c r="Q22" s="275">
        <f t="shared" ca="1" si="7"/>
        <v>44911</v>
      </c>
      <c r="R22" s="275">
        <f t="shared" ca="1" si="7"/>
        <v>44912</v>
      </c>
      <c r="S22" s="275">
        <f t="shared" ca="1" si="7"/>
        <v>44913</v>
      </c>
      <c r="T22" s="275">
        <f t="shared" ca="1" si="7"/>
        <v>44914</v>
      </c>
      <c r="U22" s="275">
        <f t="shared" ca="1" si="7"/>
        <v>44915</v>
      </c>
      <c r="V22" s="275">
        <f t="shared" ca="1" si="7"/>
        <v>44916</v>
      </c>
      <c r="W22" s="275">
        <f t="shared" ca="1" si="7"/>
        <v>44917</v>
      </c>
      <c r="X22" s="275">
        <f t="shared" ca="1" si="7"/>
        <v>44918</v>
      </c>
      <c r="Y22" s="275">
        <f t="shared" ca="1" si="7"/>
        <v>44919</v>
      </c>
      <c r="Z22" s="275">
        <f t="shared" ca="1" si="7"/>
        <v>44920</v>
      </c>
      <c r="AA22" s="275">
        <f t="shared" ca="1" si="7"/>
        <v>44921</v>
      </c>
      <c r="AB22" s="275">
        <f t="shared" ca="1" si="7"/>
        <v>44922</v>
      </c>
      <c r="AC22" s="275">
        <f t="shared" ca="1" si="7"/>
        <v>44923</v>
      </c>
      <c r="AD22" s="275">
        <f t="shared" ca="1" si="7"/>
        <v>44924</v>
      </c>
      <c r="AE22" s="275">
        <f t="shared" ca="1" si="7"/>
        <v>44925</v>
      </c>
      <c r="AF22" s="275">
        <f t="shared" ca="1" si="7"/>
        <v>44926</v>
      </c>
    </row>
    <row r="23" spans="1:32" ht="12.75" customHeight="1">
      <c r="A23" s="274" t="s">
        <v>180</v>
      </c>
      <c r="B23" s="277" t="str">
        <f t="shared" ref="B23:AE23" ca="1" si="8">IF(WEEKDAY(B22)=1,"日",IF(WEEKDAY(B22)=2,"月",IF(WEEKDAY(B22)=3,"火",IF(WEEKDAY(B22)=4,"水",IF(WEEKDAY(B22)=5,"木",IF(WEEKDAY(B22)=6,"金","土"))))))</f>
        <v>木</v>
      </c>
      <c r="C23" s="277" t="str">
        <f t="shared" ca="1" si="8"/>
        <v>金</v>
      </c>
      <c r="D23" s="277" t="str">
        <f t="shared" ca="1" si="8"/>
        <v>土</v>
      </c>
      <c r="E23" s="277" t="str">
        <f t="shared" ca="1" si="8"/>
        <v>日</v>
      </c>
      <c r="F23" s="277" t="str">
        <f t="shared" ca="1" si="8"/>
        <v>月</v>
      </c>
      <c r="G23" s="277" t="str">
        <f t="shared" ca="1" si="8"/>
        <v>火</v>
      </c>
      <c r="H23" s="277" t="str">
        <f t="shared" ca="1" si="8"/>
        <v>水</v>
      </c>
      <c r="I23" s="277" t="str">
        <f t="shared" ca="1" si="8"/>
        <v>木</v>
      </c>
      <c r="J23" s="277" t="str">
        <f t="shared" ca="1" si="8"/>
        <v>金</v>
      </c>
      <c r="K23" s="277" t="str">
        <f t="shared" ca="1" si="8"/>
        <v>土</v>
      </c>
      <c r="L23" s="277" t="str">
        <f t="shared" ca="1" si="8"/>
        <v>日</v>
      </c>
      <c r="M23" s="277" t="str">
        <f t="shared" ca="1" si="8"/>
        <v>月</v>
      </c>
      <c r="N23" s="277" t="str">
        <f t="shared" ca="1" si="8"/>
        <v>火</v>
      </c>
      <c r="O23" s="277" t="str">
        <f t="shared" ca="1" si="8"/>
        <v>水</v>
      </c>
      <c r="P23" s="277" t="str">
        <f t="shared" ca="1" si="8"/>
        <v>木</v>
      </c>
      <c r="Q23" s="277" t="str">
        <f t="shared" ca="1" si="8"/>
        <v>金</v>
      </c>
      <c r="R23" s="277" t="str">
        <f t="shared" ca="1" si="8"/>
        <v>土</v>
      </c>
      <c r="S23" s="277" t="str">
        <f t="shared" ca="1" si="8"/>
        <v>日</v>
      </c>
      <c r="T23" s="277" t="str">
        <f t="shared" ca="1" si="8"/>
        <v>月</v>
      </c>
      <c r="U23" s="277" t="str">
        <f t="shared" ca="1" si="8"/>
        <v>火</v>
      </c>
      <c r="V23" s="277" t="str">
        <f t="shared" ca="1" si="8"/>
        <v>水</v>
      </c>
      <c r="W23" s="277" t="str">
        <f t="shared" ca="1" si="8"/>
        <v>木</v>
      </c>
      <c r="X23" s="277" t="str">
        <f t="shared" ca="1" si="8"/>
        <v>金</v>
      </c>
      <c r="Y23" s="277" t="str">
        <f t="shared" ca="1" si="8"/>
        <v>土</v>
      </c>
      <c r="Z23" s="277" t="str">
        <f t="shared" ca="1" si="8"/>
        <v>日</v>
      </c>
      <c r="AA23" s="277" t="str">
        <f t="shared" ca="1" si="8"/>
        <v>月</v>
      </c>
      <c r="AB23" s="277" t="str">
        <f t="shared" ca="1" si="8"/>
        <v>火</v>
      </c>
      <c r="AC23" s="277" t="str">
        <f t="shared" ca="1" si="8"/>
        <v>水</v>
      </c>
      <c r="AD23" s="277" t="str">
        <f t="shared" ca="1" si="8"/>
        <v>木</v>
      </c>
      <c r="AE23" s="277" t="str">
        <f t="shared" ca="1" si="8"/>
        <v>金</v>
      </c>
      <c r="AF23" s="277" t="str">
        <f t="shared" ref="AF23" ca="1" si="9">IF(WEEKDAY(AF22)=1,"日",IF(WEEKDAY(AF22)=2,"月",IF(WEEKDAY(AF22)=3,"火",IF(WEEKDAY(AF22)=4,"水",IF(WEEKDAY(AF22)=5,"木",IF(WEEKDAY(AF22)=6,"金","土"))))))</f>
        <v>土</v>
      </c>
    </row>
    <row r="24" spans="1:32" s="12" customFormat="1" ht="30" customHeight="1">
      <c r="A24" s="279" t="s">
        <v>140</v>
      </c>
      <c r="B24" s="19"/>
      <c r="C24" s="19"/>
      <c r="D24" s="280"/>
      <c r="E24" s="280"/>
      <c r="F24" s="19"/>
      <c r="G24" s="19"/>
      <c r="H24" s="19"/>
      <c r="I24" s="19"/>
      <c r="J24" s="19"/>
      <c r="K24" s="280"/>
      <c r="L24" s="280"/>
      <c r="M24" s="19"/>
      <c r="N24" s="19"/>
      <c r="O24" s="19"/>
      <c r="P24" s="19"/>
      <c r="Q24" s="19"/>
      <c r="R24" s="280"/>
      <c r="S24" s="280"/>
      <c r="T24" s="19"/>
      <c r="U24" s="19"/>
      <c r="V24" s="19"/>
      <c r="W24" s="19"/>
      <c r="X24" s="19"/>
      <c r="Y24" s="280"/>
      <c r="Z24" s="280"/>
      <c r="AA24" s="280"/>
      <c r="AB24" s="280"/>
      <c r="AC24" s="280"/>
      <c r="AD24" s="280"/>
      <c r="AE24" s="280"/>
      <c r="AF24" s="280"/>
    </row>
    <row r="25" spans="1:32" s="12" customFormat="1" ht="18.75" customHeight="1">
      <c r="A25" s="283"/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</row>
    <row r="26" spans="1:32" hidden="1">
      <c r="B26" s="285" t="s">
        <v>462</v>
      </c>
    </row>
  </sheetData>
  <sheetProtection sheet="1" selectLockedCells="1"/>
  <customSheetViews>
    <customSheetView guid="{F37920BA-3B01-4D87-85E2-8E20B85AA6D7}" showPageBreaks="1" printArea="1" hiddenRows="1" hiddenColumns="1">
      <selection activeCell="U5" sqref="U1:U1048576"/>
      <pageMargins left="0.39370078740157483" right="0.39370078740157483" top="0.34" bottom="0.23" header="0.31496062992125984" footer="0.2"/>
      <pageSetup paperSize="9" orientation="landscape" r:id="rId1"/>
    </customSheetView>
  </customSheetViews>
  <mergeCells count="11">
    <mergeCell ref="B6:AF6"/>
    <mergeCell ref="B11:AF11"/>
    <mergeCell ref="B16:AF16"/>
    <mergeCell ref="B21:AF21"/>
    <mergeCell ref="A1:AF1"/>
    <mergeCell ref="A2:AF2"/>
    <mergeCell ref="A3:AF3"/>
    <mergeCell ref="A4:C4"/>
    <mergeCell ref="D4:O4"/>
    <mergeCell ref="Q4:S4"/>
    <mergeCell ref="T4:AF4"/>
  </mergeCells>
  <phoneticPr fontId="15"/>
  <conditionalFormatting sqref="U9">
    <cfRule type="expression" dxfId="36" priority="23">
      <formula>U$8=1</formula>
    </cfRule>
  </conditionalFormatting>
  <conditionalFormatting sqref="U9 X9 AE9:AF9 AA9:AB9">
    <cfRule type="expression" dxfId="35" priority="22">
      <formula>U$8=1</formula>
    </cfRule>
  </conditionalFormatting>
  <conditionalFormatting sqref="G14:H14 N14:O14 U14:V14 AB14 R14 Y14">
    <cfRule type="expression" dxfId="34" priority="21">
      <formula>G$8=1</formula>
    </cfRule>
  </conditionalFormatting>
  <conditionalFormatting sqref="E19 L19 V19:W19 Z19 H19:I19 O19:P19 AC19:AD19">
    <cfRule type="expression" dxfId="33" priority="20">
      <formula>E$8=1</formula>
    </cfRule>
  </conditionalFormatting>
  <conditionalFormatting sqref="F24:J24 M24:Q24 T24:X24">
    <cfRule type="expression" dxfId="32" priority="19">
      <formula>F$8=1</formula>
    </cfRule>
  </conditionalFormatting>
  <conditionalFormatting sqref="B9">
    <cfRule type="expression" dxfId="31" priority="18">
      <formula>B$8=1</formula>
    </cfRule>
  </conditionalFormatting>
  <conditionalFormatting sqref="B9">
    <cfRule type="expression" dxfId="30" priority="17">
      <formula>B$8=1</formula>
    </cfRule>
  </conditionalFormatting>
  <conditionalFormatting sqref="C9">
    <cfRule type="expression" dxfId="29" priority="16">
      <formula>C$8=1</formula>
    </cfRule>
  </conditionalFormatting>
  <conditionalFormatting sqref="C9">
    <cfRule type="expression" dxfId="28" priority="15">
      <formula>C$8=1</formula>
    </cfRule>
  </conditionalFormatting>
  <conditionalFormatting sqref="F9:J9">
    <cfRule type="expression" dxfId="27" priority="14">
      <formula>F$8=1</formula>
    </cfRule>
  </conditionalFormatting>
  <conditionalFormatting sqref="F9:J9">
    <cfRule type="expression" dxfId="26" priority="13">
      <formula>F$8=1</formula>
    </cfRule>
  </conditionalFormatting>
  <conditionalFormatting sqref="M9:Q9">
    <cfRule type="expression" dxfId="25" priority="12">
      <formula>M$8=1</formula>
    </cfRule>
  </conditionalFormatting>
  <conditionalFormatting sqref="M9:Q9">
    <cfRule type="expression" dxfId="24" priority="11">
      <formula>M$8=1</formula>
    </cfRule>
  </conditionalFormatting>
  <conditionalFormatting sqref="AF19">
    <cfRule type="expression" dxfId="23" priority="10">
      <formula>AF$8=1</formula>
    </cfRule>
  </conditionalFormatting>
  <conditionalFormatting sqref="V9">
    <cfRule type="expression" dxfId="22" priority="8">
      <formula>V$8=1</formula>
    </cfRule>
  </conditionalFormatting>
  <conditionalFormatting sqref="V9">
    <cfRule type="expression" dxfId="21" priority="7">
      <formula>V$8=1</formula>
    </cfRule>
  </conditionalFormatting>
  <conditionalFormatting sqref="W9">
    <cfRule type="expression" dxfId="20" priority="6">
      <formula>W$8=1</formula>
    </cfRule>
  </conditionalFormatting>
  <conditionalFormatting sqref="W9">
    <cfRule type="expression" dxfId="19" priority="5">
      <formula>W$8=1</formula>
    </cfRule>
  </conditionalFormatting>
  <conditionalFormatting sqref="AC9">
    <cfRule type="expression" dxfId="18" priority="4">
      <formula>AC$8=1</formula>
    </cfRule>
  </conditionalFormatting>
  <conditionalFormatting sqref="AC9">
    <cfRule type="expression" dxfId="17" priority="3">
      <formula>AC$8=1</formula>
    </cfRule>
  </conditionalFormatting>
  <conditionalFormatting sqref="AD9">
    <cfRule type="expression" dxfId="16" priority="2">
      <formula>AD$8=1</formula>
    </cfRule>
  </conditionalFormatting>
  <conditionalFormatting sqref="AD9">
    <cfRule type="expression" dxfId="15" priority="1">
      <formula>AD$8=1</formula>
    </cfRule>
  </conditionalFormatting>
  <dataValidations count="2">
    <dataValidation type="list" allowBlank="1" showInputMessage="1" showErrorMessage="1" sqref="Y19:Z19 B19:C19 D14:H14 L14:O14 V19:W19 T24:X24 AA9:AE9 M24:Q24 F24:J24 B24:C24 AC19:AE19 B9:C9 F9:J9 M9:Q9 U9:X9 R14:V14 Y14:AC14 AF14 E19 H19:L19 O19:S19">
      <formula1>$B$26:$B$27</formula1>
    </dataValidation>
    <dataValidation imeMode="on" allowBlank="1" showInputMessage="1" showErrorMessage="1" sqref="T4:AF4"/>
  </dataValidations>
  <pageMargins left="0.39370078740157483" right="0.39370078740157483" top="0.34" bottom="0.23" header="0.31496062992125984" footer="0.2"/>
  <pageSetup paperSize="9" orientation="landscape" r:id="rId2"/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I4"/>
  <sheetViews>
    <sheetView zoomScaleNormal="100" workbookViewId="0">
      <pane xSplit="1" topLeftCell="DN1" activePane="topRight" state="frozen"/>
      <selection activeCell="T4" sqref="T4:AF4"/>
      <selection pane="topRight" activeCell="T4" sqref="T4:AF4"/>
    </sheetView>
  </sheetViews>
  <sheetFormatPr defaultRowHeight="18.75"/>
  <cols>
    <col min="1" max="1" width="12.5" customWidth="1"/>
    <col min="2" max="2" width="10.625" customWidth="1"/>
    <col min="3" max="3" width="11" customWidth="1"/>
    <col min="4" max="4" width="4.375" customWidth="1"/>
    <col min="5" max="5" width="6.875" customWidth="1"/>
    <col min="6" max="6" width="10" customWidth="1"/>
    <col min="7" max="8" width="6.875" customWidth="1"/>
    <col min="9" max="9" width="10" customWidth="1"/>
    <col min="10" max="11" width="6.875" customWidth="1"/>
    <col min="12" max="12" width="10" customWidth="1"/>
    <col min="13" max="13" width="6.875" customWidth="1"/>
    <col min="14" max="14" width="5" customWidth="1"/>
    <col min="15" max="15" width="4.375" customWidth="1"/>
    <col min="16" max="18" width="8.75" customWidth="1"/>
    <col min="19" max="20" width="4.375" customWidth="1"/>
    <col min="21" max="23" width="8.75" customWidth="1"/>
    <col min="24" max="25" width="4.375" customWidth="1"/>
    <col min="26" max="28" width="8.75" customWidth="1"/>
    <col min="29" max="29" width="4.375" customWidth="1"/>
    <col min="30" max="32" width="8.75" customWidth="1"/>
    <col min="33" max="37" width="4.375" customWidth="1"/>
    <col min="38" max="38" width="8.75" customWidth="1"/>
    <col min="39" max="39" width="3.125" customWidth="1"/>
    <col min="40" max="40" width="8.75" customWidth="1"/>
    <col min="41" max="41" width="3.75" customWidth="1"/>
    <col min="42" max="42" width="8.75" customWidth="1"/>
    <col min="43" max="43" width="3.25" customWidth="1"/>
    <col min="44" max="44" width="7.5" customWidth="1"/>
    <col min="45" max="45" width="3.25" customWidth="1"/>
    <col min="46" max="46" width="8.75" customWidth="1"/>
    <col min="47" max="47" width="3.25" customWidth="1"/>
    <col min="48" max="48" width="8.75" customWidth="1"/>
    <col min="49" max="49" width="3.25" customWidth="1"/>
    <col min="50" max="50" width="4.5" customWidth="1"/>
    <col min="51" max="51" width="10" customWidth="1"/>
    <col min="52" max="53" width="4.375" customWidth="1"/>
    <col min="54" max="59" width="8.75" customWidth="1"/>
    <col min="60" max="60" width="10" customWidth="1"/>
    <col min="61" max="62" width="4.375" customWidth="1"/>
    <col min="63" max="68" width="8.75" customWidth="1"/>
    <col min="69" max="69" width="5" customWidth="1"/>
    <col min="70" max="70" width="9.875" customWidth="1"/>
    <col min="71" max="72" width="5" customWidth="1"/>
    <col min="73" max="75" width="8.75" customWidth="1"/>
    <col min="76" max="76" width="9.875" customWidth="1"/>
    <col min="77" max="78" width="4.875" customWidth="1"/>
    <col min="79" max="81" width="8.75" customWidth="1"/>
    <col min="82" max="82" width="5" customWidth="1"/>
    <col min="83" max="83" width="8.75" customWidth="1"/>
    <col min="84" max="85" width="4.375" customWidth="1"/>
    <col min="86" max="89" width="8.75" customWidth="1"/>
    <col min="90" max="91" width="4.375" customWidth="1"/>
    <col min="92" max="95" width="8.75" customWidth="1"/>
    <col min="96" max="97" width="4.375" customWidth="1"/>
    <col min="98" max="101" width="8.75" customWidth="1"/>
    <col min="102" max="103" width="4.375" customWidth="1"/>
    <col min="104" max="106" width="8.75" customWidth="1"/>
    <col min="107" max="107" width="5" customWidth="1"/>
    <col min="108" max="108" width="8.75" customWidth="1"/>
    <col min="109" max="110" width="4.375" customWidth="1"/>
    <col min="111" max="113" width="8.875" customWidth="1"/>
    <col min="114" max="114" width="8.75" customWidth="1"/>
    <col min="115" max="116" width="4.375" customWidth="1"/>
    <col min="117" max="120" width="8.75" customWidth="1"/>
    <col min="121" max="122" width="4.375" customWidth="1"/>
    <col min="123" max="126" width="8.75" customWidth="1"/>
    <col min="127" max="128" width="4.375" customWidth="1"/>
    <col min="129" max="131" width="8.75" customWidth="1"/>
    <col min="132" max="132" width="6.25" customWidth="1"/>
    <col min="133" max="133" width="4.5" customWidth="1"/>
    <col min="134" max="139" width="8.75" customWidth="1"/>
  </cols>
  <sheetData>
    <row r="1" spans="1:139">
      <c r="D1" s="596" t="s">
        <v>426</v>
      </c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7" t="s">
        <v>427</v>
      </c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8"/>
      <c r="AA1" s="598"/>
      <c r="AB1" s="598"/>
      <c r="AC1" s="598"/>
      <c r="AD1" s="598"/>
      <c r="AE1" s="598"/>
      <c r="AF1" s="599"/>
      <c r="AG1" s="596" t="s">
        <v>429</v>
      </c>
      <c r="AH1" s="596"/>
      <c r="AI1" s="596"/>
      <c r="AJ1" s="596"/>
      <c r="AK1" s="596"/>
      <c r="AL1" s="596"/>
      <c r="AM1" s="596"/>
      <c r="AN1" s="596"/>
      <c r="AO1" s="596"/>
      <c r="AP1" s="596"/>
      <c r="AQ1" s="596"/>
      <c r="AR1" s="596"/>
      <c r="AS1" s="596"/>
      <c r="AT1" s="596"/>
      <c r="AU1" s="596"/>
      <c r="AV1" s="596"/>
      <c r="AW1" s="596"/>
      <c r="AX1" s="596" t="s">
        <v>428</v>
      </c>
      <c r="AY1" s="596"/>
      <c r="AZ1" s="596"/>
      <c r="BA1" s="596"/>
      <c r="BB1" s="596"/>
      <c r="BC1" s="596"/>
      <c r="BD1" s="596"/>
      <c r="BE1" s="596"/>
      <c r="BF1" s="596"/>
      <c r="BG1" s="596"/>
      <c r="BH1" s="596"/>
      <c r="BI1" s="596"/>
      <c r="BJ1" s="596"/>
      <c r="BK1" s="596"/>
      <c r="BL1" s="596"/>
      <c r="BM1" s="596"/>
      <c r="BN1" s="596"/>
      <c r="BO1" s="596"/>
      <c r="BP1" s="600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601" t="s">
        <v>428</v>
      </c>
      <c r="CE1" s="596"/>
      <c r="CF1" s="596"/>
      <c r="CG1" s="596"/>
      <c r="CH1" s="596"/>
      <c r="CI1" s="596"/>
      <c r="CJ1" s="596"/>
      <c r="CK1" s="596"/>
      <c r="CL1" s="596"/>
      <c r="CM1" s="596"/>
      <c r="CN1" s="596"/>
      <c r="CO1" s="596"/>
      <c r="CP1" s="596"/>
      <c r="CQ1" s="596"/>
      <c r="CR1" s="596"/>
      <c r="CS1" s="596"/>
      <c r="CT1" s="596"/>
      <c r="CU1" s="596"/>
      <c r="CV1" s="596"/>
      <c r="CW1" s="596"/>
      <c r="CX1" s="596"/>
      <c r="CY1" s="596"/>
      <c r="CZ1" s="596"/>
      <c r="DA1" s="596"/>
      <c r="DB1" s="597"/>
      <c r="DC1" s="602" t="s">
        <v>428</v>
      </c>
      <c r="DD1" s="596"/>
      <c r="DE1" s="596"/>
      <c r="DF1" s="596"/>
      <c r="DG1" s="596"/>
      <c r="DH1" s="596"/>
      <c r="DI1" s="596"/>
      <c r="DJ1" s="596"/>
      <c r="DK1" s="596"/>
      <c r="DL1" s="596"/>
      <c r="DM1" s="596"/>
      <c r="DN1" s="596"/>
      <c r="DO1" s="596"/>
      <c r="DP1" s="596"/>
      <c r="DQ1" s="596"/>
      <c r="DR1" s="596"/>
      <c r="DS1" s="596"/>
      <c r="DT1" s="596"/>
      <c r="DU1" s="596"/>
      <c r="DV1" s="596"/>
      <c r="DW1" s="596"/>
      <c r="DX1" s="596"/>
      <c r="DY1" s="596"/>
      <c r="DZ1" s="596"/>
      <c r="EA1" s="596"/>
      <c r="EB1" s="211" t="s">
        <v>430</v>
      </c>
      <c r="EC1" s="596" t="s">
        <v>432</v>
      </c>
      <c r="ED1" s="596"/>
      <c r="EE1" s="596"/>
      <c r="EF1" s="596"/>
      <c r="EG1" s="596"/>
      <c r="EH1" s="596"/>
      <c r="EI1" s="596"/>
    </row>
    <row r="2" spans="1:139" s="81" customFormat="1" ht="33.75" customHeight="1">
      <c r="A2" s="87"/>
      <c r="B2" s="108"/>
      <c r="C2" s="108"/>
      <c r="D2" s="607" t="s">
        <v>169</v>
      </c>
      <c r="E2" s="604"/>
      <c r="F2" s="604"/>
      <c r="G2" s="604"/>
      <c r="H2" s="604"/>
      <c r="I2" s="604"/>
      <c r="J2" s="604"/>
      <c r="K2" s="604"/>
      <c r="L2" s="604"/>
      <c r="M2" s="604"/>
      <c r="N2" s="108" t="s">
        <v>168</v>
      </c>
      <c r="O2" s="607" t="s">
        <v>167</v>
      </c>
      <c r="P2" s="604"/>
      <c r="Q2" s="604"/>
      <c r="R2" s="604"/>
      <c r="S2" s="604"/>
      <c r="T2" s="604"/>
      <c r="U2" s="604"/>
      <c r="V2" s="604"/>
      <c r="W2" s="604"/>
      <c r="X2" s="604"/>
      <c r="Y2" s="604"/>
      <c r="Z2" s="606" t="s">
        <v>171</v>
      </c>
      <c r="AA2" s="604"/>
      <c r="AB2" s="604"/>
      <c r="AC2" s="604"/>
      <c r="AD2" s="604"/>
      <c r="AE2" s="604"/>
      <c r="AF2" s="605"/>
      <c r="AG2" s="607" t="s">
        <v>175</v>
      </c>
      <c r="AH2" s="604"/>
      <c r="AI2" s="604"/>
      <c r="AJ2" s="604"/>
      <c r="AK2" s="604"/>
      <c r="AL2" s="604"/>
      <c r="AM2" s="604"/>
      <c r="AN2" s="604"/>
      <c r="AO2" s="604"/>
      <c r="AP2" s="604"/>
      <c r="AQ2" s="604"/>
      <c r="AR2" s="604"/>
      <c r="AS2" s="604"/>
      <c r="AT2" s="604"/>
      <c r="AU2" s="604"/>
      <c r="AV2" s="604"/>
      <c r="AW2" s="605"/>
      <c r="AX2" s="606" t="s">
        <v>450</v>
      </c>
      <c r="AY2" s="604"/>
      <c r="AZ2" s="604"/>
      <c r="BA2" s="604"/>
      <c r="BB2" s="604"/>
      <c r="BC2" s="604"/>
      <c r="BD2" s="604"/>
      <c r="BE2" s="604"/>
      <c r="BF2" s="604"/>
      <c r="BG2" s="604"/>
      <c r="BH2" s="604"/>
      <c r="BI2" s="604"/>
      <c r="BJ2" s="604"/>
      <c r="BK2" s="604"/>
      <c r="BL2" s="604"/>
      <c r="BM2" s="604"/>
      <c r="BN2" s="604"/>
      <c r="BO2" s="604"/>
      <c r="BP2" s="608"/>
      <c r="BQ2" s="609" t="s">
        <v>451</v>
      </c>
      <c r="BR2" s="604"/>
      <c r="BS2" s="604"/>
      <c r="BT2" s="604"/>
      <c r="BU2" s="604"/>
      <c r="BV2" s="604"/>
      <c r="BW2" s="604"/>
      <c r="BX2" s="604"/>
      <c r="BY2" s="604"/>
      <c r="BZ2" s="604"/>
      <c r="CA2" s="604"/>
      <c r="CB2" s="604"/>
      <c r="CC2" s="604"/>
      <c r="CD2" s="607" t="s">
        <v>198</v>
      </c>
      <c r="CE2" s="604"/>
      <c r="CF2" s="604"/>
      <c r="CG2" s="604"/>
      <c r="CH2" s="604"/>
      <c r="CI2" s="604"/>
      <c r="CJ2" s="604"/>
      <c r="CK2" s="604"/>
      <c r="CL2" s="604"/>
      <c r="CM2" s="604"/>
      <c r="CN2" s="604"/>
      <c r="CO2" s="604"/>
      <c r="CP2" s="604"/>
      <c r="CQ2" s="604"/>
      <c r="CR2" s="604"/>
      <c r="CS2" s="604"/>
      <c r="CT2" s="604"/>
      <c r="CU2" s="604"/>
      <c r="CV2" s="604"/>
      <c r="CW2" s="604"/>
      <c r="CX2" s="604"/>
      <c r="CY2" s="604"/>
      <c r="CZ2" s="604"/>
      <c r="DA2" s="604"/>
      <c r="DB2" s="604"/>
      <c r="DC2" s="603" t="s">
        <v>201</v>
      </c>
      <c r="DD2" s="604"/>
      <c r="DE2" s="604"/>
      <c r="DF2" s="604"/>
      <c r="DG2" s="604"/>
      <c r="DH2" s="604"/>
      <c r="DI2" s="604"/>
      <c r="DJ2" s="604"/>
      <c r="DK2" s="604"/>
      <c r="DL2" s="604"/>
      <c r="DM2" s="604"/>
      <c r="DN2" s="604"/>
      <c r="DO2" s="604"/>
      <c r="DP2" s="604"/>
      <c r="DQ2" s="604"/>
      <c r="DR2" s="604"/>
      <c r="DS2" s="604"/>
      <c r="DT2" s="604"/>
      <c r="DU2" s="604"/>
      <c r="DV2" s="604"/>
      <c r="DW2" s="604"/>
      <c r="DX2" s="604"/>
      <c r="DY2" s="604"/>
      <c r="DZ2" s="604"/>
      <c r="EA2" s="605"/>
      <c r="EB2" s="210" t="s">
        <v>431</v>
      </c>
      <c r="EC2" s="606" t="s">
        <v>202</v>
      </c>
      <c r="ED2" s="604"/>
      <c r="EE2" s="604"/>
      <c r="EF2" s="604"/>
      <c r="EG2" s="604"/>
      <c r="EH2" s="604"/>
      <c r="EI2" s="605"/>
    </row>
    <row r="3" spans="1:139" s="81" customFormat="1" ht="99.75" customHeight="1">
      <c r="A3" s="88" t="s">
        <v>26</v>
      </c>
      <c r="B3" s="109" t="s">
        <v>27</v>
      </c>
      <c r="C3" s="109" t="s">
        <v>143</v>
      </c>
      <c r="D3" s="110" t="s">
        <v>145</v>
      </c>
      <c r="E3" s="111" t="s">
        <v>146</v>
      </c>
      <c r="F3" s="112" t="s">
        <v>147</v>
      </c>
      <c r="G3" s="113" t="s">
        <v>148</v>
      </c>
      <c r="H3" s="114" t="s">
        <v>149</v>
      </c>
      <c r="I3" s="110" t="s">
        <v>150</v>
      </c>
      <c r="J3" s="115" t="s">
        <v>151</v>
      </c>
      <c r="K3" s="114" t="s">
        <v>152</v>
      </c>
      <c r="L3" s="110" t="s">
        <v>153</v>
      </c>
      <c r="M3" s="110" t="s">
        <v>154</v>
      </c>
      <c r="N3" s="116" t="s">
        <v>155</v>
      </c>
      <c r="O3" s="110" t="s">
        <v>166</v>
      </c>
      <c r="P3" s="103" t="s">
        <v>156</v>
      </c>
      <c r="Q3" s="86" t="s">
        <v>157</v>
      </c>
      <c r="R3" s="86" t="s">
        <v>158</v>
      </c>
      <c r="S3" s="86" t="s">
        <v>159</v>
      </c>
      <c r="T3" s="104" t="s">
        <v>160</v>
      </c>
      <c r="U3" s="103" t="s">
        <v>165</v>
      </c>
      <c r="V3" s="86" t="s">
        <v>161</v>
      </c>
      <c r="W3" s="86" t="s">
        <v>162</v>
      </c>
      <c r="X3" s="86" t="s">
        <v>163</v>
      </c>
      <c r="Y3" s="86" t="s">
        <v>164</v>
      </c>
      <c r="Z3" s="88" t="s">
        <v>172</v>
      </c>
      <c r="AA3" s="86" t="s">
        <v>173</v>
      </c>
      <c r="AB3" s="104" t="s">
        <v>174</v>
      </c>
      <c r="AC3" s="103" t="s">
        <v>170</v>
      </c>
      <c r="AD3" s="86" t="s">
        <v>165</v>
      </c>
      <c r="AE3" s="86" t="s">
        <v>161</v>
      </c>
      <c r="AF3" s="89" t="s">
        <v>162</v>
      </c>
      <c r="AG3" s="86" t="s">
        <v>238</v>
      </c>
      <c r="AH3" s="86" t="s">
        <v>176</v>
      </c>
      <c r="AI3" s="86" t="s">
        <v>409</v>
      </c>
      <c r="AJ3" s="86" t="s">
        <v>170</v>
      </c>
      <c r="AK3" s="86" t="s">
        <v>410</v>
      </c>
      <c r="AL3" s="103" t="s">
        <v>156</v>
      </c>
      <c r="AM3" s="104" t="s">
        <v>182</v>
      </c>
      <c r="AN3" s="103" t="s">
        <v>157</v>
      </c>
      <c r="AO3" s="104" t="s">
        <v>183</v>
      </c>
      <c r="AP3" s="103" t="s">
        <v>158</v>
      </c>
      <c r="AQ3" s="104" t="s">
        <v>184</v>
      </c>
      <c r="AR3" s="86" t="s">
        <v>165</v>
      </c>
      <c r="AS3" s="86" t="s">
        <v>185</v>
      </c>
      <c r="AT3" s="103" t="s">
        <v>161</v>
      </c>
      <c r="AU3" s="104" t="s">
        <v>186</v>
      </c>
      <c r="AV3" s="86" t="s">
        <v>162</v>
      </c>
      <c r="AW3" s="89" t="s">
        <v>187</v>
      </c>
      <c r="AX3" s="86" t="s">
        <v>188</v>
      </c>
      <c r="AY3" s="103" t="s">
        <v>189</v>
      </c>
      <c r="AZ3" s="86" t="s">
        <v>192</v>
      </c>
      <c r="BA3" s="86" t="s">
        <v>195</v>
      </c>
      <c r="BB3" s="86" t="s">
        <v>156</v>
      </c>
      <c r="BC3" s="86" t="s">
        <v>157</v>
      </c>
      <c r="BD3" s="86" t="s">
        <v>158</v>
      </c>
      <c r="BE3" s="86" t="s">
        <v>239</v>
      </c>
      <c r="BF3" s="86" t="s">
        <v>240</v>
      </c>
      <c r="BG3" s="104" t="s">
        <v>241</v>
      </c>
      <c r="BH3" s="103" t="s">
        <v>190</v>
      </c>
      <c r="BI3" s="86" t="s">
        <v>193</v>
      </c>
      <c r="BJ3" s="86" t="s">
        <v>196</v>
      </c>
      <c r="BK3" s="86" t="s">
        <v>156</v>
      </c>
      <c r="BL3" s="86" t="s">
        <v>157</v>
      </c>
      <c r="BM3" s="86" t="s">
        <v>158</v>
      </c>
      <c r="BN3" s="86" t="s">
        <v>239</v>
      </c>
      <c r="BO3" s="86" t="s">
        <v>240</v>
      </c>
      <c r="BP3" s="104" t="s">
        <v>241</v>
      </c>
      <c r="BQ3" s="86" t="s">
        <v>449</v>
      </c>
      <c r="BR3" s="86" t="s">
        <v>189</v>
      </c>
      <c r="BS3" s="86" t="s">
        <v>192</v>
      </c>
      <c r="BT3" s="86" t="s">
        <v>195</v>
      </c>
      <c r="BU3" s="86" t="s">
        <v>156</v>
      </c>
      <c r="BV3" s="86" t="s">
        <v>157</v>
      </c>
      <c r="BW3" s="86" t="s">
        <v>158</v>
      </c>
      <c r="BX3" s="86" t="s">
        <v>190</v>
      </c>
      <c r="BY3" s="86" t="s">
        <v>193</v>
      </c>
      <c r="BZ3" s="86" t="s">
        <v>196</v>
      </c>
      <c r="CA3" s="86" t="s">
        <v>156</v>
      </c>
      <c r="CB3" s="86" t="s">
        <v>157</v>
      </c>
      <c r="CC3" s="86" t="s">
        <v>158</v>
      </c>
      <c r="CD3" s="86" t="s">
        <v>199</v>
      </c>
      <c r="CE3" s="103" t="s">
        <v>189</v>
      </c>
      <c r="CF3" s="86" t="s">
        <v>192</v>
      </c>
      <c r="CG3" s="86" t="s">
        <v>195</v>
      </c>
      <c r="CH3" s="86" t="s">
        <v>156</v>
      </c>
      <c r="CI3" s="86" t="s">
        <v>157</v>
      </c>
      <c r="CJ3" s="104" t="s">
        <v>158</v>
      </c>
      <c r="CK3" s="86" t="s">
        <v>190</v>
      </c>
      <c r="CL3" s="86" t="s">
        <v>193</v>
      </c>
      <c r="CM3" s="86" t="s">
        <v>196</v>
      </c>
      <c r="CN3" s="86" t="s">
        <v>239</v>
      </c>
      <c r="CO3" s="86" t="s">
        <v>240</v>
      </c>
      <c r="CP3" s="86" t="s">
        <v>241</v>
      </c>
      <c r="CQ3" s="86" t="s">
        <v>191</v>
      </c>
      <c r="CR3" s="86" t="s">
        <v>194</v>
      </c>
      <c r="CS3" s="86" t="s">
        <v>197</v>
      </c>
      <c r="CT3" s="86" t="s">
        <v>242</v>
      </c>
      <c r="CU3" s="86" t="s">
        <v>243</v>
      </c>
      <c r="CV3" s="86" t="s">
        <v>244</v>
      </c>
      <c r="CW3" s="86" t="s">
        <v>372</v>
      </c>
      <c r="CX3" s="86" t="s">
        <v>376</v>
      </c>
      <c r="CY3" s="86" t="s">
        <v>373</v>
      </c>
      <c r="CZ3" s="86" t="s">
        <v>374</v>
      </c>
      <c r="DA3" s="86" t="s">
        <v>375</v>
      </c>
      <c r="DB3" s="86" t="s">
        <v>377</v>
      </c>
      <c r="DC3" s="103" t="s">
        <v>200</v>
      </c>
      <c r="DD3" s="103" t="s">
        <v>189</v>
      </c>
      <c r="DE3" s="86" t="s">
        <v>192</v>
      </c>
      <c r="DF3" s="86" t="s">
        <v>195</v>
      </c>
      <c r="DG3" s="86" t="s">
        <v>156</v>
      </c>
      <c r="DH3" s="86" t="s">
        <v>157</v>
      </c>
      <c r="DI3" s="104" t="s">
        <v>158</v>
      </c>
      <c r="DJ3" s="86" t="s">
        <v>190</v>
      </c>
      <c r="DK3" s="86" t="s">
        <v>193</v>
      </c>
      <c r="DL3" s="86" t="s">
        <v>196</v>
      </c>
      <c r="DM3" s="86" t="s">
        <v>239</v>
      </c>
      <c r="DN3" s="86" t="s">
        <v>240</v>
      </c>
      <c r="DO3" s="86" t="s">
        <v>241</v>
      </c>
      <c r="DP3" s="103" t="s">
        <v>191</v>
      </c>
      <c r="DQ3" s="86" t="s">
        <v>194</v>
      </c>
      <c r="DR3" s="86" t="s">
        <v>197</v>
      </c>
      <c r="DS3" s="86" t="s">
        <v>242</v>
      </c>
      <c r="DT3" s="86" t="s">
        <v>243</v>
      </c>
      <c r="DU3" s="104" t="s">
        <v>244</v>
      </c>
      <c r="DV3" s="86" t="s">
        <v>372</v>
      </c>
      <c r="DW3" s="86" t="s">
        <v>376</v>
      </c>
      <c r="DX3" s="86" t="s">
        <v>373</v>
      </c>
      <c r="DY3" s="86" t="s">
        <v>374</v>
      </c>
      <c r="DZ3" s="86" t="s">
        <v>375</v>
      </c>
      <c r="EA3" s="89" t="s">
        <v>377</v>
      </c>
      <c r="EB3" s="86" t="s">
        <v>170</v>
      </c>
      <c r="EC3" s="88" t="s">
        <v>170</v>
      </c>
      <c r="ED3" s="86" t="s">
        <v>204</v>
      </c>
      <c r="EE3" s="86" t="s">
        <v>203</v>
      </c>
      <c r="EF3" s="86" t="s">
        <v>205</v>
      </c>
      <c r="EG3" s="86" t="s">
        <v>206</v>
      </c>
      <c r="EH3" s="86" t="s">
        <v>207</v>
      </c>
      <c r="EI3" s="89" t="s">
        <v>208</v>
      </c>
    </row>
    <row r="4" spans="1:139" ht="29.25" customHeight="1">
      <c r="A4" s="90" t="str">
        <f>'1ページ'!$Q$3</f>
        <v/>
      </c>
      <c r="B4" s="132" t="str">
        <f>IF('1ページ'!$H$3="","",'1ページ'!$H$3)</f>
        <v/>
      </c>
      <c r="C4" s="132" t="str">
        <f>IF('1ページ'!$H$5="","",'1ページ'!$H$5)</f>
        <v/>
      </c>
      <c r="D4" s="98" t="str">
        <f>IF('1ページ'!B21="選択してください。","",'1ページ'!B21)</f>
        <v/>
      </c>
      <c r="E4" s="126" t="str">
        <f>IF('1ページ'!A24="","",'1ページ'!A24)</f>
        <v/>
      </c>
      <c r="F4" s="127" t="str">
        <f>IF('1ページ'!F24="","",'1ページ'!F24)</f>
        <v/>
      </c>
      <c r="G4" s="128" t="str">
        <f>IF('1ページ'!H24="選択してください。","",'1ページ'!H24)</f>
        <v/>
      </c>
      <c r="H4" s="135" t="str">
        <f>IF('1ページ'!A25="","",'1ページ'!A25)</f>
        <v/>
      </c>
      <c r="I4" s="136" t="str">
        <f>IF('1ページ'!F25="","",'1ページ'!F25)</f>
        <v/>
      </c>
      <c r="J4" s="137" t="str">
        <f>IF('1ページ'!H25="選択してください。","",'1ページ'!H25)</f>
        <v/>
      </c>
      <c r="K4" s="129" t="str">
        <f>IF('1ページ'!A26="","",'1ページ'!A26)</f>
        <v/>
      </c>
      <c r="L4" s="100" t="str">
        <f>IF('1ページ'!F26="","",'1ページ'!F26)</f>
        <v/>
      </c>
      <c r="M4" s="99" t="str">
        <f>IF('1ページ'!H26="選択してください。","",'1ページ'!H26)</f>
        <v/>
      </c>
      <c r="N4" s="130" t="str">
        <f>IF('1ページ'!H30="選択してください。","",'1ページ'!H30)</f>
        <v/>
      </c>
      <c r="O4" s="91" t="str">
        <f>IF('2ページ'!H7="選択してください。","",'2ページ'!H7)</f>
        <v/>
      </c>
      <c r="P4" s="117" t="str">
        <f>IF('2ページ'!C10="","",'2ページ'!C10)</f>
        <v/>
      </c>
      <c r="Q4" s="102" t="str">
        <f>IF('2ページ'!C11="","",'2ページ'!C11)</f>
        <v/>
      </c>
      <c r="R4" s="102" t="str">
        <f>IF('2ページ'!C12="","",'2ページ'!C12)</f>
        <v/>
      </c>
      <c r="S4" s="101" t="str">
        <f>IF('2ページ'!F10="選択してください。","",'2ページ'!F10)</f>
        <v/>
      </c>
      <c r="T4" s="118" t="str">
        <f>IF('2ページ'!H10="選択してください。","",'2ページ'!H10)</f>
        <v/>
      </c>
      <c r="U4" s="119" t="str">
        <f>IF('2ページ'!C13="","",'2ページ'!C13)</f>
        <v/>
      </c>
      <c r="V4" s="93" t="str">
        <f>IF('2ページ'!C14="","",'2ページ'!C14)</f>
        <v/>
      </c>
      <c r="W4" s="93" t="str">
        <f>IF('2ページ'!C15="","",'2ページ'!C15)</f>
        <v/>
      </c>
      <c r="X4" s="133" t="str">
        <f>IF('2ページ'!F13="選択してください。","",'2ページ'!F13)</f>
        <v/>
      </c>
      <c r="Y4" s="133" t="str">
        <f>IF('2ページ'!H13="選択してください。","",'2ページ'!H13)</f>
        <v/>
      </c>
      <c r="Z4" s="121" t="str">
        <f>IF('2ページ'!B25="","",'2ページ'!B25)</f>
        <v/>
      </c>
      <c r="AA4" s="93" t="str">
        <f>IF('2ページ'!B26="","",'2ページ'!B26)</f>
        <v/>
      </c>
      <c r="AB4" s="106" t="str">
        <f>IF('2ページ'!B27="","",'2ページ'!B27)</f>
        <v/>
      </c>
      <c r="AC4" s="120" t="str">
        <f>IF('2ページ'!G31="選択してください。","",'2ページ'!G31)</f>
        <v/>
      </c>
      <c r="AD4" s="93" t="str">
        <f>IF('2ページ'!B34="","",'2ページ'!B34)</f>
        <v/>
      </c>
      <c r="AE4" s="93" t="str">
        <f>IF('2ページ'!B35="","",'2ページ'!B35)</f>
        <v/>
      </c>
      <c r="AF4" s="122" t="str">
        <f>IF('2ページ'!B36="","",'2ページ'!B36)</f>
        <v/>
      </c>
      <c r="AG4" s="91" t="str">
        <f>IF('３ページ'!G7="選択してください。","",'３ページ'!G7)</f>
        <v/>
      </c>
      <c r="AH4" s="94" t="str">
        <f>IF(OR('３ページ'!D11="○",'３ページ'!E11="○",'３ページ'!F11="○",'３ページ'!G11="○",'３ページ'!H11="○",'３ページ'!I11="○",'３ページ'!J11="○"),"あり","")</f>
        <v/>
      </c>
      <c r="AI4" s="94" t="str">
        <f>IF(AND('３ページ'!E13="",'３ページ'!E14=""),"","あり")</f>
        <v/>
      </c>
      <c r="AJ4" s="94" t="str">
        <f>IF('３ページ'!I18="選択してください。","",'３ページ'!I18)</f>
        <v/>
      </c>
      <c r="AK4" s="91" t="str">
        <f>IF(OR(AH4="あり",AI4="なし",AJ4="あり"),"あり","")</f>
        <v/>
      </c>
      <c r="AL4" s="119" t="str">
        <f>IF('３ページ'!C22="","",'３ページ'!C22)</f>
        <v/>
      </c>
      <c r="AM4" s="140">
        <f>IF('３ページ'!F22="選択","",'３ページ'!F22)</f>
        <v>0</v>
      </c>
      <c r="AN4" s="119" t="str">
        <f>IF('３ページ'!C23="","",'３ページ'!C23)</f>
        <v/>
      </c>
      <c r="AO4" s="140">
        <f>IF('３ページ'!F23="選択","",'３ページ'!F23)</f>
        <v>0</v>
      </c>
      <c r="AP4" s="119" t="str">
        <f>IF('３ページ'!C24="","",'３ページ'!C24)</f>
        <v/>
      </c>
      <c r="AQ4" s="140">
        <f>IF('３ページ'!F24="選択","",'３ページ'!F24)</f>
        <v>0</v>
      </c>
      <c r="AR4" s="93" t="str">
        <f>IF('３ページ'!C26="","",'３ページ'!C26)</f>
        <v/>
      </c>
      <c r="AS4" s="94">
        <f>IF('３ページ'!F26="選択","",'３ページ'!F26)</f>
        <v>0</v>
      </c>
      <c r="AT4" s="119" t="str">
        <f>IF('３ページ'!C27="","",'３ページ'!C27)</f>
        <v/>
      </c>
      <c r="AU4" s="123">
        <f>IF('３ページ'!F27="選択","",'３ページ'!F27)</f>
        <v>0</v>
      </c>
      <c r="AV4" s="93" t="str">
        <f>IF('３ページ'!C28="","",'３ページ'!C28)</f>
        <v/>
      </c>
      <c r="AW4" s="107">
        <f>IF('３ページ'!F28="選択","",'３ページ'!F28)</f>
        <v>0</v>
      </c>
      <c r="AX4" s="91" t="str">
        <f>IF('4ページ'!I6="選択してください。","",'4ページ'!I6)</f>
        <v/>
      </c>
      <c r="AY4" s="105" t="str">
        <f>IF('4ページ'!A9="","",'4ページ'!A9)</f>
        <v/>
      </c>
      <c r="AZ4" s="101" t="str">
        <f>IF('4ページ'!C9="選択してください。","",'4ページ'!C9)</f>
        <v/>
      </c>
      <c r="BA4" s="95" t="str">
        <f>IF('4ページ'!E9="選択してください。","",'4ページ'!E9)</f>
        <v/>
      </c>
      <c r="BB4" s="93" t="str">
        <f>IF('4ページ'!G10="","",'4ページ'!G10)</f>
        <v/>
      </c>
      <c r="BC4" s="93" t="str">
        <f>IF('4ページ'!J10="","",'4ページ'!J10)</f>
        <v/>
      </c>
      <c r="BD4" s="93" t="str">
        <f>IF('4ページ'!M10="","",'4ページ'!M10)</f>
        <v/>
      </c>
      <c r="BE4" s="93" t="str">
        <f>IF('4ページ'!G13="","",'4ページ'!G13)</f>
        <v/>
      </c>
      <c r="BF4" s="93" t="str">
        <f>IF('4ページ'!J13="","",'4ページ'!J13)</f>
        <v/>
      </c>
      <c r="BG4" s="106" t="str">
        <f>IF('4ページ'!M13="","",'4ページ'!M13)</f>
        <v/>
      </c>
      <c r="BH4" s="134" t="str">
        <f>IF('4ページ'!A15="","",'4ページ'!A15)</f>
        <v/>
      </c>
      <c r="BI4" s="133" t="str">
        <f>IF('4ページ'!C15="選択してください。","",'4ページ'!C15)</f>
        <v/>
      </c>
      <c r="BJ4" s="95" t="str">
        <f>IF('4ページ'!E15="選択してください。","",'4ページ'!E15)</f>
        <v/>
      </c>
      <c r="BK4" s="93" t="str">
        <f>IF('4ページ'!G16="","",'4ページ'!G16)</f>
        <v/>
      </c>
      <c r="BL4" s="93" t="str">
        <f>IF('4ページ'!J16="","",'4ページ'!J16)</f>
        <v/>
      </c>
      <c r="BM4" s="93" t="str">
        <f>IF('4ページ'!M16="","",'4ページ'!M16)</f>
        <v/>
      </c>
      <c r="BN4" s="93" t="str">
        <f>IF('4ページ'!G19="","",'4ページ'!G19)</f>
        <v/>
      </c>
      <c r="BO4" s="93" t="str">
        <f>IF('4ページ'!J19="","",'4ページ'!J19)</f>
        <v/>
      </c>
      <c r="BP4" s="106" t="str">
        <f>IF('4ページ'!M19="","",'4ページ'!M19)</f>
        <v/>
      </c>
      <c r="BQ4" s="202" t="str">
        <f>IF('4ページ'!I22="選択してください。","",'4ページ'!I22)</f>
        <v/>
      </c>
      <c r="BR4" s="93" t="str">
        <f>IF('4ページ'!A25="","",'4ページ'!A25)</f>
        <v/>
      </c>
      <c r="BS4" s="93" t="str">
        <f>IF('4ページ'!C25="","",'4ページ'!C25)</f>
        <v>選択してください。</v>
      </c>
      <c r="BT4" s="93" t="str">
        <f>IF('4ページ'!E25="","",'4ページ'!E25)</f>
        <v>選択してください。</v>
      </c>
      <c r="BU4" s="93" t="str">
        <f>IF('4ページ'!G25="","",'4ページ'!G25)</f>
        <v/>
      </c>
      <c r="BV4" s="93" t="str">
        <f>IF('4ページ'!J25="","",'4ページ'!J25)</f>
        <v/>
      </c>
      <c r="BW4" s="93" t="str">
        <f>IF('4ページ'!M25="","",'4ページ'!M25)</f>
        <v/>
      </c>
      <c r="BX4" s="93" t="str">
        <f>IF('4ページ'!A26="","",'4ページ'!A26)</f>
        <v/>
      </c>
      <c r="BY4" s="93" t="str">
        <f>IF('4ページ'!C26="","",'4ページ'!C26)</f>
        <v>選択してください。</v>
      </c>
      <c r="BZ4" s="93" t="str">
        <f>IF('4ページ'!E26="","",'4ページ'!E26)</f>
        <v>選択してください。</v>
      </c>
      <c r="CA4" s="93" t="str">
        <f>IF('4ページ'!G26="","",'4ページ'!G26)</f>
        <v/>
      </c>
      <c r="CB4" s="93" t="str">
        <f>IF('4ページ'!J26="","",'4ページ'!J26)</f>
        <v/>
      </c>
      <c r="CC4" s="93" t="str">
        <f>IF('4ページ'!M26="","",'4ページ'!M26)</f>
        <v/>
      </c>
      <c r="CD4" s="91" t="str">
        <f>IF('4ページ'!J29="選択してください。","",'4ページ'!J29)</f>
        <v>あり</v>
      </c>
      <c r="CE4" s="105" t="str">
        <f>IF('4ページ'!A32="","",'4ページ'!A32)</f>
        <v/>
      </c>
      <c r="CF4" s="101" t="str">
        <f>IF('4ページ'!C32="選択してください。","",'4ページ'!C32)</f>
        <v/>
      </c>
      <c r="CG4" s="94" t="str">
        <f>IF('4ページ'!E32="選択してください。","",'4ページ'!E32)</f>
        <v/>
      </c>
      <c r="CH4" s="93" t="str">
        <f>IF('4ページ'!G32="","",'4ページ'!G32)</f>
        <v/>
      </c>
      <c r="CI4" s="93" t="str">
        <f>IF('4ページ'!J32="","",'4ページ'!J32)</f>
        <v/>
      </c>
      <c r="CJ4" s="106" t="str">
        <f>IF('4ページ'!M32="","",'4ページ'!M32)</f>
        <v/>
      </c>
      <c r="CK4" s="133" t="str">
        <f>IF('4ページ'!A33="","",'4ページ'!A33)</f>
        <v/>
      </c>
      <c r="CL4" s="133" t="str">
        <f>IF('4ページ'!C33="選択してください。","",'4ページ'!C33)</f>
        <v/>
      </c>
      <c r="CM4" s="94" t="str">
        <f>IF('4ページ'!E33="選択してください。","",'4ページ'!E33)</f>
        <v/>
      </c>
      <c r="CN4" s="93" t="str">
        <f>IF('4ページ'!G33="","",'4ページ'!G33)</f>
        <v/>
      </c>
      <c r="CO4" s="93" t="str">
        <f>IF('4ページ'!J33="","",'4ページ'!J33)</f>
        <v/>
      </c>
      <c r="CP4" s="93" t="str">
        <f>IF('4ページ'!M33="","",'4ページ'!M33)</f>
        <v/>
      </c>
      <c r="CQ4" s="92" t="str">
        <f>IF('4ページ'!A34="","",'4ページ'!A34)</f>
        <v/>
      </c>
      <c r="CR4" s="92" t="str">
        <f>IF('4ページ'!C34="選択してください。","",'4ページ'!C34)</f>
        <v/>
      </c>
      <c r="CS4" s="94" t="str">
        <f>IF('4ページ'!E34="選択してください。","",'4ページ'!E34)</f>
        <v/>
      </c>
      <c r="CT4" s="93" t="str">
        <f>IF('4ページ'!G34="","",'4ページ'!G34)</f>
        <v/>
      </c>
      <c r="CU4" s="93" t="str">
        <f>IF('4ページ'!J34="","",'4ページ'!J34)</f>
        <v/>
      </c>
      <c r="CV4" s="93" t="str">
        <f>IF('4ページ'!M34="","",'4ページ'!M34)</f>
        <v/>
      </c>
      <c r="CW4" s="124" t="str">
        <f>IF('4ページ'!A35="","",'4ページ'!A35)</f>
        <v/>
      </c>
      <c r="CX4" s="124" t="str">
        <f>IF('4ページ'!C35="選択してください。","",'4ページ'!C35)</f>
        <v/>
      </c>
      <c r="CY4" s="94" t="str">
        <f>IF('4ページ'!E35="選択してください。","",'4ページ'!E35)</f>
        <v/>
      </c>
      <c r="CZ4" s="93" t="str">
        <f>IF('4ページ'!G35="","",'4ページ'!G35)</f>
        <v/>
      </c>
      <c r="DA4" s="93" t="str">
        <f>IF('4ページ'!J35="","",'4ページ'!J35)</f>
        <v/>
      </c>
      <c r="DB4" s="93" t="str">
        <f>IF('4ページ'!M35="","",'4ページ'!M35)</f>
        <v/>
      </c>
      <c r="DC4" s="125" t="str">
        <f>IF('4ページ'!L38="選択してください。","",'4ページ'!L38)</f>
        <v>あり</v>
      </c>
      <c r="DD4" s="105" t="str">
        <f>IF('4ページ'!A41="","",'4ページ'!A41)</f>
        <v/>
      </c>
      <c r="DE4" s="101" t="str">
        <f>IF('4ページ'!C41="選択してください。","",'4ページ'!C41)</f>
        <v/>
      </c>
      <c r="DF4" s="94" t="str">
        <f>IF('4ページ'!E41="選択してください。","",'4ページ'!E41)</f>
        <v/>
      </c>
      <c r="DG4" s="93" t="str">
        <f>IF('4ページ'!G41="","",'4ページ'!G41)</f>
        <v/>
      </c>
      <c r="DH4" s="93" t="str">
        <f>IF('4ページ'!J41="","",'4ページ'!J41)</f>
        <v/>
      </c>
      <c r="DI4" s="106" t="str">
        <f>IF('4ページ'!M41="","",'4ページ'!M41)</f>
        <v/>
      </c>
      <c r="DJ4" s="133" t="str">
        <f>IF('4ページ'!A42="","",'4ページ'!A42)</f>
        <v/>
      </c>
      <c r="DK4" s="133" t="str">
        <f>IF('4ページ'!C42="選択してください。","",'4ページ'!C42)</f>
        <v/>
      </c>
      <c r="DL4" s="94" t="str">
        <f>IF('4ページ'!E42="選択してください。","",'4ページ'!E42)</f>
        <v/>
      </c>
      <c r="DM4" s="93" t="str">
        <f>IF('4ページ'!G42="","",'4ページ'!G42)</f>
        <v/>
      </c>
      <c r="DN4" s="93" t="str">
        <f>IF('4ページ'!J42="","",'4ページ'!J42)</f>
        <v/>
      </c>
      <c r="DO4" s="93" t="str">
        <f>IF('4ページ'!M42="","",'4ページ'!M42)</f>
        <v/>
      </c>
      <c r="DP4" s="131" t="str">
        <f>IF('4ページ'!A43="","",'4ページ'!A43)</f>
        <v/>
      </c>
      <c r="DQ4" s="92" t="str">
        <f>IF('4ページ'!C43="選択してください。","",'4ページ'!C43)</f>
        <v/>
      </c>
      <c r="DR4" s="94" t="str">
        <f>IF('4ページ'!E43="選択してください。","",'4ページ'!E43)</f>
        <v/>
      </c>
      <c r="DS4" s="93" t="str">
        <f>IF('4ページ'!G43="","",'4ページ'!G43)</f>
        <v/>
      </c>
      <c r="DT4" s="93" t="str">
        <f>IF('4ページ'!J43="","",'4ページ'!J43)</f>
        <v/>
      </c>
      <c r="DU4" s="106" t="str">
        <f>IF('4ページ'!M43="","",'4ページ'!M43)</f>
        <v/>
      </c>
      <c r="DV4" s="124" t="str">
        <f>IF('4ページ'!A44="","",'4ページ'!A44)</f>
        <v/>
      </c>
      <c r="DW4" s="124" t="str">
        <f>IF('4ページ'!C44="選択してください。","",'4ページ'!C44)</f>
        <v/>
      </c>
      <c r="DX4" s="94" t="str">
        <f>IF('4ページ'!E44="選択してください。","",'4ページ'!E44)</f>
        <v/>
      </c>
      <c r="DY4" s="93" t="str">
        <f>IF('4ページ'!G44="","",'4ページ'!G44)</f>
        <v/>
      </c>
      <c r="DZ4" s="93" t="str">
        <f>IF('4ページ'!J44="","",'4ページ'!J44)</f>
        <v/>
      </c>
      <c r="EA4" s="122" t="str">
        <f>IF('4ページ'!M44="","",'4ページ'!M44)</f>
        <v/>
      </c>
      <c r="EB4" s="91" t="str">
        <f>IF('5ページ'!G7="選択してください。","",'5ページ'!G7)</f>
        <v/>
      </c>
      <c r="EC4" s="200" t="str">
        <f>IF('6ページ'!G7="選択してください。","",'6ページ'!G7)</f>
        <v>なし</v>
      </c>
      <c r="ED4" s="94" t="str">
        <f>IF('6ページ'!B12="選択","",'6ページ'!B12)</f>
        <v>選択してください。</v>
      </c>
      <c r="EE4" s="96" t="str">
        <f>IF('6ページ'!B13="","",'6ページ'!B13)</f>
        <v/>
      </c>
      <c r="EF4" s="94" t="str">
        <f>IF('6ページ'!D12="選択","",'6ページ'!D12)</f>
        <v>選択してください。</v>
      </c>
      <c r="EG4" s="96" t="str">
        <f>IF('6ページ'!D13="","",'6ページ'!D13)</f>
        <v/>
      </c>
      <c r="EH4" s="94" t="str">
        <f>IF('6ページ'!F12="選択","",'6ページ'!F12)</f>
        <v>選択してください。</v>
      </c>
      <c r="EI4" s="97" t="str">
        <f>IF('6ページ'!F13="","",'6ページ'!F13)</f>
        <v/>
      </c>
    </row>
  </sheetData>
  <customSheetViews>
    <customSheetView guid="{F37920BA-3B01-4D87-85E2-8E20B85AA6D7}">
      <selection activeCell="D3" sqref="D3"/>
      <pageMargins left="0.7" right="0.7" top="0.75" bottom="0.75" header="0.3" footer="0.3"/>
    </customSheetView>
  </customSheetViews>
  <mergeCells count="16">
    <mergeCell ref="DC2:EA2"/>
    <mergeCell ref="EC2:EI2"/>
    <mergeCell ref="D2:M2"/>
    <mergeCell ref="O2:Y2"/>
    <mergeCell ref="Z2:AF2"/>
    <mergeCell ref="AG2:AW2"/>
    <mergeCell ref="AX2:BP2"/>
    <mergeCell ref="CD2:DB2"/>
    <mergeCell ref="BQ2:CC2"/>
    <mergeCell ref="EC1:EI1"/>
    <mergeCell ref="O1:AF1"/>
    <mergeCell ref="D1:N1"/>
    <mergeCell ref="AG1:AW1"/>
    <mergeCell ref="AX1:BP1"/>
    <mergeCell ref="CD1:DB1"/>
    <mergeCell ref="DC1:EA1"/>
  </mergeCells>
  <phoneticPr fontId="15"/>
  <pageMargins left="0.7" right="0.7" top="0.75" bottom="0.75" header="0.3" footer="0.3"/>
  <pageSetup paperSize="9" scale="33" orientation="portrait" r:id="rId1"/>
  <colBreaks count="5" manualBreakCount="5">
    <brk id="13" max="1048575" man="1"/>
    <brk id="32" max="1048575" man="1"/>
    <brk id="81" max="1048575" man="1"/>
    <brk id="106" max="1048575" man="1"/>
    <brk id="13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P4"/>
  <sheetViews>
    <sheetView workbookViewId="0">
      <selection activeCell="A4" sqref="A4:XFD4"/>
    </sheetView>
  </sheetViews>
  <sheetFormatPr defaultRowHeight="18.75"/>
  <cols>
    <col min="1" max="1" width="6.375" customWidth="1"/>
    <col min="2" max="2" width="13.625" customWidth="1"/>
    <col min="4" max="23" width="4.625" customWidth="1"/>
    <col min="24" max="109" width="5.625" customWidth="1"/>
    <col min="110" max="117" width="5.625" style="49" customWidth="1"/>
    <col min="118" max="120" width="4.625" style="49" customWidth="1"/>
  </cols>
  <sheetData>
    <row r="1" spans="1:120" s="59" customFormat="1">
      <c r="D1" s="203">
        <f ca="1">にこサポ!B7</f>
        <v>44805</v>
      </c>
      <c r="E1" s="203">
        <f ca="1">D1+1</f>
        <v>44806</v>
      </c>
      <c r="F1" s="203">
        <f t="shared" ref="F1:CW1" ca="1" si="0">E1+1</f>
        <v>44807</v>
      </c>
      <c r="G1" s="203">
        <f t="shared" ca="1" si="0"/>
        <v>44808</v>
      </c>
      <c r="H1" s="203">
        <f t="shared" ca="1" si="0"/>
        <v>44809</v>
      </c>
      <c r="I1" s="203">
        <f t="shared" ca="1" si="0"/>
        <v>44810</v>
      </c>
      <c r="J1" s="203">
        <f t="shared" ca="1" si="0"/>
        <v>44811</v>
      </c>
      <c r="K1" s="203">
        <f t="shared" ca="1" si="0"/>
        <v>44812</v>
      </c>
      <c r="L1" s="203">
        <f t="shared" ca="1" si="0"/>
        <v>44813</v>
      </c>
      <c r="M1" s="203">
        <f t="shared" ca="1" si="0"/>
        <v>44814</v>
      </c>
      <c r="N1" s="203">
        <f t="shared" ca="1" si="0"/>
        <v>44815</v>
      </c>
      <c r="O1" s="203">
        <f t="shared" ca="1" si="0"/>
        <v>44816</v>
      </c>
      <c r="P1" s="203">
        <f t="shared" ca="1" si="0"/>
        <v>44817</v>
      </c>
      <c r="Q1" s="203">
        <f t="shared" ca="1" si="0"/>
        <v>44818</v>
      </c>
      <c r="R1" s="203">
        <f t="shared" ca="1" si="0"/>
        <v>44819</v>
      </c>
      <c r="S1" s="203">
        <f t="shared" ca="1" si="0"/>
        <v>44820</v>
      </c>
      <c r="T1" s="203">
        <f t="shared" ca="1" si="0"/>
        <v>44821</v>
      </c>
      <c r="U1" s="203">
        <f t="shared" ca="1" si="0"/>
        <v>44822</v>
      </c>
      <c r="V1" s="203">
        <f t="shared" ca="1" si="0"/>
        <v>44823</v>
      </c>
      <c r="W1" s="203">
        <f t="shared" ca="1" si="0"/>
        <v>44824</v>
      </c>
      <c r="X1" s="203">
        <f t="shared" ca="1" si="0"/>
        <v>44825</v>
      </c>
      <c r="Y1" s="203">
        <f t="shared" ca="1" si="0"/>
        <v>44826</v>
      </c>
      <c r="Z1" s="203">
        <f t="shared" ca="1" si="0"/>
        <v>44827</v>
      </c>
      <c r="AA1" s="203">
        <f t="shared" ca="1" si="0"/>
        <v>44828</v>
      </c>
      <c r="AB1" s="203">
        <f t="shared" ca="1" si="0"/>
        <v>44829</v>
      </c>
      <c r="AC1" s="203">
        <f t="shared" ca="1" si="0"/>
        <v>44830</v>
      </c>
      <c r="AD1" s="203">
        <f t="shared" ca="1" si="0"/>
        <v>44831</v>
      </c>
      <c r="AE1" s="203">
        <f t="shared" ca="1" si="0"/>
        <v>44832</v>
      </c>
      <c r="AF1" s="203">
        <f t="shared" ca="1" si="0"/>
        <v>44833</v>
      </c>
      <c r="AG1" s="203">
        <f t="shared" ca="1" si="0"/>
        <v>44834</v>
      </c>
      <c r="AH1" s="203">
        <f t="shared" ca="1" si="0"/>
        <v>44835</v>
      </c>
      <c r="AI1" s="203">
        <f t="shared" ca="1" si="0"/>
        <v>44836</v>
      </c>
      <c r="AJ1" s="203">
        <f t="shared" ca="1" si="0"/>
        <v>44837</v>
      </c>
      <c r="AK1" s="203">
        <f t="shared" ca="1" si="0"/>
        <v>44838</v>
      </c>
      <c r="AL1" s="203">
        <f t="shared" ca="1" si="0"/>
        <v>44839</v>
      </c>
      <c r="AM1" s="203">
        <f t="shared" ca="1" si="0"/>
        <v>44840</v>
      </c>
      <c r="AN1" s="203">
        <f t="shared" ca="1" si="0"/>
        <v>44841</v>
      </c>
      <c r="AO1" s="203">
        <f t="shared" ca="1" si="0"/>
        <v>44842</v>
      </c>
      <c r="AP1" s="203">
        <f t="shared" ca="1" si="0"/>
        <v>44843</v>
      </c>
      <c r="AQ1" s="203">
        <f t="shared" ca="1" si="0"/>
        <v>44844</v>
      </c>
      <c r="AR1" s="203">
        <f t="shared" ca="1" si="0"/>
        <v>44845</v>
      </c>
      <c r="AS1" s="203">
        <f t="shared" ca="1" si="0"/>
        <v>44846</v>
      </c>
      <c r="AT1" s="203">
        <f t="shared" ca="1" si="0"/>
        <v>44847</v>
      </c>
      <c r="AU1" s="203">
        <f t="shared" ca="1" si="0"/>
        <v>44848</v>
      </c>
      <c r="AV1" s="203">
        <f t="shared" ca="1" si="0"/>
        <v>44849</v>
      </c>
      <c r="AW1" s="203">
        <f t="shared" ca="1" si="0"/>
        <v>44850</v>
      </c>
      <c r="AX1" s="203">
        <f t="shared" ca="1" si="0"/>
        <v>44851</v>
      </c>
      <c r="AY1" s="203">
        <f t="shared" ca="1" si="0"/>
        <v>44852</v>
      </c>
      <c r="AZ1" s="203">
        <f t="shared" ca="1" si="0"/>
        <v>44853</v>
      </c>
      <c r="BA1" s="203">
        <f t="shared" ca="1" si="0"/>
        <v>44854</v>
      </c>
      <c r="BB1" s="203">
        <f t="shared" ca="1" si="0"/>
        <v>44855</v>
      </c>
      <c r="BC1" s="203">
        <f t="shared" ca="1" si="0"/>
        <v>44856</v>
      </c>
      <c r="BD1" s="203">
        <f t="shared" ca="1" si="0"/>
        <v>44857</v>
      </c>
      <c r="BE1" s="203">
        <f t="shared" ca="1" si="0"/>
        <v>44858</v>
      </c>
      <c r="BF1" s="203">
        <f t="shared" ca="1" si="0"/>
        <v>44859</v>
      </c>
      <c r="BG1" s="203">
        <f t="shared" ca="1" si="0"/>
        <v>44860</v>
      </c>
      <c r="BH1" s="203">
        <f t="shared" ca="1" si="0"/>
        <v>44861</v>
      </c>
      <c r="BI1" s="203">
        <f t="shared" ca="1" si="0"/>
        <v>44862</v>
      </c>
      <c r="BJ1" s="203">
        <f t="shared" ca="1" si="0"/>
        <v>44863</v>
      </c>
      <c r="BK1" s="203">
        <f t="shared" ref="BK1" ca="1" si="1">BJ1+1</f>
        <v>44864</v>
      </c>
      <c r="BL1" s="203">
        <f t="shared" ref="BL1" ca="1" si="2">BK1+1</f>
        <v>44865</v>
      </c>
      <c r="BM1" s="203">
        <f t="shared" ref="BM1" ca="1" si="3">BL1+1</f>
        <v>44866</v>
      </c>
      <c r="BN1" s="203">
        <f t="shared" ref="BN1" ca="1" si="4">BM1+1</f>
        <v>44867</v>
      </c>
      <c r="BO1" s="203">
        <f t="shared" ref="BO1" ca="1" si="5">BN1+1</f>
        <v>44868</v>
      </c>
      <c r="BP1" s="203">
        <f t="shared" ref="BP1" ca="1" si="6">BO1+1</f>
        <v>44869</v>
      </c>
      <c r="BQ1" s="203">
        <f t="shared" ref="BQ1" ca="1" si="7">BP1+1</f>
        <v>44870</v>
      </c>
      <c r="BR1" s="203">
        <f t="shared" ref="BR1" ca="1" si="8">BQ1+1</f>
        <v>44871</v>
      </c>
      <c r="BS1" s="203">
        <f t="shared" ref="BS1" ca="1" si="9">BR1+1</f>
        <v>44872</v>
      </c>
      <c r="BT1" s="203">
        <f t="shared" ref="BT1" ca="1" si="10">BS1+1</f>
        <v>44873</v>
      </c>
      <c r="BU1" s="203">
        <f t="shared" ref="BU1" ca="1" si="11">BT1+1</f>
        <v>44874</v>
      </c>
      <c r="BV1" s="203">
        <f t="shared" ref="BV1" ca="1" si="12">BU1+1</f>
        <v>44875</v>
      </c>
      <c r="BW1" s="203">
        <f t="shared" ref="BW1" ca="1" si="13">BV1+1</f>
        <v>44876</v>
      </c>
      <c r="BX1" s="203">
        <f t="shared" ref="BX1" ca="1" si="14">BW1+1</f>
        <v>44877</v>
      </c>
      <c r="BY1" s="203">
        <f t="shared" ref="BY1" ca="1" si="15">BX1+1</f>
        <v>44878</v>
      </c>
      <c r="BZ1" s="203">
        <f t="shared" ref="BZ1" ca="1" si="16">BY1+1</f>
        <v>44879</v>
      </c>
      <c r="CA1" s="203">
        <f t="shared" ref="CA1" ca="1" si="17">BZ1+1</f>
        <v>44880</v>
      </c>
      <c r="CB1" s="203">
        <f t="shared" ref="CB1" ca="1" si="18">CA1+1</f>
        <v>44881</v>
      </c>
      <c r="CC1" s="203">
        <f t="shared" ref="CC1" ca="1" si="19">CB1+1</f>
        <v>44882</v>
      </c>
      <c r="CD1" s="203">
        <f t="shared" ref="CD1" ca="1" si="20">CC1+1</f>
        <v>44883</v>
      </c>
      <c r="CE1" s="203">
        <f t="shared" ref="CE1" ca="1" si="21">CD1+1</f>
        <v>44884</v>
      </c>
      <c r="CF1" s="203">
        <f t="shared" ref="CF1" ca="1" si="22">CE1+1</f>
        <v>44885</v>
      </c>
      <c r="CG1" s="203">
        <f t="shared" ref="CG1" ca="1" si="23">CF1+1</f>
        <v>44886</v>
      </c>
      <c r="CH1" s="203">
        <f t="shared" ref="CH1" ca="1" si="24">CG1+1</f>
        <v>44887</v>
      </c>
      <c r="CI1" s="203">
        <f t="shared" ref="CI1" ca="1" si="25">CH1+1</f>
        <v>44888</v>
      </c>
      <c r="CJ1" s="203">
        <f t="shared" ref="CJ1" ca="1" si="26">CI1+1</f>
        <v>44889</v>
      </c>
      <c r="CK1" s="203">
        <f t="shared" ref="CK1" ca="1" si="27">CJ1+1</f>
        <v>44890</v>
      </c>
      <c r="CL1" s="203">
        <f t="shared" ref="CL1" ca="1" si="28">CK1+1</f>
        <v>44891</v>
      </c>
      <c r="CM1" s="203">
        <f t="shared" ref="CM1" ca="1" si="29">CL1+1</f>
        <v>44892</v>
      </c>
      <c r="CN1" s="203">
        <f t="shared" ref="CN1" ca="1" si="30">CM1+1</f>
        <v>44893</v>
      </c>
      <c r="CO1" s="203">
        <f t="shared" ref="CO1" ca="1" si="31">CN1+1</f>
        <v>44894</v>
      </c>
      <c r="CP1" s="203">
        <f t="shared" ref="CP1" ca="1" si="32">CO1+1</f>
        <v>44895</v>
      </c>
      <c r="CQ1" s="204">
        <f ca="1">にこサポ!B22</f>
        <v>44896</v>
      </c>
      <c r="CR1" s="203">
        <f t="shared" ca="1" si="0"/>
        <v>44897</v>
      </c>
      <c r="CS1" s="203">
        <f t="shared" ca="1" si="0"/>
        <v>44898</v>
      </c>
      <c r="CT1" s="203">
        <f t="shared" ca="1" si="0"/>
        <v>44899</v>
      </c>
      <c r="CU1" s="203">
        <f t="shared" ca="1" si="0"/>
        <v>44900</v>
      </c>
      <c r="CV1" s="203">
        <f t="shared" ca="1" si="0"/>
        <v>44901</v>
      </c>
      <c r="CW1" s="203">
        <f t="shared" ca="1" si="0"/>
        <v>44902</v>
      </c>
      <c r="CX1" s="203">
        <f t="shared" ref="CX1:CY1" ca="1" si="33">CW1+1</f>
        <v>44903</v>
      </c>
      <c r="CY1" s="203">
        <f t="shared" ca="1" si="33"/>
        <v>44904</v>
      </c>
      <c r="CZ1" s="203">
        <f t="shared" ref="CZ1" ca="1" si="34">CY1+1</f>
        <v>44905</v>
      </c>
      <c r="DA1" s="203">
        <f t="shared" ref="DA1" ca="1" si="35">CZ1+1</f>
        <v>44906</v>
      </c>
      <c r="DB1" s="203">
        <f t="shared" ref="DB1" ca="1" si="36">DA1+1</f>
        <v>44907</v>
      </c>
      <c r="DC1" s="203">
        <f t="shared" ref="DC1" ca="1" si="37">DB1+1</f>
        <v>44908</v>
      </c>
      <c r="DD1" s="203">
        <f t="shared" ref="DD1" ca="1" si="38">DC1+1</f>
        <v>44909</v>
      </c>
      <c r="DE1" s="203">
        <f t="shared" ref="DE1" ca="1" si="39">DD1+1</f>
        <v>44910</v>
      </c>
      <c r="DF1" s="203">
        <f t="shared" ref="DF1" ca="1" si="40">DE1+1</f>
        <v>44911</v>
      </c>
      <c r="DG1" s="203">
        <f t="shared" ref="DG1" ca="1" si="41">DF1+1</f>
        <v>44912</v>
      </c>
      <c r="DH1" s="203">
        <f t="shared" ref="DH1" ca="1" si="42">DG1+1</f>
        <v>44913</v>
      </c>
      <c r="DI1" s="203">
        <f t="shared" ref="DI1" ca="1" si="43">DH1+1</f>
        <v>44914</v>
      </c>
      <c r="DJ1" s="203">
        <f t="shared" ref="DJ1" ca="1" si="44">DI1+1</f>
        <v>44915</v>
      </c>
      <c r="DK1" s="203">
        <f t="shared" ref="DK1" ca="1" si="45">DJ1+1</f>
        <v>44916</v>
      </c>
      <c r="DL1" s="203">
        <f t="shared" ref="DL1" ca="1" si="46">DK1+1</f>
        <v>44917</v>
      </c>
      <c r="DM1" s="203">
        <f t="shared" ref="DM1" ca="1" si="47">DL1+1</f>
        <v>44918</v>
      </c>
      <c r="DN1" s="60"/>
      <c r="DO1" s="60"/>
      <c r="DP1" s="60"/>
    </row>
    <row r="2" spans="1:120" s="18" customFormat="1">
      <c r="A2" s="59" t="s">
        <v>337</v>
      </c>
      <c r="B2" s="18" t="s">
        <v>26</v>
      </c>
      <c r="C2" s="18" t="s">
        <v>143</v>
      </c>
      <c r="D2" s="61" t="str">
        <f ca="1">TEXT(D1,"aaa")</f>
        <v>木</v>
      </c>
      <c r="E2" s="61" t="str">
        <f t="shared" ref="E2:CV2" ca="1" si="48">TEXT(E1,"aaa")</f>
        <v>金</v>
      </c>
      <c r="F2" s="61" t="str">
        <f t="shared" ca="1" si="48"/>
        <v>土</v>
      </c>
      <c r="G2" s="61" t="str">
        <f t="shared" ca="1" si="48"/>
        <v>日</v>
      </c>
      <c r="H2" s="61" t="str">
        <f t="shared" ca="1" si="48"/>
        <v>月</v>
      </c>
      <c r="I2" s="61" t="str">
        <f t="shared" ca="1" si="48"/>
        <v>火</v>
      </c>
      <c r="J2" s="61" t="str">
        <f t="shared" ca="1" si="48"/>
        <v>水</v>
      </c>
      <c r="K2" s="61" t="str">
        <f t="shared" ca="1" si="48"/>
        <v>木</v>
      </c>
      <c r="L2" s="61" t="str">
        <f t="shared" ca="1" si="48"/>
        <v>金</v>
      </c>
      <c r="M2" s="61" t="str">
        <f t="shared" ca="1" si="48"/>
        <v>土</v>
      </c>
      <c r="N2" s="61" t="str">
        <f t="shared" ca="1" si="48"/>
        <v>日</v>
      </c>
      <c r="O2" s="61" t="str">
        <f t="shared" ca="1" si="48"/>
        <v>月</v>
      </c>
      <c r="P2" s="61" t="str">
        <f t="shared" ca="1" si="48"/>
        <v>火</v>
      </c>
      <c r="Q2" s="61" t="str">
        <f t="shared" ca="1" si="48"/>
        <v>水</v>
      </c>
      <c r="R2" s="61" t="str">
        <f t="shared" ca="1" si="48"/>
        <v>木</v>
      </c>
      <c r="S2" s="61" t="str">
        <f t="shared" ca="1" si="48"/>
        <v>金</v>
      </c>
      <c r="T2" s="61" t="str">
        <f t="shared" ca="1" si="48"/>
        <v>土</v>
      </c>
      <c r="U2" s="61" t="str">
        <f t="shared" ca="1" si="48"/>
        <v>日</v>
      </c>
      <c r="V2" s="61" t="str">
        <f t="shared" ca="1" si="48"/>
        <v>月</v>
      </c>
      <c r="W2" s="61" t="str">
        <f t="shared" ca="1" si="48"/>
        <v>火</v>
      </c>
      <c r="X2" s="61" t="str">
        <f t="shared" ca="1" si="48"/>
        <v>水</v>
      </c>
      <c r="Y2" s="61" t="str">
        <f t="shared" ca="1" si="48"/>
        <v>木</v>
      </c>
      <c r="Z2" s="61" t="str">
        <f t="shared" ca="1" si="48"/>
        <v>金</v>
      </c>
      <c r="AA2" s="61" t="str">
        <f t="shared" ca="1" si="48"/>
        <v>土</v>
      </c>
      <c r="AB2" s="61" t="str">
        <f t="shared" ca="1" si="48"/>
        <v>日</v>
      </c>
      <c r="AC2" s="61" t="str">
        <f t="shared" ca="1" si="48"/>
        <v>月</v>
      </c>
      <c r="AD2" s="61" t="str">
        <f t="shared" ca="1" si="48"/>
        <v>火</v>
      </c>
      <c r="AE2" s="61" t="str">
        <f t="shared" ca="1" si="48"/>
        <v>水</v>
      </c>
      <c r="AF2" s="61" t="str">
        <f t="shared" ca="1" si="48"/>
        <v>木</v>
      </c>
      <c r="AG2" s="61" t="str">
        <f t="shared" ca="1" si="48"/>
        <v>金</v>
      </c>
      <c r="AH2" s="61" t="str">
        <f t="shared" ca="1" si="48"/>
        <v>土</v>
      </c>
      <c r="AI2" s="61" t="str">
        <f t="shared" ca="1" si="48"/>
        <v>日</v>
      </c>
      <c r="AJ2" s="61" t="str">
        <f t="shared" ca="1" si="48"/>
        <v>月</v>
      </c>
      <c r="AK2" s="61" t="str">
        <f t="shared" ca="1" si="48"/>
        <v>火</v>
      </c>
      <c r="AL2" s="61" t="str">
        <f t="shared" ca="1" si="48"/>
        <v>水</v>
      </c>
      <c r="AM2" s="61" t="str">
        <f t="shared" ca="1" si="48"/>
        <v>木</v>
      </c>
      <c r="AN2" s="61" t="str">
        <f t="shared" ca="1" si="48"/>
        <v>金</v>
      </c>
      <c r="AO2" s="61" t="str">
        <f t="shared" ca="1" si="48"/>
        <v>土</v>
      </c>
      <c r="AP2" s="61" t="str">
        <f t="shared" ca="1" si="48"/>
        <v>日</v>
      </c>
      <c r="AQ2" s="61" t="str">
        <f t="shared" ca="1" si="48"/>
        <v>月</v>
      </c>
      <c r="AR2" s="61" t="str">
        <f t="shared" ca="1" si="48"/>
        <v>火</v>
      </c>
      <c r="AS2" s="61" t="str">
        <f t="shared" ca="1" si="48"/>
        <v>水</v>
      </c>
      <c r="AT2" s="61" t="str">
        <f t="shared" ca="1" si="48"/>
        <v>木</v>
      </c>
      <c r="AU2" s="61" t="str">
        <f t="shared" ca="1" si="48"/>
        <v>金</v>
      </c>
      <c r="AV2" s="61" t="str">
        <f t="shared" ca="1" si="48"/>
        <v>土</v>
      </c>
      <c r="AW2" s="61" t="str">
        <f t="shared" ca="1" si="48"/>
        <v>日</v>
      </c>
      <c r="AX2" s="61" t="str">
        <f t="shared" ca="1" si="48"/>
        <v>月</v>
      </c>
      <c r="AY2" s="61" t="str">
        <f t="shared" ca="1" si="48"/>
        <v>火</v>
      </c>
      <c r="AZ2" s="61" t="str">
        <f t="shared" ca="1" si="48"/>
        <v>水</v>
      </c>
      <c r="BA2" s="61" t="str">
        <f t="shared" ca="1" si="48"/>
        <v>木</v>
      </c>
      <c r="BB2" s="61" t="str">
        <f t="shared" ca="1" si="48"/>
        <v>金</v>
      </c>
      <c r="BC2" s="61" t="str">
        <f t="shared" ca="1" si="48"/>
        <v>土</v>
      </c>
      <c r="BD2" s="61" t="str">
        <f t="shared" ca="1" si="48"/>
        <v>日</v>
      </c>
      <c r="BE2" s="61" t="str">
        <f t="shared" ca="1" si="48"/>
        <v>月</v>
      </c>
      <c r="BF2" s="61" t="str">
        <f t="shared" ca="1" si="48"/>
        <v>火</v>
      </c>
      <c r="BG2" s="61" t="str">
        <f t="shared" ca="1" si="48"/>
        <v>水</v>
      </c>
      <c r="BH2" s="61" t="str">
        <f t="shared" ca="1" si="48"/>
        <v>木</v>
      </c>
      <c r="BI2" s="61" t="str">
        <f t="shared" ca="1" si="48"/>
        <v>金</v>
      </c>
      <c r="BJ2" s="61" t="str">
        <f t="shared" ca="1" si="48"/>
        <v>土</v>
      </c>
      <c r="BK2" s="61" t="str">
        <f t="shared" ca="1" si="48"/>
        <v>日</v>
      </c>
      <c r="BL2" s="61" t="str">
        <f t="shared" ca="1" si="48"/>
        <v>月</v>
      </c>
      <c r="BM2" s="61" t="str">
        <f t="shared" ca="1" si="48"/>
        <v>火</v>
      </c>
      <c r="BN2" s="61" t="str">
        <f t="shared" ca="1" si="48"/>
        <v>水</v>
      </c>
      <c r="BO2" s="61" t="str">
        <f t="shared" ca="1" si="48"/>
        <v>木</v>
      </c>
      <c r="BP2" s="61" t="str">
        <f t="shared" ca="1" si="48"/>
        <v>金</v>
      </c>
      <c r="BQ2" s="61" t="str">
        <f t="shared" ca="1" si="48"/>
        <v>土</v>
      </c>
      <c r="BR2" s="61" t="str">
        <f t="shared" ca="1" si="48"/>
        <v>日</v>
      </c>
      <c r="BS2" s="61" t="str">
        <f t="shared" ca="1" si="48"/>
        <v>月</v>
      </c>
      <c r="BT2" s="61" t="str">
        <f t="shared" ca="1" si="48"/>
        <v>火</v>
      </c>
      <c r="BU2" s="61" t="str">
        <f t="shared" ca="1" si="48"/>
        <v>水</v>
      </c>
      <c r="BV2" s="61" t="str">
        <f t="shared" ca="1" si="48"/>
        <v>木</v>
      </c>
      <c r="BW2" s="61" t="str">
        <f t="shared" ca="1" si="48"/>
        <v>金</v>
      </c>
      <c r="BX2" s="61" t="str">
        <f t="shared" ref="BX2:CH2" ca="1" si="49">TEXT(BX1,"aaa")</f>
        <v>土</v>
      </c>
      <c r="BY2" s="61" t="str">
        <f t="shared" ca="1" si="49"/>
        <v>日</v>
      </c>
      <c r="BZ2" s="61" t="str">
        <f t="shared" ca="1" si="49"/>
        <v>月</v>
      </c>
      <c r="CA2" s="61" t="str">
        <f t="shared" ca="1" si="49"/>
        <v>火</v>
      </c>
      <c r="CB2" s="61" t="str">
        <f t="shared" ca="1" si="49"/>
        <v>水</v>
      </c>
      <c r="CC2" s="61" t="str">
        <f t="shared" ca="1" si="49"/>
        <v>木</v>
      </c>
      <c r="CD2" s="61" t="str">
        <f t="shared" ca="1" si="49"/>
        <v>金</v>
      </c>
      <c r="CE2" s="61" t="str">
        <f t="shared" ca="1" si="49"/>
        <v>土</v>
      </c>
      <c r="CF2" s="61" t="str">
        <f t="shared" ca="1" si="49"/>
        <v>日</v>
      </c>
      <c r="CG2" s="61" t="str">
        <f t="shared" ca="1" si="49"/>
        <v>月</v>
      </c>
      <c r="CH2" s="61" t="str">
        <f t="shared" ca="1" si="49"/>
        <v>火</v>
      </c>
      <c r="CI2" s="61" t="str">
        <f t="shared" ref="CI2:CP2" ca="1" si="50">TEXT(CI1,"aaa")</f>
        <v>水</v>
      </c>
      <c r="CJ2" s="61" t="str">
        <f t="shared" ca="1" si="50"/>
        <v>木</v>
      </c>
      <c r="CK2" s="61" t="str">
        <f t="shared" ca="1" si="50"/>
        <v>金</v>
      </c>
      <c r="CL2" s="61" t="str">
        <f t="shared" ca="1" si="50"/>
        <v>土</v>
      </c>
      <c r="CM2" s="61" t="str">
        <f t="shared" ca="1" si="50"/>
        <v>日</v>
      </c>
      <c r="CN2" s="61" t="str">
        <f t="shared" ca="1" si="50"/>
        <v>月</v>
      </c>
      <c r="CO2" s="61" t="str">
        <f t="shared" ca="1" si="50"/>
        <v>火</v>
      </c>
      <c r="CP2" s="61" t="str">
        <f t="shared" ca="1" si="50"/>
        <v>水</v>
      </c>
      <c r="CQ2" s="61" t="str">
        <f t="shared" ca="1" si="48"/>
        <v>木</v>
      </c>
      <c r="CR2" s="61" t="str">
        <f t="shared" ca="1" si="48"/>
        <v>金</v>
      </c>
      <c r="CS2" s="61" t="str">
        <f t="shared" ca="1" si="48"/>
        <v>土</v>
      </c>
      <c r="CT2" s="61" t="str">
        <f t="shared" ca="1" si="48"/>
        <v>日</v>
      </c>
      <c r="CU2" s="61" t="str">
        <f t="shared" ca="1" si="48"/>
        <v>月</v>
      </c>
      <c r="CV2" s="61" t="str">
        <f t="shared" ca="1" si="48"/>
        <v>火</v>
      </c>
      <c r="CW2" s="61" t="str">
        <f t="shared" ref="CW2:DM2" ca="1" si="51">TEXT(CW1,"aaa")</f>
        <v>水</v>
      </c>
      <c r="CX2" s="61" t="str">
        <f t="shared" ca="1" si="51"/>
        <v>木</v>
      </c>
      <c r="CY2" s="61" t="str">
        <f t="shared" ca="1" si="51"/>
        <v>金</v>
      </c>
      <c r="CZ2" s="61" t="str">
        <f t="shared" ca="1" si="51"/>
        <v>土</v>
      </c>
      <c r="DA2" s="61" t="str">
        <f t="shared" ca="1" si="51"/>
        <v>日</v>
      </c>
      <c r="DB2" s="61" t="str">
        <f t="shared" ca="1" si="51"/>
        <v>月</v>
      </c>
      <c r="DC2" s="61" t="str">
        <f t="shared" ca="1" si="51"/>
        <v>火</v>
      </c>
      <c r="DD2" s="61" t="str">
        <f t="shared" ca="1" si="51"/>
        <v>水</v>
      </c>
      <c r="DE2" s="61" t="str">
        <f t="shared" ca="1" si="51"/>
        <v>木</v>
      </c>
      <c r="DF2" s="61" t="str">
        <f t="shared" ca="1" si="51"/>
        <v>金</v>
      </c>
      <c r="DG2" s="61" t="str">
        <f t="shared" ca="1" si="51"/>
        <v>土</v>
      </c>
      <c r="DH2" s="61" t="str">
        <f t="shared" ca="1" si="51"/>
        <v>日</v>
      </c>
      <c r="DI2" s="61" t="str">
        <f t="shared" ca="1" si="51"/>
        <v>月</v>
      </c>
      <c r="DJ2" s="61" t="str">
        <f t="shared" ca="1" si="51"/>
        <v>火</v>
      </c>
      <c r="DK2" s="61" t="str">
        <f t="shared" ca="1" si="51"/>
        <v>水</v>
      </c>
      <c r="DL2" s="61" t="str">
        <f t="shared" ca="1" si="51"/>
        <v>木</v>
      </c>
      <c r="DM2" s="61" t="str">
        <f t="shared" ca="1" si="51"/>
        <v>金</v>
      </c>
      <c r="DN2" s="61"/>
      <c r="DO2" s="61"/>
      <c r="DP2" s="61"/>
    </row>
    <row r="3" spans="1:120" hidden="1">
      <c r="D3" s="49">
        <f ca="1">IF(D2="土","",IF(D2="日","",IF(にこサポ!B9="×",0,1)))</f>
        <v>1</v>
      </c>
      <c r="E3" s="49">
        <f ca="1">IF(E2="土","",IF(E2="日","",IF(にこサポ!C9="×",0,1)))</f>
        <v>1</v>
      </c>
      <c r="F3" s="49" t="str">
        <f ca="1">IF(F2="土","",IF(F2="日","",IF(にこサポ!D9="×",0,1)))</f>
        <v/>
      </c>
      <c r="G3" s="49" t="str">
        <f ca="1">IF(G2="土","",IF(G2="日","",IF(にこサポ!E9="×",0,1)))</f>
        <v/>
      </c>
      <c r="H3" s="49">
        <f ca="1">IF(H2="土","",IF(H2="日","",IF(にこサポ!F9="×",0,1)))</f>
        <v>1</v>
      </c>
      <c r="I3" s="49">
        <f ca="1">IF(I2="土","",IF(I2="日","",IF(にこサポ!G9="×",0,1)))</f>
        <v>1</v>
      </c>
      <c r="J3" s="49">
        <f ca="1">IF(J2="土","",IF(J2="日","",IF(にこサポ!H9="×",0,1)))</f>
        <v>1</v>
      </c>
      <c r="K3" s="49">
        <f ca="1">IF(K2="土","",IF(K2="日","",IF(にこサポ!I9="×",0,1)))</f>
        <v>1</v>
      </c>
      <c r="L3" s="49">
        <f ca="1">IF(L2="土","",IF(L2="日","",IF(にこサポ!J9="×",0,1)))</f>
        <v>1</v>
      </c>
      <c r="M3" s="49" t="str">
        <f ca="1">IF(M2="土","",IF(M2="日","",IF(にこサポ!K9="×",0,1)))</f>
        <v/>
      </c>
      <c r="N3" s="49" t="str">
        <f ca="1">IF(N2="土","",IF(N2="日","",IF(にこサポ!L9="×",0,1)))</f>
        <v/>
      </c>
      <c r="O3" s="49">
        <f ca="1">IF(O2="土","",IF(O2="日","",IF(にこサポ!M9="×",0,1)))</f>
        <v>1</v>
      </c>
      <c r="P3" s="49">
        <f ca="1">IF(P2="土","",IF(P2="日","",IF(にこサポ!N9="×",0,1)))</f>
        <v>1</v>
      </c>
      <c r="Q3" s="49">
        <f ca="1">IF(Q2="土","",IF(Q2="日","",IF(にこサポ!O9="×",0,1)))</f>
        <v>1</v>
      </c>
      <c r="R3" s="49">
        <f ca="1">IF(R2="土","",IF(R2="日","",IF(にこサポ!P9="×",0,1)))</f>
        <v>1</v>
      </c>
      <c r="S3" s="49">
        <f ca="1">IF(S2="土","",IF(S2="日","",IF(にこサポ!Q9="×",0,1)))</f>
        <v>1</v>
      </c>
      <c r="T3" s="49" t="str">
        <f ca="1">IF(T2="土","",IF(T2="日","",IF(にこサポ!R9="×",0,1)))</f>
        <v/>
      </c>
      <c r="U3" s="49" t="str">
        <f ca="1">IF(U2="土","",IF(U2="日","",IF(にこサポ!S9="×",0,1)))</f>
        <v/>
      </c>
      <c r="V3" s="49"/>
      <c r="W3" s="49">
        <f ca="1">IF(W2="土","",IF(W2="日","",IF(にこサポ!U9="×",0,1)))</f>
        <v>1</v>
      </c>
      <c r="X3" s="49">
        <f ca="1">IF(X2="土","",IF(X2="日","",IF(にこサポ!V9="×",0,1)))</f>
        <v>1</v>
      </c>
      <c r="Y3" s="49">
        <f ca="1">IF(Y2="土","",IF(Y2="日","",IF(にこサポ!W9="×",0,1)))</f>
        <v>1</v>
      </c>
      <c r="Z3" s="49"/>
      <c r="AA3" s="49" t="str">
        <f ca="1">IF(AA2="土","",IF(AA2="日","",IF(にこサポ!Y9="×",0,1)))</f>
        <v/>
      </c>
      <c r="AB3" s="49" t="str">
        <f ca="1">IF(AB2="土","",IF(AB2="日","",IF(にこサポ!Z9="×",0,1)))</f>
        <v/>
      </c>
      <c r="AC3" s="49">
        <f ca="1">IF(AC2="土","",IF(AC2="日","",IF(にこサポ!AA9="×",0,1)))</f>
        <v>1</v>
      </c>
      <c r="AD3" s="49">
        <f ca="1">IF(AD2="土","",IF(AD2="日","",IF(にこサポ!AB9="×",0,1)))</f>
        <v>1</v>
      </c>
      <c r="AE3" s="49">
        <f ca="1">IF(AE2="土","",IF(AE2="日","",IF(にこサポ!AC9="×",0,1)))</f>
        <v>1</v>
      </c>
      <c r="AF3" s="49">
        <f ca="1">IF(AF2="土","",IF(AF2="日","",IF(にこサポ!AD9="×",0,1)))</f>
        <v>1</v>
      </c>
      <c r="AG3" s="49">
        <f ca="1">IF(AG2="土","",IF(AG2="日","",IF(にこサポ!AE9="×",0,1)))</f>
        <v>1</v>
      </c>
      <c r="AH3" s="49" t="str">
        <f ca="1">IF(AH2="土","",IF(AH2="日","",IF(にこサポ!B14="×",0,1)))</f>
        <v/>
      </c>
      <c r="AI3" s="171" t="str">
        <f ca="1">IF(AI2="土","",IF(AI2="日","",IF(にこサポ!C14="×",0,1)))</f>
        <v/>
      </c>
      <c r="AJ3" s="171">
        <f ca="1">IF(AJ2="土","",IF(AJ2="日","",IF(にこサポ!D14="×",0,1)))</f>
        <v>1</v>
      </c>
      <c r="AK3" s="171">
        <f ca="1">IF(AK2="土","",IF(AK2="日","",IF(にこサポ!E14="×",0,1)))</f>
        <v>1</v>
      </c>
      <c r="AL3" s="171">
        <f ca="1">IF(AL2="土","",IF(AL2="日","",IF(にこサポ!F14="×",0,1)))</f>
        <v>1</v>
      </c>
      <c r="AM3" s="171">
        <f ca="1">IF(AM2="土","",IF(AM2="日","",IF(にこサポ!G14="×",0,1)))</f>
        <v>1</v>
      </c>
      <c r="AN3" s="171">
        <f ca="1">IF(AN2="土","",IF(AN2="日","",IF(にこサポ!H14="×",0,1)))</f>
        <v>1</v>
      </c>
      <c r="AO3" s="171" t="str">
        <f ca="1">IF(AO2="土","",IF(AO2="日","",IF(にこサポ!I14="×",0,1)))</f>
        <v/>
      </c>
      <c r="AP3" s="171" t="str">
        <f ca="1">IF(AP2="土","",IF(AP2="日","",IF(にこサポ!J14="×",0,1)))</f>
        <v/>
      </c>
      <c r="AQ3" s="171"/>
      <c r="AR3" s="171">
        <f ca="1">IF(AR2="土","",IF(AR2="日","",IF(にこサポ!L14="×",0,1)))</f>
        <v>1</v>
      </c>
      <c r="AS3" s="171">
        <f ca="1">IF(AS2="土","",IF(AS2="日","",IF(にこサポ!M14="×",0,1)))</f>
        <v>1</v>
      </c>
      <c r="AT3" s="171">
        <f ca="1">IF(AT2="土","",IF(AT2="日","",IF(にこサポ!N14="×",0,1)))</f>
        <v>1</v>
      </c>
      <c r="AU3" s="171">
        <f ca="1">IF(AU2="土","",IF(AU2="日","",IF(にこサポ!O14="×",0,1)))</f>
        <v>1</v>
      </c>
      <c r="AV3" s="171" t="str">
        <f ca="1">IF(AV2="土","",IF(AV2="日","",IF(にこサポ!P14="×",0,1)))</f>
        <v/>
      </c>
      <c r="AW3" s="171" t="str">
        <f ca="1">IF(AW2="土","",IF(AW2="日","",IF(にこサポ!Q14="×",0,1)))</f>
        <v/>
      </c>
      <c r="AX3" s="171">
        <f ca="1">IF(AX2="土","",IF(AX2="日","",IF(にこサポ!R14="×",0,1)))</f>
        <v>1</v>
      </c>
      <c r="AY3" s="171">
        <f ca="1">IF(AY2="土","",IF(AY2="日","",IF(にこサポ!S14="×",0,1)))</f>
        <v>1</v>
      </c>
      <c r="AZ3" s="171">
        <f ca="1">IF(AZ2="土","",IF(AZ2="日","",IF(にこサポ!T14="×",0,1)))</f>
        <v>1</v>
      </c>
      <c r="BA3" s="171">
        <f ca="1">IF(BA2="土","",IF(BA2="日","",IF(にこサポ!U14="×",0,1)))</f>
        <v>1</v>
      </c>
      <c r="BB3" s="171">
        <f ca="1">IF(BB2="土","",IF(BB2="日","",IF(にこサポ!V14="×",0,1)))</f>
        <v>1</v>
      </c>
      <c r="BC3" s="171" t="str">
        <f ca="1">IF(BC2="土","",IF(BC2="日","",IF(にこサポ!W14="×",0,1)))</f>
        <v/>
      </c>
      <c r="BD3" s="171" t="str">
        <f ca="1">IF(BD2="土","",IF(BD2="日","",IF(にこサポ!X14="×",0,1)))</f>
        <v/>
      </c>
      <c r="BE3" s="171">
        <f ca="1">IF(BE2="土","",IF(BE2="日","",IF(にこサポ!Y14="×",0,1)))</f>
        <v>1</v>
      </c>
      <c r="BF3" s="171">
        <f ca="1">IF(BF2="土","",IF(BF2="日","",IF(にこサポ!Z14="×",0,1)))</f>
        <v>1</v>
      </c>
      <c r="BG3" s="171">
        <f ca="1">IF(BG2="土","",IF(BG2="日","",IF(にこサポ!AA14="×",0,1)))</f>
        <v>1</v>
      </c>
      <c r="BH3" s="171">
        <f ca="1">IF(BH2="土","",IF(BH2="日","",IF(にこサポ!AB14="×",0,1)))</f>
        <v>1</v>
      </c>
      <c r="BI3" s="171">
        <f ca="1">IF(BI2="土","",IF(BI2="日","",IF(にこサポ!AC14="×",0,1)))</f>
        <v>1</v>
      </c>
      <c r="BJ3" s="171" t="str">
        <f ca="1">IF(BJ2="土","",IF(BJ2="日","",IF(にこサポ!AD14="×",0,1)))</f>
        <v/>
      </c>
      <c r="BK3" s="171" t="str">
        <f ca="1">IF(BK2="土","",IF(BK2="日","",IF(にこサポ!AE14="×",0,1)))</f>
        <v/>
      </c>
      <c r="BL3" s="171">
        <f ca="1">IF(BL2="土","",IF(BL2="日","",IF(にこサポ!AF14="×",0,1)))</f>
        <v>1</v>
      </c>
      <c r="BM3" s="49">
        <f ca="1">IF(BM2="土","",IF(BM2="日","",IF(にこサポ!B19="×",0,1)))</f>
        <v>1</v>
      </c>
      <c r="BN3" s="171">
        <f ca="1">IF(BN2="土","",IF(BN2="日","",IF(にこサポ!C19="×",0,1)))</f>
        <v>1</v>
      </c>
      <c r="BO3" s="171">
        <f ca="1">IF(BO2="土","",IF(BO2="日","",IF(にこサポ!D19="×",0,1)))</f>
        <v>1</v>
      </c>
      <c r="BP3" s="171">
        <f ca="1">IF(BP2="土","",IF(BP2="日","",IF(にこサポ!E19="×",0,1)))</f>
        <v>1</v>
      </c>
      <c r="BQ3" s="171" t="str">
        <f ca="1">IF(BQ2="土","",IF(BQ2="日","",IF(にこサポ!F19="×",0,1)))</f>
        <v/>
      </c>
      <c r="BR3" s="171" t="str">
        <f ca="1">IF(BR2="土","",IF(BR2="日","",IF(にこサポ!G19="×",0,1)))</f>
        <v/>
      </c>
      <c r="BS3" s="171">
        <f ca="1">IF(BS2="土","",IF(BS2="日","",IF(にこサポ!H19="×",0,1)))</f>
        <v>1</v>
      </c>
      <c r="BT3" s="171">
        <f ca="1">IF(BT2="土","",IF(BT2="日","",IF(にこサポ!I19="×",0,1)))</f>
        <v>1</v>
      </c>
      <c r="BU3" s="171">
        <f ca="1">IF(BU2="土","",IF(BU2="日","",IF(にこサポ!J19="×",0,1)))</f>
        <v>1</v>
      </c>
      <c r="BV3" s="171">
        <f ca="1">IF(BV2="土","",IF(BV2="日","",IF(にこサポ!K19="×",0,1)))</f>
        <v>1</v>
      </c>
      <c r="BW3" s="171">
        <f ca="1">IF(BW2="土","",IF(BW2="日","",IF(にこサポ!L19="×",0,1)))</f>
        <v>1</v>
      </c>
      <c r="BX3" s="171" t="str">
        <f ca="1">IF(BX2="土","",IF(BX2="日","",IF(にこサポ!M19="×",0,1)))</f>
        <v/>
      </c>
      <c r="BY3" s="171" t="str">
        <f ca="1">IF(BY2="土","",IF(BY2="日","",IF(にこサポ!N19="×",0,1)))</f>
        <v/>
      </c>
      <c r="BZ3" s="171">
        <f ca="1">IF(BZ2="土","",IF(BZ2="日","",IF(にこサポ!O19="×",0,1)))</f>
        <v>1</v>
      </c>
      <c r="CA3" s="171">
        <f ca="1">IF(CA2="土","",IF(CA2="日","",IF(にこサポ!P19="×",0,1)))</f>
        <v>1</v>
      </c>
      <c r="CB3" s="171">
        <f ca="1">IF(CB2="土","",IF(CB2="日","",IF(にこサポ!Q19="×",0,1)))</f>
        <v>1</v>
      </c>
      <c r="CC3" s="171">
        <f ca="1">IF(CC2="土","",IF(CC2="日","",IF(にこサポ!R19="×",0,1)))</f>
        <v>1</v>
      </c>
      <c r="CD3" s="171">
        <f ca="1">IF(CD2="土","",IF(CD2="日","",IF(にこサポ!S19="×",0,1)))</f>
        <v>1</v>
      </c>
      <c r="CE3" s="171" t="str">
        <f ca="1">IF(CE2="土","",IF(CE2="日","",IF(にこサポ!T19="×",0,1)))</f>
        <v/>
      </c>
      <c r="CF3" s="171" t="str">
        <f ca="1">IF(CF2="土","",IF(CF2="日","",IF(にこサポ!U19="×",0,1)))</f>
        <v/>
      </c>
      <c r="CG3" s="171">
        <f ca="1">IF(CG2="土","",IF(CG2="日","",IF(にこサポ!V19="×",0,1)))</f>
        <v>1</v>
      </c>
      <c r="CH3" s="171">
        <f ca="1">IF(CH2="土","",IF(CH2="日","",IF(にこサポ!W19="×",0,1)))</f>
        <v>1</v>
      </c>
      <c r="CI3" s="171">
        <f ca="1">IF(CI2="土","",IF(CI2="日","",IF(にこサポ!X19="×",0,1)))</f>
        <v>1</v>
      </c>
      <c r="CJ3" s="171">
        <f ca="1">IF(CJ2="土","",IF(CJ2="日","",IF(にこサポ!Y19="×",0,1)))</f>
        <v>1</v>
      </c>
      <c r="CK3" s="171">
        <f ca="1">IF(CK2="土","",IF(CK2="日","",IF(にこサポ!Z19="×",0,1)))</f>
        <v>1</v>
      </c>
      <c r="CL3" s="171" t="str">
        <f ca="1">IF(CL2="土","",IF(CL2="日","",IF(にこサポ!AA19="×",0,1)))</f>
        <v/>
      </c>
      <c r="CM3" s="171" t="str">
        <f ca="1">IF(CM2="土","",IF(CM2="日","",IF(にこサポ!AB19="×",0,1)))</f>
        <v/>
      </c>
      <c r="CN3" s="171">
        <f ca="1">IF(CN2="土","",IF(CN2="日","",IF(にこサポ!AC19="×",0,1)))</f>
        <v>1</v>
      </c>
      <c r="CO3" s="171">
        <f ca="1">IF(CO2="土","",IF(CO2="日","",IF(にこサポ!AD19="×",0,1)))</f>
        <v>1</v>
      </c>
      <c r="CP3" s="171">
        <f ca="1">IF(CP2="土","",IF(CP2="日","",IF(にこサポ!AE19="×",0,1)))</f>
        <v>1</v>
      </c>
      <c r="CQ3" s="49">
        <f ca="1">IF(CQ2="土","",IF(CQ2="日","",IF(にこサポ!B24="×",0,1)))</f>
        <v>1</v>
      </c>
      <c r="CR3" s="171">
        <f ca="1">IF(CR2="土","",IF(CR2="日","",IF(にこサポ!C24="×",0,1)))</f>
        <v>1</v>
      </c>
      <c r="CS3" s="171" t="str">
        <f ca="1">IF(CS2="土","",IF(CS2="日","",IF(にこサポ!D24="×",0,1)))</f>
        <v/>
      </c>
      <c r="CT3" s="171" t="str">
        <f ca="1">IF(CT2="土","",IF(CT2="日","",IF(にこサポ!E24="×",0,1)))</f>
        <v/>
      </c>
      <c r="CU3" s="171">
        <f ca="1">IF(CU2="土","",IF(CU2="日","",IF(にこサポ!F24="×",0,1)))</f>
        <v>1</v>
      </c>
      <c r="CV3" s="171">
        <f ca="1">IF(CV2="土","",IF(CV2="日","",IF(にこサポ!G24="×",0,1)))</f>
        <v>1</v>
      </c>
      <c r="CW3" s="171">
        <f ca="1">IF(CW2="土","",IF(CW2="日","",IF(にこサポ!H24="×",0,1)))</f>
        <v>1</v>
      </c>
      <c r="CX3" s="171">
        <f ca="1">IF(CX2="土","",IF(CX2="日","",IF(にこサポ!I24="×",0,1)))</f>
        <v>1</v>
      </c>
      <c r="CY3" s="171">
        <f ca="1">IF(CY2="土","",IF(CY2="日","",IF(にこサポ!J24="×",0,1)))</f>
        <v>1</v>
      </c>
      <c r="CZ3" s="171" t="str">
        <f ca="1">IF(CZ2="土","",IF(CZ2="日","",IF(にこサポ!K24="×",0,1)))</f>
        <v/>
      </c>
      <c r="DA3" s="171" t="str">
        <f ca="1">IF(DA2="土","",IF(DA2="日","",IF(にこサポ!L24="×",0,1)))</f>
        <v/>
      </c>
      <c r="DB3" s="171">
        <f ca="1">IF(DB2="土","",IF(DB2="日","",IF(にこサポ!M24="×",0,1)))</f>
        <v>1</v>
      </c>
      <c r="DC3" s="171">
        <f ca="1">IF(DC2="土","",IF(DC2="日","",IF(にこサポ!N24="×",0,1)))</f>
        <v>1</v>
      </c>
      <c r="DD3" s="171">
        <f ca="1">IF(DD2="土","",IF(DD2="日","",IF(にこサポ!O24="×",0,1)))</f>
        <v>1</v>
      </c>
      <c r="DE3" s="171">
        <f ca="1">IF(DE2="土","",IF(DE2="日","",IF(にこサポ!P24="×",0,1)))</f>
        <v>1</v>
      </c>
      <c r="DF3" s="171">
        <f ca="1">IF(DF2="土","",IF(DF2="日","",IF(にこサポ!Q24="×",0,1)))</f>
        <v>1</v>
      </c>
      <c r="DG3" s="171" t="str">
        <f ca="1">IF(DG2="土","",IF(DG2="日","",IF(にこサポ!R24="×",0,1)))</f>
        <v/>
      </c>
      <c r="DH3" s="171" t="str">
        <f ca="1">IF(DH2="土","",IF(DH2="日","",IF(にこサポ!S24="×",0,1)))</f>
        <v/>
      </c>
      <c r="DI3" s="171">
        <f ca="1">IF(DI2="土","",IF(DI2="日","",IF(にこサポ!T24="×",0,1)))</f>
        <v>1</v>
      </c>
      <c r="DJ3" s="171">
        <f ca="1">IF(DJ2="土","",IF(DJ2="日","",IF(にこサポ!U24="×",0,1)))</f>
        <v>1</v>
      </c>
      <c r="DK3" s="171">
        <f ca="1">IF(DK2="土","",IF(DK2="日","",IF(にこサポ!V24="×",0,1)))</f>
        <v>1</v>
      </c>
      <c r="DL3" s="171">
        <f ca="1">IF(DL2="土","",IF(DL2="日","",IF(にこサポ!W24="×",0,1)))</f>
        <v>1</v>
      </c>
      <c r="DM3" s="171">
        <f ca="1">IF(DM2="土","",IF(DM2="日","",IF(にこサポ!X24="×",0,1)))</f>
        <v>1</v>
      </c>
    </row>
    <row r="4" spans="1:120">
      <c r="A4" s="49" t="str">
        <f>'1ページ'!O3</f>
        <v/>
      </c>
      <c r="B4" t="str">
        <f>'1ページ'!C3</f>
        <v>選択してください。</v>
      </c>
      <c r="C4" t="str">
        <f>IF(にこサポ!T4="","",にこサポ!T4)</f>
        <v/>
      </c>
      <c r="D4" s="171" t="str">
        <f ca="1">IF(COUNTIF(祝日,にこサポ集計!D1)=1,"ー",IF(D3=1,"○","ー"))</f>
        <v>○</v>
      </c>
      <c r="E4" s="171" t="str">
        <f ca="1">IF(COUNTIF(祝日,にこサポ集計!E1)=1,"ー",IF(E3=1,"○","ー"))</f>
        <v>○</v>
      </c>
      <c r="F4" s="171" t="str">
        <f ca="1">IF(COUNTIF(祝日,にこサポ集計!F1)=1,"ー",IF(F3=1,"○","ー"))</f>
        <v>ー</v>
      </c>
      <c r="G4" s="171" t="str">
        <f ca="1">IF(COUNTIF(祝日,にこサポ集計!G1)=1,"ー",IF(G3=1,"○","ー"))</f>
        <v>ー</v>
      </c>
      <c r="H4" s="171" t="str">
        <f ca="1">IF(COUNTIF(祝日,にこサポ集計!H1)=1,"ー",IF(H3=1,"○","ー"))</f>
        <v>○</v>
      </c>
      <c r="I4" s="171" t="str">
        <f ca="1">IF(COUNTIF(祝日,にこサポ集計!I1)=1,"ー",IF(I3=1,"○","ー"))</f>
        <v>○</v>
      </c>
      <c r="J4" s="171" t="str">
        <f ca="1">IF(COUNTIF(祝日,にこサポ集計!J1)=1,"ー",IF(J3=1,"○","ー"))</f>
        <v>○</v>
      </c>
      <c r="K4" s="171" t="str">
        <f ca="1">IF(COUNTIF(祝日,にこサポ集計!K1)=1,"ー",IF(K3=1,"○","ー"))</f>
        <v>○</v>
      </c>
      <c r="L4" s="171" t="str">
        <f ca="1">IF(COUNTIF(祝日,にこサポ集計!L1)=1,"ー",IF(L3=1,"○","ー"))</f>
        <v>○</v>
      </c>
      <c r="M4" s="171" t="str">
        <f ca="1">IF(COUNTIF(祝日,にこサポ集計!M1)=1,"ー",IF(M3=1,"○","ー"))</f>
        <v>ー</v>
      </c>
      <c r="N4" s="171" t="str">
        <f ca="1">IF(COUNTIF(祝日,にこサポ集計!N1)=1,"ー",IF(N3=1,"○","ー"))</f>
        <v>ー</v>
      </c>
      <c r="O4" s="171" t="str">
        <f ca="1">IF(COUNTIF(祝日,にこサポ集計!O1)=1,"ー",IF(O3=1,"○","ー"))</f>
        <v>○</v>
      </c>
      <c r="P4" s="171" t="str">
        <f ca="1">IF(COUNTIF(祝日,にこサポ集計!P1)=1,"ー",IF(P3=1,"○","ー"))</f>
        <v>○</v>
      </c>
      <c r="Q4" s="171" t="str">
        <f ca="1">IF(COUNTIF(祝日,にこサポ集計!Q1)=1,"ー",IF(Q3=1,"○","ー"))</f>
        <v>○</v>
      </c>
      <c r="R4" s="171" t="str">
        <f ca="1">IF(COUNTIF(祝日,にこサポ集計!R1)=1,"ー",IF(R3=1,"○","ー"))</f>
        <v>○</v>
      </c>
      <c r="S4" s="171" t="str">
        <f ca="1">IF(COUNTIF(祝日,にこサポ集計!S1)=1,"ー",IF(S3=1,"○","ー"))</f>
        <v>○</v>
      </c>
      <c r="T4" s="171" t="str">
        <f ca="1">IF(COUNTIF(祝日,にこサポ集計!T1)=1,"ー",IF(T3=1,"○","ー"))</f>
        <v>ー</v>
      </c>
      <c r="U4" s="171" t="str">
        <f ca="1">IF(COUNTIF(祝日,にこサポ集計!U1)=1,"ー",IF(U3=1,"○","ー"))</f>
        <v>ー</v>
      </c>
      <c r="V4" s="171" t="str">
        <f ca="1">IF(COUNTIF(祝日,にこサポ集計!V1)=1,"ー",IF(V3=1,"○","ー"))</f>
        <v>ー</v>
      </c>
      <c r="W4" s="171" t="str">
        <f ca="1">IF(COUNTIF(祝日,にこサポ集計!W1)=1,"ー",IF(W3=1,"○","ー"))</f>
        <v>○</v>
      </c>
      <c r="X4" s="171" t="str">
        <f ca="1">IF(COUNTIF(祝日,にこサポ集計!X1)=1,"ー",IF(X3=1,"○","ー"))</f>
        <v>○</v>
      </c>
      <c r="Y4" s="171" t="str">
        <f ca="1">IF(COUNTIF(祝日,にこサポ集計!Y1)=1,"ー",IF(Y3=1,"○","ー"))</f>
        <v>○</v>
      </c>
      <c r="Z4" s="49" t="str">
        <f ca="1">IF(COUNTIF(祝日,にこサポ集計!Z1)=1,"ー",IF(Z3=1,"○","ー"))</f>
        <v>ー</v>
      </c>
      <c r="AA4" s="171" t="str">
        <f ca="1">IF(COUNTIF(祝日,にこサポ集計!AA1)=1,"ー",IF(AA3=1,"○","ー"))</f>
        <v>ー</v>
      </c>
      <c r="AB4" s="171" t="str">
        <f ca="1">IF(COUNTIF(祝日,にこサポ集計!AB1)=1,"ー",IF(AB3=1,"○","ー"))</f>
        <v>ー</v>
      </c>
      <c r="AC4" s="171" t="str">
        <f ca="1">IF(COUNTIF(祝日,にこサポ集計!AC1)=1,"ー",IF(AC3=1,"○","ー"))</f>
        <v>○</v>
      </c>
      <c r="AD4" s="171" t="str">
        <f ca="1">IF(COUNTIF(祝日,にこサポ集計!AD1)=1,"ー",IF(AD3=1,"○","ー"))</f>
        <v>○</v>
      </c>
      <c r="AE4" s="171" t="str">
        <f ca="1">IF(COUNTIF(祝日,にこサポ集計!AE1)=1,"ー",IF(AE3=1,"○","ー"))</f>
        <v>○</v>
      </c>
      <c r="AF4" s="171" t="str">
        <f ca="1">IF(COUNTIF(祝日,にこサポ集計!AF1)=1,"ー",IF(AF3=1,"○","ー"))</f>
        <v>○</v>
      </c>
      <c r="AG4" s="171" t="str">
        <f ca="1">IF(COUNTIF(祝日,にこサポ集計!AG1)=1,"ー",IF(AG3=1,"○","ー"))</f>
        <v>○</v>
      </c>
      <c r="AH4" s="171" t="str">
        <f ca="1">IF(COUNTIF(祝日,にこサポ集計!AH1)=1,"ー",IF(AH3=1,"○","ー"))</f>
        <v>ー</v>
      </c>
      <c r="AI4" s="171" t="str">
        <f ca="1">IF(COUNTIF(祝日,にこサポ集計!AI1)=1,"ー",IF(AI3=1,"○","ー"))</f>
        <v>ー</v>
      </c>
      <c r="AJ4" s="171" t="str">
        <f ca="1">IF(COUNTIF(祝日,にこサポ集計!AJ1)=1,"ー",IF(AJ3=1,"○","ー"))</f>
        <v>○</v>
      </c>
      <c r="AK4" s="171" t="str">
        <f ca="1">IF(COUNTIF(祝日,にこサポ集計!AK1)=1,"ー",IF(AK3=1,"○","ー"))</f>
        <v>○</v>
      </c>
      <c r="AL4" s="171" t="str">
        <f ca="1">IF(COUNTIF(祝日,にこサポ集計!AL1)=1,"ー",IF(AL3=1,"○","ー"))</f>
        <v>○</v>
      </c>
      <c r="AM4" s="171" t="str">
        <f ca="1">IF(COUNTIF(祝日,にこサポ集計!AM1)=1,"ー",IF(AM3=1,"○","ー"))</f>
        <v>○</v>
      </c>
      <c r="AN4" s="171" t="str">
        <f ca="1">IF(COUNTIF(祝日,にこサポ集計!AN1)=1,"ー",IF(AN3=1,"○","ー"))</f>
        <v>○</v>
      </c>
      <c r="AO4" s="171" t="str">
        <f ca="1">IF(COUNTIF(祝日,にこサポ集計!AO1)=1,"ー",IF(AO3=1,"○","ー"))</f>
        <v>ー</v>
      </c>
      <c r="AP4" s="171" t="str">
        <f ca="1">IF(COUNTIF(祝日,にこサポ集計!AP1)=1,"ー",IF(AP3=1,"○","ー"))</f>
        <v>ー</v>
      </c>
      <c r="AQ4" s="171" t="str">
        <f ca="1">IF(COUNTIF(祝日,にこサポ集計!AQ1)=1,"ー",IF(AQ3=1,"○","ー"))</f>
        <v>ー</v>
      </c>
      <c r="AR4" s="171" t="str">
        <f ca="1">IF(COUNTIF(祝日,にこサポ集計!AR1)=1,"ー",IF(AR3=1,"○","ー"))</f>
        <v>○</v>
      </c>
      <c r="AS4" s="171" t="str">
        <f ca="1">IF(COUNTIF(祝日,にこサポ集計!AS1)=1,"ー",IF(AS3=1,"○","ー"))</f>
        <v>○</v>
      </c>
      <c r="AT4" s="171" t="str">
        <f ca="1">IF(COUNTIF(祝日,にこサポ集計!AT1)=1,"ー",IF(AT3=1,"○","ー"))</f>
        <v>○</v>
      </c>
      <c r="AU4" s="171" t="str">
        <f ca="1">IF(COUNTIF(祝日,にこサポ集計!AU1)=1,"ー",IF(AU3=1,"○","ー"))</f>
        <v>○</v>
      </c>
      <c r="AV4" s="171" t="str">
        <f ca="1">IF(COUNTIF(祝日,にこサポ集計!AV1)=1,"ー",IF(AV3=1,"○","ー"))</f>
        <v>ー</v>
      </c>
      <c r="AW4" s="171" t="str">
        <f ca="1">IF(COUNTIF(祝日,にこサポ集計!AW1)=1,"ー",IF(AW3=1,"○","ー"))</f>
        <v>ー</v>
      </c>
      <c r="AX4" s="171" t="str">
        <f ca="1">IF(COUNTIF(祝日,にこサポ集計!AX1)=1,"ー",IF(AX3=1,"○","ー"))</f>
        <v>○</v>
      </c>
      <c r="AY4" s="171" t="str">
        <f ca="1">IF(COUNTIF(祝日,にこサポ集計!AY1)=1,"ー",IF(AY3=1,"○","ー"))</f>
        <v>○</v>
      </c>
      <c r="AZ4" s="171" t="str">
        <f ca="1">IF(COUNTIF(祝日,にこサポ集計!AZ1)=1,"ー",IF(AZ3=1,"○","ー"))</f>
        <v>○</v>
      </c>
      <c r="BA4" s="171" t="str">
        <f ca="1">IF(COUNTIF(祝日,にこサポ集計!BA1)=1,"ー",IF(BA3=1,"○","ー"))</f>
        <v>○</v>
      </c>
      <c r="BB4" s="171" t="str">
        <f ca="1">IF(COUNTIF(祝日,にこサポ集計!BB1)=1,"ー",IF(BB3=1,"○","ー"))</f>
        <v>○</v>
      </c>
      <c r="BC4" s="171" t="str">
        <f ca="1">IF(COUNTIF(祝日,にこサポ集計!BC1)=1,"ー",IF(BC3=1,"○","ー"))</f>
        <v>ー</v>
      </c>
      <c r="BD4" s="171" t="str">
        <f ca="1">IF(COUNTIF(祝日,にこサポ集計!BD1)=1,"ー",IF(BD3=1,"○","ー"))</f>
        <v>ー</v>
      </c>
      <c r="BE4" s="171" t="str">
        <f ca="1">IF(COUNTIF(祝日,にこサポ集計!BE1)=1,"ー",IF(BE3=1,"○","ー"))</f>
        <v>○</v>
      </c>
      <c r="BF4" s="171" t="str">
        <f ca="1">IF(COUNTIF(祝日,にこサポ集計!BF1)=1,"ー",IF(BF3=1,"○","ー"))</f>
        <v>○</v>
      </c>
      <c r="BG4" s="171" t="str">
        <f ca="1">IF(COUNTIF(祝日,にこサポ集計!BG1)=1,"ー",IF(BG3=1,"○","ー"))</f>
        <v>○</v>
      </c>
      <c r="BH4" s="171" t="str">
        <f ca="1">IF(COUNTIF(祝日,にこサポ集計!BH1)=1,"ー",IF(BH3=1,"○","ー"))</f>
        <v>○</v>
      </c>
      <c r="BI4" s="171" t="str">
        <f ca="1">IF(COUNTIF(祝日,にこサポ集計!BI1)=1,"ー",IF(BI3=1,"○","ー"))</f>
        <v>○</v>
      </c>
      <c r="BJ4" s="171" t="str">
        <f ca="1">IF(COUNTIF(祝日,にこサポ集計!BJ1)=1,"ー",IF(BJ3=1,"○","ー"))</f>
        <v>ー</v>
      </c>
      <c r="BK4" s="171" t="str">
        <f ca="1">IF(COUNTIF(祝日,にこサポ集計!BK1)=1,"ー",IF(BK3=1,"○","ー"))</f>
        <v>ー</v>
      </c>
      <c r="BL4" s="171" t="str">
        <f ca="1">IF(COUNTIF(祝日,にこサポ集計!BL1)=1,"ー",IF(BL3=1,"○","ー"))</f>
        <v>○</v>
      </c>
      <c r="BM4" s="171" t="str">
        <f ca="1">IF(COUNTIF(祝日,にこサポ集計!BM1)=1,"ー",IF(BM3=1,"○","ー"))</f>
        <v>○</v>
      </c>
      <c r="BN4" s="171" t="str">
        <f ca="1">IF(COUNTIF(祝日,にこサポ集計!BN1)=1,"ー",IF(BN3=1,"○","ー"))</f>
        <v>○</v>
      </c>
      <c r="BO4" s="171" t="str">
        <f ca="1">IF(COUNTIF(祝日,にこサポ集計!BO1)=1,"ー",IF(BO3=1,"○","ー"))</f>
        <v>ー</v>
      </c>
      <c r="BP4" s="171" t="str">
        <f ca="1">IF(COUNTIF(祝日,にこサポ集計!BP1)=1,"ー",IF(BP3=1,"○","ー"))</f>
        <v>○</v>
      </c>
      <c r="BQ4" s="171" t="str">
        <f ca="1">IF(COUNTIF(祝日,にこサポ集計!BQ1)=1,"ー",IF(BQ3=1,"○","ー"))</f>
        <v>ー</v>
      </c>
      <c r="BR4" s="171" t="str">
        <f ca="1">IF(COUNTIF(祝日,にこサポ集計!BR1)=1,"ー",IF(BR3=1,"○","ー"))</f>
        <v>ー</v>
      </c>
      <c r="BS4" s="171" t="str">
        <f ca="1">IF(COUNTIF(祝日,にこサポ集計!BS1)=1,"ー",IF(BS3=1,"○","ー"))</f>
        <v>○</v>
      </c>
      <c r="BT4" s="171" t="str">
        <f ca="1">IF(COUNTIF(祝日,にこサポ集計!BT1)=1,"ー",IF(BT3=1,"○","ー"))</f>
        <v>○</v>
      </c>
      <c r="BU4" s="171" t="str">
        <f ca="1">IF(COUNTIF(祝日,にこサポ集計!BU1)=1,"ー",IF(BU3=1,"○","ー"))</f>
        <v>○</v>
      </c>
      <c r="BV4" s="171" t="str">
        <f ca="1">IF(COUNTIF(祝日,にこサポ集計!BV1)=1,"ー",IF(BV3=1,"○","ー"))</f>
        <v>○</v>
      </c>
      <c r="BW4" s="171" t="str">
        <f ca="1">IF(COUNTIF(祝日,にこサポ集計!BW1)=1,"ー",IF(BW3=1,"○","ー"))</f>
        <v>○</v>
      </c>
      <c r="BX4" s="171" t="str">
        <f ca="1">IF(COUNTIF(祝日,にこサポ集計!BX1)=1,"ー",IF(BX3=1,"○","ー"))</f>
        <v>ー</v>
      </c>
      <c r="BY4" s="171" t="str">
        <f ca="1">IF(COUNTIF(祝日,にこサポ集計!BY1)=1,"ー",IF(BY3=1,"○","ー"))</f>
        <v>ー</v>
      </c>
      <c r="BZ4" s="171" t="str">
        <f ca="1">IF(COUNTIF(祝日,にこサポ集計!BZ1)=1,"ー",IF(BZ3=1,"○","ー"))</f>
        <v>○</v>
      </c>
      <c r="CA4" s="171" t="str">
        <f ca="1">IF(COUNTIF(祝日,にこサポ集計!CA1)=1,"ー",IF(CA3=1,"○","ー"))</f>
        <v>○</v>
      </c>
      <c r="CB4" s="171" t="str">
        <f ca="1">IF(COUNTIF(祝日,にこサポ集計!CB1)=1,"ー",IF(CB3=1,"○","ー"))</f>
        <v>○</v>
      </c>
      <c r="CC4" s="171" t="str">
        <f ca="1">IF(COUNTIF(祝日,にこサポ集計!CC1)=1,"ー",IF(CC3=1,"○","ー"))</f>
        <v>○</v>
      </c>
      <c r="CD4" s="171" t="str">
        <f ca="1">IF(COUNTIF(祝日,にこサポ集計!CD1)=1,"ー",IF(CD3=1,"○","ー"))</f>
        <v>○</v>
      </c>
      <c r="CE4" s="171" t="str">
        <f ca="1">IF(COUNTIF(祝日,にこサポ集計!CE1)=1,"ー",IF(CE3=1,"○","ー"))</f>
        <v>ー</v>
      </c>
      <c r="CF4" s="171" t="str">
        <f ca="1">IF(COUNTIF(祝日,にこサポ集計!CF1)=1,"ー",IF(CF3=1,"○","ー"))</f>
        <v>ー</v>
      </c>
      <c r="CG4" s="171" t="str">
        <f ca="1">IF(COUNTIF(祝日,にこサポ集計!CG1)=1,"ー",IF(CG3=1,"○","ー"))</f>
        <v>○</v>
      </c>
      <c r="CH4" s="171" t="str">
        <f ca="1">IF(COUNTIF(祝日,にこサポ集計!CH1)=1,"ー",IF(CH3=1,"○","ー"))</f>
        <v>○</v>
      </c>
      <c r="CI4" s="171" t="str">
        <f ca="1">IF(COUNTIF(祝日,にこサポ集計!CI1)=1,"ー",IF(CI3=1,"○","ー"))</f>
        <v>ー</v>
      </c>
      <c r="CJ4" s="171" t="str">
        <f ca="1">IF(COUNTIF(祝日,にこサポ集計!CJ1)=1,"ー",IF(CJ3=1,"○","ー"))</f>
        <v>○</v>
      </c>
      <c r="CK4" s="171" t="str">
        <f ca="1">IF(COUNTIF(祝日,にこサポ集計!CK1)=1,"ー",IF(CK3=1,"○","ー"))</f>
        <v>○</v>
      </c>
      <c r="CL4" s="171" t="str">
        <f ca="1">IF(COUNTIF(祝日,にこサポ集計!CL1)=1,"ー",IF(CL3=1,"○","ー"))</f>
        <v>ー</v>
      </c>
      <c r="CM4" s="171" t="str">
        <f ca="1">IF(COUNTIF(祝日,にこサポ集計!CM1)=1,"ー",IF(CM3=1,"○","ー"))</f>
        <v>ー</v>
      </c>
      <c r="CN4" s="171" t="str">
        <f ca="1">IF(COUNTIF(祝日,にこサポ集計!CN1)=1,"ー",IF(CN3=1,"○","ー"))</f>
        <v>○</v>
      </c>
      <c r="CO4" s="171" t="str">
        <f ca="1">IF(COUNTIF(祝日,にこサポ集計!CO1)=1,"ー",IF(CO3=1,"○","ー"))</f>
        <v>○</v>
      </c>
      <c r="CP4" s="171" t="str">
        <f ca="1">IF(COUNTIF(祝日,にこサポ集計!CP1)=1,"ー",IF(CP3=1,"○","ー"))</f>
        <v>○</v>
      </c>
      <c r="CQ4" s="171" t="str">
        <f ca="1">IF(COUNTIF(祝日,にこサポ集計!CQ1)=1,"ー",IF(CQ3=1,"○","ー"))</f>
        <v>○</v>
      </c>
      <c r="CR4" s="171" t="str">
        <f ca="1">IF(COUNTIF(祝日,にこサポ集計!CR1)=1,"ー",IF(CR3=1,"○","ー"))</f>
        <v>○</v>
      </c>
      <c r="CS4" s="171" t="str">
        <f ca="1">IF(COUNTIF(祝日,にこサポ集計!CS1)=1,"ー",IF(CS3=1,"○","ー"))</f>
        <v>ー</v>
      </c>
      <c r="CT4" s="171" t="str">
        <f ca="1">IF(COUNTIF(祝日,にこサポ集計!CT1)=1,"ー",IF(CT3=1,"○","ー"))</f>
        <v>ー</v>
      </c>
      <c r="CU4" s="171" t="str">
        <f ca="1">IF(COUNTIF(祝日,にこサポ集計!CU1)=1,"ー",IF(CU3=1,"○","ー"))</f>
        <v>○</v>
      </c>
      <c r="CV4" s="171" t="str">
        <f ca="1">IF(COUNTIF(祝日,にこサポ集計!CV1)=1,"ー",IF(CV3=1,"○","ー"))</f>
        <v>○</v>
      </c>
      <c r="CW4" s="171" t="str">
        <f ca="1">IF(COUNTIF(祝日,にこサポ集計!CW1)=1,"ー",IF(CW3=1,"○","ー"))</f>
        <v>○</v>
      </c>
      <c r="CX4" s="171" t="str">
        <f ca="1">IF(COUNTIF(祝日,にこサポ集計!CX1)=1,"ー",IF(CX3=1,"○","ー"))</f>
        <v>○</v>
      </c>
      <c r="CY4" s="171" t="str">
        <f ca="1">IF(COUNTIF(祝日,にこサポ集計!CY1)=1,"ー",IF(CY3=1,"○","ー"))</f>
        <v>○</v>
      </c>
      <c r="CZ4" s="171" t="str">
        <f ca="1">IF(COUNTIF(祝日,にこサポ集計!CZ1)=1,"ー",IF(CZ3=1,"○","ー"))</f>
        <v>ー</v>
      </c>
      <c r="DA4" s="171" t="str">
        <f ca="1">IF(COUNTIF(祝日,にこサポ集計!DA1)=1,"ー",IF(DA3=1,"○","ー"))</f>
        <v>ー</v>
      </c>
      <c r="DB4" s="171" t="str">
        <f ca="1">IF(COUNTIF(祝日,にこサポ集計!DB1)=1,"ー",IF(DB3=1,"○","ー"))</f>
        <v>○</v>
      </c>
      <c r="DC4" s="171" t="str">
        <f ca="1">IF(COUNTIF(祝日,にこサポ集計!DC1)=1,"ー",IF(DC3=1,"○","ー"))</f>
        <v>○</v>
      </c>
      <c r="DD4" s="171" t="str">
        <f ca="1">IF(COUNTIF(祝日,にこサポ集計!DD1)=1,"ー",IF(DD3=1,"○","ー"))</f>
        <v>○</v>
      </c>
      <c r="DE4" s="171" t="str">
        <f ca="1">IF(COUNTIF(祝日,にこサポ集計!DE1)=1,"ー",IF(DE3=1,"○","ー"))</f>
        <v>○</v>
      </c>
      <c r="DF4" s="171" t="str">
        <f ca="1">IF(COUNTIF(祝日,にこサポ集計!DF1)=1,"ー",IF(DF3=1,"○","ー"))</f>
        <v>○</v>
      </c>
      <c r="DG4" s="171" t="str">
        <f ca="1">IF(COUNTIF(祝日,にこサポ集計!DG1)=1,"ー",IF(DG3=1,"○","ー"))</f>
        <v>ー</v>
      </c>
      <c r="DH4" s="171" t="str">
        <f ca="1">IF(COUNTIF(祝日,にこサポ集計!DH1)=1,"ー",IF(DH3=1,"○","ー"))</f>
        <v>ー</v>
      </c>
      <c r="DI4" s="171" t="str">
        <f ca="1">IF(COUNTIF(祝日,にこサポ集計!DI1)=1,"ー",IF(DI3=1,"○","ー"))</f>
        <v>○</v>
      </c>
      <c r="DJ4" s="171" t="str">
        <f ca="1">IF(COUNTIF(祝日,にこサポ集計!DJ1)=1,"ー",IF(DJ3=1,"○","ー"))</f>
        <v>○</v>
      </c>
      <c r="DK4" s="171" t="str">
        <f ca="1">IF(COUNTIF(祝日,にこサポ集計!DK1)=1,"ー",IF(DK3=1,"○","ー"))</f>
        <v>○</v>
      </c>
      <c r="DL4" s="171" t="str">
        <f ca="1">IF(COUNTIF(祝日,にこサポ集計!DL1)=1,"ー",IF(DL3=1,"○","ー"))</f>
        <v>○</v>
      </c>
      <c r="DM4" s="171" t="str">
        <f ca="1">IF(COUNTIF(祝日,にこサポ集計!DM1)=1,"ー",IF(DM3=1,"○","ー"))</f>
        <v>○</v>
      </c>
    </row>
  </sheetData>
  <customSheetViews>
    <customSheetView guid="{F37920BA-3B01-4D87-85E2-8E20B85AA6D7}" hiddenRows="1" topLeftCell="BM1">
      <selection activeCell="E1" sqref="E1"/>
      <pageMargins left="0.7" right="0.7" top="0.75" bottom="0.75" header="0.3" footer="0.3"/>
    </customSheetView>
  </customSheetViews>
  <phoneticPr fontId="15"/>
  <conditionalFormatting sqref="D2:BW2 CQ2:DM2">
    <cfRule type="expression" dxfId="14" priority="23">
      <formula>COUNTIF(祝日,D1)=1</formula>
    </cfRule>
    <cfRule type="expression" dxfId="13" priority="24">
      <formula>WEEKDAY(D1)=7</formula>
    </cfRule>
    <cfRule type="expression" dxfId="12" priority="25">
      <formula>WEEKDAY(D1)=1</formula>
    </cfRule>
  </conditionalFormatting>
  <conditionalFormatting sqref="D3:BM3 CQ3:DM3">
    <cfRule type="expression" dxfId="11" priority="18">
      <formula>WEEKDAY(D1)=7</formula>
    </cfRule>
    <cfRule type="expression" dxfId="10" priority="19">
      <formula>WEEKDAY(D1)=1</formula>
    </cfRule>
    <cfRule type="expression" dxfId="9" priority="20">
      <formula>COUNTIF(祝日,D1) &gt;=1</formula>
    </cfRule>
  </conditionalFormatting>
  <conditionalFormatting sqref="BX2:CH2">
    <cfRule type="expression" dxfId="8" priority="13">
      <formula>COUNTIF(祝日,BX1)=1</formula>
    </cfRule>
    <cfRule type="expression" dxfId="7" priority="14">
      <formula>WEEKDAY(BX1)=7</formula>
    </cfRule>
    <cfRule type="expression" dxfId="6" priority="15">
      <formula>WEEKDAY(BX1)=1</formula>
    </cfRule>
  </conditionalFormatting>
  <conditionalFormatting sqref="CI2:CP2">
    <cfRule type="expression" dxfId="5" priority="7">
      <formula>COUNTIF(祝日,CI1)=1</formula>
    </cfRule>
    <cfRule type="expression" dxfId="4" priority="8">
      <formula>WEEKDAY(CI1)=7</formula>
    </cfRule>
    <cfRule type="expression" dxfId="3" priority="9">
      <formula>WEEKDAY(CI1)=1</formula>
    </cfRule>
  </conditionalFormatting>
  <conditionalFormatting sqref="BN3:CP3">
    <cfRule type="expression" dxfId="2" priority="1">
      <formula>WEEKDAY(BN1)=7</formula>
    </cfRule>
    <cfRule type="expression" dxfId="1" priority="2">
      <formula>WEEKDAY(BN1)=1</formula>
    </cfRule>
    <cfRule type="expression" dxfId="0" priority="3">
      <formula>COUNTIF(祝日,BN1) &gt;=1</formula>
    </cfRule>
  </conditionalFormatting>
  <pageMargins left="0.7" right="0.7" top="0.75" bottom="0.75" header="0.3" footer="0.3"/>
  <ignoredErrors>
    <ignoredError sqref="CQ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13</vt:i4>
      </vt:variant>
    </vt:vector>
  </HeadingPairs>
  <TitlesOfParts>
    <vt:vector size="23" baseType="lpstr">
      <vt:lpstr>1ページ</vt:lpstr>
      <vt:lpstr>2ページ</vt:lpstr>
      <vt:lpstr>３ページ</vt:lpstr>
      <vt:lpstr>4ページ</vt:lpstr>
      <vt:lpstr>5ページ</vt:lpstr>
      <vt:lpstr>6ページ</vt:lpstr>
      <vt:lpstr>にこサポ</vt:lpstr>
      <vt:lpstr>入力データ</vt:lpstr>
      <vt:lpstr>にこサポ集計</vt:lpstr>
      <vt:lpstr>作業用シート</vt:lpstr>
      <vt:lpstr>'1ページ'!Print_Area</vt:lpstr>
      <vt:lpstr>'2ページ'!Print_Area</vt:lpstr>
      <vt:lpstr>'３ページ'!Print_Area</vt:lpstr>
      <vt:lpstr>'4ページ'!Print_Area</vt:lpstr>
      <vt:lpstr>'5ページ'!Print_Area</vt:lpstr>
      <vt:lpstr>'6ページ'!Print_Area</vt:lpstr>
      <vt:lpstr>にこサポ!Print_Area</vt:lpstr>
      <vt:lpstr>学校名</vt:lpstr>
      <vt:lpstr>指導主事会</vt:lpstr>
      <vt:lpstr>祝日</vt:lpstr>
      <vt:lpstr>生徒指導推進会</vt:lpstr>
      <vt:lpstr>特別支援教育担当指導主事会</vt:lpstr>
      <vt:lpstr>幼児教育担当指導主事会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2022-02-10T04:21:00Z</cp:lastPrinted>
  <dcterms:created xsi:type="dcterms:W3CDTF">2019-07-03T04:22:32Z</dcterms:created>
  <dcterms:modified xsi:type="dcterms:W3CDTF">2022-04-04T07:35:21Z</dcterms:modified>
</cp:coreProperties>
</file>