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.ad.pref.shimane.jp\教育委員会\島根県教育センター共有\01部署\05研修\01新任教職員研修\R05\R05様式集\"/>
    </mc:Choice>
  </mc:AlternateContent>
  <bookViews>
    <workbookView xWindow="-120" yWindow="-120" windowWidth="29040" windowHeight="15720" firstSheet="2" activeTab="2"/>
  </bookViews>
  <sheets>
    <sheet name="基本データ" sheetId="162" state="hidden" r:id="rId1"/>
    <sheet name="初期設定" sheetId="235" state="hidden" r:id="rId2"/>
    <sheet name="DATA" sheetId="37" r:id="rId3"/>
    <sheet name="1学期" sheetId="103" r:id="rId4"/>
    <sheet name="1-1" sheetId="252" r:id="rId5"/>
    <sheet name="1-2" sheetId="253" r:id="rId6"/>
    <sheet name="1-3" sheetId="254" r:id="rId7"/>
    <sheet name="1-4" sheetId="255" r:id="rId8"/>
    <sheet name="1-5" sheetId="256" r:id="rId9"/>
    <sheet name="1-6" sheetId="257" r:id="rId10"/>
    <sheet name="1-7" sheetId="258" r:id="rId11"/>
    <sheet name="1-8" sheetId="259" r:id="rId12"/>
    <sheet name="1-9" sheetId="260" r:id="rId13"/>
    <sheet name="1-10" sheetId="261" r:id="rId14"/>
    <sheet name="1-11" sheetId="262" r:id="rId15"/>
    <sheet name="1-12" sheetId="263" r:id="rId16"/>
    <sheet name="1-13" sheetId="264" r:id="rId17"/>
    <sheet name="1-14" sheetId="265" r:id="rId18"/>
    <sheet name="1-15" sheetId="266" r:id="rId19"/>
    <sheet name="1-16" sheetId="267" r:id="rId20"/>
    <sheet name="2学期" sheetId="304" r:id="rId21"/>
    <sheet name="2-1" sheetId="268" r:id="rId22"/>
    <sheet name="2-2" sheetId="269" r:id="rId23"/>
    <sheet name="2-3" sheetId="270" r:id="rId24"/>
    <sheet name="2-4" sheetId="271" r:id="rId25"/>
    <sheet name="2-5" sheetId="272" r:id="rId26"/>
    <sheet name="2-6" sheetId="273" r:id="rId27"/>
    <sheet name="2-7" sheetId="274" r:id="rId28"/>
    <sheet name="2-8" sheetId="275" r:id="rId29"/>
    <sheet name="2-9" sheetId="276" r:id="rId30"/>
    <sheet name="2-10" sheetId="277" r:id="rId31"/>
    <sheet name="2-11" sheetId="278" r:id="rId32"/>
    <sheet name="2-12" sheetId="279" r:id="rId33"/>
    <sheet name="2-13" sheetId="280" r:id="rId34"/>
    <sheet name="2-14" sheetId="281" r:id="rId35"/>
    <sheet name="2-15" sheetId="282" r:id="rId36"/>
    <sheet name="2-16" sheetId="283" r:id="rId37"/>
    <sheet name="2-17" sheetId="284" r:id="rId38"/>
    <sheet name="2-18" sheetId="285" r:id="rId39"/>
    <sheet name="2-19" sheetId="286" r:id="rId40"/>
    <sheet name="2-20" sheetId="287" r:id="rId41"/>
    <sheet name="2-21" sheetId="288" r:id="rId42"/>
    <sheet name="2-22" sheetId="289" r:id="rId43"/>
    <sheet name="3学期" sheetId="305" r:id="rId44"/>
    <sheet name="3-1" sheetId="290" r:id="rId45"/>
    <sheet name="3-2" sheetId="291" r:id="rId46"/>
    <sheet name="3-3" sheetId="292" r:id="rId47"/>
    <sheet name="3-4" sheetId="293" r:id="rId48"/>
    <sheet name="3-5" sheetId="294" r:id="rId49"/>
    <sheet name="3-6" sheetId="295" r:id="rId50"/>
    <sheet name="3-7" sheetId="296" r:id="rId51"/>
    <sheet name="3-8" sheetId="297" r:id="rId52"/>
    <sheet name="3-9" sheetId="298" r:id="rId53"/>
    <sheet name="3-10" sheetId="299" r:id="rId54"/>
    <sheet name="3-11" sheetId="300" r:id="rId55"/>
    <sheet name="3-12" sheetId="301" r:id="rId56"/>
    <sheet name="3-13" sheetId="302" r:id="rId57"/>
    <sheet name="3-14" sheetId="303" r:id="rId58"/>
  </sheets>
  <definedNames>
    <definedName name="ExternalData_1" localSheetId="1" hidden="1">初期設定!$G$1:$G$53</definedName>
    <definedName name="_xlnm.Print_Area" localSheetId="4">'1-1'!$A$1:$AG$62</definedName>
    <definedName name="_xlnm.Print_Area" localSheetId="13">'1-10'!$A$1:$AG$62</definedName>
    <definedName name="_xlnm.Print_Area" localSheetId="14">'1-11'!$A$1:$AG$62</definedName>
    <definedName name="_xlnm.Print_Area" localSheetId="15">'1-12'!$A$1:$AG$62</definedName>
    <definedName name="_xlnm.Print_Area" localSheetId="16">'1-13'!$A$1:$AG$62</definedName>
    <definedName name="_xlnm.Print_Area" localSheetId="17">'1-14'!$A$1:$AG$62</definedName>
    <definedName name="_xlnm.Print_Area" localSheetId="18">'1-15'!$A$1:$AG$62</definedName>
    <definedName name="_xlnm.Print_Area" localSheetId="19">'1-16'!$A$1:$AG$62</definedName>
    <definedName name="_xlnm.Print_Area" localSheetId="5">'1-2'!$A$1:$AG$62</definedName>
    <definedName name="_xlnm.Print_Area" localSheetId="6">'1-3'!$A$1:$AG$62</definedName>
    <definedName name="_xlnm.Print_Area" localSheetId="7">'1-4'!$A$1:$AG$62</definedName>
    <definedName name="_xlnm.Print_Area" localSheetId="8">'1-5'!$A$1:$AG$62</definedName>
    <definedName name="_xlnm.Print_Area" localSheetId="9">'1-6'!$A$1:$AG$62</definedName>
    <definedName name="_xlnm.Print_Area" localSheetId="10">'1-7'!$A$1:$AG$62</definedName>
    <definedName name="_xlnm.Print_Area" localSheetId="11">'1-8'!$A$1:$AG$62</definedName>
    <definedName name="_xlnm.Print_Area" localSheetId="12">'1-9'!$A$1:$AG$62</definedName>
    <definedName name="_xlnm.Print_Area" localSheetId="3">'1学期'!$A$1:$K$59</definedName>
    <definedName name="_xlnm.Print_Area" localSheetId="21">'2-1'!$A$1:$AG$62</definedName>
    <definedName name="_xlnm.Print_Area" localSheetId="30">'2-10'!$A$1:$AG$62</definedName>
    <definedName name="_xlnm.Print_Area" localSheetId="31">'2-11'!$A$1:$AG$62</definedName>
    <definedName name="_xlnm.Print_Area" localSheetId="32">'2-12'!$A$1:$AG$62</definedName>
    <definedName name="_xlnm.Print_Area" localSheetId="33">'2-13'!$A$1:$AG$62</definedName>
    <definedName name="_xlnm.Print_Area" localSheetId="34">'2-14'!$A$1:$AG$62</definedName>
    <definedName name="_xlnm.Print_Area" localSheetId="35">'2-15'!$A$1:$AG$62</definedName>
    <definedName name="_xlnm.Print_Area" localSheetId="36">'2-16'!$A$1:$AG$62</definedName>
    <definedName name="_xlnm.Print_Area" localSheetId="37">'2-17'!$A$1:$AG$62</definedName>
    <definedName name="_xlnm.Print_Area" localSheetId="38">'2-18'!$A$1:$AG$62</definedName>
    <definedName name="_xlnm.Print_Area" localSheetId="39">'2-19'!$A$1:$AG$62</definedName>
    <definedName name="_xlnm.Print_Area" localSheetId="22">'2-2'!$A$1:$AG$62</definedName>
    <definedName name="_xlnm.Print_Area" localSheetId="40">'2-20'!$A$1:$AG$62</definedName>
    <definedName name="_xlnm.Print_Area" localSheetId="41">'2-21'!$A$1:$AG$62</definedName>
    <definedName name="_xlnm.Print_Area" localSheetId="42">'2-22'!$A$1:$AG$62</definedName>
    <definedName name="_xlnm.Print_Area" localSheetId="23">'2-3'!$A$1:$AG$62</definedName>
    <definedName name="_xlnm.Print_Area" localSheetId="24">'2-4'!$A$1:$AG$62</definedName>
    <definedName name="_xlnm.Print_Area" localSheetId="25">'2-5'!$A$1:$AG$62</definedName>
    <definedName name="_xlnm.Print_Area" localSheetId="26">'2-6'!$A$1:$AG$62</definedName>
    <definedName name="_xlnm.Print_Area" localSheetId="27">'2-7'!$A$1:$AG$62</definedName>
    <definedName name="_xlnm.Print_Area" localSheetId="28">'2-8'!$A$1:$AG$62</definedName>
    <definedName name="_xlnm.Print_Area" localSheetId="29">'2-9'!$A$1:$AG$62</definedName>
    <definedName name="_xlnm.Print_Area" localSheetId="20">'2学期'!$A$1:$K$59</definedName>
    <definedName name="_xlnm.Print_Area" localSheetId="44">'3-1'!$A$1:$AG$62</definedName>
    <definedName name="_xlnm.Print_Area" localSheetId="53">'3-10'!$A$1:$AG$62</definedName>
    <definedName name="_xlnm.Print_Area" localSheetId="54">'3-11'!$A$1:$AG$62</definedName>
    <definedName name="_xlnm.Print_Area" localSheetId="55">'3-12'!$A$1:$AG$62</definedName>
    <definedName name="_xlnm.Print_Area" localSheetId="56">'3-13'!$A$1:$AG$62</definedName>
    <definedName name="_xlnm.Print_Area" localSheetId="57">'3-14'!$A$1:$AG$62</definedName>
    <definedName name="_xlnm.Print_Area" localSheetId="45">'3-2'!$A$1:$AG$62</definedName>
    <definedName name="_xlnm.Print_Area" localSheetId="46">'3-3'!$A$1:$AG$62</definedName>
    <definedName name="_xlnm.Print_Area" localSheetId="47">'3-4'!$A$1:$AG$62</definedName>
    <definedName name="_xlnm.Print_Area" localSheetId="48">'3-5'!$A$1:$AG$62</definedName>
    <definedName name="_xlnm.Print_Area" localSheetId="49">'3-6'!$A$1:$AG$62</definedName>
    <definedName name="_xlnm.Print_Area" localSheetId="50">'3-7'!$A$1:$AG$62</definedName>
    <definedName name="_xlnm.Print_Area" localSheetId="51">'3-8'!$A$1:$AG$62</definedName>
    <definedName name="_xlnm.Print_Area" localSheetId="52">'3-9'!$A$1:$AG$62</definedName>
    <definedName name="_xlnm.Print_Area" localSheetId="43">'3学期'!$A$1:$K$59</definedName>
    <definedName name="シート名">初期設定!$A$2:$A$35</definedName>
    <definedName name="一般">基本データ!$I$2:$I$5</definedName>
    <definedName name="各学期最終行">初期設定!$P$1:$P$4</definedName>
    <definedName name="基準エリア">基本データ!$C$2:$C$13</definedName>
    <definedName name="拠点">基本データ!$K$2:$K$6</definedName>
    <definedName name="教">基本データ!$H$2:$H$7</definedName>
    <definedName name="見">基本データ!$E$2:$E$7</definedName>
    <definedName name="指導形態">基本データ!$D$2:$D$6</definedName>
    <definedName name="指導形態名">基本データ!$A$2:$A$6</definedName>
    <definedName name="実">基本データ!$F$2:$F$7</definedName>
    <definedName name="所属センター" localSheetId="2">DATA!$I$8:$I$10</definedName>
    <definedName name="振">基本データ!$G$2:$G$7</definedName>
    <definedName name="年間基準数">基本データ!$B$2:$B$13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304" l="1"/>
  <c r="E25" i="305" s="1"/>
  <c r="E24" i="304"/>
  <c r="E24" i="305" s="1"/>
  <c r="C66" i="305"/>
  <c r="C63" i="305"/>
  <c r="C65" i="305" s="1"/>
  <c r="I29" i="305"/>
  <c r="G29" i="305"/>
  <c r="D15" i="305"/>
  <c r="J14" i="305"/>
  <c r="I14" i="305"/>
  <c r="H14" i="305"/>
  <c r="D14" i="305"/>
  <c r="H13" i="305"/>
  <c r="D13" i="305"/>
  <c r="F8" i="305"/>
  <c r="B6" i="305"/>
  <c r="C66" i="304"/>
  <c r="C63" i="304"/>
  <c r="C65" i="304" s="1"/>
  <c r="I29" i="304"/>
  <c r="G29" i="304"/>
  <c r="D15" i="304"/>
  <c r="J14" i="304"/>
  <c r="I14" i="304"/>
  <c r="H14" i="304"/>
  <c r="D14" i="304"/>
  <c r="H13" i="304"/>
  <c r="D13" i="304"/>
  <c r="F8" i="304"/>
  <c r="B6" i="304"/>
  <c r="AC70" i="303"/>
  <c r="Y70" i="303"/>
  <c r="U70" i="303"/>
  <c r="Q70" i="303"/>
  <c r="M70" i="303"/>
  <c r="I70" i="303"/>
  <c r="E70" i="303"/>
  <c r="P61" i="303" s="1"/>
  <c r="AC69" i="303"/>
  <c r="Y69" i="303"/>
  <c r="U69" i="303"/>
  <c r="Q69" i="303"/>
  <c r="M69" i="303"/>
  <c r="P60" i="303" s="1"/>
  <c r="I69" i="303"/>
  <c r="E69" i="303"/>
  <c r="AC68" i="303"/>
  <c r="Y68" i="303"/>
  <c r="U68" i="303"/>
  <c r="Q68" i="303"/>
  <c r="M68" i="303"/>
  <c r="I68" i="303"/>
  <c r="E68" i="303"/>
  <c r="AC67" i="303"/>
  <c r="Y67" i="303"/>
  <c r="U67" i="303"/>
  <c r="Q67" i="303"/>
  <c r="M67" i="303" a="1"/>
  <c r="M67" i="303" s="1"/>
  <c r="I67" i="303"/>
  <c r="I67" i="303" a="1"/>
  <c r="E67" i="303" a="1"/>
  <c r="E67" i="303" s="1"/>
  <c r="P58" i="303" s="1"/>
  <c r="C66" i="303"/>
  <c r="P59" i="303"/>
  <c r="AD58" i="303"/>
  <c r="P56" i="303"/>
  <c r="N56" i="303"/>
  <c r="N55" i="303"/>
  <c r="P55" i="303" s="1"/>
  <c r="E55" i="303"/>
  <c r="F59" i="303" s="1"/>
  <c r="C55" i="303"/>
  <c r="T54" i="303"/>
  <c r="P54" i="303"/>
  <c r="N54" i="303"/>
  <c r="E54" i="303"/>
  <c r="C54" i="303"/>
  <c r="AB53" i="303"/>
  <c r="AA53" i="303"/>
  <c r="Z53" i="303"/>
  <c r="Y53" i="303"/>
  <c r="T53" i="303"/>
  <c r="P53" i="303"/>
  <c r="N53" i="303"/>
  <c r="E53" i="303"/>
  <c r="C53" i="303"/>
  <c r="T52" i="303"/>
  <c r="P52" i="303"/>
  <c r="N52" i="303"/>
  <c r="E52" i="303"/>
  <c r="C52" i="303"/>
  <c r="T51" i="303"/>
  <c r="I59" i="303" s="1"/>
  <c r="N51" i="303"/>
  <c r="P51" i="303" s="1"/>
  <c r="I58" i="303" s="1"/>
  <c r="C51" i="303"/>
  <c r="E51" i="303" s="1"/>
  <c r="U4" i="303"/>
  <c r="E4" i="303"/>
  <c r="B2" i="303"/>
  <c r="AE1" i="303"/>
  <c r="E5" i="303" s="1"/>
  <c r="I5" i="303" s="1"/>
  <c r="M5" i="303" s="1"/>
  <c r="Q5" i="303" s="1"/>
  <c r="U5" i="303" s="1"/>
  <c r="Y5" i="303" s="1"/>
  <c r="AC5" i="303" s="1"/>
  <c r="AC70" i="302"/>
  <c r="Y70" i="302"/>
  <c r="U70" i="302"/>
  <c r="Q70" i="302"/>
  <c r="M70" i="302"/>
  <c r="I70" i="302"/>
  <c r="E70" i="302"/>
  <c r="AC69" i="302"/>
  <c r="Y69" i="302"/>
  <c r="U69" i="302"/>
  <c r="Q69" i="302"/>
  <c r="M69" i="302"/>
  <c r="I69" i="302"/>
  <c r="P60" i="302" s="1"/>
  <c r="E69" i="302"/>
  <c r="AC68" i="302"/>
  <c r="Y68" i="302"/>
  <c r="U68" i="302"/>
  <c r="Q68" i="302"/>
  <c r="M68" i="302"/>
  <c r="I68" i="302"/>
  <c r="E68" i="302"/>
  <c r="P59" i="302" s="1"/>
  <c r="AC67" i="302"/>
  <c r="Y67" i="302"/>
  <c r="U67" i="302"/>
  <c r="Q67" i="302"/>
  <c r="M67" i="302" a="1"/>
  <c r="M67" i="302" s="1"/>
  <c r="I67" i="302" a="1"/>
  <c r="I67" i="302" s="1"/>
  <c r="E67" i="302" a="1"/>
  <c r="E67" i="302" s="1"/>
  <c r="P58" i="302" s="1"/>
  <c r="C66" i="302"/>
  <c r="P61" i="302"/>
  <c r="AD58" i="302"/>
  <c r="P56" i="302"/>
  <c r="N56" i="302"/>
  <c r="N55" i="302"/>
  <c r="P55" i="302" s="1"/>
  <c r="E55" i="302"/>
  <c r="F59" i="302" s="1"/>
  <c r="K59" i="302" s="1"/>
  <c r="C55" i="302"/>
  <c r="T54" i="302"/>
  <c r="P54" i="302"/>
  <c r="N54" i="302"/>
  <c r="E54" i="302"/>
  <c r="C54" i="302"/>
  <c r="AB53" i="302"/>
  <c r="AA53" i="302"/>
  <c r="Z53" i="302"/>
  <c r="Y53" i="302"/>
  <c r="T53" i="302"/>
  <c r="N53" i="302"/>
  <c r="P53" i="302" s="1"/>
  <c r="E53" i="302"/>
  <c r="C53" i="302"/>
  <c r="T52" i="302"/>
  <c r="N52" i="302"/>
  <c r="P52" i="302" s="1"/>
  <c r="C52" i="302"/>
  <c r="E52" i="302" s="1"/>
  <c r="T51" i="302"/>
  <c r="I59" i="302" s="1"/>
  <c r="P51" i="302"/>
  <c r="N51" i="302"/>
  <c r="E51" i="302"/>
  <c r="F58" i="302" s="1"/>
  <c r="C51" i="302"/>
  <c r="U4" i="302"/>
  <c r="E4" i="302"/>
  <c r="B2" i="302"/>
  <c r="AE1" i="302"/>
  <c r="C65" i="302" s="1"/>
  <c r="AC70" i="301"/>
  <c r="Y70" i="301"/>
  <c r="U70" i="301"/>
  <c r="Q70" i="301"/>
  <c r="M70" i="301"/>
  <c r="I70" i="301"/>
  <c r="P61" i="301" s="1"/>
  <c r="E70" i="301"/>
  <c r="AC69" i="301"/>
  <c r="Y69" i="301"/>
  <c r="U69" i="301"/>
  <c r="Q69" i="301"/>
  <c r="M69" i="301"/>
  <c r="I69" i="301"/>
  <c r="E69" i="301"/>
  <c r="AC68" i="301"/>
  <c r="Y68" i="301"/>
  <c r="U68" i="301"/>
  <c r="Q68" i="301"/>
  <c r="M68" i="301"/>
  <c r="I68" i="301"/>
  <c r="E68" i="301"/>
  <c r="AC67" i="301"/>
  <c r="Y67" i="301"/>
  <c r="U67" i="301"/>
  <c r="Q67" i="301"/>
  <c r="M67" i="301"/>
  <c r="M67" i="301" a="1"/>
  <c r="I67" i="301"/>
  <c r="I67" i="301" a="1"/>
  <c r="E67" i="301"/>
  <c r="P58" i="301" s="1"/>
  <c r="E67" i="301" a="1"/>
  <c r="C66" i="301"/>
  <c r="P60" i="301"/>
  <c r="P59" i="301"/>
  <c r="AD58" i="301"/>
  <c r="N56" i="301"/>
  <c r="P56" i="301" s="1"/>
  <c r="P55" i="301"/>
  <c r="N55" i="301"/>
  <c r="C55" i="301"/>
  <c r="E55" i="301" s="1"/>
  <c r="F59" i="301" s="1"/>
  <c r="T54" i="301"/>
  <c r="N54" i="301"/>
  <c r="P54" i="301" s="1"/>
  <c r="C54" i="301"/>
  <c r="E54" i="301" s="1"/>
  <c r="AA53" i="301"/>
  <c r="Z53" i="301"/>
  <c r="Y53" i="301"/>
  <c r="AB53" i="301" s="1"/>
  <c r="T53" i="301"/>
  <c r="P53" i="301"/>
  <c r="N53" i="301"/>
  <c r="C53" i="301"/>
  <c r="E53" i="301" s="1"/>
  <c r="T52" i="301"/>
  <c r="P52" i="301"/>
  <c r="N52" i="301"/>
  <c r="C52" i="301"/>
  <c r="E52" i="301" s="1"/>
  <c r="T51" i="301"/>
  <c r="I59" i="301" s="1"/>
  <c r="N51" i="301"/>
  <c r="P51" i="301" s="1"/>
  <c r="C51" i="301"/>
  <c r="E51" i="301" s="1"/>
  <c r="U4" i="301"/>
  <c r="E4" i="301"/>
  <c r="B2" i="301"/>
  <c r="AE1" i="301"/>
  <c r="C65" i="301" s="1"/>
  <c r="AC70" i="300"/>
  <c r="Y70" i="300"/>
  <c r="U70" i="300"/>
  <c r="Q70" i="300"/>
  <c r="M70" i="300"/>
  <c r="I70" i="300"/>
  <c r="E70" i="300"/>
  <c r="P61" i="300" s="1"/>
  <c r="AC69" i="300"/>
  <c r="Y69" i="300"/>
  <c r="U69" i="300"/>
  <c r="Q69" i="300"/>
  <c r="P60" i="300" s="1"/>
  <c r="M69" i="300"/>
  <c r="I69" i="300"/>
  <c r="E69" i="300"/>
  <c r="AC68" i="300"/>
  <c r="Y68" i="300"/>
  <c r="U68" i="300"/>
  <c r="Q68" i="300"/>
  <c r="M68" i="300"/>
  <c r="I68" i="300"/>
  <c r="E68" i="300"/>
  <c r="AC67" i="300"/>
  <c r="Y67" i="300"/>
  <c r="U67" i="300"/>
  <c r="Q67" i="300"/>
  <c r="M67" i="300" a="1"/>
  <c r="M67" i="300" s="1"/>
  <c r="I67" i="300" a="1"/>
  <c r="I67" i="300" s="1"/>
  <c r="E67" i="300"/>
  <c r="P58" i="300" s="1"/>
  <c r="E67" i="300" a="1"/>
  <c r="C66" i="300"/>
  <c r="P59" i="300"/>
  <c r="AD58" i="300"/>
  <c r="N56" i="300"/>
  <c r="P56" i="300" s="1"/>
  <c r="P55" i="300"/>
  <c r="N55" i="300"/>
  <c r="C55" i="300"/>
  <c r="E55" i="300" s="1"/>
  <c r="F59" i="300" s="1"/>
  <c r="T54" i="300"/>
  <c r="N54" i="300"/>
  <c r="P54" i="300" s="1"/>
  <c r="C54" i="300"/>
  <c r="E54" i="300" s="1"/>
  <c r="AA53" i="300"/>
  <c r="Z53" i="300"/>
  <c r="Y53" i="300"/>
  <c r="AB53" i="300" s="1"/>
  <c r="T53" i="300"/>
  <c r="P53" i="300"/>
  <c r="N53" i="300"/>
  <c r="C53" i="300"/>
  <c r="E53" i="300" s="1"/>
  <c r="T52" i="300"/>
  <c r="P52" i="300"/>
  <c r="N52" i="300"/>
  <c r="E52" i="300"/>
  <c r="C52" i="300"/>
  <c r="T51" i="300"/>
  <c r="I59" i="300" s="1"/>
  <c r="N51" i="300"/>
  <c r="P51" i="300" s="1"/>
  <c r="I58" i="300" s="1"/>
  <c r="C51" i="300"/>
  <c r="E51" i="300" s="1"/>
  <c r="U4" i="300"/>
  <c r="E4" i="300"/>
  <c r="B2" i="300"/>
  <c r="AE1" i="300"/>
  <c r="E5" i="300" s="1"/>
  <c r="I5" i="300" s="1"/>
  <c r="M5" i="300" s="1"/>
  <c r="Q5" i="300" s="1"/>
  <c r="U5" i="300" s="1"/>
  <c r="Y5" i="300" s="1"/>
  <c r="AC5" i="300" s="1"/>
  <c r="AC70" i="299"/>
  <c r="Y70" i="299"/>
  <c r="U70" i="299"/>
  <c r="Q70" i="299"/>
  <c r="M70" i="299"/>
  <c r="P61" i="299" s="1"/>
  <c r="I70" i="299"/>
  <c r="E70" i="299"/>
  <c r="AC69" i="299"/>
  <c r="Y69" i="299"/>
  <c r="U69" i="299"/>
  <c r="Q69" i="299"/>
  <c r="M69" i="299"/>
  <c r="I69" i="299"/>
  <c r="P60" i="299" s="1"/>
  <c r="E69" i="299"/>
  <c r="AC68" i="299"/>
  <c r="Y68" i="299"/>
  <c r="U68" i="299"/>
  <c r="Q68" i="299"/>
  <c r="M68" i="299"/>
  <c r="I68" i="299"/>
  <c r="E68" i="299"/>
  <c r="P59" i="299" s="1"/>
  <c r="AC67" i="299"/>
  <c r="Y67" i="299"/>
  <c r="U67" i="299"/>
  <c r="Q67" i="299"/>
  <c r="P58" i="299" s="1"/>
  <c r="M67" i="299" a="1"/>
  <c r="M67" i="299" s="1"/>
  <c r="I67" i="299" a="1"/>
  <c r="I67" i="299" s="1"/>
  <c r="E67" i="299" a="1"/>
  <c r="E67" i="299" s="1"/>
  <c r="C66" i="299"/>
  <c r="AD58" i="299"/>
  <c r="P56" i="299"/>
  <c r="N56" i="299"/>
  <c r="N55" i="299"/>
  <c r="P55" i="299" s="1"/>
  <c r="E55" i="299"/>
  <c r="F59" i="299" s="1"/>
  <c r="K59" i="299" s="1"/>
  <c r="C55" i="299"/>
  <c r="T54" i="299"/>
  <c r="P54" i="299"/>
  <c r="N54" i="299"/>
  <c r="E54" i="299"/>
  <c r="C54" i="299"/>
  <c r="AA53" i="299"/>
  <c r="Z53" i="299"/>
  <c r="AB53" i="299" s="1"/>
  <c r="Y53" i="299"/>
  <c r="T53" i="299"/>
  <c r="N53" i="299"/>
  <c r="P53" i="299" s="1"/>
  <c r="E53" i="299"/>
  <c r="C53" i="299"/>
  <c r="T52" i="299"/>
  <c r="N52" i="299"/>
  <c r="P52" i="299" s="1"/>
  <c r="C52" i="299"/>
  <c r="E52" i="299" s="1"/>
  <c r="E56" i="299" s="1"/>
  <c r="T51" i="299"/>
  <c r="I59" i="299" s="1"/>
  <c r="P51" i="299"/>
  <c r="I58" i="299" s="1"/>
  <c r="N51" i="299"/>
  <c r="E51" i="299"/>
  <c r="C51" i="299"/>
  <c r="U4" i="299"/>
  <c r="E4" i="299"/>
  <c r="B2" i="299"/>
  <c r="AE1" i="299"/>
  <c r="C64" i="299" s="1"/>
  <c r="AC70" i="298"/>
  <c r="Y70" i="298"/>
  <c r="U70" i="298"/>
  <c r="Q70" i="298"/>
  <c r="M70" i="298"/>
  <c r="I70" i="298"/>
  <c r="E70" i="298"/>
  <c r="AC69" i="298"/>
  <c r="Y69" i="298"/>
  <c r="U69" i="298"/>
  <c r="Q69" i="298"/>
  <c r="M69" i="298"/>
  <c r="I69" i="298"/>
  <c r="E69" i="298"/>
  <c r="P60" i="298" s="1"/>
  <c r="AC68" i="298"/>
  <c r="Y68" i="298"/>
  <c r="U68" i="298"/>
  <c r="Q68" i="298"/>
  <c r="M68" i="298"/>
  <c r="I68" i="298"/>
  <c r="E68" i="298"/>
  <c r="AC67" i="298"/>
  <c r="Y67" i="298"/>
  <c r="U67" i="298"/>
  <c r="Q67" i="298"/>
  <c r="M67" i="298"/>
  <c r="M67" i="298" a="1"/>
  <c r="I67" i="298"/>
  <c r="I67" i="298" a="1"/>
  <c r="E67" i="298"/>
  <c r="E67" i="298" a="1"/>
  <c r="C66" i="298"/>
  <c r="P59" i="298"/>
  <c r="AD58" i="298"/>
  <c r="N56" i="298"/>
  <c r="P56" i="298" s="1"/>
  <c r="P55" i="298"/>
  <c r="N55" i="298"/>
  <c r="C55" i="298"/>
  <c r="E55" i="298" s="1"/>
  <c r="F59" i="298" s="1"/>
  <c r="T54" i="298"/>
  <c r="N54" i="298"/>
  <c r="P54" i="298" s="1"/>
  <c r="C54" i="298"/>
  <c r="E54" i="298" s="1"/>
  <c r="AA53" i="298"/>
  <c r="Z53" i="298"/>
  <c r="Y53" i="298"/>
  <c r="AB53" i="298" s="1"/>
  <c r="T53" i="298"/>
  <c r="P53" i="298"/>
  <c r="N53" i="298"/>
  <c r="C53" i="298"/>
  <c r="E53" i="298" s="1"/>
  <c r="T52" i="298"/>
  <c r="P52" i="298"/>
  <c r="N52" i="298"/>
  <c r="E52" i="298"/>
  <c r="C52" i="298"/>
  <c r="T51" i="298"/>
  <c r="I59" i="298" s="1"/>
  <c r="N51" i="298"/>
  <c r="P51" i="298" s="1"/>
  <c r="C51" i="298"/>
  <c r="E51" i="298" s="1"/>
  <c r="E56" i="298" s="1"/>
  <c r="U4" i="298"/>
  <c r="E4" i="298"/>
  <c r="B2" i="298"/>
  <c r="AE1" i="298"/>
  <c r="C65" i="298" s="1"/>
  <c r="AC70" i="297"/>
  <c r="Y70" i="297"/>
  <c r="U70" i="297"/>
  <c r="Q70" i="297"/>
  <c r="M70" i="297"/>
  <c r="I70" i="297"/>
  <c r="E70" i="297"/>
  <c r="P61" i="297" s="1"/>
  <c r="AC69" i="297"/>
  <c r="Y69" i="297"/>
  <c r="U69" i="297"/>
  <c r="Q69" i="297"/>
  <c r="M69" i="297"/>
  <c r="I69" i="297"/>
  <c r="E69" i="297"/>
  <c r="P60" i="297" s="1"/>
  <c r="AC68" i="297"/>
  <c r="Y68" i="297"/>
  <c r="U68" i="297"/>
  <c r="Q68" i="297"/>
  <c r="M68" i="297"/>
  <c r="I68" i="297"/>
  <c r="E68" i="297"/>
  <c r="AC67" i="297"/>
  <c r="Y67" i="297"/>
  <c r="U67" i="297"/>
  <c r="Q67" i="297"/>
  <c r="M67" i="297" a="1"/>
  <c r="M67" i="297" s="1"/>
  <c r="I67" i="297" a="1"/>
  <c r="I67" i="297" s="1"/>
  <c r="E67" i="297" a="1"/>
  <c r="E67" i="297" s="1"/>
  <c r="P58" i="297" s="1"/>
  <c r="C66" i="297"/>
  <c r="P59" i="297"/>
  <c r="AD58" i="297"/>
  <c r="N56" i="297"/>
  <c r="P56" i="297" s="1"/>
  <c r="N55" i="297"/>
  <c r="P55" i="297" s="1"/>
  <c r="C55" i="297"/>
  <c r="E55" i="297" s="1"/>
  <c r="F59" i="297" s="1"/>
  <c r="T54" i="297"/>
  <c r="N54" i="297"/>
  <c r="P54" i="297" s="1"/>
  <c r="C54" i="297"/>
  <c r="E54" i="297" s="1"/>
  <c r="AB53" i="297"/>
  <c r="AA53" i="297"/>
  <c r="Z53" i="297"/>
  <c r="Y53" i="297"/>
  <c r="T53" i="297"/>
  <c r="P53" i="297"/>
  <c r="N53" i="297"/>
  <c r="E53" i="297"/>
  <c r="C53" i="297"/>
  <c r="T52" i="297"/>
  <c r="P52" i="297"/>
  <c r="N52" i="297"/>
  <c r="E52" i="297"/>
  <c r="C52" i="297"/>
  <c r="T51" i="297"/>
  <c r="I59" i="297" s="1"/>
  <c r="N51" i="297"/>
  <c r="P51" i="297" s="1"/>
  <c r="I58" i="297" s="1"/>
  <c r="C51" i="297"/>
  <c r="E51" i="297" s="1"/>
  <c r="U4" i="297"/>
  <c r="E4" i="297"/>
  <c r="B2" i="297"/>
  <c r="AE1" i="297"/>
  <c r="C65" i="297" s="1"/>
  <c r="AC70" i="296"/>
  <c r="Y70" i="296"/>
  <c r="U70" i="296"/>
  <c r="Q70" i="296"/>
  <c r="M70" i="296"/>
  <c r="I70" i="296"/>
  <c r="E70" i="296"/>
  <c r="AC69" i="296"/>
  <c r="Y69" i="296"/>
  <c r="U69" i="296"/>
  <c r="Q69" i="296"/>
  <c r="M69" i="296"/>
  <c r="I69" i="296"/>
  <c r="P60" i="296" s="1"/>
  <c r="E69" i="296"/>
  <c r="AC68" i="296"/>
  <c r="Y68" i="296"/>
  <c r="U68" i="296"/>
  <c r="Q68" i="296"/>
  <c r="M68" i="296"/>
  <c r="I68" i="296"/>
  <c r="E68" i="296"/>
  <c r="P59" i="296" s="1"/>
  <c r="AC67" i="296"/>
  <c r="Y67" i="296"/>
  <c r="U67" i="296"/>
  <c r="Q67" i="296"/>
  <c r="M67" i="296" a="1"/>
  <c r="M67" i="296" s="1"/>
  <c r="I67" i="296" a="1"/>
  <c r="I67" i="296" s="1"/>
  <c r="P58" i="296" s="1"/>
  <c r="E67" i="296" a="1"/>
  <c r="E67" i="296" s="1"/>
  <c r="C66" i="296"/>
  <c r="P61" i="296"/>
  <c r="AD58" i="296"/>
  <c r="P56" i="296"/>
  <c r="N56" i="296"/>
  <c r="N55" i="296"/>
  <c r="P55" i="296" s="1"/>
  <c r="E55" i="296"/>
  <c r="F59" i="296" s="1"/>
  <c r="C55" i="296"/>
  <c r="T54" i="296"/>
  <c r="P54" i="296"/>
  <c r="N54" i="296"/>
  <c r="E54" i="296"/>
  <c r="C54" i="296"/>
  <c r="AA53" i="296"/>
  <c r="Z53" i="296"/>
  <c r="AB53" i="296" s="1"/>
  <c r="Y53" i="296"/>
  <c r="T53" i="296"/>
  <c r="N53" i="296"/>
  <c r="P53" i="296" s="1"/>
  <c r="E53" i="296"/>
  <c r="C53" i="296"/>
  <c r="T52" i="296"/>
  <c r="N52" i="296"/>
  <c r="P52" i="296" s="1"/>
  <c r="C52" i="296"/>
  <c r="E52" i="296" s="1"/>
  <c r="T51" i="296"/>
  <c r="P51" i="296"/>
  <c r="N51" i="296"/>
  <c r="E51" i="296"/>
  <c r="E56" i="296" s="1"/>
  <c r="C51" i="296"/>
  <c r="U4" i="296"/>
  <c r="E4" i="296"/>
  <c r="B2" i="296"/>
  <c r="AE1" i="296"/>
  <c r="C64" i="296" s="1"/>
  <c r="AC70" i="295"/>
  <c r="Y70" i="295"/>
  <c r="U70" i="295"/>
  <c r="Q70" i="295"/>
  <c r="M70" i="295"/>
  <c r="I70" i="295"/>
  <c r="P61" i="295" s="1"/>
  <c r="E70" i="295"/>
  <c r="AC69" i="295"/>
  <c r="Y69" i="295"/>
  <c r="U69" i="295"/>
  <c r="Q69" i="295"/>
  <c r="M69" i="295"/>
  <c r="I69" i="295"/>
  <c r="E69" i="295"/>
  <c r="AC68" i="295"/>
  <c r="Y68" i="295"/>
  <c r="U68" i="295"/>
  <c r="Q68" i="295"/>
  <c r="P59" i="295" s="1"/>
  <c r="M68" i="295"/>
  <c r="I68" i="295"/>
  <c r="E68" i="295"/>
  <c r="AC67" i="295"/>
  <c r="Y67" i="295"/>
  <c r="U67" i="295"/>
  <c r="Q67" i="295"/>
  <c r="M67" i="295"/>
  <c r="M67" i="295" a="1"/>
  <c r="I67" i="295"/>
  <c r="I67" i="295" a="1"/>
  <c r="E67" i="295"/>
  <c r="P58" i="295" s="1"/>
  <c r="E67" i="295" a="1"/>
  <c r="C66" i="295"/>
  <c r="P60" i="295"/>
  <c r="AD58" i="295"/>
  <c r="N56" i="295"/>
  <c r="P56" i="295" s="1"/>
  <c r="P55" i="295"/>
  <c r="N55" i="295"/>
  <c r="C55" i="295"/>
  <c r="E55" i="295" s="1"/>
  <c r="F59" i="295" s="1"/>
  <c r="T54" i="295"/>
  <c r="N54" i="295"/>
  <c r="P54" i="295" s="1"/>
  <c r="C54" i="295"/>
  <c r="E54" i="295" s="1"/>
  <c r="AA53" i="295"/>
  <c r="Z53" i="295"/>
  <c r="Y53" i="295"/>
  <c r="AB53" i="295" s="1"/>
  <c r="T53" i="295"/>
  <c r="P53" i="295"/>
  <c r="N53" i="295"/>
  <c r="C53" i="295"/>
  <c r="E53" i="295" s="1"/>
  <c r="T52" i="295"/>
  <c r="P52" i="295"/>
  <c r="N52" i="295"/>
  <c r="E52" i="295"/>
  <c r="C52" i="295"/>
  <c r="T51" i="295"/>
  <c r="I59" i="295" s="1"/>
  <c r="N51" i="295"/>
  <c r="P51" i="295" s="1"/>
  <c r="I58" i="295" s="1"/>
  <c r="C51" i="295"/>
  <c r="E51" i="295" s="1"/>
  <c r="U4" i="295"/>
  <c r="E4" i="295"/>
  <c r="B2" i="295"/>
  <c r="AE1" i="295"/>
  <c r="C65" i="295" s="1"/>
  <c r="AC70" i="294"/>
  <c r="Y70" i="294"/>
  <c r="U70" i="294"/>
  <c r="Q70" i="294"/>
  <c r="M70" i="294"/>
  <c r="I70" i="294"/>
  <c r="E70" i="294"/>
  <c r="AC69" i="294"/>
  <c r="Y69" i="294"/>
  <c r="U69" i="294"/>
  <c r="Q69" i="294"/>
  <c r="M69" i="294"/>
  <c r="I69" i="294"/>
  <c r="P60" i="294" s="1"/>
  <c r="E69" i="294"/>
  <c r="AC68" i="294"/>
  <c r="Y68" i="294"/>
  <c r="U68" i="294"/>
  <c r="Q68" i="294"/>
  <c r="M68" i="294"/>
  <c r="I68" i="294"/>
  <c r="E68" i="294"/>
  <c r="P59" i="294" s="1"/>
  <c r="AC67" i="294"/>
  <c r="Y67" i="294"/>
  <c r="U67" i="294"/>
  <c r="Q67" i="294"/>
  <c r="M67" i="294" a="1"/>
  <c r="M67" i="294" s="1"/>
  <c r="I67" i="294" a="1"/>
  <c r="I67" i="294" s="1"/>
  <c r="E67" i="294" a="1"/>
  <c r="E67" i="294" s="1"/>
  <c r="P58" i="294" s="1"/>
  <c r="C66" i="294"/>
  <c r="P61" i="294"/>
  <c r="AD58" i="294"/>
  <c r="P56" i="294"/>
  <c r="N56" i="294"/>
  <c r="N55" i="294"/>
  <c r="P55" i="294" s="1"/>
  <c r="E55" i="294"/>
  <c r="F59" i="294" s="1"/>
  <c r="K59" i="294" s="1"/>
  <c r="C55" i="294"/>
  <c r="T54" i="294"/>
  <c r="P54" i="294"/>
  <c r="N54" i="294"/>
  <c r="E54" i="294"/>
  <c r="C54" i="294"/>
  <c r="AB53" i="294"/>
  <c r="AA53" i="294"/>
  <c r="Z53" i="294"/>
  <c r="Y53" i="294"/>
  <c r="T53" i="294"/>
  <c r="N53" i="294"/>
  <c r="P53" i="294" s="1"/>
  <c r="E53" i="294"/>
  <c r="C53" i="294"/>
  <c r="T52" i="294"/>
  <c r="N52" i="294"/>
  <c r="P52" i="294" s="1"/>
  <c r="C52" i="294"/>
  <c r="E52" i="294" s="1"/>
  <c r="T51" i="294"/>
  <c r="I59" i="294" s="1"/>
  <c r="P51" i="294"/>
  <c r="N51" i="294"/>
  <c r="E51" i="294"/>
  <c r="E56" i="294" s="1"/>
  <c r="C51" i="294"/>
  <c r="U4" i="294"/>
  <c r="E4" i="294"/>
  <c r="B2" i="294"/>
  <c r="AE1" i="294"/>
  <c r="E5" i="294" s="1"/>
  <c r="I5" i="294" s="1"/>
  <c r="M5" i="294" s="1"/>
  <c r="Q5" i="294" s="1"/>
  <c r="U5" i="294" s="1"/>
  <c r="Y5" i="294" s="1"/>
  <c r="AC5" i="294" s="1"/>
  <c r="AC70" i="293"/>
  <c r="Y70" i="293"/>
  <c r="U70" i="293"/>
  <c r="Q70" i="293"/>
  <c r="M70" i="293"/>
  <c r="I70" i="293"/>
  <c r="E70" i="293"/>
  <c r="P61" i="293" s="1"/>
  <c r="AC69" i="293"/>
  <c r="Y69" i="293"/>
  <c r="U69" i="293"/>
  <c r="Q69" i="293"/>
  <c r="M69" i="293"/>
  <c r="P60" i="293" s="1"/>
  <c r="I69" i="293"/>
  <c r="E69" i="293"/>
  <c r="AC68" i="293"/>
  <c r="Y68" i="293"/>
  <c r="U68" i="293"/>
  <c r="Q68" i="293"/>
  <c r="M68" i="293"/>
  <c r="I68" i="293"/>
  <c r="E68" i="293"/>
  <c r="AC67" i="293"/>
  <c r="Y67" i="293"/>
  <c r="U67" i="293"/>
  <c r="Q67" i="293"/>
  <c r="M67" i="293"/>
  <c r="M67" i="293" a="1"/>
  <c r="I67" i="293"/>
  <c r="I67" i="293" a="1"/>
  <c r="E67" i="293"/>
  <c r="P58" i="293" s="1"/>
  <c r="E67" i="293" a="1"/>
  <c r="C66" i="293"/>
  <c r="P59" i="293"/>
  <c r="AD58" i="293"/>
  <c r="N56" i="293"/>
  <c r="P56" i="293" s="1"/>
  <c r="P55" i="293"/>
  <c r="N55" i="293"/>
  <c r="C55" i="293"/>
  <c r="E55" i="293" s="1"/>
  <c r="F59" i="293" s="1"/>
  <c r="T54" i="293"/>
  <c r="N54" i="293"/>
  <c r="P54" i="293" s="1"/>
  <c r="C54" i="293"/>
  <c r="E54" i="293" s="1"/>
  <c r="AA53" i="293"/>
  <c r="Z53" i="293"/>
  <c r="Y53" i="293"/>
  <c r="AB53" i="293" s="1"/>
  <c r="T53" i="293"/>
  <c r="P53" i="293"/>
  <c r="N53" i="293"/>
  <c r="C53" i="293"/>
  <c r="E53" i="293" s="1"/>
  <c r="T52" i="293"/>
  <c r="P52" i="293"/>
  <c r="N52" i="293"/>
  <c r="E52" i="293"/>
  <c r="C52" i="293"/>
  <c r="T51" i="293"/>
  <c r="I59" i="293" s="1"/>
  <c r="N51" i="293"/>
  <c r="P51" i="293" s="1"/>
  <c r="I58" i="293" s="1"/>
  <c r="C51" i="293"/>
  <c r="E51" i="293" s="1"/>
  <c r="U4" i="293"/>
  <c r="E4" i="293"/>
  <c r="B2" i="293"/>
  <c r="AE1" i="293"/>
  <c r="C65" i="293" s="1"/>
  <c r="AC70" i="292"/>
  <c r="Y70" i="292"/>
  <c r="U70" i="292"/>
  <c r="Q70" i="292"/>
  <c r="M70" i="292"/>
  <c r="I70" i="292"/>
  <c r="E70" i="292"/>
  <c r="AC69" i="292"/>
  <c r="Y69" i="292"/>
  <c r="U69" i="292"/>
  <c r="Q69" i="292"/>
  <c r="M69" i="292"/>
  <c r="I69" i="292"/>
  <c r="P60" i="292" s="1"/>
  <c r="E69" i="292"/>
  <c r="AC68" i="292"/>
  <c r="Y68" i="292"/>
  <c r="U68" i="292"/>
  <c r="Q68" i="292"/>
  <c r="M68" i="292"/>
  <c r="I68" i="292"/>
  <c r="E68" i="292"/>
  <c r="P59" i="292" s="1"/>
  <c r="AC67" i="292"/>
  <c r="Y67" i="292"/>
  <c r="U67" i="292"/>
  <c r="Q67" i="292"/>
  <c r="M67" i="292" a="1"/>
  <c r="M67" i="292" s="1"/>
  <c r="I67" i="292" a="1"/>
  <c r="I67" i="292" s="1"/>
  <c r="E67" i="292" a="1"/>
  <c r="E67" i="292" s="1"/>
  <c r="P58" i="292" s="1"/>
  <c r="C66" i="292"/>
  <c r="P61" i="292"/>
  <c r="AD58" i="292"/>
  <c r="P56" i="292"/>
  <c r="N56" i="292"/>
  <c r="N55" i="292"/>
  <c r="P55" i="292" s="1"/>
  <c r="E55" i="292"/>
  <c r="F59" i="292" s="1"/>
  <c r="C55" i="292"/>
  <c r="T54" i="292"/>
  <c r="P54" i="292"/>
  <c r="N54" i="292"/>
  <c r="E54" i="292"/>
  <c r="C54" i="292"/>
  <c r="AB53" i="292"/>
  <c r="AA53" i="292"/>
  <c r="Z53" i="292"/>
  <c r="Y53" i="292"/>
  <c r="T53" i="292"/>
  <c r="N53" i="292"/>
  <c r="P53" i="292" s="1"/>
  <c r="E53" i="292"/>
  <c r="C53" i="292"/>
  <c r="T52" i="292"/>
  <c r="N52" i="292"/>
  <c r="P52" i="292" s="1"/>
  <c r="C52" i="292"/>
  <c r="E52" i="292" s="1"/>
  <c r="T51" i="292"/>
  <c r="I59" i="292" s="1"/>
  <c r="P51" i="292"/>
  <c r="I58" i="292" s="1"/>
  <c r="N51" i="292"/>
  <c r="E51" i="292"/>
  <c r="E56" i="292" s="1"/>
  <c r="C51" i="292"/>
  <c r="U4" i="292"/>
  <c r="E4" i="292"/>
  <c r="B2" i="292"/>
  <c r="AE1" i="292"/>
  <c r="C65" i="292" s="1"/>
  <c r="AC70" i="291"/>
  <c r="Y70" i="291"/>
  <c r="U70" i="291"/>
  <c r="Q70" i="291"/>
  <c r="M70" i="291"/>
  <c r="I70" i="291"/>
  <c r="P61" i="291" s="1"/>
  <c r="E70" i="291"/>
  <c r="AC69" i="291"/>
  <c r="Y69" i="291"/>
  <c r="U69" i="291"/>
  <c r="Q69" i="291"/>
  <c r="M69" i="291"/>
  <c r="I69" i="291"/>
  <c r="E69" i="291"/>
  <c r="AC68" i="291"/>
  <c r="Y68" i="291"/>
  <c r="U68" i="291"/>
  <c r="Q68" i="291"/>
  <c r="M68" i="291"/>
  <c r="I68" i="291"/>
  <c r="E68" i="291"/>
  <c r="AC67" i="291"/>
  <c r="Y67" i="291"/>
  <c r="U67" i="291"/>
  <c r="Q67" i="291"/>
  <c r="M67" i="291"/>
  <c r="M67" i="291" a="1"/>
  <c r="I67" i="291"/>
  <c r="I67" i="291" a="1"/>
  <c r="E67" i="291"/>
  <c r="P58" i="291" s="1"/>
  <c r="E67" i="291" a="1"/>
  <c r="C66" i="291"/>
  <c r="P60" i="291"/>
  <c r="P59" i="291"/>
  <c r="AD58" i="291"/>
  <c r="N56" i="291"/>
  <c r="P56" i="291" s="1"/>
  <c r="P55" i="291"/>
  <c r="N55" i="291"/>
  <c r="C55" i="291"/>
  <c r="E55" i="291" s="1"/>
  <c r="F59" i="291" s="1"/>
  <c r="T54" i="291"/>
  <c r="N54" i="291"/>
  <c r="P54" i="291" s="1"/>
  <c r="C54" i="291"/>
  <c r="E54" i="291" s="1"/>
  <c r="AA53" i="291"/>
  <c r="Z53" i="291"/>
  <c r="Y53" i="291"/>
  <c r="AB53" i="291" s="1"/>
  <c r="T53" i="291"/>
  <c r="P53" i="291"/>
  <c r="N53" i="291"/>
  <c r="C53" i="291"/>
  <c r="E53" i="291" s="1"/>
  <c r="T52" i="291"/>
  <c r="P52" i="291"/>
  <c r="N52" i="291"/>
  <c r="E52" i="291"/>
  <c r="C52" i="291"/>
  <c r="T51" i="291"/>
  <c r="I59" i="291" s="1"/>
  <c r="N51" i="291"/>
  <c r="P51" i="291" s="1"/>
  <c r="I58" i="291" s="1"/>
  <c r="C51" i="291"/>
  <c r="E51" i="291" s="1"/>
  <c r="U4" i="291"/>
  <c r="E4" i="291"/>
  <c r="B2" i="291"/>
  <c r="AE1" i="291"/>
  <c r="E5" i="291" s="1"/>
  <c r="I5" i="291" s="1"/>
  <c r="M5" i="291" s="1"/>
  <c r="Q5" i="291" s="1"/>
  <c r="U5" i="291" s="1"/>
  <c r="Y5" i="291" s="1"/>
  <c r="AC5" i="291" s="1"/>
  <c r="AC70" i="290"/>
  <c r="Y70" i="290"/>
  <c r="U70" i="290"/>
  <c r="Q70" i="290"/>
  <c r="M70" i="290"/>
  <c r="I70" i="290"/>
  <c r="E70" i="290"/>
  <c r="AC69" i="290"/>
  <c r="Y69" i="290"/>
  <c r="U69" i="290"/>
  <c r="Q69" i="290"/>
  <c r="M69" i="290"/>
  <c r="I69" i="290"/>
  <c r="E69" i="290"/>
  <c r="AC68" i="290"/>
  <c r="Y68" i="290"/>
  <c r="U68" i="290"/>
  <c r="Q68" i="290"/>
  <c r="M68" i="290"/>
  <c r="I68" i="290"/>
  <c r="E68" i="290"/>
  <c r="AC67" i="290"/>
  <c r="Y67" i="290"/>
  <c r="U67" i="290"/>
  <c r="Q67" i="290"/>
  <c r="M67" i="290" a="1"/>
  <c r="M67" i="290" s="1"/>
  <c r="P58" i="290" s="1"/>
  <c r="I67" i="290" a="1"/>
  <c r="I67" i="290" s="1"/>
  <c r="E67" i="290" a="1"/>
  <c r="E67" i="290" s="1"/>
  <c r="C66" i="290"/>
  <c r="F59" i="290"/>
  <c r="AD58" i="290"/>
  <c r="P56" i="290"/>
  <c r="N56" i="290"/>
  <c r="N55" i="290"/>
  <c r="P55" i="290" s="1"/>
  <c r="E55" i="290"/>
  <c r="C55" i="290"/>
  <c r="T54" i="290"/>
  <c r="P54" i="290"/>
  <c r="N54" i="290"/>
  <c r="E54" i="290"/>
  <c r="C54" i="290"/>
  <c r="AA53" i="290"/>
  <c r="Z53" i="290"/>
  <c r="Y53" i="290"/>
  <c r="T53" i="290"/>
  <c r="N53" i="290"/>
  <c r="P53" i="290" s="1"/>
  <c r="E53" i="290"/>
  <c r="C53" i="290"/>
  <c r="T52" i="290"/>
  <c r="N52" i="290"/>
  <c r="P52" i="290" s="1"/>
  <c r="C52" i="290"/>
  <c r="E52" i="290" s="1"/>
  <c r="T51" i="290"/>
  <c r="P51" i="290"/>
  <c r="N51" i="290"/>
  <c r="E51" i="290"/>
  <c r="C51" i="290"/>
  <c r="U4" i="290"/>
  <c r="E4" i="290"/>
  <c r="B2" i="290"/>
  <c r="AE1" i="290"/>
  <c r="C64" i="290" s="1"/>
  <c r="AC70" i="289"/>
  <c r="Y70" i="289"/>
  <c r="U70" i="289"/>
  <c r="Q70" i="289"/>
  <c r="M70" i="289"/>
  <c r="I70" i="289"/>
  <c r="E70" i="289"/>
  <c r="AC69" i="289"/>
  <c r="Y69" i="289"/>
  <c r="U69" i="289"/>
  <c r="Q69" i="289"/>
  <c r="M69" i="289"/>
  <c r="I69" i="289"/>
  <c r="E69" i="289"/>
  <c r="P60" i="289" s="1"/>
  <c r="AC68" i="289"/>
  <c r="Y68" i="289"/>
  <c r="U68" i="289"/>
  <c r="Q68" i="289"/>
  <c r="P59" i="289" s="1"/>
  <c r="M68" i="289"/>
  <c r="I68" i="289"/>
  <c r="E68" i="289"/>
  <c r="AC67" i="289"/>
  <c r="Y67" i="289"/>
  <c r="U67" i="289"/>
  <c r="Q67" i="289"/>
  <c r="M67" i="289"/>
  <c r="M67" i="289" a="1"/>
  <c r="I67" i="289"/>
  <c r="I67" i="289" a="1"/>
  <c r="E67" i="289"/>
  <c r="P58" i="289" s="1"/>
  <c r="E67" i="289" a="1"/>
  <c r="C66" i="289"/>
  <c r="AD58" i="289"/>
  <c r="N56" i="289"/>
  <c r="P56" i="289" s="1"/>
  <c r="P55" i="289"/>
  <c r="N55" i="289"/>
  <c r="C55" i="289"/>
  <c r="E55" i="289" s="1"/>
  <c r="F59" i="289" s="1"/>
  <c r="T54" i="289"/>
  <c r="N54" i="289"/>
  <c r="P54" i="289" s="1"/>
  <c r="C54" i="289"/>
  <c r="E54" i="289" s="1"/>
  <c r="AA53" i="289"/>
  <c r="Z53" i="289"/>
  <c r="Y53" i="289"/>
  <c r="AB53" i="289" s="1"/>
  <c r="T53" i="289"/>
  <c r="P53" i="289"/>
  <c r="N53" i="289"/>
  <c r="C53" i="289"/>
  <c r="E53" i="289" s="1"/>
  <c r="T52" i="289"/>
  <c r="P52" i="289"/>
  <c r="N52" i="289"/>
  <c r="E52" i="289"/>
  <c r="F58" i="289" s="1"/>
  <c r="K58" i="289" s="1"/>
  <c r="C52" i="289"/>
  <c r="T51" i="289"/>
  <c r="I59" i="289" s="1"/>
  <c r="N51" i="289"/>
  <c r="P51" i="289" s="1"/>
  <c r="I58" i="289" s="1"/>
  <c r="C51" i="289"/>
  <c r="E51" i="289" s="1"/>
  <c r="U4" i="289"/>
  <c r="E4" i="289"/>
  <c r="B2" i="289"/>
  <c r="AE1" i="289"/>
  <c r="C65" i="289" s="1"/>
  <c r="AC70" i="288"/>
  <c r="Y70" i="288"/>
  <c r="U70" i="288"/>
  <c r="Q70" i="288"/>
  <c r="M70" i="288"/>
  <c r="I70" i="288"/>
  <c r="E70" i="288"/>
  <c r="P61" i="288" s="1"/>
  <c r="AC69" i="288"/>
  <c r="Y69" i="288"/>
  <c r="U69" i="288"/>
  <c r="Q69" i="288"/>
  <c r="M69" i="288"/>
  <c r="I69" i="288"/>
  <c r="E69" i="288"/>
  <c r="AC68" i="288"/>
  <c r="Y68" i="288"/>
  <c r="U68" i="288"/>
  <c r="Q68" i="288"/>
  <c r="M68" i="288"/>
  <c r="I68" i="288"/>
  <c r="E68" i="288"/>
  <c r="AC67" i="288"/>
  <c r="Y67" i="288"/>
  <c r="U67" i="288"/>
  <c r="Q67" i="288"/>
  <c r="M67" i="288" a="1"/>
  <c r="M67" i="288" s="1"/>
  <c r="I67" i="288" a="1"/>
  <c r="I67" i="288" s="1"/>
  <c r="E67" i="288" a="1"/>
  <c r="E67" i="288" s="1"/>
  <c r="C66" i="288"/>
  <c r="F59" i="288"/>
  <c r="AD58" i="288"/>
  <c r="P58" i="288"/>
  <c r="P56" i="288"/>
  <c r="N56" i="288"/>
  <c r="N55" i="288"/>
  <c r="P55" i="288" s="1"/>
  <c r="E55" i="288"/>
  <c r="C55" i="288"/>
  <c r="T54" i="288"/>
  <c r="P54" i="288"/>
  <c r="N54" i="288"/>
  <c r="E54" i="288"/>
  <c r="C54" i="288"/>
  <c r="AA53" i="288"/>
  <c r="Z53" i="288"/>
  <c r="AB53" i="288" s="1"/>
  <c r="Y53" i="288"/>
  <c r="T53" i="288"/>
  <c r="N53" i="288"/>
  <c r="P53" i="288" s="1"/>
  <c r="E53" i="288"/>
  <c r="C53" i="288"/>
  <c r="T52" i="288"/>
  <c r="P52" i="288"/>
  <c r="N52" i="288"/>
  <c r="C52" i="288"/>
  <c r="E52" i="288" s="1"/>
  <c r="T51" i="288"/>
  <c r="P51" i="288"/>
  <c r="I58" i="288" s="1"/>
  <c r="N51" i="288"/>
  <c r="E51" i="288"/>
  <c r="C51" i="288"/>
  <c r="U4" i="288"/>
  <c r="E4" i="288"/>
  <c r="B2" i="288"/>
  <c r="AE1" i="288"/>
  <c r="C64" i="288" s="1"/>
  <c r="AC70" i="287"/>
  <c r="Y70" i="287"/>
  <c r="U70" i="287"/>
  <c r="Q70" i="287"/>
  <c r="M70" i="287"/>
  <c r="I70" i="287"/>
  <c r="E70" i="287"/>
  <c r="P61" i="287" s="1"/>
  <c r="AC69" i="287"/>
  <c r="Y69" i="287"/>
  <c r="U69" i="287"/>
  <c r="Q69" i="287"/>
  <c r="M69" i="287"/>
  <c r="P60" i="287" s="1"/>
  <c r="I69" i="287"/>
  <c r="E69" i="287"/>
  <c r="AC68" i="287"/>
  <c r="Y68" i="287"/>
  <c r="U68" i="287"/>
  <c r="Q68" i="287"/>
  <c r="M68" i="287"/>
  <c r="I68" i="287"/>
  <c r="E68" i="287"/>
  <c r="AC67" i="287"/>
  <c r="Y67" i="287"/>
  <c r="U67" i="287"/>
  <c r="Q67" i="287"/>
  <c r="M67" i="287" a="1"/>
  <c r="M67" i="287" s="1"/>
  <c r="I67" i="287"/>
  <c r="I67" i="287" a="1"/>
  <c r="E67" i="287" a="1"/>
  <c r="E67" i="287" s="1"/>
  <c r="P58" i="287" s="1"/>
  <c r="C66" i="287"/>
  <c r="P59" i="287"/>
  <c r="AD58" i="287"/>
  <c r="N56" i="287"/>
  <c r="P56" i="287" s="1"/>
  <c r="N55" i="287"/>
  <c r="P55" i="287" s="1"/>
  <c r="C55" i="287"/>
  <c r="E55" i="287" s="1"/>
  <c r="F59" i="287" s="1"/>
  <c r="K59" i="287" s="1"/>
  <c r="T54" i="287"/>
  <c r="N54" i="287"/>
  <c r="P54" i="287" s="1"/>
  <c r="C54" i="287"/>
  <c r="E54" i="287" s="1"/>
  <c r="AB53" i="287"/>
  <c r="AA53" i="287"/>
  <c r="Z53" i="287"/>
  <c r="Y53" i="287"/>
  <c r="T53" i="287"/>
  <c r="P53" i="287"/>
  <c r="N53" i="287"/>
  <c r="C53" i="287"/>
  <c r="E53" i="287" s="1"/>
  <c r="T52" i="287"/>
  <c r="P52" i="287"/>
  <c r="N52" i="287"/>
  <c r="E52" i="287"/>
  <c r="C52" i="287"/>
  <c r="T51" i="287"/>
  <c r="I59" i="287" s="1"/>
  <c r="N51" i="287"/>
  <c r="P51" i="287" s="1"/>
  <c r="I58" i="287" s="1"/>
  <c r="C51" i="287"/>
  <c r="E51" i="287" s="1"/>
  <c r="U4" i="287"/>
  <c r="E4" i="287"/>
  <c r="B2" i="287"/>
  <c r="AE1" i="287"/>
  <c r="C64" i="287" s="1"/>
  <c r="AC70" i="286"/>
  <c r="Y70" i="286"/>
  <c r="U70" i="286"/>
  <c r="Q70" i="286"/>
  <c r="M70" i="286"/>
  <c r="I70" i="286"/>
  <c r="E70" i="286"/>
  <c r="AC69" i="286"/>
  <c r="Y69" i="286"/>
  <c r="U69" i="286"/>
  <c r="Q69" i="286"/>
  <c r="M69" i="286"/>
  <c r="I69" i="286"/>
  <c r="P60" i="286" s="1"/>
  <c r="E69" i="286"/>
  <c r="AC68" i="286"/>
  <c r="Y68" i="286"/>
  <c r="U68" i="286"/>
  <c r="Q68" i="286"/>
  <c r="M68" i="286"/>
  <c r="I68" i="286"/>
  <c r="E68" i="286"/>
  <c r="P59" i="286" s="1"/>
  <c r="AC67" i="286"/>
  <c r="Y67" i="286"/>
  <c r="U67" i="286"/>
  <c r="Q67" i="286"/>
  <c r="M67" i="286" a="1"/>
  <c r="M67" i="286" s="1"/>
  <c r="I67" i="286" a="1"/>
  <c r="I67" i="286" s="1"/>
  <c r="P58" i="286" s="1"/>
  <c r="E67" i="286" a="1"/>
  <c r="E67" i="286" s="1"/>
  <c r="C66" i="286"/>
  <c r="P61" i="286"/>
  <c r="AD58" i="286"/>
  <c r="P56" i="286"/>
  <c r="N56" i="286"/>
  <c r="N55" i="286"/>
  <c r="P55" i="286" s="1"/>
  <c r="E55" i="286"/>
  <c r="F59" i="286" s="1"/>
  <c r="C55" i="286"/>
  <c r="T54" i="286"/>
  <c r="P54" i="286"/>
  <c r="N54" i="286"/>
  <c r="E54" i="286"/>
  <c r="C54" i="286"/>
  <c r="AA53" i="286"/>
  <c r="Z53" i="286"/>
  <c r="AB53" i="286" s="1"/>
  <c r="Y53" i="286"/>
  <c r="T53" i="286"/>
  <c r="N53" i="286"/>
  <c r="P53" i="286" s="1"/>
  <c r="E53" i="286"/>
  <c r="C53" i="286"/>
  <c r="T52" i="286"/>
  <c r="N52" i="286"/>
  <c r="P52" i="286" s="1"/>
  <c r="C52" i="286"/>
  <c r="E52" i="286" s="1"/>
  <c r="T51" i="286"/>
  <c r="P51" i="286"/>
  <c r="I58" i="286" s="1"/>
  <c r="N51" i="286"/>
  <c r="E51" i="286"/>
  <c r="E56" i="286" s="1"/>
  <c r="C51" i="286"/>
  <c r="U4" i="286"/>
  <c r="E4" i="286"/>
  <c r="B2" i="286"/>
  <c r="AE1" i="286"/>
  <c r="E5" i="286" s="1"/>
  <c r="I5" i="286" s="1"/>
  <c r="M5" i="286" s="1"/>
  <c r="Q5" i="286" s="1"/>
  <c r="U5" i="286" s="1"/>
  <c r="Y5" i="286" s="1"/>
  <c r="AC5" i="286" s="1"/>
  <c r="AC70" i="285"/>
  <c r="Y70" i="285"/>
  <c r="U70" i="285"/>
  <c r="Q70" i="285"/>
  <c r="M70" i="285"/>
  <c r="I70" i="285"/>
  <c r="P61" i="285" s="1"/>
  <c r="E70" i="285"/>
  <c r="AC69" i="285"/>
  <c r="Y69" i="285"/>
  <c r="U69" i="285"/>
  <c r="Q69" i="285"/>
  <c r="M69" i="285"/>
  <c r="I69" i="285"/>
  <c r="E69" i="285"/>
  <c r="AC68" i="285"/>
  <c r="Y68" i="285"/>
  <c r="U68" i="285"/>
  <c r="Q68" i="285"/>
  <c r="M68" i="285"/>
  <c r="I68" i="285"/>
  <c r="E68" i="285"/>
  <c r="AC67" i="285"/>
  <c r="Y67" i="285"/>
  <c r="U67" i="285"/>
  <c r="Q67" i="285"/>
  <c r="M67" i="285"/>
  <c r="M67" i="285" a="1"/>
  <c r="I67" i="285"/>
  <c r="I67" i="285" a="1"/>
  <c r="E67" i="285"/>
  <c r="P58" i="285" s="1"/>
  <c r="E67" i="285" a="1"/>
  <c r="C66" i="285"/>
  <c r="P60" i="285"/>
  <c r="P59" i="285"/>
  <c r="AD58" i="285"/>
  <c r="N56" i="285"/>
  <c r="P56" i="285" s="1"/>
  <c r="P55" i="285"/>
  <c r="N55" i="285"/>
  <c r="C55" i="285"/>
  <c r="E55" i="285" s="1"/>
  <c r="F59" i="285" s="1"/>
  <c r="T54" i="285"/>
  <c r="N54" i="285"/>
  <c r="P54" i="285" s="1"/>
  <c r="C54" i="285"/>
  <c r="E54" i="285" s="1"/>
  <c r="AA53" i="285"/>
  <c r="Z53" i="285"/>
  <c r="Y53" i="285"/>
  <c r="AB53" i="285" s="1"/>
  <c r="T53" i="285"/>
  <c r="P53" i="285"/>
  <c r="N53" i="285"/>
  <c r="C53" i="285"/>
  <c r="E53" i="285" s="1"/>
  <c r="T52" i="285"/>
  <c r="P52" i="285"/>
  <c r="N52" i="285"/>
  <c r="E52" i="285"/>
  <c r="C52" i="285"/>
  <c r="T51" i="285"/>
  <c r="I59" i="285" s="1"/>
  <c r="N51" i="285"/>
  <c r="P51" i="285" s="1"/>
  <c r="I58" i="285" s="1"/>
  <c r="C51" i="285"/>
  <c r="E51" i="285" s="1"/>
  <c r="E56" i="285" s="1"/>
  <c r="U4" i="285"/>
  <c r="E4" i="285"/>
  <c r="B2" i="285"/>
  <c r="AE1" i="285"/>
  <c r="C65" i="285" s="1"/>
  <c r="AC70" i="284"/>
  <c r="Y70" i="284"/>
  <c r="U70" i="284"/>
  <c r="Q70" i="284"/>
  <c r="M70" i="284"/>
  <c r="I70" i="284"/>
  <c r="E70" i="284"/>
  <c r="AC69" i="284"/>
  <c r="Y69" i="284"/>
  <c r="U69" i="284"/>
  <c r="Q69" i="284"/>
  <c r="M69" i="284"/>
  <c r="I69" i="284"/>
  <c r="E69" i="284"/>
  <c r="AC68" i="284"/>
  <c r="Y68" i="284"/>
  <c r="U68" i="284"/>
  <c r="Q68" i="284"/>
  <c r="M68" i="284"/>
  <c r="I68" i="284"/>
  <c r="E68" i="284"/>
  <c r="AC67" i="284"/>
  <c r="Y67" i="284"/>
  <c r="U67" i="284"/>
  <c r="Q67" i="284"/>
  <c r="M67" i="284" a="1"/>
  <c r="M67" i="284" s="1"/>
  <c r="I67" i="284" a="1"/>
  <c r="I67" i="284" s="1"/>
  <c r="E67" i="284"/>
  <c r="P58" i="284" s="1"/>
  <c r="E67" i="284" a="1"/>
  <c r="C66" i="284"/>
  <c r="P61" i="284"/>
  <c r="P60" i="284"/>
  <c r="AD58" i="284"/>
  <c r="P56" i="284"/>
  <c r="N56" i="284"/>
  <c r="P55" i="284"/>
  <c r="N55" i="284"/>
  <c r="E55" i="284"/>
  <c r="F59" i="284" s="1"/>
  <c r="K59" i="284" s="1"/>
  <c r="C55" i="284"/>
  <c r="T54" i="284"/>
  <c r="P54" i="284"/>
  <c r="N54" i="284"/>
  <c r="E54" i="284"/>
  <c r="C54" i="284"/>
  <c r="AA53" i="284"/>
  <c r="Z53" i="284"/>
  <c r="AB53" i="284" s="1"/>
  <c r="Y53" i="284"/>
  <c r="T53" i="284"/>
  <c r="N53" i="284"/>
  <c r="P53" i="284" s="1"/>
  <c r="E53" i="284"/>
  <c r="C53" i="284"/>
  <c r="T52" i="284"/>
  <c r="I59" i="284" s="1"/>
  <c r="N52" i="284"/>
  <c r="P52" i="284" s="1"/>
  <c r="C52" i="284"/>
  <c r="E52" i="284" s="1"/>
  <c r="T51" i="284"/>
  <c r="P51" i="284"/>
  <c r="N51" i="284"/>
  <c r="E51" i="284"/>
  <c r="E56" i="284" s="1"/>
  <c r="C51" i="284"/>
  <c r="U4" i="284"/>
  <c r="E4" i="284"/>
  <c r="B2" i="284"/>
  <c r="AE1" i="284"/>
  <c r="C64" i="284" s="1"/>
  <c r="AC70" i="283"/>
  <c r="Y70" i="283"/>
  <c r="U70" i="283"/>
  <c r="Q70" i="283"/>
  <c r="M70" i="283"/>
  <c r="I70" i="283"/>
  <c r="P61" i="283" s="1"/>
  <c r="E70" i="283"/>
  <c r="AC69" i="283"/>
  <c r="Y69" i="283"/>
  <c r="U69" i="283"/>
  <c r="Q69" i="283"/>
  <c r="M69" i="283"/>
  <c r="I69" i="283"/>
  <c r="E69" i="283"/>
  <c r="AC68" i="283"/>
  <c r="Y68" i="283"/>
  <c r="U68" i="283"/>
  <c r="Q68" i="283"/>
  <c r="P59" i="283" s="1"/>
  <c r="M68" i="283"/>
  <c r="I68" i="283"/>
  <c r="E68" i="283"/>
  <c r="AC67" i="283"/>
  <c r="Y67" i="283"/>
  <c r="U67" i="283"/>
  <c r="Q67" i="283"/>
  <c r="M67" i="283"/>
  <c r="M67" i="283" a="1"/>
  <c r="I67" i="283"/>
  <c r="I67" i="283" a="1"/>
  <c r="E67" i="283"/>
  <c r="P58" i="283" s="1"/>
  <c r="E67" i="283" a="1"/>
  <c r="C66" i="283"/>
  <c r="P60" i="283"/>
  <c r="AD58" i="283"/>
  <c r="N56" i="283"/>
  <c r="P56" i="283" s="1"/>
  <c r="P55" i="283"/>
  <c r="N55" i="283"/>
  <c r="C55" i="283"/>
  <c r="E55" i="283" s="1"/>
  <c r="F59" i="283" s="1"/>
  <c r="T54" i="283"/>
  <c r="N54" i="283"/>
  <c r="P54" i="283" s="1"/>
  <c r="C54" i="283"/>
  <c r="E54" i="283" s="1"/>
  <c r="AA53" i="283"/>
  <c r="Z53" i="283"/>
  <c r="Y53" i="283"/>
  <c r="AB53" i="283" s="1"/>
  <c r="T53" i="283"/>
  <c r="P53" i="283"/>
  <c r="N53" i="283"/>
  <c r="C53" i="283"/>
  <c r="E53" i="283" s="1"/>
  <c r="T52" i="283"/>
  <c r="P52" i="283"/>
  <c r="N52" i="283"/>
  <c r="E52" i="283"/>
  <c r="C52" i="283"/>
  <c r="T51" i="283"/>
  <c r="I59" i="283" s="1"/>
  <c r="N51" i="283"/>
  <c r="P51" i="283" s="1"/>
  <c r="C51" i="283"/>
  <c r="E51" i="283" s="1"/>
  <c r="U4" i="283"/>
  <c r="E4" i="283"/>
  <c r="B2" i="283"/>
  <c r="AE1" i="283"/>
  <c r="E5" i="283" s="1"/>
  <c r="I5" i="283" s="1"/>
  <c r="M5" i="283" s="1"/>
  <c r="Q5" i="283" s="1"/>
  <c r="U5" i="283" s="1"/>
  <c r="Y5" i="283" s="1"/>
  <c r="AC5" i="283" s="1"/>
  <c r="AC70" i="282"/>
  <c r="Y70" i="282"/>
  <c r="U70" i="282"/>
  <c r="Q70" i="282"/>
  <c r="M70" i="282"/>
  <c r="I70" i="282"/>
  <c r="E70" i="282"/>
  <c r="P61" i="282" s="1"/>
  <c r="AC69" i="282"/>
  <c r="Y69" i="282"/>
  <c r="U69" i="282"/>
  <c r="Q69" i="282"/>
  <c r="M69" i="282"/>
  <c r="I69" i="282"/>
  <c r="P60" i="282" s="1"/>
  <c r="E69" i="282"/>
  <c r="AC68" i="282"/>
  <c r="Y68" i="282"/>
  <c r="U68" i="282"/>
  <c r="Q68" i="282"/>
  <c r="M68" i="282"/>
  <c r="I68" i="282"/>
  <c r="E68" i="282"/>
  <c r="P59" i="282" s="1"/>
  <c r="AC67" i="282"/>
  <c r="Y67" i="282"/>
  <c r="U67" i="282"/>
  <c r="Q67" i="282"/>
  <c r="M67" i="282" a="1"/>
  <c r="M67" i="282" s="1"/>
  <c r="I67" i="282" a="1"/>
  <c r="I67" i="282" s="1"/>
  <c r="E67" i="282" a="1"/>
  <c r="E67" i="282" s="1"/>
  <c r="P58" i="282" s="1"/>
  <c r="C66" i="282"/>
  <c r="AD58" i="282"/>
  <c r="P56" i="282"/>
  <c r="N56" i="282"/>
  <c r="N55" i="282"/>
  <c r="P55" i="282" s="1"/>
  <c r="E55" i="282"/>
  <c r="F59" i="282" s="1"/>
  <c r="C55" i="282"/>
  <c r="T54" i="282"/>
  <c r="P54" i="282"/>
  <c r="N54" i="282"/>
  <c r="E54" i="282"/>
  <c r="C54" i="282"/>
  <c r="AB53" i="282"/>
  <c r="AA53" i="282"/>
  <c r="Z53" i="282"/>
  <c r="Y53" i="282"/>
  <c r="T53" i="282"/>
  <c r="N53" i="282"/>
  <c r="P53" i="282" s="1"/>
  <c r="E53" i="282"/>
  <c r="C53" i="282"/>
  <c r="T52" i="282"/>
  <c r="I59" i="282" s="1"/>
  <c r="N52" i="282"/>
  <c r="P52" i="282" s="1"/>
  <c r="C52" i="282"/>
  <c r="E52" i="282" s="1"/>
  <c r="T51" i="282"/>
  <c r="P51" i="282"/>
  <c r="N51" i="282"/>
  <c r="E51" i="282"/>
  <c r="E56" i="282" s="1"/>
  <c r="C51" i="282"/>
  <c r="U4" i="282"/>
  <c r="E4" i="282"/>
  <c r="B2" i="282"/>
  <c r="AE1" i="282"/>
  <c r="C65" i="282" s="1"/>
  <c r="AC70" i="281"/>
  <c r="Y70" i="281"/>
  <c r="U70" i="281"/>
  <c r="Q70" i="281"/>
  <c r="M70" i="281"/>
  <c r="I70" i="281"/>
  <c r="E70" i="281"/>
  <c r="P61" i="281" s="1"/>
  <c r="AC69" i="281"/>
  <c r="Y69" i="281"/>
  <c r="U69" i="281"/>
  <c r="Q69" i="281"/>
  <c r="M69" i="281"/>
  <c r="P60" i="281" s="1"/>
  <c r="I69" i="281"/>
  <c r="E69" i="281"/>
  <c r="AC68" i="281"/>
  <c r="Y68" i="281"/>
  <c r="U68" i="281"/>
  <c r="Q68" i="281"/>
  <c r="M68" i="281"/>
  <c r="I68" i="281"/>
  <c r="E68" i="281"/>
  <c r="AC67" i="281"/>
  <c r="Y67" i="281"/>
  <c r="U67" i="281"/>
  <c r="Q67" i="281"/>
  <c r="M67" i="281"/>
  <c r="M67" i="281" a="1"/>
  <c r="I67" i="281"/>
  <c r="I67" i="281" a="1"/>
  <c r="E67" i="281"/>
  <c r="P58" i="281" s="1"/>
  <c r="E67" i="281" a="1"/>
  <c r="C66" i="281"/>
  <c r="P59" i="281"/>
  <c r="AD58" i="281"/>
  <c r="N56" i="281"/>
  <c r="P56" i="281" s="1"/>
  <c r="P55" i="281"/>
  <c r="N55" i="281"/>
  <c r="C55" i="281"/>
  <c r="E55" i="281" s="1"/>
  <c r="F59" i="281" s="1"/>
  <c r="T54" i="281"/>
  <c r="N54" i="281"/>
  <c r="P54" i="281" s="1"/>
  <c r="C54" i="281"/>
  <c r="E54" i="281" s="1"/>
  <c r="AA53" i="281"/>
  <c r="Z53" i="281"/>
  <c r="Y53" i="281"/>
  <c r="AB53" i="281" s="1"/>
  <c r="T53" i="281"/>
  <c r="P53" i="281"/>
  <c r="N53" i="281"/>
  <c r="C53" i="281"/>
  <c r="E53" i="281" s="1"/>
  <c r="T52" i="281"/>
  <c r="P52" i="281"/>
  <c r="N52" i="281"/>
  <c r="E52" i="281"/>
  <c r="C52" i="281"/>
  <c r="T51" i="281"/>
  <c r="I59" i="281" s="1"/>
  <c r="N51" i="281"/>
  <c r="P51" i="281" s="1"/>
  <c r="C51" i="281"/>
  <c r="E51" i="281" s="1"/>
  <c r="U4" i="281"/>
  <c r="E4" i="281"/>
  <c r="B2" i="281"/>
  <c r="AE1" i="281"/>
  <c r="E5" i="281" s="1"/>
  <c r="I5" i="281" s="1"/>
  <c r="M5" i="281" s="1"/>
  <c r="Q5" i="281" s="1"/>
  <c r="U5" i="281" s="1"/>
  <c r="Y5" i="281" s="1"/>
  <c r="AC5" i="281" s="1"/>
  <c r="AC70" i="280"/>
  <c r="Y70" i="280"/>
  <c r="U70" i="280"/>
  <c r="Q70" i="280"/>
  <c r="M70" i="280"/>
  <c r="P61" i="280" s="1"/>
  <c r="I70" i="280"/>
  <c r="E70" i="280"/>
  <c r="AC69" i="280"/>
  <c r="Y69" i="280"/>
  <c r="U69" i="280"/>
  <c r="Q69" i="280"/>
  <c r="M69" i="280"/>
  <c r="I69" i="280"/>
  <c r="E69" i="280"/>
  <c r="AC68" i="280"/>
  <c r="Y68" i="280"/>
  <c r="U68" i="280"/>
  <c r="Q68" i="280"/>
  <c r="M68" i="280"/>
  <c r="I68" i="280"/>
  <c r="E68" i="280"/>
  <c r="AC67" i="280"/>
  <c r="Y67" i="280"/>
  <c r="U67" i="280"/>
  <c r="Q67" i="280"/>
  <c r="M67" i="280" a="1"/>
  <c r="M67" i="280" s="1"/>
  <c r="I67" i="280" a="1"/>
  <c r="I67" i="280" s="1"/>
  <c r="E67" i="280" a="1"/>
  <c r="E67" i="280" s="1"/>
  <c r="C66" i="280"/>
  <c r="F59" i="280"/>
  <c r="K59" i="280" s="1"/>
  <c r="AD58" i="280"/>
  <c r="P58" i="280"/>
  <c r="P56" i="280"/>
  <c r="N56" i="280"/>
  <c r="N55" i="280"/>
  <c r="P55" i="280" s="1"/>
  <c r="E55" i="280"/>
  <c r="C55" i="280"/>
  <c r="T54" i="280"/>
  <c r="P54" i="280"/>
  <c r="N54" i="280"/>
  <c r="E54" i="280"/>
  <c r="C54" i="280"/>
  <c r="AA53" i="280"/>
  <c r="Z53" i="280"/>
  <c r="AB53" i="280" s="1"/>
  <c r="Y53" i="280"/>
  <c r="T53" i="280"/>
  <c r="N53" i="280"/>
  <c r="P53" i="280" s="1"/>
  <c r="E53" i="280"/>
  <c r="C53" i="280"/>
  <c r="T52" i="280"/>
  <c r="N52" i="280"/>
  <c r="P52" i="280" s="1"/>
  <c r="C52" i="280"/>
  <c r="E52" i="280" s="1"/>
  <c r="E56" i="280" s="1"/>
  <c r="T51" i="280"/>
  <c r="I59" i="280" s="1"/>
  <c r="P51" i="280"/>
  <c r="I58" i="280" s="1"/>
  <c r="N51" i="280"/>
  <c r="E51" i="280"/>
  <c r="C51" i="280"/>
  <c r="U4" i="280"/>
  <c r="E4" i="280"/>
  <c r="B2" i="280"/>
  <c r="AE1" i="280"/>
  <c r="C64" i="280" s="1"/>
  <c r="AC70" i="279"/>
  <c r="Y70" i="279"/>
  <c r="U70" i="279"/>
  <c r="Q70" i="279"/>
  <c r="M70" i="279"/>
  <c r="I70" i="279"/>
  <c r="P61" i="279" s="1"/>
  <c r="E70" i="279"/>
  <c r="AC69" i="279"/>
  <c r="Y69" i="279"/>
  <c r="U69" i="279"/>
  <c r="Q69" i="279"/>
  <c r="M69" i="279"/>
  <c r="I69" i="279"/>
  <c r="E69" i="279"/>
  <c r="AC68" i="279"/>
  <c r="Y68" i="279"/>
  <c r="U68" i="279"/>
  <c r="Q68" i="279"/>
  <c r="M68" i="279"/>
  <c r="I68" i="279"/>
  <c r="P59" i="279" s="1"/>
  <c r="E68" i="279"/>
  <c r="AC67" i="279"/>
  <c r="Y67" i="279"/>
  <c r="U67" i="279"/>
  <c r="Q67" i="279"/>
  <c r="M67" i="279"/>
  <c r="M67" i="279" a="1"/>
  <c r="I67" i="279"/>
  <c r="I67" i="279" a="1"/>
  <c r="E67" i="279"/>
  <c r="P58" i="279" s="1"/>
  <c r="E67" i="279" a="1"/>
  <c r="C66" i="279"/>
  <c r="P60" i="279"/>
  <c r="AD58" i="279"/>
  <c r="N56" i="279"/>
  <c r="P56" i="279" s="1"/>
  <c r="P55" i="279"/>
  <c r="N55" i="279"/>
  <c r="C55" i="279"/>
  <c r="E55" i="279" s="1"/>
  <c r="F59" i="279" s="1"/>
  <c r="T54" i="279"/>
  <c r="N54" i="279"/>
  <c r="P54" i="279" s="1"/>
  <c r="C54" i="279"/>
  <c r="E54" i="279" s="1"/>
  <c r="AA53" i="279"/>
  <c r="Z53" i="279"/>
  <c r="Y53" i="279"/>
  <c r="AB53" i="279" s="1"/>
  <c r="T53" i="279"/>
  <c r="P53" i="279"/>
  <c r="N53" i="279"/>
  <c r="C53" i="279"/>
  <c r="E53" i="279" s="1"/>
  <c r="T52" i="279"/>
  <c r="P52" i="279"/>
  <c r="N52" i="279"/>
  <c r="E52" i="279"/>
  <c r="C52" i="279"/>
  <c r="T51" i="279"/>
  <c r="I59" i="279" s="1"/>
  <c r="N51" i="279"/>
  <c r="P51" i="279" s="1"/>
  <c r="I58" i="279" s="1"/>
  <c r="C51" i="279"/>
  <c r="E51" i="279" s="1"/>
  <c r="E56" i="279" s="1"/>
  <c r="U4" i="279"/>
  <c r="E4" i="279"/>
  <c r="B2" i="279"/>
  <c r="AE1" i="279"/>
  <c r="E5" i="279" s="1"/>
  <c r="I5" i="279" s="1"/>
  <c r="M5" i="279" s="1"/>
  <c r="Q5" i="279" s="1"/>
  <c r="U5" i="279" s="1"/>
  <c r="Y5" i="279" s="1"/>
  <c r="AC5" i="279" s="1"/>
  <c r="AC70" i="278"/>
  <c r="Y70" i="278"/>
  <c r="U70" i="278"/>
  <c r="Q70" i="278"/>
  <c r="M70" i="278"/>
  <c r="I70" i="278"/>
  <c r="E70" i="278"/>
  <c r="P61" i="278" s="1"/>
  <c r="AC69" i="278"/>
  <c r="Y69" i="278"/>
  <c r="U69" i="278"/>
  <c r="Q69" i="278"/>
  <c r="M69" i="278"/>
  <c r="I69" i="278"/>
  <c r="E69" i="278"/>
  <c r="AC68" i="278"/>
  <c r="Y68" i="278"/>
  <c r="U68" i="278"/>
  <c r="Q68" i="278"/>
  <c r="M68" i="278"/>
  <c r="I68" i="278"/>
  <c r="E68" i="278"/>
  <c r="AC67" i="278"/>
  <c r="Y67" i="278"/>
  <c r="U67" i="278"/>
  <c r="Q67" i="278"/>
  <c r="M67" i="278" a="1"/>
  <c r="M67" i="278" s="1"/>
  <c r="I67" i="278" a="1"/>
  <c r="I67" i="278" s="1"/>
  <c r="E67" i="278" a="1"/>
  <c r="E67" i="278" s="1"/>
  <c r="C66" i="278"/>
  <c r="F59" i="278"/>
  <c r="K59" i="278" s="1"/>
  <c r="AD58" i="278"/>
  <c r="P58" i="278"/>
  <c r="P56" i="278"/>
  <c r="N56" i="278"/>
  <c r="N55" i="278"/>
  <c r="P55" i="278" s="1"/>
  <c r="E55" i="278"/>
  <c r="C55" i="278"/>
  <c r="T54" i="278"/>
  <c r="P54" i="278"/>
  <c r="N54" i="278"/>
  <c r="E54" i="278"/>
  <c r="C54" i="278"/>
  <c r="AA53" i="278"/>
  <c r="Z53" i="278"/>
  <c r="AB53" i="278" s="1"/>
  <c r="Y53" i="278"/>
  <c r="T53" i="278"/>
  <c r="N53" i="278"/>
  <c r="P53" i="278" s="1"/>
  <c r="E53" i="278"/>
  <c r="C53" i="278"/>
  <c r="T52" i="278"/>
  <c r="I59" i="278" s="1"/>
  <c r="N52" i="278"/>
  <c r="P52" i="278" s="1"/>
  <c r="C52" i="278"/>
  <c r="E52" i="278" s="1"/>
  <c r="E56" i="278" s="1"/>
  <c r="T51" i="278"/>
  <c r="P51" i="278"/>
  <c r="I58" i="278" s="1"/>
  <c r="N51" i="278"/>
  <c r="E51" i="278"/>
  <c r="C51" i="278"/>
  <c r="U4" i="278"/>
  <c r="E4" i="278"/>
  <c r="B2" i="278"/>
  <c r="AE1" i="278"/>
  <c r="C64" i="278" s="1"/>
  <c r="AC70" i="277"/>
  <c r="Y70" i="277"/>
  <c r="U70" i="277"/>
  <c r="Q70" i="277"/>
  <c r="M70" i="277"/>
  <c r="I70" i="277"/>
  <c r="E70" i="277"/>
  <c r="AC69" i="277"/>
  <c r="Y69" i="277"/>
  <c r="U69" i="277"/>
  <c r="Q69" i="277"/>
  <c r="M69" i="277"/>
  <c r="I69" i="277"/>
  <c r="E69" i="277"/>
  <c r="P60" i="277" s="1"/>
  <c r="AC68" i="277"/>
  <c r="Y68" i="277"/>
  <c r="U68" i="277"/>
  <c r="Q68" i="277"/>
  <c r="M68" i="277"/>
  <c r="I68" i="277"/>
  <c r="E68" i="277"/>
  <c r="AC67" i="277"/>
  <c r="Y67" i="277"/>
  <c r="U67" i="277"/>
  <c r="Q67" i="277"/>
  <c r="M67" i="277"/>
  <c r="M67" i="277" a="1"/>
  <c r="I67" i="277"/>
  <c r="I67" i="277" a="1"/>
  <c r="E67" i="277"/>
  <c r="P58" i="277" s="1"/>
  <c r="E67" i="277" a="1"/>
  <c r="C66" i="277"/>
  <c r="P59" i="277"/>
  <c r="AD58" i="277"/>
  <c r="N56" i="277"/>
  <c r="P56" i="277" s="1"/>
  <c r="P55" i="277"/>
  <c r="N55" i="277"/>
  <c r="C55" i="277"/>
  <c r="E55" i="277" s="1"/>
  <c r="F59" i="277" s="1"/>
  <c r="T54" i="277"/>
  <c r="N54" i="277"/>
  <c r="P54" i="277" s="1"/>
  <c r="C54" i="277"/>
  <c r="E54" i="277" s="1"/>
  <c r="AA53" i="277"/>
  <c r="Z53" i="277"/>
  <c r="Y53" i="277"/>
  <c r="AB53" i="277" s="1"/>
  <c r="T53" i="277"/>
  <c r="P53" i="277"/>
  <c r="N53" i="277"/>
  <c r="C53" i="277"/>
  <c r="E53" i="277" s="1"/>
  <c r="T52" i="277"/>
  <c r="P52" i="277"/>
  <c r="N52" i="277"/>
  <c r="E52" i="277"/>
  <c r="C52" i="277"/>
  <c r="T51" i="277"/>
  <c r="I59" i="277" s="1"/>
  <c r="N51" i="277"/>
  <c r="P51" i="277" s="1"/>
  <c r="I58" i="277" s="1"/>
  <c r="C51" i="277"/>
  <c r="E51" i="277" s="1"/>
  <c r="U4" i="277"/>
  <c r="E4" i="277"/>
  <c r="B2" i="277"/>
  <c r="AE1" i="277"/>
  <c r="C65" i="277" s="1"/>
  <c r="AC70" i="276"/>
  <c r="Y70" i="276"/>
  <c r="U70" i="276"/>
  <c r="Q70" i="276"/>
  <c r="M70" i="276"/>
  <c r="I70" i="276"/>
  <c r="E70" i="276"/>
  <c r="AC69" i="276"/>
  <c r="Y69" i="276"/>
  <c r="U69" i="276"/>
  <c r="Q69" i="276"/>
  <c r="M69" i="276"/>
  <c r="I69" i="276"/>
  <c r="P60" i="276" s="1"/>
  <c r="E69" i="276"/>
  <c r="AC68" i="276"/>
  <c r="Y68" i="276"/>
  <c r="U68" i="276"/>
  <c r="Q68" i="276"/>
  <c r="M68" i="276"/>
  <c r="I68" i="276"/>
  <c r="E68" i="276"/>
  <c r="P59" i="276" s="1"/>
  <c r="AC67" i="276"/>
  <c r="Y67" i="276"/>
  <c r="U67" i="276"/>
  <c r="Q67" i="276"/>
  <c r="M67" i="276" a="1"/>
  <c r="M67" i="276" s="1"/>
  <c r="I67" i="276" a="1"/>
  <c r="I67" i="276" s="1"/>
  <c r="E67" i="276" a="1"/>
  <c r="E67" i="276" s="1"/>
  <c r="P58" i="276" s="1"/>
  <c r="C66" i="276"/>
  <c r="P61" i="276"/>
  <c r="AD58" i="276"/>
  <c r="P56" i="276"/>
  <c r="N56" i="276"/>
  <c r="N55" i="276"/>
  <c r="P55" i="276" s="1"/>
  <c r="E55" i="276"/>
  <c r="F59" i="276" s="1"/>
  <c r="C55" i="276"/>
  <c r="T54" i="276"/>
  <c r="P54" i="276"/>
  <c r="N54" i="276"/>
  <c r="E54" i="276"/>
  <c r="C54" i="276"/>
  <c r="AA53" i="276"/>
  <c r="Z53" i="276"/>
  <c r="AB53" i="276" s="1"/>
  <c r="Y53" i="276"/>
  <c r="T53" i="276"/>
  <c r="N53" i="276"/>
  <c r="P53" i="276" s="1"/>
  <c r="E53" i="276"/>
  <c r="C53" i="276"/>
  <c r="T52" i="276"/>
  <c r="N52" i="276"/>
  <c r="P52" i="276" s="1"/>
  <c r="C52" i="276"/>
  <c r="E52" i="276" s="1"/>
  <c r="T51" i="276"/>
  <c r="I59" i="276" s="1"/>
  <c r="P51" i="276"/>
  <c r="N51" i="276"/>
  <c r="E51" i="276"/>
  <c r="E56" i="276" s="1"/>
  <c r="C51" i="276"/>
  <c r="U4" i="276"/>
  <c r="E4" i="276"/>
  <c r="B2" i="276"/>
  <c r="AE1" i="276"/>
  <c r="C65" i="276" s="1"/>
  <c r="AC70" i="275"/>
  <c r="Y70" i="275"/>
  <c r="U70" i="275"/>
  <c r="Q70" i="275"/>
  <c r="M70" i="275"/>
  <c r="I70" i="275"/>
  <c r="P61" i="275" s="1"/>
  <c r="E70" i="275"/>
  <c r="AC69" i="275"/>
  <c r="Y69" i="275"/>
  <c r="U69" i="275"/>
  <c r="Q69" i="275"/>
  <c r="M69" i="275"/>
  <c r="I69" i="275"/>
  <c r="E69" i="275"/>
  <c r="AC68" i="275"/>
  <c r="Y68" i="275"/>
  <c r="U68" i="275"/>
  <c r="Q68" i="275"/>
  <c r="P59" i="275" s="1"/>
  <c r="M68" i="275"/>
  <c r="I68" i="275"/>
  <c r="E68" i="275"/>
  <c r="AC67" i="275"/>
  <c r="Y67" i="275"/>
  <c r="U67" i="275"/>
  <c r="Q67" i="275"/>
  <c r="M67" i="275"/>
  <c r="M67" i="275" a="1"/>
  <c r="I67" i="275"/>
  <c r="I67" i="275" a="1"/>
  <c r="E67" i="275"/>
  <c r="P58" i="275" s="1"/>
  <c r="E67" i="275" a="1"/>
  <c r="C66" i="275"/>
  <c r="P60" i="275"/>
  <c r="AD58" i="275"/>
  <c r="N56" i="275"/>
  <c r="P56" i="275" s="1"/>
  <c r="P55" i="275"/>
  <c r="N55" i="275"/>
  <c r="C55" i="275"/>
  <c r="E55" i="275" s="1"/>
  <c r="F59" i="275" s="1"/>
  <c r="T54" i="275"/>
  <c r="N54" i="275"/>
  <c r="P54" i="275" s="1"/>
  <c r="C54" i="275"/>
  <c r="E54" i="275" s="1"/>
  <c r="AA53" i="275"/>
  <c r="Z53" i="275"/>
  <c r="Y53" i="275"/>
  <c r="AB53" i="275" s="1"/>
  <c r="T53" i="275"/>
  <c r="P53" i="275"/>
  <c r="N53" i="275"/>
  <c r="C53" i="275"/>
  <c r="E53" i="275" s="1"/>
  <c r="T52" i="275"/>
  <c r="P52" i="275"/>
  <c r="N52" i="275"/>
  <c r="E52" i="275"/>
  <c r="C52" i="275"/>
  <c r="T51" i="275"/>
  <c r="I59" i="275" s="1"/>
  <c r="N51" i="275"/>
  <c r="P51" i="275" s="1"/>
  <c r="I58" i="275" s="1"/>
  <c r="C51" i="275"/>
  <c r="E51" i="275" s="1"/>
  <c r="U4" i="275"/>
  <c r="E4" i="275"/>
  <c r="B2" i="275"/>
  <c r="AE1" i="275"/>
  <c r="E5" i="275" s="1"/>
  <c r="I5" i="275" s="1"/>
  <c r="M5" i="275" s="1"/>
  <c r="Q5" i="275" s="1"/>
  <c r="U5" i="275" s="1"/>
  <c r="Y5" i="275" s="1"/>
  <c r="AC5" i="275" s="1"/>
  <c r="AC70" i="274"/>
  <c r="Y70" i="274"/>
  <c r="U70" i="274"/>
  <c r="Q70" i="274"/>
  <c r="M70" i="274"/>
  <c r="I70" i="274"/>
  <c r="E70" i="274"/>
  <c r="P61" i="274" s="1"/>
  <c r="AC69" i="274"/>
  <c r="Y69" i="274"/>
  <c r="U69" i="274"/>
  <c r="Q69" i="274"/>
  <c r="M69" i="274"/>
  <c r="I69" i="274"/>
  <c r="P60" i="274" s="1"/>
  <c r="E69" i="274"/>
  <c r="AC68" i="274"/>
  <c r="Y68" i="274"/>
  <c r="U68" i="274"/>
  <c r="Q68" i="274"/>
  <c r="M68" i="274"/>
  <c r="I68" i="274"/>
  <c r="E68" i="274"/>
  <c r="P59" i="274" s="1"/>
  <c r="AC67" i="274"/>
  <c r="Y67" i="274"/>
  <c r="U67" i="274"/>
  <c r="Q67" i="274"/>
  <c r="M67" i="274" a="1"/>
  <c r="M67" i="274" s="1"/>
  <c r="I67" i="274" a="1"/>
  <c r="I67" i="274" s="1"/>
  <c r="E67" i="274" a="1"/>
  <c r="E67" i="274" s="1"/>
  <c r="P58" i="274" s="1"/>
  <c r="C66" i="274"/>
  <c r="AD58" i="274"/>
  <c r="P56" i="274"/>
  <c r="N56" i="274"/>
  <c r="N55" i="274"/>
  <c r="P55" i="274" s="1"/>
  <c r="E55" i="274"/>
  <c r="F59" i="274" s="1"/>
  <c r="C55" i="274"/>
  <c r="T54" i="274"/>
  <c r="P54" i="274"/>
  <c r="N54" i="274"/>
  <c r="E54" i="274"/>
  <c r="C54" i="274"/>
  <c r="AB53" i="274"/>
  <c r="AA53" i="274"/>
  <c r="Z53" i="274"/>
  <c r="Y53" i="274"/>
  <c r="T53" i="274"/>
  <c r="N53" i="274"/>
  <c r="P53" i="274" s="1"/>
  <c r="E53" i="274"/>
  <c r="C53" i="274"/>
  <c r="T52" i="274"/>
  <c r="N52" i="274"/>
  <c r="P52" i="274" s="1"/>
  <c r="C52" i="274"/>
  <c r="E52" i="274" s="1"/>
  <c r="T51" i="274"/>
  <c r="I59" i="274" s="1"/>
  <c r="P51" i="274"/>
  <c r="N51" i="274"/>
  <c r="E51" i="274"/>
  <c r="E56" i="274" s="1"/>
  <c r="C51" i="274"/>
  <c r="U4" i="274"/>
  <c r="E4" i="274"/>
  <c r="B2" i="274"/>
  <c r="AE1" i="274"/>
  <c r="E5" i="274" s="1"/>
  <c r="I5" i="274" s="1"/>
  <c r="M5" i="274" s="1"/>
  <c r="Q5" i="274" s="1"/>
  <c r="U5" i="274" s="1"/>
  <c r="Y5" i="274" s="1"/>
  <c r="AC5" i="274" s="1"/>
  <c r="AC70" i="273"/>
  <c r="Y70" i="273"/>
  <c r="U70" i="273"/>
  <c r="Q70" i="273"/>
  <c r="M70" i="273"/>
  <c r="I70" i="273"/>
  <c r="E70" i="273"/>
  <c r="P61" i="273" s="1"/>
  <c r="AC69" i="273"/>
  <c r="Y69" i="273"/>
  <c r="U69" i="273"/>
  <c r="Q69" i="273"/>
  <c r="M69" i="273"/>
  <c r="P60" i="273" s="1"/>
  <c r="I69" i="273"/>
  <c r="E69" i="273"/>
  <c r="AC68" i="273"/>
  <c r="Y68" i="273"/>
  <c r="U68" i="273"/>
  <c r="Q68" i="273"/>
  <c r="M68" i="273"/>
  <c r="I68" i="273"/>
  <c r="E68" i="273"/>
  <c r="AC67" i="273"/>
  <c r="Y67" i="273"/>
  <c r="U67" i="273"/>
  <c r="Q67" i="273"/>
  <c r="M67" i="273"/>
  <c r="M67" i="273" a="1"/>
  <c r="I67" i="273"/>
  <c r="I67" i="273" a="1"/>
  <c r="E67" i="273"/>
  <c r="P58" i="273" s="1"/>
  <c r="E67" i="273" a="1"/>
  <c r="C66" i="273"/>
  <c r="P59" i="273"/>
  <c r="AD58" i="273"/>
  <c r="N56" i="273"/>
  <c r="P56" i="273" s="1"/>
  <c r="P55" i="273"/>
  <c r="N55" i="273"/>
  <c r="C55" i="273"/>
  <c r="E55" i="273" s="1"/>
  <c r="F59" i="273" s="1"/>
  <c r="T54" i="273"/>
  <c r="N54" i="273"/>
  <c r="P54" i="273" s="1"/>
  <c r="C54" i="273"/>
  <c r="E54" i="273" s="1"/>
  <c r="AA53" i="273"/>
  <c r="Z53" i="273"/>
  <c r="Y53" i="273"/>
  <c r="AB53" i="273" s="1"/>
  <c r="T53" i="273"/>
  <c r="P53" i="273"/>
  <c r="N53" i="273"/>
  <c r="C53" i="273"/>
  <c r="E53" i="273" s="1"/>
  <c r="T52" i="273"/>
  <c r="P52" i="273"/>
  <c r="N52" i="273"/>
  <c r="E52" i="273"/>
  <c r="C52" i="273"/>
  <c r="T51" i="273"/>
  <c r="I59" i="273" s="1"/>
  <c r="N51" i="273"/>
  <c r="P51" i="273" s="1"/>
  <c r="I58" i="273" s="1"/>
  <c r="C51" i="273"/>
  <c r="E51" i="273" s="1"/>
  <c r="U4" i="273"/>
  <c r="E4" i="273"/>
  <c r="B2" i="273"/>
  <c r="AE1" i="273"/>
  <c r="C65" i="273" s="1"/>
  <c r="AC70" i="272"/>
  <c r="Y70" i="272"/>
  <c r="U70" i="272"/>
  <c r="Q70" i="272"/>
  <c r="M70" i="272"/>
  <c r="I70" i="272"/>
  <c r="E70" i="272"/>
  <c r="AC69" i="272"/>
  <c r="Y69" i="272"/>
  <c r="U69" i="272"/>
  <c r="Q69" i="272"/>
  <c r="M69" i="272"/>
  <c r="I69" i="272"/>
  <c r="P60" i="272" s="1"/>
  <c r="E69" i="272"/>
  <c r="AC68" i="272"/>
  <c r="Y68" i="272"/>
  <c r="U68" i="272"/>
  <c r="Q68" i="272"/>
  <c r="M68" i="272"/>
  <c r="I68" i="272"/>
  <c r="E68" i="272"/>
  <c r="P59" i="272" s="1"/>
  <c r="AC67" i="272"/>
  <c r="Y67" i="272"/>
  <c r="U67" i="272"/>
  <c r="Q67" i="272"/>
  <c r="M67" i="272" a="1"/>
  <c r="M67" i="272" s="1"/>
  <c r="I67" i="272" a="1"/>
  <c r="I67" i="272" s="1"/>
  <c r="E67" i="272" a="1"/>
  <c r="E67" i="272" s="1"/>
  <c r="P58" i="272" s="1"/>
  <c r="C66" i="272"/>
  <c r="P61" i="272"/>
  <c r="AD58" i="272"/>
  <c r="P56" i="272"/>
  <c r="N56" i="272"/>
  <c r="N55" i="272"/>
  <c r="P55" i="272" s="1"/>
  <c r="E55" i="272"/>
  <c r="F59" i="272" s="1"/>
  <c r="C55" i="272"/>
  <c r="T54" i="272"/>
  <c r="P54" i="272"/>
  <c r="N54" i="272"/>
  <c r="E54" i="272"/>
  <c r="C54" i="272"/>
  <c r="AA53" i="272"/>
  <c r="Z53" i="272"/>
  <c r="AB53" i="272" s="1"/>
  <c r="Y53" i="272"/>
  <c r="T53" i="272"/>
  <c r="N53" i="272"/>
  <c r="P53" i="272" s="1"/>
  <c r="E53" i="272"/>
  <c r="C53" i="272"/>
  <c r="T52" i="272"/>
  <c r="N52" i="272"/>
  <c r="P52" i="272" s="1"/>
  <c r="C52" i="272"/>
  <c r="E52" i="272" s="1"/>
  <c r="T51" i="272"/>
  <c r="I59" i="272" s="1"/>
  <c r="P51" i="272"/>
  <c r="N51" i="272"/>
  <c r="E51" i="272"/>
  <c r="E56" i="272" s="1"/>
  <c r="C51" i="272"/>
  <c r="U4" i="272"/>
  <c r="E4" i="272"/>
  <c r="B2" i="272"/>
  <c r="AE1" i="272"/>
  <c r="C65" i="272" s="1"/>
  <c r="AC70" i="271"/>
  <c r="Y70" i="271"/>
  <c r="U70" i="271"/>
  <c r="Q70" i="271"/>
  <c r="M70" i="271"/>
  <c r="I70" i="271"/>
  <c r="P61" i="271" s="1"/>
  <c r="E70" i="271"/>
  <c r="AC69" i="271"/>
  <c r="Y69" i="271"/>
  <c r="U69" i="271"/>
  <c r="Q69" i="271"/>
  <c r="M69" i="271"/>
  <c r="I69" i="271"/>
  <c r="E69" i="271"/>
  <c r="AC68" i="271"/>
  <c r="Y68" i="271"/>
  <c r="U68" i="271"/>
  <c r="Q68" i="271"/>
  <c r="P59" i="271" s="1"/>
  <c r="M68" i="271"/>
  <c r="I68" i="271"/>
  <c r="E68" i="271"/>
  <c r="AC67" i="271"/>
  <c r="Y67" i="271"/>
  <c r="U67" i="271"/>
  <c r="Q67" i="271"/>
  <c r="M67" i="271"/>
  <c r="M67" i="271" a="1"/>
  <c r="I67" i="271"/>
  <c r="I67" i="271" a="1"/>
  <c r="E67" i="271"/>
  <c r="P58" i="271" s="1"/>
  <c r="E67" i="271" a="1"/>
  <c r="C66" i="271"/>
  <c r="P60" i="271"/>
  <c r="AD58" i="271"/>
  <c r="N56" i="271"/>
  <c r="P56" i="271" s="1"/>
  <c r="P55" i="271"/>
  <c r="N55" i="271"/>
  <c r="C55" i="271"/>
  <c r="E55" i="271" s="1"/>
  <c r="F59" i="271" s="1"/>
  <c r="T54" i="271"/>
  <c r="N54" i="271"/>
  <c r="P54" i="271" s="1"/>
  <c r="C54" i="271"/>
  <c r="E54" i="271" s="1"/>
  <c r="AA53" i="271"/>
  <c r="Z53" i="271"/>
  <c r="Y53" i="271"/>
  <c r="AB53" i="271" s="1"/>
  <c r="T53" i="271"/>
  <c r="P53" i="271"/>
  <c r="N53" i="271"/>
  <c r="C53" i="271"/>
  <c r="E53" i="271" s="1"/>
  <c r="T52" i="271"/>
  <c r="P52" i="271"/>
  <c r="N52" i="271"/>
  <c r="E52" i="271"/>
  <c r="C52" i="271"/>
  <c r="T51" i="271"/>
  <c r="I59" i="271" s="1"/>
  <c r="N51" i="271"/>
  <c r="P51" i="271" s="1"/>
  <c r="I58" i="271" s="1"/>
  <c r="C51" i="271"/>
  <c r="E51" i="271" s="1"/>
  <c r="U4" i="271"/>
  <c r="E4" i="271"/>
  <c r="B2" i="271"/>
  <c r="AE1" i="271"/>
  <c r="E5" i="271" s="1"/>
  <c r="I5" i="271" s="1"/>
  <c r="M5" i="271" s="1"/>
  <c r="Q5" i="271" s="1"/>
  <c r="U5" i="271" s="1"/>
  <c r="Y5" i="271" s="1"/>
  <c r="AC5" i="271" s="1"/>
  <c r="AC70" i="270"/>
  <c r="Y70" i="270"/>
  <c r="U70" i="270"/>
  <c r="Q70" i="270"/>
  <c r="M70" i="270"/>
  <c r="I70" i="270"/>
  <c r="E70" i="270"/>
  <c r="P61" i="270" s="1"/>
  <c r="AC69" i="270"/>
  <c r="Y69" i="270"/>
  <c r="U69" i="270"/>
  <c r="Q69" i="270"/>
  <c r="M69" i="270"/>
  <c r="I69" i="270"/>
  <c r="P60" i="270" s="1"/>
  <c r="E69" i="270"/>
  <c r="AC68" i="270"/>
  <c r="Y68" i="270"/>
  <c r="U68" i="270"/>
  <c r="Q68" i="270"/>
  <c r="M68" i="270"/>
  <c r="I68" i="270"/>
  <c r="E68" i="270"/>
  <c r="P59" i="270" s="1"/>
  <c r="AC67" i="270"/>
  <c r="Y67" i="270"/>
  <c r="U67" i="270"/>
  <c r="Q67" i="270"/>
  <c r="M67" i="270" a="1"/>
  <c r="M67" i="270" s="1"/>
  <c r="I67" i="270" a="1"/>
  <c r="I67" i="270" s="1"/>
  <c r="E67" i="270" a="1"/>
  <c r="E67" i="270" s="1"/>
  <c r="C66" i="270"/>
  <c r="AD58" i="270"/>
  <c r="P58" i="270"/>
  <c r="P56" i="270"/>
  <c r="N56" i="270"/>
  <c r="N55" i="270"/>
  <c r="P55" i="270" s="1"/>
  <c r="E55" i="270"/>
  <c r="F59" i="270" s="1"/>
  <c r="K59" i="270" s="1"/>
  <c r="C55" i="270"/>
  <c r="T54" i="270"/>
  <c r="P54" i="270"/>
  <c r="N54" i="270"/>
  <c r="E54" i="270"/>
  <c r="C54" i="270"/>
  <c r="AA53" i="270"/>
  <c r="Z53" i="270"/>
  <c r="AB53" i="270" s="1"/>
  <c r="Y53" i="270"/>
  <c r="T53" i="270"/>
  <c r="N53" i="270"/>
  <c r="P53" i="270" s="1"/>
  <c r="E53" i="270"/>
  <c r="C53" i="270"/>
  <c r="T52" i="270"/>
  <c r="N52" i="270"/>
  <c r="P52" i="270" s="1"/>
  <c r="C52" i="270"/>
  <c r="E52" i="270" s="1"/>
  <c r="E56" i="270" s="1"/>
  <c r="T51" i="270"/>
  <c r="I59" i="270" s="1"/>
  <c r="P51" i="270"/>
  <c r="I58" i="270" s="1"/>
  <c r="N51" i="270"/>
  <c r="E51" i="270"/>
  <c r="C51" i="270"/>
  <c r="U4" i="270"/>
  <c r="E4" i="270"/>
  <c r="B2" i="270"/>
  <c r="AE1" i="270"/>
  <c r="C64" i="270" s="1"/>
  <c r="AC70" i="269"/>
  <c r="Y70" i="269"/>
  <c r="U70" i="269"/>
  <c r="Q70" i="269"/>
  <c r="M70" i="269"/>
  <c r="I70" i="269"/>
  <c r="E70" i="269"/>
  <c r="AC69" i="269"/>
  <c r="Y69" i="269"/>
  <c r="U69" i="269"/>
  <c r="Q69" i="269"/>
  <c r="M69" i="269"/>
  <c r="I69" i="269"/>
  <c r="E69" i="269"/>
  <c r="P60" i="269" s="1"/>
  <c r="AC68" i="269"/>
  <c r="Y68" i="269"/>
  <c r="U68" i="269"/>
  <c r="Q68" i="269"/>
  <c r="M68" i="269"/>
  <c r="I68" i="269"/>
  <c r="E68" i="269"/>
  <c r="AC67" i="269"/>
  <c r="Y67" i="269"/>
  <c r="U67" i="269"/>
  <c r="Q67" i="269"/>
  <c r="M67" i="269"/>
  <c r="M67" i="269" a="1"/>
  <c r="I67" i="269"/>
  <c r="I67" i="269" a="1"/>
  <c r="E67" i="269"/>
  <c r="E67" i="269" a="1"/>
  <c r="C66" i="269"/>
  <c r="P59" i="269"/>
  <c r="AD58" i="269"/>
  <c r="N56" i="269"/>
  <c r="P56" i="269" s="1"/>
  <c r="P55" i="269"/>
  <c r="N55" i="269"/>
  <c r="C55" i="269"/>
  <c r="E55" i="269" s="1"/>
  <c r="F59" i="269" s="1"/>
  <c r="T54" i="269"/>
  <c r="N54" i="269"/>
  <c r="P54" i="269" s="1"/>
  <c r="C54" i="269"/>
  <c r="E54" i="269" s="1"/>
  <c r="AA53" i="269"/>
  <c r="Z53" i="269"/>
  <c r="Y53" i="269"/>
  <c r="AB53" i="269" s="1"/>
  <c r="T53" i="269"/>
  <c r="P53" i="269"/>
  <c r="N53" i="269"/>
  <c r="C53" i="269"/>
  <c r="E53" i="269" s="1"/>
  <c r="T52" i="269"/>
  <c r="P52" i="269"/>
  <c r="N52" i="269"/>
  <c r="E52" i="269"/>
  <c r="F58" i="269" s="1"/>
  <c r="C52" i="269"/>
  <c r="T51" i="269"/>
  <c r="I59" i="269" s="1"/>
  <c r="N51" i="269"/>
  <c r="P51" i="269" s="1"/>
  <c r="C51" i="269"/>
  <c r="E51" i="269" s="1"/>
  <c r="U4" i="269"/>
  <c r="E4" i="269"/>
  <c r="B2" i="269"/>
  <c r="AE1" i="269"/>
  <c r="C65" i="269" s="1"/>
  <c r="AC70" i="268"/>
  <c r="Y70" i="268"/>
  <c r="U70" i="268"/>
  <c r="Q70" i="268"/>
  <c r="M70" i="268"/>
  <c r="I70" i="268"/>
  <c r="E70" i="268"/>
  <c r="AC69" i="268"/>
  <c r="Y69" i="268"/>
  <c r="U69" i="268"/>
  <c r="Q69" i="268"/>
  <c r="M69" i="268"/>
  <c r="I69" i="268"/>
  <c r="E69" i="268"/>
  <c r="AC68" i="268"/>
  <c r="Y68" i="268"/>
  <c r="U68" i="268"/>
  <c r="Q68" i="268"/>
  <c r="M68" i="268"/>
  <c r="I68" i="268"/>
  <c r="E68" i="268"/>
  <c r="AC67" i="268"/>
  <c r="Y67" i="268"/>
  <c r="U67" i="268"/>
  <c r="Q67" i="268"/>
  <c r="M67" i="268" a="1"/>
  <c r="M67" i="268" s="1"/>
  <c r="I67" i="268" a="1"/>
  <c r="I67" i="268" s="1"/>
  <c r="E67" i="268" a="1"/>
  <c r="E67" i="268" s="1"/>
  <c r="C66" i="268"/>
  <c r="AD58" i="268"/>
  <c r="P56" i="268"/>
  <c r="N56" i="268"/>
  <c r="N55" i="268"/>
  <c r="P55" i="268" s="1"/>
  <c r="E55" i="268"/>
  <c r="F59" i="268" s="1"/>
  <c r="C55" i="268"/>
  <c r="T54" i="268"/>
  <c r="P54" i="268"/>
  <c r="N54" i="268"/>
  <c r="E54" i="268"/>
  <c r="C54" i="268"/>
  <c r="AA53" i="268"/>
  <c r="Z53" i="268"/>
  <c r="Y53" i="268"/>
  <c r="T53" i="268"/>
  <c r="N53" i="268"/>
  <c r="P53" i="268" s="1"/>
  <c r="E53" i="268"/>
  <c r="C53" i="268"/>
  <c r="T52" i="268"/>
  <c r="N52" i="268"/>
  <c r="P52" i="268" s="1"/>
  <c r="C52" i="268"/>
  <c r="E52" i="268" s="1"/>
  <c r="T51" i="268"/>
  <c r="P51" i="268"/>
  <c r="N51" i="268"/>
  <c r="E51" i="268"/>
  <c r="C51" i="268"/>
  <c r="U4" i="268"/>
  <c r="E4" i="268"/>
  <c r="B2" i="268"/>
  <c r="AE1" i="268"/>
  <c r="C64" i="268" s="1"/>
  <c r="AC70" i="267"/>
  <c r="Y70" i="267"/>
  <c r="U70" i="267"/>
  <c r="Q70" i="267"/>
  <c r="M70" i="267"/>
  <c r="I70" i="267"/>
  <c r="P61" i="267" s="1"/>
  <c r="E70" i="267"/>
  <c r="AC69" i="267"/>
  <c r="Y69" i="267"/>
  <c r="U69" i="267"/>
  <c r="Q69" i="267"/>
  <c r="M69" i="267"/>
  <c r="I69" i="267"/>
  <c r="E69" i="267"/>
  <c r="P60" i="267" s="1"/>
  <c r="AC68" i="267"/>
  <c r="Y68" i="267"/>
  <c r="U68" i="267"/>
  <c r="Q68" i="267"/>
  <c r="P59" i="267" s="1"/>
  <c r="M68" i="267"/>
  <c r="I68" i="267"/>
  <c r="E68" i="267"/>
  <c r="AC67" i="267"/>
  <c r="Y67" i="267"/>
  <c r="U67" i="267"/>
  <c r="Q67" i="267"/>
  <c r="M67" i="267"/>
  <c r="M67" i="267" a="1"/>
  <c r="I67" i="267"/>
  <c r="I67" i="267" a="1"/>
  <c r="E67" i="267"/>
  <c r="P58" i="267" s="1"/>
  <c r="E67" i="267" a="1"/>
  <c r="C66" i="267"/>
  <c r="AD58" i="267"/>
  <c r="F58" i="267"/>
  <c r="K58" i="267" s="1"/>
  <c r="N56" i="267"/>
  <c r="P56" i="267" s="1"/>
  <c r="P55" i="267"/>
  <c r="N55" i="267"/>
  <c r="C55" i="267"/>
  <c r="E55" i="267" s="1"/>
  <c r="F59" i="267" s="1"/>
  <c r="T54" i="267"/>
  <c r="I59" i="267" s="1"/>
  <c r="N54" i="267"/>
  <c r="P54" i="267" s="1"/>
  <c r="C54" i="267"/>
  <c r="E54" i="267" s="1"/>
  <c r="AA53" i="267"/>
  <c r="Z53" i="267"/>
  <c r="Y53" i="267"/>
  <c r="AB53" i="267" s="1"/>
  <c r="T53" i="267"/>
  <c r="P53" i="267"/>
  <c r="N53" i="267"/>
  <c r="C53" i="267"/>
  <c r="E53" i="267" s="1"/>
  <c r="T52" i="267"/>
  <c r="P52" i="267"/>
  <c r="N52" i="267"/>
  <c r="E52" i="267"/>
  <c r="C52" i="267"/>
  <c r="T51" i="267"/>
  <c r="N51" i="267"/>
  <c r="P51" i="267" s="1"/>
  <c r="I58" i="267" s="1"/>
  <c r="C51" i="267"/>
  <c r="E51" i="267" s="1"/>
  <c r="U4" i="267"/>
  <c r="E4" i="267"/>
  <c r="B2" i="267"/>
  <c r="AE1" i="267"/>
  <c r="E5" i="267" s="1"/>
  <c r="I5" i="267" s="1"/>
  <c r="M5" i="267" s="1"/>
  <c r="Q5" i="267" s="1"/>
  <c r="U5" i="267" s="1"/>
  <c r="Y5" i="267" s="1"/>
  <c r="AC5" i="267" s="1"/>
  <c r="AC70" i="266"/>
  <c r="Y70" i="266"/>
  <c r="U70" i="266"/>
  <c r="Q70" i="266"/>
  <c r="M70" i="266"/>
  <c r="I70" i="266"/>
  <c r="E70" i="266"/>
  <c r="P61" i="266" s="1"/>
  <c r="AC69" i="266"/>
  <c r="Y69" i="266"/>
  <c r="U69" i="266"/>
  <c r="Q69" i="266"/>
  <c r="M69" i="266"/>
  <c r="I69" i="266"/>
  <c r="E69" i="266"/>
  <c r="AC68" i="266"/>
  <c r="Y68" i="266"/>
  <c r="U68" i="266"/>
  <c r="Q68" i="266"/>
  <c r="M68" i="266"/>
  <c r="I68" i="266"/>
  <c r="E68" i="266"/>
  <c r="AC67" i="266"/>
  <c r="Y67" i="266"/>
  <c r="U67" i="266"/>
  <c r="Q67" i="266"/>
  <c r="M67" i="266" a="1"/>
  <c r="M67" i="266" s="1"/>
  <c r="I67" i="266" a="1"/>
  <c r="I67" i="266" s="1"/>
  <c r="E67" i="266" a="1"/>
  <c r="E67" i="266" s="1"/>
  <c r="C66" i="266"/>
  <c r="F59" i="266"/>
  <c r="K59" i="266" s="1"/>
  <c r="AD58" i="266"/>
  <c r="P58" i="266"/>
  <c r="P56" i="266"/>
  <c r="N56" i="266"/>
  <c r="N55" i="266"/>
  <c r="P55" i="266" s="1"/>
  <c r="E55" i="266"/>
  <c r="C55" i="266"/>
  <c r="T54" i="266"/>
  <c r="P54" i="266"/>
  <c r="N54" i="266"/>
  <c r="E54" i="266"/>
  <c r="C54" i="266"/>
  <c r="AA53" i="266"/>
  <c r="Z53" i="266"/>
  <c r="AB53" i="266" s="1"/>
  <c r="Y53" i="266"/>
  <c r="T53" i="266"/>
  <c r="N53" i="266"/>
  <c r="P53" i="266" s="1"/>
  <c r="E53" i="266"/>
  <c r="C53" i="266"/>
  <c r="T52" i="266"/>
  <c r="N52" i="266"/>
  <c r="P52" i="266" s="1"/>
  <c r="C52" i="266"/>
  <c r="E52" i="266" s="1"/>
  <c r="T51" i="266"/>
  <c r="I59" i="266" s="1"/>
  <c r="P51" i="266"/>
  <c r="I58" i="266" s="1"/>
  <c r="N51" i="266"/>
  <c r="E51" i="266"/>
  <c r="F58" i="266" s="1"/>
  <c r="C51" i="266"/>
  <c r="U4" i="266"/>
  <c r="E4" i="266"/>
  <c r="B2" i="266"/>
  <c r="AE1" i="266"/>
  <c r="C64" i="266" s="1"/>
  <c r="AC70" i="265"/>
  <c r="Y70" i="265"/>
  <c r="U70" i="265"/>
  <c r="Q70" i="265"/>
  <c r="M70" i="265"/>
  <c r="I70" i="265"/>
  <c r="E70" i="265"/>
  <c r="AC69" i="265"/>
  <c r="Y69" i="265"/>
  <c r="U69" i="265"/>
  <c r="Q69" i="265"/>
  <c r="M69" i="265"/>
  <c r="I69" i="265"/>
  <c r="E69" i="265"/>
  <c r="P60" i="265" s="1"/>
  <c r="AC68" i="265"/>
  <c r="Y68" i="265"/>
  <c r="U68" i="265"/>
  <c r="Q68" i="265"/>
  <c r="P59" i="265" s="1"/>
  <c r="M68" i="265"/>
  <c r="I68" i="265"/>
  <c r="E68" i="265"/>
  <c r="AC67" i="265"/>
  <c r="Y67" i="265"/>
  <c r="U67" i="265"/>
  <c r="Q67" i="265"/>
  <c r="M67" i="265"/>
  <c r="M67" i="265" a="1"/>
  <c r="I67" i="265"/>
  <c r="I67" i="265" a="1"/>
  <c r="E67" i="265"/>
  <c r="P58" i="265" s="1"/>
  <c r="E67" i="265" a="1"/>
  <c r="C66" i="265"/>
  <c r="AD58" i="265"/>
  <c r="F58" i="265"/>
  <c r="K58" i="265" s="1"/>
  <c r="N56" i="265"/>
  <c r="P56" i="265" s="1"/>
  <c r="P55" i="265"/>
  <c r="N55" i="265"/>
  <c r="C55" i="265"/>
  <c r="E55" i="265" s="1"/>
  <c r="F59" i="265" s="1"/>
  <c r="T54" i="265"/>
  <c r="N54" i="265"/>
  <c r="P54" i="265" s="1"/>
  <c r="C54" i="265"/>
  <c r="E54" i="265" s="1"/>
  <c r="AA53" i="265"/>
  <c r="Z53" i="265"/>
  <c r="Y53" i="265"/>
  <c r="AB53" i="265" s="1"/>
  <c r="T53" i="265"/>
  <c r="P53" i="265"/>
  <c r="N53" i="265"/>
  <c r="C53" i="265"/>
  <c r="E53" i="265" s="1"/>
  <c r="T52" i="265"/>
  <c r="P52" i="265"/>
  <c r="N52" i="265"/>
  <c r="E52" i="265"/>
  <c r="C52" i="265"/>
  <c r="T51" i="265"/>
  <c r="I59" i="265" s="1"/>
  <c r="N51" i="265"/>
  <c r="P51" i="265" s="1"/>
  <c r="I58" i="265" s="1"/>
  <c r="C51" i="265"/>
  <c r="E51" i="265" s="1"/>
  <c r="E56" i="265" s="1"/>
  <c r="U4" i="265"/>
  <c r="E4" i="265"/>
  <c r="B2" i="265"/>
  <c r="AE1" i="265"/>
  <c r="C65" i="265" s="1"/>
  <c r="AC70" i="264"/>
  <c r="Y70" i="264"/>
  <c r="U70" i="264"/>
  <c r="Q70" i="264"/>
  <c r="M70" i="264"/>
  <c r="I70" i="264"/>
  <c r="E70" i="264"/>
  <c r="AC69" i="264"/>
  <c r="Y69" i="264"/>
  <c r="U69" i="264"/>
  <c r="Q69" i="264"/>
  <c r="M69" i="264"/>
  <c r="I69" i="264"/>
  <c r="E69" i="264"/>
  <c r="AC68" i="264"/>
  <c r="Y68" i="264"/>
  <c r="U68" i="264"/>
  <c r="Q68" i="264"/>
  <c r="M68" i="264"/>
  <c r="I68" i="264"/>
  <c r="E68" i="264"/>
  <c r="AC67" i="264"/>
  <c r="Y67" i="264"/>
  <c r="U67" i="264"/>
  <c r="Q67" i="264"/>
  <c r="M67" i="264" a="1"/>
  <c r="M67" i="264" s="1"/>
  <c r="I67" i="264" a="1"/>
  <c r="I67" i="264" s="1"/>
  <c r="E67" i="264" a="1"/>
  <c r="E67" i="264" s="1"/>
  <c r="C66" i="264"/>
  <c r="P61" i="264"/>
  <c r="F59" i="264"/>
  <c r="K59" i="264" s="1"/>
  <c r="AD58" i="264"/>
  <c r="P58" i="264"/>
  <c r="P56" i="264"/>
  <c r="N56" i="264"/>
  <c r="N55" i="264"/>
  <c r="P55" i="264" s="1"/>
  <c r="E55" i="264"/>
  <c r="C55" i="264"/>
  <c r="T54" i="264"/>
  <c r="P54" i="264"/>
  <c r="N54" i="264"/>
  <c r="E54" i="264"/>
  <c r="C54" i="264"/>
  <c r="AA53" i="264"/>
  <c r="Z53" i="264"/>
  <c r="AB53" i="264" s="1"/>
  <c r="Y53" i="264"/>
  <c r="T53" i="264"/>
  <c r="P53" i="264"/>
  <c r="N53" i="264"/>
  <c r="E53" i="264"/>
  <c r="C53" i="264"/>
  <c r="T52" i="264"/>
  <c r="P52" i="264"/>
  <c r="N52" i="264"/>
  <c r="E52" i="264"/>
  <c r="C52" i="264"/>
  <c r="T51" i="264"/>
  <c r="I59" i="264" s="1"/>
  <c r="N51" i="264"/>
  <c r="P51" i="264" s="1"/>
  <c r="I58" i="264" s="1"/>
  <c r="C51" i="264"/>
  <c r="E51" i="264" s="1"/>
  <c r="U4" i="264"/>
  <c r="E4" i="264"/>
  <c r="B2" i="264"/>
  <c r="AE1" i="264"/>
  <c r="C64" i="264" s="1"/>
  <c r="AC70" i="263"/>
  <c r="Y70" i="263"/>
  <c r="U70" i="263"/>
  <c r="Q70" i="263"/>
  <c r="M70" i="263"/>
  <c r="I70" i="263"/>
  <c r="E70" i="263"/>
  <c r="AC69" i="263"/>
  <c r="Y69" i="263"/>
  <c r="U69" i="263"/>
  <c r="Q69" i="263"/>
  <c r="M69" i="263"/>
  <c r="I69" i="263"/>
  <c r="P60" i="263" s="1"/>
  <c r="E69" i="263"/>
  <c r="AC68" i="263"/>
  <c r="Y68" i="263"/>
  <c r="U68" i="263"/>
  <c r="Q68" i="263"/>
  <c r="M68" i="263"/>
  <c r="I68" i="263"/>
  <c r="E68" i="263"/>
  <c r="P59" i="263" s="1"/>
  <c r="AC67" i="263"/>
  <c r="Y67" i="263"/>
  <c r="U67" i="263"/>
  <c r="Q67" i="263"/>
  <c r="M67" i="263" a="1"/>
  <c r="M67" i="263" s="1"/>
  <c r="I67" i="263" a="1"/>
  <c r="I67" i="263" s="1"/>
  <c r="E67" i="263" a="1"/>
  <c r="E67" i="263" s="1"/>
  <c r="C66" i="263"/>
  <c r="P61" i="263"/>
  <c r="AD58" i="263"/>
  <c r="P56" i="263"/>
  <c r="N56" i="263"/>
  <c r="N55" i="263"/>
  <c r="P55" i="263" s="1"/>
  <c r="E55" i="263"/>
  <c r="F59" i="263" s="1"/>
  <c r="K59" i="263" s="1"/>
  <c r="C55" i="263"/>
  <c r="T54" i="263"/>
  <c r="P54" i="263"/>
  <c r="N54" i="263"/>
  <c r="E54" i="263"/>
  <c r="C54" i="263"/>
  <c r="AB53" i="263"/>
  <c r="AA53" i="263"/>
  <c r="Z53" i="263"/>
  <c r="Y53" i="263"/>
  <c r="T53" i="263"/>
  <c r="N53" i="263"/>
  <c r="P53" i="263" s="1"/>
  <c r="E53" i="263"/>
  <c r="C53" i="263"/>
  <c r="T52" i="263"/>
  <c r="I59" i="263" s="1"/>
  <c r="N52" i="263"/>
  <c r="P52" i="263" s="1"/>
  <c r="C52" i="263"/>
  <c r="E52" i="263" s="1"/>
  <c r="T51" i="263"/>
  <c r="P51" i="263"/>
  <c r="N51" i="263"/>
  <c r="E51" i="263"/>
  <c r="E56" i="263" s="1"/>
  <c r="C51" i="263"/>
  <c r="U4" i="263"/>
  <c r="E4" i="263"/>
  <c r="B2" i="263"/>
  <c r="AE1" i="263"/>
  <c r="C65" i="263" s="1"/>
  <c r="AC70" i="262"/>
  <c r="Y70" i="262"/>
  <c r="U70" i="262"/>
  <c r="Q70" i="262"/>
  <c r="M70" i="262"/>
  <c r="I70" i="262"/>
  <c r="E70" i="262"/>
  <c r="P61" i="262" s="1"/>
  <c r="AC69" i="262"/>
  <c r="Y69" i="262"/>
  <c r="U69" i="262"/>
  <c r="Q69" i="262"/>
  <c r="M69" i="262"/>
  <c r="P60" i="262" s="1"/>
  <c r="I69" i="262"/>
  <c r="E69" i="262"/>
  <c r="AC68" i="262"/>
  <c r="Y68" i="262"/>
  <c r="U68" i="262"/>
  <c r="Q68" i="262"/>
  <c r="M68" i="262"/>
  <c r="I68" i="262"/>
  <c r="E68" i="262"/>
  <c r="AC67" i="262"/>
  <c r="Y67" i="262"/>
  <c r="U67" i="262"/>
  <c r="Q67" i="262"/>
  <c r="M67" i="262"/>
  <c r="M67" i="262" a="1"/>
  <c r="I67" i="262"/>
  <c r="I67" i="262" a="1"/>
  <c r="E67" i="262"/>
  <c r="P58" i="262" s="1"/>
  <c r="E67" i="262" a="1"/>
  <c r="C66" i="262"/>
  <c r="P59" i="262"/>
  <c r="AD58" i="262"/>
  <c r="N56" i="262"/>
  <c r="P56" i="262" s="1"/>
  <c r="P55" i="262"/>
  <c r="N55" i="262"/>
  <c r="C55" i="262"/>
  <c r="E55" i="262" s="1"/>
  <c r="F59" i="262" s="1"/>
  <c r="T54" i="262"/>
  <c r="N54" i="262"/>
  <c r="P54" i="262" s="1"/>
  <c r="C54" i="262"/>
  <c r="E54" i="262" s="1"/>
  <c r="AA53" i="262"/>
  <c r="Z53" i="262"/>
  <c r="Y53" i="262"/>
  <c r="AB53" i="262" s="1"/>
  <c r="T53" i="262"/>
  <c r="P53" i="262"/>
  <c r="N53" i="262"/>
  <c r="C53" i="262"/>
  <c r="E53" i="262" s="1"/>
  <c r="T52" i="262"/>
  <c r="P52" i="262"/>
  <c r="N52" i="262"/>
  <c r="E52" i="262"/>
  <c r="C52" i="262"/>
  <c r="T51" i="262"/>
  <c r="I59" i="262" s="1"/>
  <c r="N51" i="262"/>
  <c r="P51" i="262" s="1"/>
  <c r="I58" i="262" s="1"/>
  <c r="C51" i="262"/>
  <c r="E51" i="262" s="1"/>
  <c r="U4" i="262"/>
  <c r="E4" i="262"/>
  <c r="B2" i="262"/>
  <c r="AE1" i="262"/>
  <c r="E5" i="262" s="1"/>
  <c r="I5" i="262" s="1"/>
  <c r="M5" i="262" s="1"/>
  <c r="Q5" i="262" s="1"/>
  <c r="U5" i="262" s="1"/>
  <c r="Y5" i="262" s="1"/>
  <c r="AC5" i="262" s="1"/>
  <c r="AC70" i="261"/>
  <c r="Y70" i="261"/>
  <c r="U70" i="261"/>
  <c r="Q70" i="261"/>
  <c r="M70" i="261"/>
  <c r="I70" i="261"/>
  <c r="E70" i="261"/>
  <c r="AC69" i="261"/>
  <c r="Y69" i="261"/>
  <c r="U69" i="261"/>
  <c r="Q69" i="261"/>
  <c r="M69" i="261"/>
  <c r="I69" i="261"/>
  <c r="P60" i="261" s="1"/>
  <c r="E69" i="261"/>
  <c r="AC68" i="261"/>
  <c r="Y68" i="261"/>
  <c r="U68" i="261"/>
  <c r="Q68" i="261"/>
  <c r="M68" i="261"/>
  <c r="I68" i="261"/>
  <c r="E68" i="261"/>
  <c r="P59" i="261" s="1"/>
  <c r="AC67" i="261"/>
  <c r="Y67" i="261"/>
  <c r="U67" i="261"/>
  <c r="Q67" i="261"/>
  <c r="M67" i="261" a="1"/>
  <c r="M67" i="261" s="1"/>
  <c r="I67" i="261" a="1"/>
  <c r="I67" i="261" s="1"/>
  <c r="E67" i="261" a="1"/>
  <c r="E67" i="261" s="1"/>
  <c r="P58" i="261" s="1"/>
  <c r="C66" i="261"/>
  <c r="P61" i="261"/>
  <c r="AD58" i="261"/>
  <c r="P56" i="261"/>
  <c r="N56" i="261"/>
  <c r="N55" i="261"/>
  <c r="P55" i="261" s="1"/>
  <c r="E55" i="261"/>
  <c r="F59" i="261" s="1"/>
  <c r="C55" i="261"/>
  <c r="T54" i="261"/>
  <c r="P54" i="261"/>
  <c r="N54" i="261"/>
  <c r="E54" i="261"/>
  <c r="C54" i="261"/>
  <c r="AB53" i="261"/>
  <c r="AA53" i="261"/>
  <c r="Z53" i="261"/>
  <c r="Y53" i="261"/>
  <c r="T53" i="261"/>
  <c r="N53" i="261"/>
  <c r="P53" i="261" s="1"/>
  <c r="E53" i="261"/>
  <c r="C53" i="261"/>
  <c r="T52" i="261"/>
  <c r="N52" i="261"/>
  <c r="P52" i="261" s="1"/>
  <c r="C52" i="261"/>
  <c r="E52" i="261" s="1"/>
  <c r="T51" i="261"/>
  <c r="P51" i="261"/>
  <c r="I58" i="261" s="1"/>
  <c r="N51" i="261"/>
  <c r="E51" i="261"/>
  <c r="C51" i="261"/>
  <c r="U4" i="261"/>
  <c r="E4" i="261"/>
  <c r="B2" i="261"/>
  <c r="AE1" i="261"/>
  <c r="E5" i="261" s="1"/>
  <c r="I5" i="261" s="1"/>
  <c r="M5" i="261" s="1"/>
  <c r="Q5" i="261" s="1"/>
  <c r="U5" i="261" s="1"/>
  <c r="Y5" i="261" s="1"/>
  <c r="AC5" i="261" s="1"/>
  <c r="AC70" i="260"/>
  <c r="Y70" i="260"/>
  <c r="U70" i="260"/>
  <c r="Q70" i="260"/>
  <c r="M70" i="260"/>
  <c r="I70" i="260"/>
  <c r="P61" i="260" s="1"/>
  <c r="E70" i="260"/>
  <c r="AC69" i="260"/>
  <c r="Y69" i="260"/>
  <c r="U69" i="260"/>
  <c r="Q69" i="260"/>
  <c r="M69" i="260"/>
  <c r="I69" i="260"/>
  <c r="E69" i="260"/>
  <c r="P60" i="260" s="1"/>
  <c r="AC68" i="260"/>
  <c r="Y68" i="260"/>
  <c r="U68" i="260"/>
  <c r="Q68" i="260"/>
  <c r="P59" i="260" s="1"/>
  <c r="M68" i="260"/>
  <c r="I68" i="260"/>
  <c r="E68" i="260"/>
  <c r="AC67" i="260"/>
  <c r="Y67" i="260"/>
  <c r="U67" i="260"/>
  <c r="Q67" i="260"/>
  <c r="M67" i="260"/>
  <c r="M67" i="260" a="1"/>
  <c r="I67" i="260"/>
  <c r="I67" i="260" a="1"/>
  <c r="E67" i="260"/>
  <c r="P58" i="260" s="1"/>
  <c r="E67" i="260" a="1"/>
  <c r="C66" i="260"/>
  <c r="I59" i="260"/>
  <c r="AD58" i="260"/>
  <c r="N56" i="260"/>
  <c r="P56" i="260" s="1"/>
  <c r="P55" i="260"/>
  <c r="N55" i="260"/>
  <c r="C55" i="260"/>
  <c r="E55" i="260" s="1"/>
  <c r="F59" i="260" s="1"/>
  <c r="K59" i="260" s="1"/>
  <c r="T54" i="260"/>
  <c r="N54" i="260"/>
  <c r="P54" i="260" s="1"/>
  <c r="C54" i="260"/>
  <c r="E54" i="260" s="1"/>
  <c r="AA53" i="260"/>
  <c r="Z53" i="260"/>
  <c r="Y53" i="260"/>
  <c r="AB53" i="260" s="1"/>
  <c r="T53" i="260"/>
  <c r="P53" i="260"/>
  <c r="N53" i="260"/>
  <c r="C53" i="260"/>
  <c r="E53" i="260" s="1"/>
  <c r="T52" i="260"/>
  <c r="P52" i="260"/>
  <c r="N52" i="260"/>
  <c r="E52" i="260"/>
  <c r="C52" i="260"/>
  <c r="T51" i="260"/>
  <c r="N51" i="260"/>
  <c r="P51" i="260" s="1"/>
  <c r="I58" i="260" s="1"/>
  <c r="C51" i="260"/>
  <c r="E51" i="260" s="1"/>
  <c r="U4" i="260"/>
  <c r="E4" i="260"/>
  <c r="B2" i="260"/>
  <c r="AE1" i="260"/>
  <c r="E5" i="260" s="1"/>
  <c r="I5" i="260" s="1"/>
  <c r="M5" i="260" s="1"/>
  <c r="Q5" i="260" s="1"/>
  <c r="U5" i="260" s="1"/>
  <c r="Y5" i="260" s="1"/>
  <c r="AC5" i="260" s="1"/>
  <c r="AC70" i="259"/>
  <c r="Y70" i="259"/>
  <c r="U70" i="259"/>
  <c r="Q70" i="259"/>
  <c r="M70" i="259"/>
  <c r="I70" i="259"/>
  <c r="E70" i="259"/>
  <c r="P61" i="259" s="1"/>
  <c r="AC69" i="259"/>
  <c r="Y69" i="259"/>
  <c r="U69" i="259"/>
  <c r="Q69" i="259"/>
  <c r="M69" i="259"/>
  <c r="I69" i="259"/>
  <c r="E69" i="259"/>
  <c r="AC68" i="259"/>
  <c r="Y68" i="259"/>
  <c r="U68" i="259"/>
  <c r="Q68" i="259"/>
  <c r="M68" i="259"/>
  <c r="I68" i="259"/>
  <c r="E68" i="259"/>
  <c r="AC67" i="259"/>
  <c r="Y67" i="259"/>
  <c r="U67" i="259"/>
  <c r="Q67" i="259"/>
  <c r="M67" i="259" a="1"/>
  <c r="M67" i="259" s="1"/>
  <c r="I67" i="259" a="1"/>
  <c r="I67" i="259" s="1"/>
  <c r="E67" i="259" a="1"/>
  <c r="E67" i="259" s="1"/>
  <c r="C66" i="259"/>
  <c r="AD58" i="259"/>
  <c r="P56" i="259"/>
  <c r="N56" i="259"/>
  <c r="N55" i="259"/>
  <c r="P55" i="259" s="1"/>
  <c r="E55" i="259"/>
  <c r="F59" i="259" s="1"/>
  <c r="K59" i="259" s="1"/>
  <c r="C55" i="259"/>
  <c r="T54" i="259"/>
  <c r="P54" i="259"/>
  <c r="N54" i="259"/>
  <c r="E54" i="259"/>
  <c r="C54" i="259"/>
  <c r="AB53" i="259"/>
  <c r="AA53" i="259"/>
  <c r="Z53" i="259"/>
  <c r="Y53" i="259"/>
  <c r="T53" i="259"/>
  <c r="N53" i="259"/>
  <c r="P53" i="259" s="1"/>
  <c r="E53" i="259"/>
  <c r="C53" i="259"/>
  <c r="T52" i="259"/>
  <c r="I59" i="259" s="1"/>
  <c r="N52" i="259"/>
  <c r="P52" i="259" s="1"/>
  <c r="C52" i="259"/>
  <c r="E52" i="259" s="1"/>
  <c r="T51" i="259"/>
  <c r="P51" i="259"/>
  <c r="I58" i="259" s="1"/>
  <c r="N51" i="259"/>
  <c r="E51" i="259"/>
  <c r="F58" i="259" s="1"/>
  <c r="C51" i="259"/>
  <c r="U4" i="259"/>
  <c r="E4" i="259"/>
  <c r="B2" i="259"/>
  <c r="AE1" i="259"/>
  <c r="AC70" i="258"/>
  <c r="Y70" i="258"/>
  <c r="U70" i="258"/>
  <c r="Q70" i="258"/>
  <c r="M70" i="258"/>
  <c r="I70" i="258"/>
  <c r="E70" i="258"/>
  <c r="AC69" i="258"/>
  <c r="Y69" i="258"/>
  <c r="U69" i="258"/>
  <c r="Q69" i="258"/>
  <c r="M69" i="258"/>
  <c r="P60" i="258" s="1"/>
  <c r="I69" i="258"/>
  <c r="E69" i="258"/>
  <c r="AC68" i="258"/>
  <c r="Y68" i="258"/>
  <c r="U68" i="258"/>
  <c r="Q68" i="258"/>
  <c r="M68" i="258"/>
  <c r="I68" i="258"/>
  <c r="P59" i="258" s="1"/>
  <c r="E68" i="258"/>
  <c r="AC67" i="258"/>
  <c r="Y67" i="258"/>
  <c r="U67" i="258"/>
  <c r="Q67" i="258"/>
  <c r="M67" i="258"/>
  <c r="M67" i="258" a="1"/>
  <c r="I67" i="258"/>
  <c r="I67" i="258" a="1"/>
  <c r="E67" i="258"/>
  <c r="E67" i="258" a="1"/>
  <c r="C66" i="258"/>
  <c r="AD58" i="258"/>
  <c r="N56" i="258"/>
  <c r="P56" i="258" s="1"/>
  <c r="P55" i="258"/>
  <c r="N55" i="258"/>
  <c r="C55" i="258"/>
  <c r="E55" i="258" s="1"/>
  <c r="F59" i="258" s="1"/>
  <c r="T54" i="258"/>
  <c r="N54" i="258"/>
  <c r="P54" i="258" s="1"/>
  <c r="C54" i="258"/>
  <c r="E54" i="258" s="1"/>
  <c r="AA53" i="258"/>
  <c r="Z53" i="258"/>
  <c r="Y53" i="258"/>
  <c r="AB53" i="258" s="1"/>
  <c r="T53" i="258"/>
  <c r="P53" i="258"/>
  <c r="N53" i="258"/>
  <c r="C53" i="258"/>
  <c r="E53" i="258" s="1"/>
  <c r="T52" i="258"/>
  <c r="P52" i="258"/>
  <c r="N52" i="258"/>
  <c r="E52" i="258"/>
  <c r="C52" i="258"/>
  <c r="T51" i="258"/>
  <c r="I59" i="258" s="1"/>
  <c r="N51" i="258"/>
  <c r="P51" i="258" s="1"/>
  <c r="C51" i="258"/>
  <c r="E51" i="258" s="1"/>
  <c r="E56" i="258" s="1"/>
  <c r="U4" i="258"/>
  <c r="E4" i="258"/>
  <c r="B2" i="258"/>
  <c r="AE1" i="258"/>
  <c r="E5" i="258" s="1"/>
  <c r="I5" i="258" s="1"/>
  <c r="M5" i="258" s="1"/>
  <c r="Q5" i="258" s="1"/>
  <c r="U5" i="258" s="1"/>
  <c r="Y5" i="258" s="1"/>
  <c r="AC5" i="258" s="1"/>
  <c r="AC70" i="257"/>
  <c r="Y70" i="257"/>
  <c r="U70" i="257"/>
  <c r="Q70" i="257"/>
  <c r="M70" i="257"/>
  <c r="I70" i="257"/>
  <c r="E70" i="257"/>
  <c r="P61" i="257" s="1"/>
  <c r="AC69" i="257"/>
  <c r="Y69" i="257"/>
  <c r="U69" i="257"/>
  <c r="Q69" i="257"/>
  <c r="M69" i="257"/>
  <c r="I69" i="257"/>
  <c r="E69" i="257"/>
  <c r="AC68" i="257"/>
  <c r="Y68" i="257"/>
  <c r="U68" i="257"/>
  <c r="Q68" i="257"/>
  <c r="M68" i="257"/>
  <c r="I68" i="257"/>
  <c r="E68" i="257"/>
  <c r="AC67" i="257"/>
  <c r="Y67" i="257"/>
  <c r="U67" i="257"/>
  <c r="Q67" i="257"/>
  <c r="M67" i="257" a="1"/>
  <c r="M67" i="257" s="1"/>
  <c r="I67" i="257" a="1"/>
  <c r="I67" i="257" s="1"/>
  <c r="E67" i="257" a="1"/>
  <c r="E67" i="257" s="1"/>
  <c r="C66" i="257"/>
  <c r="AD58" i="257"/>
  <c r="P58" i="257"/>
  <c r="P56" i="257"/>
  <c r="N56" i="257"/>
  <c r="N55" i="257"/>
  <c r="P55" i="257" s="1"/>
  <c r="E55" i="257"/>
  <c r="F59" i="257" s="1"/>
  <c r="K59" i="257" s="1"/>
  <c r="C55" i="257"/>
  <c r="T54" i="257"/>
  <c r="P54" i="257"/>
  <c r="N54" i="257"/>
  <c r="E54" i="257"/>
  <c r="C54" i="257"/>
  <c r="AA53" i="257"/>
  <c r="Z53" i="257"/>
  <c r="AB53" i="257" s="1"/>
  <c r="Y53" i="257"/>
  <c r="T53" i="257"/>
  <c r="N53" i="257"/>
  <c r="P53" i="257" s="1"/>
  <c r="E53" i="257"/>
  <c r="C53" i="257"/>
  <c r="T52" i="257"/>
  <c r="N52" i="257"/>
  <c r="P52" i="257" s="1"/>
  <c r="C52" i="257"/>
  <c r="E52" i="257" s="1"/>
  <c r="E56" i="257" s="1"/>
  <c r="T51" i="257"/>
  <c r="I59" i="257" s="1"/>
  <c r="P51" i="257"/>
  <c r="I58" i="257" s="1"/>
  <c r="N51" i="257"/>
  <c r="E51" i="257"/>
  <c r="C51" i="257"/>
  <c r="U4" i="257"/>
  <c r="E4" i="257"/>
  <c r="B2" i="257"/>
  <c r="AE1" i="257"/>
  <c r="C64" i="257" s="1"/>
  <c r="AC70" i="256"/>
  <c r="Y70" i="256"/>
  <c r="U70" i="256"/>
  <c r="Q70" i="256"/>
  <c r="M70" i="256"/>
  <c r="I70" i="256"/>
  <c r="E70" i="256"/>
  <c r="AC69" i="256"/>
  <c r="Y69" i="256"/>
  <c r="U69" i="256"/>
  <c r="Q69" i="256"/>
  <c r="M69" i="256"/>
  <c r="I69" i="256"/>
  <c r="E69" i="256"/>
  <c r="AC68" i="256"/>
  <c r="Y68" i="256"/>
  <c r="U68" i="256"/>
  <c r="Q68" i="256"/>
  <c r="M68" i="256"/>
  <c r="I68" i="256"/>
  <c r="P59" i="256" s="1"/>
  <c r="E68" i="256"/>
  <c r="AC67" i="256"/>
  <c r="Y67" i="256"/>
  <c r="U67" i="256"/>
  <c r="Q67" i="256"/>
  <c r="M67" i="256"/>
  <c r="M67" i="256" a="1"/>
  <c r="I67" i="256"/>
  <c r="I67" i="256" a="1"/>
  <c r="E67" i="256"/>
  <c r="E67" i="256" a="1"/>
  <c r="C66" i="256"/>
  <c r="P60" i="256"/>
  <c r="AD58" i="256"/>
  <c r="N56" i="256"/>
  <c r="P56" i="256" s="1"/>
  <c r="P55" i="256"/>
  <c r="N55" i="256"/>
  <c r="C55" i="256"/>
  <c r="E55" i="256" s="1"/>
  <c r="F59" i="256" s="1"/>
  <c r="T54" i="256"/>
  <c r="N54" i="256"/>
  <c r="P54" i="256" s="1"/>
  <c r="C54" i="256"/>
  <c r="E54" i="256" s="1"/>
  <c r="AA53" i="256"/>
  <c r="Z53" i="256"/>
  <c r="Y53" i="256"/>
  <c r="AB53" i="256" s="1"/>
  <c r="T53" i="256"/>
  <c r="P53" i="256"/>
  <c r="N53" i="256"/>
  <c r="C53" i="256"/>
  <c r="E53" i="256" s="1"/>
  <c r="T52" i="256"/>
  <c r="P52" i="256"/>
  <c r="N52" i="256"/>
  <c r="E52" i="256"/>
  <c r="C52" i="256"/>
  <c r="T51" i="256"/>
  <c r="I59" i="256" s="1"/>
  <c r="N51" i="256"/>
  <c r="P51" i="256" s="1"/>
  <c r="I58" i="256" s="1"/>
  <c r="C51" i="256"/>
  <c r="E51" i="256" s="1"/>
  <c r="U4" i="256"/>
  <c r="E4" i="256"/>
  <c r="B2" i="256"/>
  <c r="AE1" i="256"/>
  <c r="E5" i="256" s="1"/>
  <c r="I5" i="256" s="1"/>
  <c r="M5" i="256" s="1"/>
  <c r="Q5" i="256" s="1"/>
  <c r="U5" i="256" s="1"/>
  <c r="Y5" i="256" s="1"/>
  <c r="AC5" i="256" s="1"/>
  <c r="AC70" i="255"/>
  <c r="Y70" i="255"/>
  <c r="U70" i="255"/>
  <c r="Q70" i="255"/>
  <c r="M70" i="255"/>
  <c r="I70" i="255"/>
  <c r="E70" i="255"/>
  <c r="AC69" i="255"/>
  <c r="Y69" i="255"/>
  <c r="U69" i="255"/>
  <c r="Q69" i="255"/>
  <c r="M69" i="255"/>
  <c r="I69" i="255"/>
  <c r="E69" i="255"/>
  <c r="AC68" i="255"/>
  <c r="Y68" i="255"/>
  <c r="U68" i="255"/>
  <c r="Q68" i="255"/>
  <c r="M68" i="255"/>
  <c r="I68" i="255"/>
  <c r="E68" i="255"/>
  <c r="AC67" i="255"/>
  <c r="Y67" i="255"/>
  <c r="U67" i="255"/>
  <c r="Q67" i="255"/>
  <c r="M67" i="255" a="1"/>
  <c r="M67" i="255" s="1"/>
  <c r="I67" i="255" a="1"/>
  <c r="I67" i="255" s="1"/>
  <c r="E67" i="255"/>
  <c r="E67" i="255" a="1"/>
  <c r="C66" i="255"/>
  <c r="P61" i="255"/>
  <c r="P60" i="255"/>
  <c r="AD58" i="255"/>
  <c r="P56" i="255"/>
  <c r="N56" i="255"/>
  <c r="P55" i="255"/>
  <c r="N55" i="255"/>
  <c r="E55" i="255"/>
  <c r="F59" i="255" s="1"/>
  <c r="C55" i="255"/>
  <c r="T54" i="255"/>
  <c r="P54" i="255"/>
  <c r="N54" i="255"/>
  <c r="E54" i="255"/>
  <c r="C54" i="255"/>
  <c r="AA53" i="255"/>
  <c r="Z53" i="255"/>
  <c r="AB53" i="255" s="1"/>
  <c r="Y53" i="255"/>
  <c r="T53" i="255"/>
  <c r="N53" i="255"/>
  <c r="P53" i="255" s="1"/>
  <c r="C53" i="255"/>
  <c r="E53" i="255" s="1"/>
  <c r="T52" i="255"/>
  <c r="I59" i="255" s="1"/>
  <c r="N52" i="255"/>
  <c r="P52" i="255" s="1"/>
  <c r="C52" i="255"/>
  <c r="E52" i="255" s="1"/>
  <c r="T51" i="255"/>
  <c r="P51" i="255"/>
  <c r="I58" i="255" s="1"/>
  <c r="N51" i="255"/>
  <c r="E51" i="255"/>
  <c r="E56" i="255" s="1"/>
  <c r="C51" i="255"/>
  <c r="U4" i="255"/>
  <c r="E4" i="255"/>
  <c r="B2" i="255"/>
  <c r="AE1" i="255"/>
  <c r="E5" i="255" s="1"/>
  <c r="I5" i="255" s="1"/>
  <c r="M5" i="255" s="1"/>
  <c r="Q5" i="255" s="1"/>
  <c r="U5" i="255" s="1"/>
  <c r="Y5" i="255" s="1"/>
  <c r="AC5" i="255" s="1"/>
  <c r="AC70" i="254"/>
  <c r="Y70" i="254"/>
  <c r="U70" i="254"/>
  <c r="Q70" i="254"/>
  <c r="M70" i="254"/>
  <c r="I70" i="254"/>
  <c r="E70" i="254"/>
  <c r="P61" i="254" s="1"/>
  <c r="AC69" i="254"/>
  <c r="Y69" i="254"/>
  <c r="U69" i="254"/>
  <c r="Q69" i="254"/>
  <c r="M69" i="254"/>
  <c r="I69" i="254"/>
  <c r="E69" i="254"/>
  <c r="AC68" i="254"/>
  <c r="Y68" i="254"/>
  <c r="U68" i="254"/>
  <c r="Q68" i="254"/>
  <c r="M68" i="254"/>
  <c r="P59" i="254" s="1"/>
  <c r="I68" i="254"/>
  <c r="E68" i="254"/>
  <c r="AC67" i="254"/>
  <c r="Y67" i="254"/>
  <c r="U67" i="254"/>
  <c r="Q67" i="254"/>
  <c r="M67" i="254" a="1"/>
  <c r="M67" i="254" s="1"/>
  <c r="I67" i="254"/>
  <c r="I67" i="254" a="1"/>
  <c r="E67" i="254" a="1"/>
  <c r="E67" i="254" s="1"/>
  <c r="C66" i="254"/>
  <c r="P60" i="254"/>
  <c r="I59" i="254"/>
  <c r="AD58" i="254"/>
  <c r="P56" i="254"/>
  <c r="N56" i="254"/>
  <c r="N55" i="254"/>
  <c r="P55" i="254" s="1"/>
  <c r="C55" i="254"/>
  <c r="E55" i="254" s="1"/>
  <c r="F59" i="254" s="1"/>
  <c r="K59" i="254" s="1"/>
  <c r="T54" i="254"/>
  <c r="N54" i="254"/>
  <c r="P54" i="254" s="1"/>
  <c r="E54" i="254"/>
  <c r="C54" i="254"/>
  <c r="AA53" i="254"/>
  <c r="Z53" i="254"/>
  <c r="Y53" i="254"/>
  <c r="AB53" i="254" s="1"/>
  <c r="T53" i="254"/>
  <c r="P53" i="254"/>
  <c r="N53" i="254"/>
  <c r="C53" i="254"/>
  <c r="E53" i="254" s="1"/>
  <c r="T52" i="254"/>
  <c r="P52" i="254"/>
  <c r="N52" i="254"/>
  <c r="E52" i="254"/>
  <c r="C52" i="254"/>
  <c r="T51" i="254"/>
  <c r="N51" i="254"/>
  <c r="P51" i="254" s="1"/>
  <c r="I58" i="254" s="1"/>
  <c r="E51" i="254"/>
  <c r="F58" i="254" s="1"/>
  <c r="C51" i="254"/>
  <c r="U4" i="254"/>
  <c r="E4" i="254"/>
  <c r="B2" i="254"/>
  <c r="AE1" i="254"/>
  <c r="C65" i="254" s="1"/>
  <c r="AC70" i="253"/>
  <c r="Y70" i="253"/>
  <c r="U70" i="253"/>
  <c r="Q70" i="253"/>
  <c r="M70" i="253"/>
  <c r="I70" i="253"/>
  <c r="E70" i="253"/>
  <c r="AC69" i="253"/>
  <c r="Y69" i="253"/>
  <c r="U69" i="253"/>
  <c r="Q69" i="253"/>
  <c r="M69" i="253"/>
  <c r="I69" i="253"/>
  <c r="E69" i="253"/>
  <c r="P60" i="253" s="1"/>
  <c r="AC68" i="253"/>
  <c r="Y68" i="253"/>
  <c r="U68" i="253"/>
  <c r="Q68" i="253"/>
  <c r="M68" i="253"/>
  <c r="I68" i="253"/>
  <c r="E68" i="253"/>
  <c r="AC67" i="253"/>
  <c r="Y67" i="253"/>
  <c r="U67" i="253"/>
  <c r="Q67" i="253"/>
  <c r="M67" i="253"/>
  <c r="M67" i="253" a="1"/>
  <c r="I67" i="253"/>
  <c r="I67" i="253" a="1"/>
  <c r="E67" i="253"/>
  <c r="E67" i="253" a="1"/>
  <c r="C66" i="253"/>
  <c r="AD58" i="253"/>
  <c r="N56" i="253"/>
  <c r="P56" i="253" s="1"/>
  <c r="P55" i="253"/>
  <c r="N55" i="253"/>
  <c r="C55" i="253"/>
  <c r="E55" i="253" s="1"/>
  <c r="F59" i="253" s="1"/>
  <c r="T54" i="253"/>
  <c r="N54" i="253"/>
  <c r="P54" i="253" s="1"/>
  <c r="C54" i="253"/>
  <c r="E54" i="253" s="1"/>
  <c r="AA53" i="253"/>
  <c r="Z53" i="253"/>
  <c r="Y53" i="253"/>
  <c r="T53" i="253"/>
  <c r="P53" i="253"/>
  <c r="N53" i="253"/>
  <c r="C53" i="253"/>
  <c r="E53" i="253" s="1"/>
  <c r="T52" i="253"/>
  <c r="P52" i="253"/>
  <c r="N52" i="253"/>
  <c r="E52" i="253"/>
  <c r="C52" i="253"/>
  <c r="T51" i="253"/>
  <c r="N51" i="253"/>
  <c r="P51" i="253" s="1"/>
  <c r="C51" i="253"/>
  <c r="E51" i="253" s="1"/>
  <c r="U4" i="253"/>
  <c r="E4" i="253"/>
  <c r="B2" i="253"/>
  <c r="AE1" i="253"/>
  <c r="E5" i="253" s="1"/>
  <c r="I5" i="253" s="1"/>
  <c r="M5" i="253" s="1"/>
  <c r="Q5" i="253" s="1"/>
  <c r="U5" i="253" s="1"/>
  <c r="Y5" i="253" s="1"/>
  <c r="AC5" i="253" s="1"/>
  <c r="C64" i="304" a="1"/>
  <c r="C64" i="305" a="1"/>
  <c r="I58" i="290" l="1"/>
  <c r="P58" i="268"/>
  <c r="P61" i="268"/>
  <c r="E56" i="290"/>
  <c r="P61" i="290"/>
  <c r="I59" i="290"/>
  <c r="K59" i="290" s="1"/>
  <c r="AB53" i="290"/>
  <c r="I59" i="268"/>
  <c r="K59" i="268" s="1"/>
  <c r="AB53" i="268"/>
  <c r="I58" i="268"/>
  <c r="I58" i="253"/>
  <c r="P58" i="253"/>
  <c r="P59" i="253"/>
  <c r="I59" i="253"/>
  <c r="K59" i="253" s="1"/>
  <c r="AB53" i="253"/>
  <c r="P61" i="253"/>
  <c r="C65" i="253"/>
  <c r="C65" i="279"/>
  <c r="C65" i="283"/>
  <c r="C65" i="286"/>
  <c r="C65" i="260"/>
  <c r="C64" i="289"/>
  <c r="C65" i="296"/>
  <c r="C64" i="273"/>
  <c r="C64" i="298"/>
  <c r="C64" i="256"/>
  <c r="C64" i="300"/>
  <c r="C64" i="253"/>
  <c r="C64" i="255"/>
  <c r="C65" i="256"/>
  <c r="C64" i="258"/>
  <c r="C64" i="262"/>
  <c r="C64" i="275"/>
  <c r="C64" i="285"/>
  <c r="C64" i="291"/>
  <c r="C64" i="267"/>
  <c r="C64" i="254"/>
  <c r="C64" i="260"/>
  <c r="C64" i="265"/>
  <c r="C64" i="269"/>
  <c r="C64" i="281"/>
  <c r="C64" i="271"/>
  <c r="C64" i="279"/>
  <c r="C64" i="283"/>
  <c r="C64" i="293"/>
  <c r="C64" i="301"/>
  <c r="C64" i="305"/>
  <c r="C64" i="304"/>
  <c r="K58" i="254"/>
  <c r="P58" i="254"/>
  <c r="P58" i="255"/>
  <c r="K59" i="255"/>
  <c r="E56" i="253"/>
  <c r="F58" i="253"/>
  <c r="K58" i="253" s="1"/>
  <c r="P59" i="255"/>
  <c r="E56" i="256"/>
  <c r="K59" i="256"/>
  <c r="E5" i="257"/>
  <c r="I5" i="257" s="1"/>
  <c r="M5" i="257" s="1"/>
  <c r="Q5" i="257" s="1"/>
  <c r="U5" i="257" s="1"/>
  <c r="Y5" i="257" s="1"/>
  <c r="AC5" i="257" s="1"/>
  <c r="P59" i="257"/>
  <c r="P60" i="257"/>
  <c r="C65" i="259"/>
  <c r="C64" i="259"/>
  <c r="E5" i="259"/>
  <c r="I5" i="259" s="1"/>
  <c r="M5" i="259" s="1"/>
  <c r="Q5" i="259" s="1"/>
  <c r="U5" i="259" s="1"/>
  <c r="Y5" i="259" s="1"/>
  <c r="AC5" i="259" s="1"/>
  <c r="F58" i="260"/>
  <c r="K58" i="260" s="1"/>
  <c r="E56" i="260"/>
  <c r="I59" i="261"/>
  <c r="E5" i="254"/>
  <c r="I5" i="254" s="1"/>
  <c r="M5" i="254" s="1"/>
  <c r="Q5" i="254" s="1"/>
  <c r="U5" i="254" s="1"/>
  <c r="Y5" i="254" s="1"/>
  <c r="AC5" i="254" s="1"/>
  <c r="E56" i="254"/>
  <c r="C65" i="255"/>
  <c r="F58" i="256"/>
  <c r="K58" i="256" s="1"/>
  <c r="F58" i="257"/>
  <c r="K58" i="257" s="1"/>
  <c r="K59" i="258"/>
  <c r="P61" i="258"/>
  <c r="P59" i="259"/>
  <c r="P60" i="259"/>
  <c r="E56" i="262"/>
  <c r="F58" i="262"/>
  <c r="K58" i="262" s="1"/>
  <c r="I58" i="263"/>
  <c r="P58" i="256"/>
  <c r="P61" i="256"/>
  <c r="I58" i="258"/>
  <c r="P58" i="258"/>
  <c r="E56" i="259"/>
  <c r="P58" i="259"/>
  <c r="K59" i="261"/>
  <c r="F58" i="255"/>
  <c r="K58" i="255" s="1"/>
  <c r="C65" i="257"/>
  <c r="F58" i="258"/>
  <c r="K58" i="258" s="1"/>
  <c r="K58" i="259"/>
  <c r="E56" i="261"/>
  <c r="K59" i="262"/>
  <c r="P58" i="263"/>
  <c r="F58" i="264"/>
  <c r="K58" i="264" s="1"/>
  <c r="E56" i="264"/>
  <c r="C65" i="258"/>
  <c r="C64" i="261"/>
  <c r="C65" i="262"/>
  <c r="F58" i="263"/>
  <c r="K58" i="263" s="1"/>
  <c r="E5" i="264"/>
  <c r="I5" i="264" s="1"/>
  <c r="M5" i="264" s="1"/>
  <c r="Q5" i="264" s="1"/>
  <c r="U5" i="264" s="1"/>
  <c r="Y5" i="264" s="1"/>
  <c r="AC5" i="264" s="1"/>
  <c r="C65" i="264"/>
  <c r="E5" i="266"/>
  <c r="I5" i="266" s="1"/>
  <c r="M5" i="266" s="1"/>
  <c r="Q5" i="266" s="1"/>
  <c r="U5" i="266" s="1"/>
  <c r="Y5" i="266" s="1"/>
  <c r="AC5" i="266" s="1"/>
  <c r="E56" i="266"/>
  <c r="P59" i="266"/>
  <c r="P60" i="266"/>
  <c r="E56" i="267"/>
  <c r="K59" i="267"/>
  <c r="F58" i="268"/>
  <c r="P58" i="269"/>
  <c r="F58" i="273"/>
  <c r="K58" i="273" s="1"/>
  <c r="E56" i="273"/>
  <c r="I58" i="274"/>
  <c r="K59" i="277"/>
  <c r="C65" i="261"/>
  <c r="E5" i="263"/>
  <c r="I5" i="263" s="1"/>
  <c r="M5" i="263" s="1"/>
  <c r="Q5" i="263" s="1"/>
  <c r="U5" i="263" s="1"/>
  <c r="Y5" i="263" s="1"/>
  <c r="AC5" i="263" s="1"/>
  <c r="P59" i="264"/>
  <c r="P60" i="264"/>
  <c r="K59" i="265"/>
  <c r="P61" i="265"/>
  <c r="K58" i="266"/>
  <c r="I58" i="269"/>
  <c r="K58" i="269" s="1"/>
  <c r="C65" i="270"/>
  <c r="K59" i="271"/>
  <c r="K59" i="272"/>
  <c r="E56" i="275"/>
  <c r="F58" i="275"/>
  <c r="K58" i="275" s="1"/>
  <c r="I58" i="276"/>
  <c r="F58" i="261"/>
  <c r="K58" i="261" s="1"/>
  <c r="C64" i="263"/>
  <c r="C65" i="268"/>
  <c r="E5" i="270"/>
  <c r="I5" i="270" s="1"/>
  <c r="M5" i="270" s="1"/>
  <c r="Q5" i="270" s="1"/>
  <c r="U5" i="270" s="1"/>
  <c r="Y5" i="270" s="1"/>
  <c r="AC5" i="270" s="1"/>
  <c r="K59" i="273"/>
  <c r="F58" i="277"/>
  <c r="K58" i="277" s="1"/>
  <c r="E56" i="277"/>
  <c r="C65" i="266"/>
  <c r="E5" i="268"/>
  <c r="I5" i="268" s="1"/>
  <c r="M5" i="268" s="1"/>
  <c r="Q5" i="268" s="1"/>
  <c r="U5" i="268" s="1"/>
  <c r="Y5" i="268" s="1"/>
  <c r="AC5" i="268" s="1"/>
  <c r="E56" i="268"/>
  <c r="P59" i="268"/>
  <c r="P60" i="268"/>
  <c r="E56" i="269"/>
  <c r="K59" i="269"/>
  <c r="P61" i="269"/>
  <c r="F58" i="270"/>
  <c r="K58" i="270" s="1"/>
  <c r="E56" i="271"/>
  <c r="F58" i="271"/>
  <c r="K58" i="271" s="1"/>
  <c r="I58" i="272"/>
  <c r="K59" i="274"/>
  <c r="K59" i="275"/>
  <c r="K59" i="276"/>
  <c r="E5" i="265"/>
  <c r="I5" i="265" s="1"/>
  <c r="M5" i="265" s="1"/>
  <c r="Q5" i="265" s="1"/>
  <c r="U5" i="265" s="1"/>
  <c r="Y5" i="265" s="1"/>
  <c r="AC5" i="265" s="1"/>
  <c r="C65" i="267"/>
  <c r="E5" i="269"/>
  <c r="I5" i="269" s="1"/>
  <c r="M5" i="269" s="1"/>
  <c r="Q5" i="269" s="1"/>
  <c r="U5" i="269" s="1"/>
  <c r="Y5" i="269" s="1"/>
  <c r="AC5" i="269" s="1"/>
  <c r="C65" i="271"/>
  <c r="F58" i="272"/>
  <c r="E5" i="273"/>
  <c r="I5" i="273" s="1"/>
  <c r="M5" i="273" s="1"/>
  <c r="Q5" i="273" s="1"/>
  <c r="U5" i="273" s="1"/>
  <c r="Y5" i="273" s="1"/>
  <c r="AC5" i="273" s="1"/>
  <c r="C64" i="274"/>
  <c r="C65" i="275"/>
  <c r="F58" i="276"/>
  <c r="K58" i="276" s="1"/>
  <c r="E5" i="277"/>
  <c r="I5" i="277" s="1"/>
  <c r="M5" i="277" s="1"/>
  <c r="Q5" i="277" s="1"/>
  <c r="U5" i="277" s="1"/>
  <c r="Y5" i="277" s="1"/>
  <c r="AC5" i="277" s="1"/>
  <c r="C64" i="277"/>
  <c r="C65" i="278"/>
  <c r="C65" i="280"/>
  <c r="I58" i="281"/>
  <c r="K59" i="281"/>
  <c r="I58" i="283"/>
  <c r="I58" i="284"/>
  <c r="E5" i="272"/>
  <c r="I5" i="272" s="1"/>
  <c r="M5" i="272" s="1"/>
  <c r="Q5" i="272" s="1"/>
  <c r="U5" i="272" s="1"/>
  <c r="Y5" i="272" s="1"/>
  <c r="AC5" i="272" s="1"/>
  <c r="C65" i="274"/>
  <c r="E5" i="276"/>
  <c r="I5" i="276" s="1"/>
  <c r="M5" i="276" s="1"/>
  <c r="Q5" i="276" s="1"/>
  <c r="U5" i="276" s="1"/>
  <c r="Y5" i="276" s="1"/>
  <c r="AC5" i="276" s="1"/>
  <c r="E5" i="278"/>
  <c r="I5" i="278" s="1"/>
  <c r="M5" i="278" s="1"/>
  <c r="Q5" i="278" s="1"/>
  <c r="U5" i="278" s="1"/>
  <c r="Y5" i="278" s="1"/>
  <c r="AC5" i="278" s="1"/>
  <c r="P59" i="278"/>
  <c r="P60" i="278"/>
  <c r="K59" i="279"/>
  <c r="E5" i="280"/>
  <c r="I5" i="280" s="1"/>
  <c r="M5" i="280" s="1"/>
  <c r="Q5" i="280" s="1"/>
  <c r="U5" i="280" s="1"/>
  <c r="Y5" i="280" s="1"/>
  <c r="AC5" i="280" s="1"/>
  <c r="P59" i="280"/>
  <c r="P60" i="280"/>
  <c r="K59" i="282"/>
  <c r="K59" i="283"/>
  <c r="C64" i="272"/>
  <c r="F58" i="274"/>
  <c r="K58" i="274" s="1"/>
  <c r="C64" i="276"/>
  <c r="P61" i="277"/>
  <c r="F58" i="278"/>
  <c r="K58" i="278" s="1"/>
  <c r="F58" i="279"/>
  <c r="K58" i="279" s="1"/>
  <c r="F58" i="280"/>
  <c r="K58" i="280" s="1"/>
  <c r="I58" i="282"/>
  <c r="E56" i="281"/>
  <c r="F58" i="281"/>
  <c r="K58" i="281" s="1"/>
  <c r="F58" i="283"/>
  <c r="K58" i="283" s="1"/>
  <c r="E56" i="283"/>
  <c r="C65" i="281"/>
  <c r="F58" i="282"/>
  <c r="K58" i="282" s="1"/>
  <c r="C65" i="284"/>
  <c r="F58" i="285"/>
  <c r="K58" i="285" s="1"/>
  <c r="I59" i="286"/>
  <c r="K59" i="286" s="1"/>
  <c r="E5" i="282"/>
  <c r="I5" i="282" s="1"/>
  <c r="M5" i="282" s="1"/>
  <c r="Q5" i="282" s="1"/>
  <c r="U5" i="282" s="1"/>
  <c r="Y5" i="282" s="1"/>
  <c r="AC5" i="282" s="1"/>
  <c r="C64" i="282"/>
  <c r="E5" i="284"/>
  <c r="I5" i="284" s="1"/>
  <c r="M5" i="284" s="1"/>
  <c r="Q5" i="284" s="1"/>
  <c r="U5" i="284" s="1"/>
  <c r="Y5" i="284" s="1"/>
  <c r="AC5" i="284" s="1"/>
  <c r="F58" i="284"/>
  <c r="K58" i="284" s="1"/>
  <c r="P59" i="284"/>
  <c r="K59" i="285"/>
  <c r="E56" i="287"/>
  <c r="F58" i="287"/>
  <c r="K58" i="287" s="1"/>
  <c r="E5" i="285"/>
  <c r="I5" i="285" s="1"/>
  <c r="M5" i="285" s="1"/>
  <c r="Q5" i="285" s="1"/>
  <c r="U5" i="285" s="1"/>
  <c r="Y5" i="285" s="1"/>
  <c r="AC5" i="285" s="1"/>
  <c r="C64" i="286"/>
  <c r="C65" i="287"/>
  <c r="E56" i="291"/>
  <c r="F58" i="291"/>
  <c r="K58" i="291" s="1"/>
  <c r="K59" i="292"/>
  <c r="E5" i="288"/>
  <c r="I5" i="288" s="1"/>
  <c r="M5" i="288" s="1"/>
  <c r="Q5" i="288" s="1"/>
  <c r="U5" i="288" s="1"/>
  <c r="Y5" i="288" s="1"/>
  <c r="AC5" i="288" s="1"/>
  <c r="F58" i="288"/>
  <c r="K58" i="288" s="1"/>
  <c r="C65" i="290"/>
  <c r="K59" i="293"/>
  <c r="E56" i="295"/>
  <c r="F58" i="295"/>
  <c r="K58" i="295" s="1"/>
  <c r="F58" i="286"/>
  <c r="K58" i="286" s="1"/>
  <c r="E5" i="287"/>
  <c r="I5" i="287" s="1"/>
  <c r="M5" i="287" s="1"/>
  <c r="Q5" i="287" s="1"/>
  <c r="U5" i="287" s="1"/>
  <c r="Y5" i="287" s="1"/>
  <c r="AC5" i="287" s="1"/>
  <c r="C65" i="288"/>
  <c r="E5" i="290"/>
  <c r="I5" i="290" s="1"/>
  <c r="M5" i="290" s="1"/>
  <c r="Q5" i="290" s="1"/>
  <c r="U5" i="290" s="1"/>
  <c r="Y5" i="290" s="1"/>
  <c r="AC5" i="290" s="1"/>
  <c r="P59" i="290"/>
  <c r="P60" i="290"/>
  <c r="K59" i="291"/>
  <c r="I59" i="288"/>
  <c r="K59" i="288" s="1"/>
  <c r="E56" i="288"/>
  <c r="P59" i="288"/>
  <c r="P60" i="288"/>
  <c r="E56" i="289"/>
  <c r="K59" i="289"/>
  <c r="P61" i="289"/>
  <c r="F58" i="290"/>
  <c r="K58" i="290" s="1"/>
  <c r="F58" i="293"/>
  <c r="K58" i="293" s="1"/>
  <c r="E56" i="293"/>
  <c r="I58" i="294"/>
  <c r="E5" i="289"/>
  <c r="I5" i="289" s="1"/>
  <c r="M5" i="289" s="1"/>
  <c r="Q5" i="289" s="1"/>
  <c r="U5" i="289" s="1"/>
  <c r="Y5" i="289" s="1"/>
  <c r="AC5" i="289" s="1"/>
  <c r="C65" i="291"/>
  <c r="F58" i="292"/>
  <c r="K58" i="292" s="1"/>
  <c r="E5" i="293"/>
  <c r="I5" i="293" s="1"/>
  <c r="M5" i="293" s="1"/>
  <c r="Q5" i="293" s="1"/>
  <c r="U5" i="293" s="1"/>
  <c r="Y5" i="293" s="1"/>
  <c r="AC5" i="293" s="1"/>
  <c r="C64" i="294"/>
  <c r="I59" i="296"/>
  <c r="K59" i="296" s="1"/>
  <c r="E5" i="292"/>
  <c r="I5" i="292" s="1"/>
  <c r="M5" i="292" s="1"/>
  <c r="Q5" i="292" s="1"/>
  <c r="U5" i="292" s="1"/>
  <c r="Y5" i="292" s="1"/>
  <c r="AC5" i="292" s="1"/>
  <c r="C65" i="294"/>
  <c r="K59" i="295"/>
  <c r="C64" i="292"/>
  <c r="F58" i="294"/>
  <c r="K58" i="294" s="1"/>
  <c r="E5" i="295"/>
  <c r="I5" i="295" s="1"/>
  <c r="M5" i="295" s="1"/>
  <c r="Q5" i="295" s="1"/>
  <c r="U5" i="295" s="1"/>
  <c r="Y5" i="295" s="1"/>
  <c r="AC5" i="295" s="1"/>
  <c r="I58" i="296"/>
  <c r="F58" i="297"/>
  <c r="K58" i="297" s="1"/>
  <c r="E56" i="297"/>
  <c r="K59" i="297"/>
  <c r="C64" i="295"/>
  <c r="F58" i="296"/>
  <c r="E5" i="297"/>
  <c r="I5" i="297" s="1"/>
  <c r="M5" i="297" s="1"/>
  <c r="Q5" i="297" s="1"/>
  <c r="U5" i="297" s="1"/>
  <c r="Y5" i="297" s="1"/>
  <c r="AC5" i="297" s="1"/>
  <c r="E5" i="299"/>
  <c r="I5" i="299" s="1"/>
  <c r="M5" i="299" s="1"/>
  <c r="Q5" i="299" s="1"/>
  <c r="U5" i="299" s="1"/>
  <c r="Y5" i="299" s="1"/>
  <c r="AC5" i="299" s="1"/>
  <c r="E5" i="296"/>
  <c r="I5" i="296" s="1"/>
  <c r="M5" i="296" s="1"/>
  <c r="Q5" i="296" s="1"/>
  <c r="U5" i="296" s="1"/>
  <c r="Y5" i="296" s="1"/>
  <c r="AC5" i="296" s="1"/>
  <c r="C64" i="297"/>
  <c r="K59" i="298"/>
  <c r="F58" i="299"/>
  <c r="K58" i="299" s="1"/>
  <c r="I58" i="298"/>
  <c r="F58" i="298"/>
  <c r="K58" i="298" s="1"/>
  <c r="P58" i="298"/>
  <c r="P61" i="298"/>
  <c r="E56" i="300"/>
  <c r="F58" i="300"/>
  <c r="K58" i="300" s="1"/>
  <c r="K59" i="300"/>
  <c r="C65" i="299"/>
  <c r="F58" i="301"/>
  <c r="E5" i="298"/>
  <c r="I5" i="298" s="1"/>
  <c r="M5" i="298" s="1"/>
  <c r="Q5" i="298" s="1"/>
  <c r="U5" i="298" s="1"/>
  <c r="Y5" i="298" s="1"/>
  <c r="AC5" i="298" s="1"/>
  <c r="C65" i="300"/>
  <c r="I58" i="301"/>
  <c r="K59" i="303"/>
  <c r="E56" i="301"/>
  <c r="K58" i="302"/>
  <c r="E56" i="303"/>
  <c r="F58" i="303"/>
  <c r="K58" i="303" s="1"/>
  <c r="K59" i="301"/>
  <c r="I58" i="302"/>
  <c r="E5" i="302"/>
  <c r="I5" i="302" s="1"/>
  <c r="M5" i="302" s="1"/>
  <c r="Q5" i="302" s="1"/>
  <c r="U5" i="302" s="1"/>
  <c r="Y5" i="302" s="1"/>
  <c r="AC5" i="302" s="1"/>
  <c r="E56" i="302"/>
  <c r="C64" i="303"/>
  <c r="B11" i="304"/>
  <c r="E5" i="301"/>
  <c r="I5" i="301" s="1"/>
  <c r="M5" i="301" s="1"/>
  <c r="Q5" i="301" s="1"/>
  <c r="U5" i="301" s="1"/>
  <c r="Y5" i="301" s="1"/>
  <c r="AC5" i="301" s="1"/>
  <c r="C64" i="302"/>
  <c r="C65" i="303"/>
  <c r="B11" i="305"/>
  <c r="Q55" i="269"/>
  <c r="Q52" i="269"/>
  <c r="Q54" i="269"/>
  <c r="Q61" i="269"/>
  <c r="U54" i="272" a="1"/>
  <c r="U53" i="273"/>
  <c r="AE58" i="273"/>
  <c r="Q54" i="273"/>
  <c r="G51" i="273"/>
  <c r="Q52" i="273"/>
  <c r="Q59" i="283"/>
  <c r="G52" i="277"/>
  <c r="Q53" i="277"/>
  <c r="Q59" i="277"/>
  <c r="Q51" i="279"/>
  <c r="G54" i="279"/>
  <c r="U53" i="279"/>
  <c r="AE58" i="279"/>
  <c r="Q53" i="279"/>
  <c r="G52" i="283"/>
  <c r="Q53" i="283"/>
  <c r="AE58" i="285"/>
  <c r="Q53" i="285"/>
  <c r="G51" i="285"/>
  <c r="AC53" i="285"/>
  <c r="G55" i="286" a="1"/>
  <c r="AE58" i="289"/>
  <c r="Q53" i="289"/>
  <c r="G51" i="289"/>
  <c r="Q54" i="289"/>
  <c r="G53" i="289"/>
  <c r="U53" i="293"/>
  <c r="AE58" i="293"/>
  <c r="Q54" i="293"/>
  <c r="G51" i="293"/>
  <c r="Q52" i="293"/>
  <c r="Q56" i="296"/>
  <c r="AC53" i="296"/>
  <c r="U54" i="296" a="1"/>
  <c r="U51" i="296"/>
  <c r="G53" i="296"/>
  <c r="Q60" i="295"/>
  <c r="U51" i="295"/>
  <c r="AC53" i="295"/>
  <c r="G55" i="297" a="1"/>
  <c r="AE58" i="298"/>
  <c r="Q53" i="298"/>
  <c r="AC53" i="298"/>
  <c r="Q59" i="301"/>
  <c r="G52" i="301"/>
  <c r="U53" i="301"/>
  <c r="G55" i="302" a="1"/>
  <c r="Q59" i="269"/>
  <c r="G52" i="269"/>
  <c r="U52" i="269"/>
  <c r="G55" i="269" a="1"/>
  <c r="Q58" i="269"/>
  <c r="Q58" i="285"/>
  <c r="G55" i="272" a="1"/>
  <c r="G53" i="273"/>
  <c r="Q55" i="273"/>
  <c r="G54" i="273"/>
  <c r="Q59" i="273"/>
  <c r="G52" i="273"/>
  <c r="U54" i="276" a="1"/>
  <c r="Q56" i="269"/>
  <c r="G55" i="277" a="1"/>
  <c r="Q58" i="279"/>
  <c r="Q55" i="277"/>
  <c r="G51" i="279"/>
  <c r="AC53" i="279"/>
  <c r="Q55" i="279"/>
  <c r="U54" i="282" a="1"/>
  <c r="U51" i="279"/>
  <c r="U54" i="279" a="1"/>
  <c r="Q52" i="283"/>
  <c r="Q55" i="285"/>
  <c r="Q52" i="285"/>
  <c r="Q54" i="285"/>
  <c r="U54" i="286" a="1"/>
  <c r="Q55" i="283"/>
  <c r="U52" i="283"/>
  <c r="Q55" i="289"/>
  <c r="Q52" i="289"/>
  <c r="U52" i="289"/>
  <c r="G55" i="289" a="1"/>
  <c r="G54" i="289"/>
  <c r="U54" i="292" a="1"/>
  <c r="G53" i="293"/>
  <c r="Q55" i="293"/>
  <c r="G54" i="293"/>
  <c r="Q59" i="293"/>
  <c r="G52" i="293"/>
  <c r="G55" i="296" a="1"/>
  <c r="Q51" i="296"/>
  <c r="Q53" i="296"/>
  <c r="Q61" i="296"/>
  <c r="U52" i="296"/>
  <c r="Q55" i="298"/>
  <c r="Q52" i="298"/>
  <c r="Q54" i="298"/>
  <c r="Q60" i="301"/>
  <c r="U54" i="301" a="1"/>
  <c r="U51" i="301"/>
  <c r="AC53" i="301"/>
  <c r="Q54" i="296"/>
  <c r="Q55" i="295"/>
  <c r="G55" i="295" a="1"/>
  <c r="Q60" i="296"/>
  <c r="Q55" i="297"/>
  <c r="Q59" i="297"/>
  <c r="U52" i="298"/>
  <c r="Q53" i="301"/>
  <c r="G53" i="302"/>
  <c r="Q59" i="302"/>
  <c r="Q60" i="269"/>
  <c r="U54" i="269" a="1"/>
  <c r="U51" i="269"/>
  <c r="U53" i="269"/>
  <c r="Q61" i="273"/>
  <c r="U52" i="273"/>
  <c r="Q56" i="273"/>
  <c r="AC53" i="273"/>
  <c r="U54" i="273" a="1"/>
  <c r="U51" i="273"/>
  <c r="G55" i="276" a="1"/>
  <c r="U54" i="277" a="1"/>
  <c r="G53" i="279"/>
  <c r="Q59" i="279"/>
  <c r="Q56" i="279"/>
  <c r="Q51" i="269"/>
  <c r="G53" i="269"/>
  <c r="G54" i="269"/>
  <c r="G55" i="279" a="1"/>
  <c r="G51" i="283"/>
  <c r="Q51" i="283"/>
  <c r="AC53" i="283"/>
  <c r="G54" i="283"/>
  <c r="Q54" i="283"/>
  <c r="G55" i="283" a="1"/>
  <c r="Q56" i="283"/>
  <c r="Q51" i="285"/>
  <c r="G53" i="285"/>
  <c r="G54" i="285"/>
  <c r="Q56" i="285"/>
  <c r="Q51" i="289"/>
  <c r="AE58" i="277"/>
  <c r="Q54" i="279"/>
  <c r="G55" i="282" a="1"/>
  <c r="G52" i="279"/>
  <c r="U54" i="283" a="1"/>
  <c r="Q61" i="285"/>
  <c r="Q59" i="285"/>
  <c r="G52" i="285"/>
  <c r="U52" i="285"/>
  <c r="G55" i="285" a="1"/>
  <c r="AE58" i="283"/>
  <c r="G53" i="283"/>
  <c r="Q58" i="283"/>
  <c r="Q59" i="289"/>
  <c r="G52" i="289"/>
  <c r="U53" i="289"/>
  <c r="Q61" i="289"/>
  <c r="Q58" i="289"/>
  <c r="G55" i="292" a="1"/>
  <c r="Q61" i="293"/>
  <c r="U52" i="293"/>
  <c r="Q56" i="293"/>
  <c r="AC53" i="293"/>
  <c r="U54" i="293" a="1"/>
  <c r="U51" i="293"/>
  <c r="Q55" i="296"/>
  <c r="G51" i="296"/>
  <c r="Q52" i="296"/>
  <c r="Q58" i="296"/>
  <c r="Q56" i="298"/>
  <c r="AE58" i="296"/>
  <c r="G51" i="298"/>
  <c r="G53" i="298"/>
  <c r="G54" i="298"/>
  <c r="Q58" i="298"/>
  <c r="Q51" i="298"/>
  <c r="Q51" i="301"/>
  <c r="G51" i="301"/>
  <c r="G53" i="301"/>
  <c r="G54" i="301"/>
  <c r="Q58" i="301"/>
  <c r="Q61" i="301"/>
  <c r="Q56" i="301"/>
  <c r="Q59" i="298"/>
  <c r="G52" i="298"/>
  <c r="G55" i="298" a="1"/>
  <c r="Q61" i="298"/>
  <c r="AE58" i="301"/>
  <c r="Q55" i="302"/>
  <c r="AE58" i="269"/>
  <c r="Q53" i="269"/>
  <c r="G51" i="269"/>
  <c r="AC53" i="269"/>
  <c r="Q58" i="273"/>
  <c r="Q60" i="273"/>
  <c r="G55" i="273" a="1"/>
  <c r="Q51" i="273"/>
  <c r="Q53" i="273"/>
  <c r="Q61" i="279"/>
  <c r="Q61" i="283"/>
  <c r="Q60" i="277"/>
  <c r="U52" i="279"/>
  <c r="Q60" i="279"/>
  <c r="Q52" i="279"/>
  <c r="U51" i="283"/>
  <c r="Q60" i="285"/>
  <c r="U54" i="285" a="1"/>
  <c r="U51" i="285"/>
  <c r="U53" i="285"/>
  <c r="Q60" i="283"/>
  <c r="U53" i="283"/>
  <c r="Q60" i="289"/>
  <c r="U54" i="289" a="1"/>
  <c r="U51" i="289"/>
  <c r="AC53" i="289"/>
  <c r="Q56" i="289"/>
  <c r="Q58" i="293"/>
  <c r="Q60" i="293"/>
  <c r="G55" i="293" a="1"/>
  <c r="Q51" i="293"/>
  <c r="Q53" i="293"/>
  <c r="G54" i="296"/>
  <c r="Q59" i="296"/>
  <c r="G52" i="296"/>
  <c r="U53" i="296"/>
  <c r="U54" i="295" a="1"/>
  <c r="U54" i="297" a="1"/>
  <c r="Q60" i="298"/>
  <c r="U54" i="298" a="1"/>
  <c r="U51" i="298"/>
  <c r="U53" i="298"/>
  <c r="Q55" i="301"/>
  <c r="Q52" i="301"/>
  <c r="U52" i="301"/>
  <c r="G55" i="301" a="1"/>
  <c r="U54" i="302" a="1"/>
  <c r="Q59" i="295"/>
  <c r="Q52" i="295"/>
  <c r="G53" i="297"/>
  <c r="G54" i="297"/>
  <c r="G52" i="297"/>
  <c r="Q54" i="301"/>
  <c r="G54" i="302"/>
  <c r="G52" i="302"/>
  <c r="AE58" i="276"/>
  <c r="AE58" i="282"/>
  <c r="Q52" i="286"/>
  <c r="U53" i="302"/>
  <c r="Q55" i="272"/>
  <c r="AE58" i="292"/>
  <c r="U53" i="297"/>
  <c r="K58" i="268" l="1"/>
  <c r="U54" i="302"/>
  <c r="G55" i="301"/>
  <c r="F61" i="301" s="1"/>
  <c r="U54" i="298"/>
  <c r="I61" i="298" s="1"/>
  <c r="U54" i="297"/>
  <c r="U54" i="295"/>
  <c r="I60" i="293"/>
  <c r="G55" i="293"/>
  <c r="F61" i="293" s="1"/>
  <c r="U54" i="289"/>
  <c r="I61" i="289" s="1"/>
  <c r="U54" i="285"/>
  <c r="I61" i="285" s="1"/>
  <c r="I60" i="273"/>
  <c r="G55" i="273"/>
  <c r="F61" i="273" s="1"/>
  <c r="F60" i="269"/>
  <c r="G55" i="298"/>
  <c r="F61" i="298" s="1"/>
  <c r="F60" i="301"/>
  <c r="I60" i="301"/>
  <c r="I60" i="298"/>
  <c r="F60" i="298"/>
  <c r="F60" i="296"/>
  <c r="U54" i="293"/>
  <c r="I61" i="293" s="1"/>
  <c r="G55" i="292"/>
  <c r="F61" i="292" s="1"/>
  <c r="G55" i="285"/>
  <c r="F61" i="285" s="1"/>
  <c r="U54" i="283"/>
  <c r="I61" i="283" s="1"/>
  <c r="G55" i="282"/>
  <c r="F61" i="282" s="1"/>
  <c r="I60" i="289"/>
  <c r="I60" i="285"/>
  <c r="G55" i="283"/>
  <c r="F61" i="283" s="1"/>
  <c r="I60" i="283"/>
  <c r="F60" i="283"/>
  <c r="G55" i="279"/>
  <c r="F61" i="279" s="1"/>
  <c r="I60" i="269"/>
  <c r="U54" i="277"/>
  <c r="G55" i="276"/>
  <c r="F61" i="276" s="1"/>
  <c r="U54" i="273"/>
  <c r="I61" i="273" s="1"/>
  <c r="U54" i="269"/>
  <c r="I61" i="269" s="1"/>
  <c r="G55" i="295"/>
  <c r="F61" i="295" s="1"/>
  <c r="U54" i="301"/>
  <c r="I61" i="301" s="1"/>
  <c r="I60" i="296"/>
  <c r="G55" i="296"/>
  <c r="F61" i="296" s="1"/>
  <c r="U54" i="292"/>
  <c r="G55" i="289"/>
  <c r="F61" i="289" s="1"/>
  <c r="U54" i="286"/>
  <c r="U54" i="279"/>
  <c r="I61" i="279" s="1"/>
  <c r="U54" i="282"/>
  <c r="F60" i="279"/>
  <c r="G55" i="277"/>
  <c r="F61" i="277" s="1"/>
  <c r="U54" i="276"/>
  <c r="G55" i="272"/>
  <c r="F61" i="272" s="1"/>
  <c r="G55" i="269"/>
  <c r="F61" i="269" s="1"/>
  <c r="G55" i="302"/>
  <c r="F61" i="302" s="1"/>
  <c r="G55" i="297"/>
  <c r="F61" i="297" s="1"/>
  <c r="U54" i="296"/>
  <c r="I61" i="296" s="1"/>
  <c r="F60" i="293"/>
  <c r="F60" i="289"/>
  <c r="G55" i="286"/>
  <c r="F61" i="286" s="1"/>
  <c r="F60" i="285"/>
  <c r="I60" i="279"/>
  <c r="F60" i="273"/>
  <c r="U54" i="272"/>
  <c r="K58" i="301"/>
  <c r="K58" i="296"/>
  <c r="K58" i="272"/>
  <c r="D2" i="162"/>
  <c r="U52" i="302"/>
  <c r="Q51" i="295"/>
  <c r="U52" i="295"/>
  <c r="U51" i="297"/>
  <c r="Q61" i="297"/>
  <c r="U54" i="294" a="1"/>
  <c r="U51" i="294"/>
  <c r="G53" i="294"/>
  <c r="Q55" i="294"/>
  <c r="G54" i="294"/>
  <c r="Q52" i="292"/>
  <c r="G55" i="288" a="1"/>
  <c r="Q51" i="288"/>
  <c r="G52" i="288"/>
  <c r="Q52" i="288"/>
  <c r="Q53" i="288"/>
  <c r="Q58" i="282"/>
  <c r="Q54" i="278"/>
  <c r="G51" i="278"/>
  <c r="G53" i="278"/>
  <c r="U54" i="278" a="1"/>
  <c r="Q55" i="278"/>
  <c r="U51" i="277"/>
  <c r="Q52" i="276"/>
  <c r="U53" i="272"/>
  <c r="Q56" i="291"/>
  <c r="AC53" i="291"/>
  <c r="U54" i="291" a="1"/>
  <c r="U51" i="291"/>
  <c r="G53" i="291"/>
  <c r="Q55" i="291"/>
  <c r="Q51" i="292"/>
  <c r="U53" i="290"/>
  <c r="G55" i="290" a="1"/>
  <c r="Q51" i="290"/>
  <c r="G52" i="290"/>
  <c r="Q52" i="290"/>
  <c r="G55" i="287" a="1"/>
  <c r="Q51" i="287"/>
  <c r="Q53" i="287"/>
  <c r="Q61" i="287"/>
  <c r="U52" i="287"/>
  <c r="G54" i="286"/>
  <c r="U52" i="282"/>
  <c r="Q60" i="282"/>
  <c r="Q52" i="274"/>
  <c r="Q58" i="274"/>
  <c r="Q60" i="274"/>
  <c r="G55" i="274" a="1"/>
  <c r="Q51" i="274"/>
  <c r="Q61" i="276"/>
  <c r="Q52" i="272"/>
  <c r="Q58" i="299"/>
  <c r="Q56" i="299"/>
  <c r="AC53" i="299"/>
  <c r="Q55" i="299"/>
  <c r="AE58" i="299"/>
  <c r="Q59" i="303"/>
  <c r="G52" i="303"/>
  <c r="U53" i="303"/>
  <c r="AE58" i="303"/>
  <c r="Q54" i="303"/>
  <c r="G51" i="303"/>
  <c r="G51" i="302"/>
  <c r="Q52" i="297"/>
  <c r="Q54" i="295"/>
  <c r="Q56" i="292"/>
  <c r="Q54" i="286"/>
  <c r="Q58" i="284"/>
  <c r="G52" i="284"/>
  <c r="U53" i="284"/>
  <c r="AE58" i="284"/>
  <c r="G54" i="284"/>
  <c r="Q56" i="281"/>
  <c r="AC53" i="281"/>
  <c r="U54" i="281" a="1"/>
  <c r="U51" i="281"/>
  <c r="AE58" i="281"/>
  <c r="G53" i="281"/>
  <c r="Q56" i="282"/>
  <c r="Q56" i="277"/>
  <c r="Q51" i="277"/>
  <c r="Q56" i="276"/>
  <c r="Q51" i="272"/>
  <c r="J24" i="304"/>
  <c r="J17" i="304"/>
  <c r="F21" i="304"/>
  <c r="F17" i="304"/>
  <c r="Q58" i="302"/>
  <c r="G54" i="300"/>
  <c r="Q59" i="300"/>
  <c r="G52" i="300"/>
  <c r="U53" i="300"/>
  <c r="U52" i="300"/>
  <c r="Q53" i="297"/>
  <c r="Q59" i="292"/>
  <c r="G52" i="286"/>
  <c r="Q59" i="282"/>
  <c r="G53" i="280"/>
  <c r="Q54" i="280"/>
  <c r="G51" i="280"/>
  <c r="G52" i="280"/>
  <c r="Q52" i="280"/>
  <c r="Q54" i="275"/>
  <c r="G51" i="275"/>
  <c r="Q52" i="275"/>
  <c r="Q58" i="275"/>
  <c r="Q60" i="275"/>
  <c r="Q54" i="271"/>
  <c r="G51" i="271"/>
  <c r="Q52" i="271"/>
  <c r="Q58" i="271"/>
  <c r="Q60" i="271"/>
  <c r="G52" i="276"/>
  <c r="Q56" i="268"/>
  <c r="AC53" i="268"/>
  <c r="Q58" i="268"/>
  <c r="Q59" i="268"/>
  <c r="U51" i="268"/>
  <c r="G52" i="268"/>
  <c r="G53" i="270"/>
  <c r="Q54" i="270"/>
  <c r="G51" i="270"/>
  <c r="Q59" i="270"/>
  <c r="U51" i="270"/>
  <c r="AC53" i="272"/>
  <c r="U51" i="302"/>
  <c r="Q61" i="302"/>
  <c r="G51" i="295"/>
  <c r="AC53" i="297"/>
  <c r="Q61" i="295"/>
  <c r="Q53" i="294"/>
  <c r="Q61" i="294"/>
  <c r="U52" i="294"/>
  <c r="Q56" i="294"/>
  <c r="AC53" i="294"/>
  <c r="G51" i="292"/>
  <c r="Q54" i="288"/>
  <c r="Q61" i="288"/>
  <c r="Q60" i="288"/>
  <c r="G51" i="288"/>
  <c r="G53" i="288"/>
  <c r="AC53" i="286"/>
  <c r="Q52" i="282"/>
  <c r="G54" i="278"/>
  <c r="Q61" i="278"/>
  <c r="U52" i="278"/>
  <c r="G52" i="278"/>
  <c r="Q52" i="278"/>
  <c r="G51" i="276"/>
  <c r="G52" i="272"/>
  <c r="G55" i="291" a="1"/>
  <c r="Q51" i="291"/>
  <c r="Q53" i="291"/>
  <c r="Q61" i="291"/>
  <c r="U52" i="291"/>
  <c r="U52" i="292"/>
  <c r="Q60" i="292"/>
  <c r="G53" i="290"/>
  <c r="Q54" i="290"/>
  <c r="G51" i="290"/>
  <c r="Q59" i="290"/>
  <c r="U51" i="290"/>
  <c r="Q54" i="287"/>
  <c r="G51" i="287"/>
  <c r="Q52" i="287"/>
  <c r="Q58" i="287"/>
  <c r="Q60" i="287"/>
  <c r="U52" i="286"/>
  <c r="Q61" i="282"/>
  <c r="Q59" i="274"/>
  <c r="G52" i="274"/>
  <c r="U53" i="274"/>
  <c r="AE58" i="274"/>
  <c r="Q54" i="274"/>
  <c r="G51" i="274"/>
  <c r="Q53" i="276"/>
  <c r="G51" i="272"/>
  <c r="U53" i="299"/>
  <c r="G55" i="299" a="1"/>
  <c r="Q51" i="299"/>
  <c r="Q52" i="299"/>
  <c r="U54" i="299" a="1"/>
  <c r="U54" i="303" a="1"/>
  <c r="U51" i="303"/>
  <c r="G53" i="303"/>
  <c r="F19" i="305" s="1"/>
  <c r="Q55" i="303"/>
  <c r="G54" i="303"/>
  <c r="Q54" i="302"/>
  <c r="G51" i="297"/>
  <c r="G52" i="295"/>
  <c r="G53" i="292"/>
  <c r="G53" i="286"/>
  <c r="U54" i="284" a="1"/>
  <c r="U51" i="284"/>
  <c r="G53" i="284"/>
  <c r="Q55" i="284"/>
  <c r="AC53" i="284"/>
  <c r="G55" i="281" a="1"/>
  <c r="Q51" i="281"/>
  <c r="Q53" i="281"/>
  <c r="Q61" i="281"/>
  <c r="Q55" i="281"/>
  <c r="G53" i="282"/>
  <c r="U53" i="277"/>
  <c r="Q54" i="277"/>
  <c r="G51" i="277"/>
  <c r="G53" i="276"/>
  <c r="U52" i="272"/>
  <c r="Q60" i="272"/>
  <c r="J20" i="304"/>
  <c r="F20" i="304"/>
  <c r="Q53" i="302"/>
  <c r="Q56" i="300"/>
  <c r="AC53" i="300"/>
  <c r="U54" i="300" a="1"/>
  <c r="U51" i="300"/>
  <c r="Q60" i="300"/>
  <c r="G53" i="300"/>
  <c r="Q51" i="297"/>
  <c r="Q58" i="295"/>
  <c r="G54" i="292"/>
  <c r="Q60" i="286"/>
  <c r="Q59" i="286"/>
  <c r="G54" i="282"/>
  <c r="Q61" i="280"/>
  <c r="U52" i="280"/>
  <c r="G54" i="280"/>
  <c r="Q53" i="280"/>
  <c r="Q59" i="280"/>
  <c r="U51" i="280"/>
  <c r="G54" i="275"/>
  <c r="Q59" i="275"/>
  <c r="G52" i="275"/>
  <c r="U53" i="275"/>
  <c r="AE58" i="275"/>
  <c r="G54" i="271"/>
  <c r="Q59" i="271"/>
  <c r="G52" i="271"/>
  <c r="U53" i="271"/>
  <c r="AE58" i="271"/>
  <c r="Q59" i="276"/>
  <c r="G55" i="268" a="1"/>
  <c r="Q51" i="268"/>
  <c r="U53" i="268"/>
  <c r="Q60" i="268"/>
  <c r="Q53" i="268"/>
  <c r="Q61" i="270"/>
  <c r="U52" i="270"/>
  <c r="G54" i="270"/>
  <c r="AE58" i="270"/>
  <c r="Q60" i="270"/>
  <c r="Q53" i="270"/>
  <c r="Q56" i="272"/>
  <c r="J18" i="305"/>
  <c r="F24" i="305"/>
  <c r="F18" i="305"/>
  <c r="AC53" i="302"/>
  <c r="U53" i="295"/>
  <c r="Q56" i="297"/>
  <c r="Q53" i="295"/>
  <c r="Q52" i="294"/>
  <c r="Q58" i="294"/>
  <c r="Q60" i="294"/>
  <c r="G55" i="294" a="1"/>
  <c r="Q51" i="294"/>
  <c r="G54" i="295"/>
  <c r="Q54" i="292"/>
  <c r="G54" i="288"/>
  <c r="Q58" i="288"/>
  <c r="Q55" i="288"/>
  <c r="AE58" i="288"/>
  <c r="U52" i="288"/>
  <c r="Q56" i="286"/>
  <c r="G51" i="282"/>
  <c r="Q56" i="278"/>
  <c r="AC53" i="278"/>
  <c r="Q58" i="278"/>
  <c r="Q53" i="278"/>
  <c r="Q59" i="278"/>
  <c r="U51" i="278"/>
  <c r="Q61" i="277"/>
  <c r="Q54" i="276"/>
  <c r="Q59" i="272"/>
  <c r="Q54" i="291"/>
  <c r="G51" i="291"/>
  <c r="Q52" i="291"/>
  <c r="Q58" i="291"/>
  <c r="Q60" i="291"/>
  <c r="Q61" i="292"/>
  <c r="Q61" i="290"/>
  <c r="U52" i="290"/>
  <c r="G54" i="290"/>
  <c r="AE58" i="290"/>
  <c r="Q60" i="290"/>
  <c r="Q53" i="290"/>
  <c r="G54" i="287"/>
  <c r="Q59" i="287"/>
  <c r="G52" i="287"/>
  <c r="U53" i="287"/>
  <c r="AE58" i="287"/>
  <c r="Q55" i="286"/>
  <c r="Q61" i="286"/>
  <c r="Q53" i="282"/>
  <c r="U54" i="274" a="1"/>
  <c r="U51" i="274"/>
  <c r="G53" i="274"/>
  <c r="Q55" i="274"/>
  <c r="G54" i="274"/>
  <c r="Q51" i="276"/>
  <c r="Q54" i="272"/>
  <c r="G53" i="299"/>
  <c r="Q54" i="299"/>
  <c r="G51" i="299"/>
  <c r="U51" i="299"/>
  <c r="G52" i="299"/>
  <c r="Q53" i="303"/>
  <c r="Q61" i="303"/>
  <c r="U52" i="303"/>
  <c r="Q56" i="303"/>
  <c r="AC53" i="303"/>
  <c r="AE58" i="302"/>
  <c r="Q54" i="297"/>
  <c r="AE58" i="295"/>
  <c r="U51" i="292"/>
  <c r="AE58" i="286"/>
  <c r="U51" i="286"/>
  <c r="Q53" i="284"/>
  <c r="Q60" i="284"/>
  <c r="U52" i="284"/>
  <c r="G55" i="284" a="1"/>
  <c r="Q51" i="284"/>
  <c r="Q54" i="281"/>
  <c r="G51" i="281"/>
  <c r="Q52" i="281"/>
  <c r="Q58" i="281"/>
  <c r="U52" i="281"/>
  <c r="U51" i="282"/>
  <c r="Q58" i="277"/>
  <c r="G53" i="277"/>
  <c r="G54" i="277"/>
  <c r="U51" i="276"/>
  <c r="Q61" i="272"/>
  <c r="J19" i="304"/>
  <c r="F19" i="304"/>
  <c r="Q51" i="302"/>
  <c r="G55" i="300" a="1"/>
  <c r="Q51" i="300"/>
  <c r="Q53" i="300"/>
  <c r="Q61" i="300"/>
  <c r="AE58" i="300"/>
  <c r="Q60" i="297"/>
  <c r="U53" i="292"/>
  <c r="Q55" i="292"/>
  <c r="Q51" i="286"/>
  <c r="U53" i="282"/>
  <c r="Q55" i="282"/>
  <c r="Q58" i="280"/>
  <c r="Q56" i="280"/>
  <c r="AC53" i="280"/>
  <c r="AE58" i="280"/>
  <c r="Q60" i="280"/>
  <c r="Q56" i="275"/>
  <c r="AC53" i="275"/>
  <c r="U54" i="275" a="1"/>
  <c r="U51" i="275"/>
  <c r="G53" i="275"/>
  <c r="Q55" i="275"/>
  <c r="Q56" i="271"/>
  <c r="AC53" i="271"/>
  <c r="U54" i="271" a="1"/>
  <c r="U51" i="271"/>
  <c r="G53" i="271"/>
  <c r="Q55" i="271"/>
  <c r="G54" i="276"/>
  <c r="Q54" i="268"/>
  <c r="G51" i="268"/>
  <c r="G53" i="268"/>
  <c r="Q55" i="268"/>
  <c r="AE58" i="268"/>
  <c r="Q58" i="270"/>
  <c r="Q56" i="270"/>
  <c r="AC53" i="270"/>
  <c r="U54" i="270" a="1"/>
  <c r="Q55" i="270"/>
  <c r="G53" i="272"/>
  <c r="J24" i="305"/>
  <c r="F17" i="305"/>
  <c r="Q56" i="302"/>
  <c r="G53" i="295"/>
  <c r="U52" i="297"/>
  <c r="Q59" i="294"/>
  <c r="G52" i="294"/>
  <c r="U53" i="294"/>
  <c r="AE58" i="294"/>
  <c r="Q54" i="294"/>
  <c r="G51" i="294"/>
  <c r="Q58" i="292"/>
  <c r="Q56" i="288"/>
  <c r="AC53" i="288"/>
  <c r="Q59" i="288"/>
  <c r="U53" i="288"/>
  <c r="U54" i="288" a="1"/>
  <c r="U51" i="288"/>
  <c r="Q58" i="286"/>
  <c r="Q54" i="282"/>
  <c r="G55" i="278" a="1"/>
  <c r="Q51" i="278"/>
  <c r="U53" i="278"/>
  <c r="AE58" i="278"/>
  <c r="Q60" i="278"/>
  <c r="Q58" i="276"/>
  <c r="G54" i="272"/>
  <c r="G54" i="291"/>
  <c r="Q59" i="291"/>
  <c r="G52" i="291"/>
  <c r="U53" i="291"/>
  <c r="AE58" i="291"/>
  <c r="Q53" i="292"/>
  <c r="Q58" i="290"/>
  <c r="Q56" i="290"/>
  <c r="AC53" i="290"/>
  <c r="U54" i="290" a="1"/>
  <c r="Q55" i="290"/>
  <c r="Q56" i="287"/>
  <c r="AC53" i="287"/>
  <c r="U54" i="287" a="1"/>
  <c r="U51" i="287"/>
  <c r="G53" i="287"/>
  <c r="Q55" i="287"/>
  <c r="Q53" i="286"/>
  <c r="Q51" i="282"/>
  <c r="Q53" i="274"/>
  <c r="Q61" i="274"/>
  <c r="U52" i="274"/>
  <c r="Q56" i="274"/>
  <c r="AC53" i="274"/>
  <c r="U52" i="276"/>
  <c r="Q60" i="276"/>
  <c r="Q58" i="272"/>
  <c r="AE58" i="272"/>
  <c r="Q61" i="299"/>
  <c r="U52" i="299"/>
  <c r="G54" i="299"/>
  <c r="Q60" i="299"/>
  <c r="Q53" i="299"/>
  <c r="Q59" i="299"/>
  <c r="Q52" i="303"/>
  <c r="Q58" i="303"/>
  <c r="J17" i="305" s="1"/>
  <c r="Q60" i="303"/>
  <c r="J19" i="305" s="1"/>
  <c r="G55" i="303" a="1"/>
  <c r="Q51" i="303"/>
  <c r="Q52" i="302"/>
  <c r="AE58" i="297"/>
  <c r="AC53" i="292"/>
  <c r="G51" i="286"/>
  <c r="Q61" i="284"/>
  <c r="Q52" i="284"/>
  <c r="Q56" i="284"/>
  <c r="Q59" i="284"/>
  <c r="Q54" i="284"/>
  <c r="G51" i="284"/>
  <c r="G54" i="281"/>
  <c r="Q59" i="281"/>
  <c r="G52" i="281"/>
  <c r="Q60" i="281"/>
  <c r="U53" i="281"/>
  <c r="AC53" i="282"/>
  <c r="U52" i="277"/>
  <c r="AC53" i="277"/>
  <c r="Q52" i="277"/>
  <c r="AC53" i="276"/>
  <c r="Q53" i="272"/>
  <c r="J18" i="304"/>
  <c r="F24" i="304"/>
  <c r="F18" i="304"/>
  <c r="Q60" i="302"/>
  <c r="Q54" i="300"/>
  <c r="G51" i="300"/>
  <c r="Q52" i="300"/>
  <c r="Q58" i="300"/>
  <c r="Q55" i="300"/>
  <c r="Q58" i="297"/>
  <c r="G52" i="292"/>
  <c r="Q56" i="295"/>
  <c r="U53" i="286"/>
  <c r="G52" i="282"/>
  <c r="U53" i="280"/>
  <c r="G55" i="280" a="1"/>
  <c r="Q51" i="280"/>
  <c r="U54" i="280" a="1"/>
  <c r="Q55" i="280"/>
  <c r="G55" i="275" a="1"/>
  <c r="Q51" i="275"/>
  <c r="Q53" i="275"/>
  <c r="Q61" i="275"/>
  <c r="U52" i="275"/>
  <c r="G55" i="271" a="1"/>
  <c r="Q51" i="271"/>
  <c r="Q53" i="271"/>
  <c r="Q61" i="271"/>
  <c r="U52" i="271"/>
  <c r="U53" i="276"/>
  <c r="Q55" i="276"/>
  <c r="G54" i="268"/>
  <c r="Q61" i="268"/>
  <c r="U52" i="268"/>
  <c r="Q52" i="268"/>
  <c r="U54" i="268" a="1"/>
  <c r="U53" i="270"/>
  <c r="G55" i="270" a="1"/>
  <c r="Q51" i="270"/>
  <c r="G52" i="270"/>
  <c r="Q52" i="270"/>
  <c r="U51" i="272"/>
  <c r="J20" i="305"/>
  <c r="F20" i="305"/>
  <c r="G56" i="289" l="1"/>
  <c r="G56" i="301"/>
  <c r="G56" i="285"/>
  <c r="G56" i="273"/>
  <c r="G56" i="293"/>
  <c r="G56" i="298"/>
  <c r="G56" i="279"/>
  <c r="I61" i="272"/>
  <c r="I60" i="270"/>
  <c r="G55" i="270"/>
  <c r="F61" i="270" s="1"/>
  <c r="U54" i="268"/>
  <c r="I61" i="268" s="1"/>
  <c r="I60" i="271"/>
  <c r="G55" i="271"/>
  <c r="F61" i="271" s="1"/>
  <c r="I60" i="275"/>
  <c r="G55" i="275"/>
  <c r="F61" i="275" s="1"/>
  <c r="U54" i="280"/>
  <c r="I61" i="280" s="1"/>
  <c r="I60" i="280"/>
  <c r="G55" i="280"/>
  <c r="F61" i="280" s="1"/>
  <c r="F60" i="300"/>
  <c r="F60" i="284"/>
  <c r="F60" i="286"/>
  <c r="G56" i="286"/>
  <c r="I60" i="303"/>
  <c r="G55" i="303"/>
  <c r="G56" i="303" s="1"/>
  <c r="I60" i="282"/>
  <c r="U54" i="287"/>
  <c r="I61" i="287" s="1"/>
  <c r="U54" i="290"/>
  <c r="I61" i="290" s="1"/>
  <c r="I60" i="278"/>
  <c r="G55" i="278"/>
  <c r="F61" i="278" s="1"/>
  <c r="U54" i="288"/>
  <c r="I61" i="288" s="1"/>
  <c r="F60" i="294"/>
  <c r="U54" i="270"/>
  <c r="I61" i="270" s="1"/>
  <c r="F60" i="268"/>
  <c r="U54" i="271"/>
  <c r="I61" i="271" s="1"/>
  <c r="U54" i="275"/>
  <c r="I61" i="275" s="1"/>
  <c r="I60" i="286"/>
  <c r="I60" i="300"/>
  <c r="G55" i="300"/>
  <c r="F61" i="300" s="1"/>
  <c r="I60" i="302"/>
  <c r="I61" i="276"/>
  <c r="I61" i="282"/>
  <c r="F60" i="281"/>
  <c r="I60" i="284"/>
  <c r="G55" i="284"/>
  <c r="F61" i="284" s="1"/>
  <c r="I61" i="286"/>
  <c r="I61" i="292"/>
  <c r="F60" i="299"/>
  <c r="I60" i="276"/>
  <c r="U54" i="274"/>
  <c r="I61" i="274" s="1"/>
  <c r="F60" i="291"/>
  <c r="G56" i="282"/>
  <c r="F60" i="282"/>
  <c r="I60" i="294"/>
  <c r="G55" i="294"/>
  <c r="F61" i="294" s="1"/>
  <c r="I60" i="268"/>
  <c r="G55" i="268"/>
  <c r="F61" i="268" s="1"/>
  <c r="I60" i="297"/>
  <c r="U54" i="300"/>
  <c r="I61" i="300" s="1"/>
  <c r="F60" i="277"/>
  <c r="G56" i="277"/>
  <c r="I60" i="281"/>
  <c r="G55" i="281"/>
  <c r="F61" i="281" s="1"/>
  <c r="U54" i="284"/>
  <c r="I61" i="284" s="1"/>
  <c r="F60" i="297"/>
  <c r="G56" i="297"/>
  <c r="U54" i="303"/>
  <c r="I61" i="303" s="1"/>
  <c r="U54" i="299"/>
  <c r="I61" i="299" s="1"/>
  <c r="I60" i="299"/>
  <c r="G55" i="299"/>
  <c r="F61" i="299" s="1"/>
  <c r="G56" i="272"/>
  <c r="F60" i="272"/>
  <c r="F60" i="274"/>
  <c r="F60" i="287"/>
  <c r="F60" i="290"/>
  <c r="I60" i="291"/>
  <c r="G55" i="291"/>
  <c r="F61" i="291" s="1"/>
  <c r="G56" i="276"/>
  <c r="F60" i="276"/>
  <c r="F60" i="288"/>
  <c r="G56" i="292"/>
  <c r="F60" i="292"/>
  <c r="G56" i="295"/>
  <c r="F60" i="295"/>
  <c r="I61" i="302"/>
  <c r="F60" i="270"/>
  <c r="F60" i="271"/>
  <c r="F60" i="275"/>
  <c r="F60" i="280"/>
  <c r="F22" i="304"/>
  <c r="I60" i="272"/>
  <c r="I60" i="277"/>
  <c r="U54" i="281"/>
  <c r="I61" i="281" s="1"/>
  <c r="F60" i="302"/>
  <c r="G56" i="302"/>
  <c r="F60" i="303"/>
  <c r="I60" i="274"/>
  <c r="G55" i="274"/>
  <c r="F61" i="274" s="1"/>
  <c r="I60" i="287"/>
  <c r="G55" i="287"/>
  <c r="F61" i="287" s="1"/>
  <c r="I60" i="290"/>
  <c r="G55" i="290"/>
  <c r="F61" i="290" s="1"/>
  <c r="I60" i="292"/>
  <c r="U54" i="291"/>
  <c r="I61" i="291" s="1"/>
  <c r="I61" i="277"/>
  <c r="U54" i="278"/>
  <c r="I61" i="278" s="1"/>
  <c r="F60" i="278"/>
  <c r="I60" i="288"/>
  <c r="G55" i="288"/>
  <c r="F61" i="288" s="1"/>
  <c r="U54" i="294"/>
  <c r="I61" i="294" s="1"/>
  <c r="I61" i="297"/>
  <c r="I61" i="295"/>
  <c r="I60" i="295"/>
  <c r="G56" i="269"/>
  <c r="G56" i="283"/>
  <c r="G56" i="296"/>
  <c r="D6" i="162"/>
  <c r="D5" i="162"/>
  <c r="D4" i="162"/>
  <c r="D3" i="162"/>
  <c r="C55" i="252"/>
  <c r="E55" i="252" s="1"/>
  <c r="C54" i="252"/>
  <c r="E54" i="252" s="1"/>
  <c r="C53" i="252"/>
  <c r="E53" i="252" s="1"/>
  <c r="C52" i="252"/>
  <c r="E52" i="252" s="1"/>
  <c r="C51" i="252"/>
  <c r="E51" i="252" s="1"/>
  <c r="N56" i="252"/>
  <c r="N55" i="252"/>
  <c r="N54" i="252"/>
  <c r="N53" i="252"/>
  <c r="N52" i="252"/>
  <c r="N51" i="252"/>
  <c r="F21" i="305"/>
  <c r="G56" i="278" l="1"/>
  <c r="G56" i="275"/>
  <c r="G56" i="271"/>
  <c r="G56" i="270"/>
  <c r="G56" i="280"/>
  <c r="G56" i="274"/>
  <c r="G56" i="294"/>
  <c r="F22" i="305"/>
  <c r="G56" i="291"/>
  <c r="G56" i="299"/>
  <c r="G56" i="281"/>
  <c r="G56" i="268"/>
  <c r="G56" i="300"/>
  <c r="G56" i="288"/>
  <c r="F61" i="303"/>
  <c r="G56" i="284"/>
  <c r="G56" i="290"/>
  <c r="G56" i="287"/>
  <c r="P51" i="252"/>
  <c r="B2" i="252"/>
  <c r="T54" i="252" l="1"/>
  <c r="T52" i="252"/>
  <c r="T53" i="252"/>
  <c r="T51" i="252"/>
  <c r="I59" i="252" l="1"/>
  <c r="P4" i="235"/>
  <c r="P3" i="235"/>
  <c r="P2" i="235"/>
  <c r="I29" i="103" l="1"/>
  <c r="G29" i="103"/>
  <c r="AD58" i="252"/>
  <c r="P56" i="252"/>
  <c r="P55" i="252"/>
  <c r="F59" i="252"/>
  <c r="P54" i="252"/>
  <c r="AA53" i="252"/>
  <c r="Z53" i="252"/>
  <c r="Y53" i="252"/>
  <c r="P53" i="252"/>
  <c r="P52" i="252"/>
  <c r="C63" i="103"/>
  <c r="C66" i="103"/>
  <c r="AC70" i="252"/>
  <c r="Y70" i="252"/>
  <c r="U70" i="252"/>
  <c r="Q70" i="252"/>
  <c r="M70" i="252"/>
  <c r="I70" i="252"/>
  <c r="E70" i="252"/>
  <c r="AC69" i="252"/>
  <c r="Y69" i="252"/>
  <c r="U69" i="252"/>
  <c r="Q69" i="252"/>
  <c r="M69" i="252"/>
  <c r="I69" i="252"/>
  <c r="E69" i="252"/>
  <c r="AC68" i="252"/>
  <c r="Y68" i="252"/>
  <c r="U68" i="252"/>
  <c r="Q68" i="252"/>
  <c r="M68" i="252"/>
  <c r="I68" i="252"/>
  <c r="E68" i="252"/>
  <c r="AC67" i="252"/>
  <c r="Y67" i="252"/>
  <c r="U67" i="252"/>
  <c r="Q67" i="252"/>
  <c r="M67" i="252" a="1"/>
  <c r="M67" i="252" s="1"/>
  <c r="I67" i="252" a="1"/>
  <c r="I67" i="252" s="1"/>
  <c r="E67" i="252" a="1"/>
  <c r="E67" i="252" s="1"/>
  <c r="C66" i="252"/>
  <c r="U4" i="252"/>
  <c r="E4" i="252"/>
  <c r="AE1" i="252"/>
  <c r="L2" i="235"/>
  <c r="N2" i="235"/>
  <c r="N11" i="235"/>
  <c r="AB53" i="252" l="1"/>
  <c r="B11" i="103"/>
  <c r="I58" i="252"/>
  <c r="C65" i="252"/>
  <c r="E5" i="252"/>
  <c r="I5" i="252" s="1"/>
  <c r="M5" i="252" s="1"/>
  <c r="Q5" i="252" s="1"/>
  <c r="U5" i="252" s="1"/>
  <c r="Y5" i="252" s="1"/>
  <c r="AC5" i="252" s="1"/>
  <c r="C65" i="103"/>
  <c r="P59" i="252"/>
  <c r="P58" i="252"/>
  <c r="P61" i="252"/>
  <c r="P60" i="252"/>
  <c r="F58" i="252"/>
  <c r="E56" i="252"/>
  <c r="C64" i="252"/>
  <c r="N10" i="235"/>
  <c r="N6" i="235"/>
  <c r="N7" i="235"/>
  <c r="L9" i="235"/>
  <c r="L8" i="235"/>
  <c r="L7" i="235"/>
  <c r="L6" i="235"/>
  <c r="L5" i="235"/>
  <c r="L4" i="235"/>
  <c r="L11" i="235"/>
  <c r="L3" i="235"/>
  <c r="L10" i="235"/>
  <c r="N9" i="235"/>
  <c r="N8" i="235"/>
  <c r="N5" i="235"/>
  <c r="N4" i="235"/>
  <c r="N3" i="235"/>
  <c r="I53" i="252" a="1"/>
  <c r="Q53" i="259"/>
  <c r="U52" i="259"/>
  <c r="Q61" i="259"/>
  <c r="G54" i="259"/>
  <c r="Q55" i="259"/>
  <c r="Q54" i="263"/>
  <c r="U52" i="258"/>
  <c r="U53" i="258"/>
  <c r="AE58" i="258"/>
  <c r="Q52" i="258"/>
  <c r="AC53" i="258"/>
  <c r="Q56" i="258"/>
  <c r="R52" i="274"/>
  <c r="AE53" i="274"/>
  <c r="R56" i="274"/>
  <c r="R60" i="274"/>
  <c r="R61" i="274"/>
  <c r="R52" i="276"/>
  <c r="R56" i="297"/>
  <c r="AF58" i="297"/>
  <c r="V52" i="302"/>
  <c r="I51" i="302"/>
  <c r="R54" i="302"/>
  <c r="R55" i="302"/>
  <c r="R58" i="259"/>
  <c r="R60" i="259"/>
  <c r="R53" i="259"/>
  <c r="I54" i="259"/>
  <c r="Q55" i="263"/>
  <c r="U53" i="263"/>
  <c r="V51" i="277"/>
  <c r="R55" i="277"/>
  <c r="R61" i="277"/>
  <c r="R54" i="295"/>
  <c r="R54" i="297"/>
  <c r="I51" i="303"/>
  <c r="AF58" i="303"/>
  <c r="G24" i="305" s="1"/>
  <c r="R58" i="303"/>
  <c r="K17" i="305" s="1"/>
  <c r="Q53" i="255"/>
  <c r="G55" i="255" a="1"/>
  <c r="Q59" i="255"/>
  <c r="Q60" i="255"/>
  <c r="Q58" i="255"/>
  <c r="U51" i="263"/>
  <c r="G52" i="264"/>
  <c r="Q60" i="264"/>
  <c r="U52" i="264"/>
  <c r="AE58" i="264"/>
  <c r="G54" i="264"/>
  <c r="R60" i="263"/>
  <c r="R61" i="263"/>
  <c r="R53" i="263"/>
  <c r="I54" i="263"/>
  <c r="AE58" i="266"/>
  <c r="Q55" i="266"/>
  <c r="AC53" i="266"/>
  <c r="Q56" i="266"/>
  <c r="Q58" i="266"/>
  <c r="I55" i="272"/>
  <c r="V52" i="272"/>
  <c r="I51" i="272"/>
  <c r="R54" i="272"/>
  <c r="I55" i="276"/>
  <c r="V52" i="276"/>
  <c r="I51" i="276"/>
  <c r="R54" i="276"/>
  <c r="I55" i="282"/>
  <c r="V52" i="282"/>
  <c r="V51" i="282"/>
  <c r="I51" i="282"/>
  <c r="R54" i="282"/>
  <c r="I51" i="286"/>
  <c r="I54" i="286"/>
  <c r="I55" i="286"/>
  <c r="V52" i="286"/>
  <c r="V51" i="294"/>
  <c r="I51" i="294"/>
  <c r="R54" i="294"/>
  <c r="R55" i="294"/>
  <c r="V53" i="294"/>
  <c r="R55" i="292"/>
  <c r="V53" i="292"/>
  <c r="I52" i="292"/>
  <c r="R51" i="292"/>
  <c r="V54" i="292"/>
  <c r="Q61" i="263"/>
  <c r="U54" i="257" a="1"/>
  <c r="Q52" i="257"/>
  <c r="Q51" i="257"/>
  <c r="G55" i="257" a="1"/>
  <c r="U53" i="257"/>
  <c r="I51" i="261"/>
  <c r="R54" i="261"/>
  <c r="R55" i="261"/>
  <c r="V53" i="261"/>
  <c r="AE58" i="262"/>
  <c r="U53" i="262"/>
  <c r="G52" i="262"/>
  <c r="Q59" i="262"/>
  <c r="G54" i="262"/>
  <c r="G51" i="261"/>
  <c r="Q54" i="261"/>
  <c r="AE58" i="261"/>
  <c r="U53" i="261"/>
  <c r="G52" i="261"/>
  <c r="Q59" i="261"/>
  <c r="U52" i="267"/>
  <c r="G55" i="267" a="1"/>
  <c r="G54" i="267"/>
  <c r="Q60" i="267"/>
  <c r="Q53" i="267"/>
  <c r="R58" i="277"/>
  <c r="I51" i="295"/>
  <c r="R55" i="295"/>
  <c r="V51" i="295"/>
  <c r="I55" i="295"/>
  <c r="AE53" i="297"/>
  <c r="R54" i="303"/>
  <c r="U54" i="259" a="1"/>
  <c r="G53" i="259"/>
  <c r="G51" i="259"/>
  <c r="Q54" i="259"/>
  <c r="AE58" i="259"/>
  <c r="G51" i="263"/>
  <c r="Q58" i="258"/>
  <c r="Q61" i="258"/>
  <c r="Q60" i="258"/>
  <c r="Q53" i="258"/>
  <c r="G54" i="258"/>
  <c r="I52" i="261"/>
  <c r="R53" i="274"/>
  <c r="I54" i="274"/>
  <c r="I55" i="274"/>
  <c r="V52" i="274"/>
  <c r="I52" i="297"/>
  <c r="R60" i="297"/>
  <c r="V53" i="302"/>
  <c r="R51" i="302"/>
  <c r="V54" i="302"/>
  <c r="AF58" i="302"/>
  <c r="V53" i="259"/>
  <c r="I55" i="259"/>
  <c r="V51" i="259"/>
  <c r="I51" i="259"/>
  <c r="R54" i="259"/>
  <c r="G54" i="263"/>
  <c r="R52" i="261"/>
  <c r="V53" i="277"/>
  <c r="I52" i="277"/>
  <c r="R53" i="272"/>
  <c r="V53" i="297"/>
  <c r="V51" i="303"/>
  <c r="R51" i="303"/>
  <c r="R60" i="303"/>
  <c r="K19" i="305" s="1"/>
  <c r="R61" i="303"/>
  <c r="K20" i="305" s="1"/>
  <c r="Q52" i="255"/>
  <c r="AC53" i="255"/>
  <c r="Q55" i="255"/>
  <c r="G51" i="255"/>
  <c r="U52" i="255"/>
  <c r="Q61" i="255"/>
  <c r="G53" i="263"/>
  <c r="Q52" i="264"/>
  <c r="G51" i="264"/>
  <c r="G53" i="264"/>
  <c r="Q58" i="264"/>
  <c r="Q54" i="264"/>
  <c r="I55" i="263"/>
  <c r="V52" i="263"/>
  <c r="V51" i="263"/>
  <c r="I51" i="263"/>
  <c r="R54" i="263"/>
  <c r="Q59" i="266"/>
  <c r="Q53" i="266"/>
  <c r="Q60" i="266"/>
  <c r="G54" i="266"/>
  <c r="U52" i="266"/>
  <c r="Q61" i="266"/>
  <c r="R55" i="272"/>
  <c r="V53" i="272"/>
  <c r="R51" i="272"/>
  <c r="V54" i="272"/>
  <c r="R55" i="276"/>
  <c r="V53" i="276"/>
  <c r="R51" i="276"/>
  <c r="V54" i="276"/>
  <c r="R55" i="282"/>
  <c r="V53" i="282"/>
  <c r="I52" i="282"/>
  <c r="R51" i="282"/>
  <c r="V54" i="282"/>
  <c r="R51" i="286"/>
  <c r="R55" i="286"/>
  <c r="V53" i="286"/>
  <c r="I52" i="294"/>
  <c r="R51" i="294"/>
  <c r="V54" i="294"/>
  <c r="AF58" i="294"/>
  <c r="R58" i="294"/>
  <c r="AF58" i="292"/>
  <c r="R58" i="292"/>
  <c r="R52" i="292"/>
  <c r="AE53" i="292"/>
  <c r="R56" i="292"/>
  <c r="U52" i="263"/>
  <c r="AE58" i="257"/>
  <c r="Q55" i="257"/>
  <c r="AC53" i="257"/>
  <c r="Q56" i="257"/>
  <c r="Q58" i="257"/>
  <c r="R51" i="261"/>
  <c r="V54" i="261"/>
  <c r="AF58" i="261"/>
  <c r="R58" i="261"/>
  <c r="Q60" i="262"/>
  <c r="Q58" i="262"/>
  <c r="Q52" i="262"/>
  <c r="G51" i="262"/>
  <c r="Q54" i="262"/>
  <c r="Q51" i="261"/>
  <c r="G55" i="261" a="1"/>
  <c r="Q60" i="261"/>
  <c r="Q58" i="261"/>
  <c r="Q52" i="261"/>
  <c r="U53" i="267"/>
  <c r="Q61" i="267"/>
  <c r="Q58" i="267"/>
  <c r="U51" i="267"/>
  <c r="U54" i="267" a="1"/>
  <c r="R51" i="295"/>
  <c r="AF58" i="295"/>
  <c r="I52" i="295"/>
  <c r="V52" i="297"/>
  <c r="G52" i="259"/>
  <c r="U51" i="259"/>
  <c r="U53" i="259"/>
  <c r="Q51" i="259"/>
  <c r="G55" i="259" a="1"/>
  <c r="Q60" i="259"/>
  <c r="Q52" i="263"/>
  <c r="G51" i="258"/>
  <c r="Q51" i="258"/>
  <c r="U51" i="258"/>
  <c r="U54" i="258" a="1"/>
  <c r="Q54" i="258"/>
  <c r="V51" i="274"/>
  <c r="I51" i="274"/>
  <c r="R54" i="274"/>
  <c r="R55" i="274"/>
  <c r="V53" i="274"/>
  <c r="I55" i="297"/>
  <c r="R58" i="302"/>
  <c r="AE53" i="302"/>
  <c r="R56" i="302"/>
  <c r="R60" i="302"/>
  <c r="R61" i="259"/>
  <c r="R55" i="259"/>
  <c r="I52" i="259"/>
  <c r="R51" i="259"/>
  <c r="V54" i="259"/>
  <c r="Q59" i="263"/>
  <c r="R52" i="277"/>
  <c r="AF58" i="277"/>
  <c r="R53" i="276"/>
  <c r="R53" i="286"/>
  <c r="R52" i="297"/>
  <c r="I52" i="303"/>
  <c r="G18" i="305" s="1"/>
  <c r="I55" i="303"/>
  <c r="G21" i="305" s="1"/>
  <c r="V52" i="303"/>
  <c r="I52" i="302"/>
  <c r="U54" i="255" a="1"/>
  <c r="G54" i="255"/>
  <c r="U51" i="255"/>
  <c r="Q51" i="255"/>
  <c r="G53" i="255"/>
  <c r="Q56" i="263"/>
  <c r="R53" i="261"/>
  <c r="U53" i="264"/>
  <c r="Q51" i="264"/>
  <c r="Q53" i="264"/>
  <c r="Q61" i="264"/>
  <c r="G55" i="264" a="1"/>
  <c r="R55" i="263"/>
  <c r="V53" i="263"/>
  <c r="I52" i="263"/>
  <c r="R51" i="263"/>
  <c r="V54" i="263"/>
  <c r="G52" i="266"/>
  <c r="U51" i="266"/>
  <c r="G51" i="266"/>
  <c r="Q54" i="266"/>
  <c r="G53" i="266"/>
  <c r="AF58" i="272"/>
  <c r="R58" i="272"/>
  <c r="AE53" i="272"/>
  <c r="R56" i="272"/>
  <c r="AF58" i="276"/>
  <c r="R58" i="276"/>
  <c r="AE53" i="276"/>
  <c r="R56" i="276"/>
  <c r="AF58" i="282"/>
  <c r="R58" i="282"/>
  <c r="R52" i="282"/>
  <c r="AE53" i="282"/>
  <c r="R56" i="282"/>
  <c r="R56" i="286"/>
  <c r="AE53" i="286"/>
  <c r="AF58" i="286"/>
  <c r="R58" i="286"/>
  <c r="R52" i="294"/>
  <c r="AE53" i="294"/>
  <c r="R56" i="294"/>
  <c r="R60" i="294"/>
  <c r="R61" i="294"/>
  <c r="R60" i="292"/>
  <c r="R61" i="292"/>
  <c r="R53" i="292"/>
  <c r="I54" i="292"/>
  <c r="Q51" i="263"/>
  <c r="Q59" i="257"/>
  <c r="Q53" i="257"/>
  <c r="Q60" i="257"/>
  <c r="G54" i="257"/>
  <c r="U52" i="257"/>
  <c r="Q61" i="257"/>
  <c r="AE53" i="261"/>
  <c r="R56" i="261"/>
  <c r="R60" i="261"/>
  <c r="R61" i="261"/>
  <c r="U52" i="262"/>
  <c r="Q61" i="262"/>
  <c r="Q53" i="262"/>
  <c r="Q51" i="262"/>
  <c r="G55" i="262" a="1"/>
  <c r="AC53" i="261"/>
  <c r="Q56" i="261"/>
  <c r="U52" i="261"/>
  <c r="Q61" i="261"/>
  <c r="Q53" i="261"/>
  <c r="Q56" i="267"/>
  <c r="AC53" i="267"/>
  <c r="Q51" i="267"/>
  <c r="Q55" i="267"/>
  <c r="G52" i="267"/>
  <c r="Q59" i="267"/>
  <c r="I52" i="272"/>
  <c r="R56" i="295"/>
  <c r="R60" i="295"/>
  <c r="V52" i="295"/>
  <c r="R52" i="295"/>
  <c r="R61" i="297"/>
  <c r="Q59" i="259"/>
  <c r="Q52" i="259"/>
  <c r="Q58" i="259"/>
  <c r="AC53" i="259"/>
  <c r="Q56" i="259"/>
  <c r="AE58" i="263"/>
  <c r="Q58" i="263"/>
  <c r="G53" i="258"/>
  <c r="Q55" i="258"/>
  <c r="G52" i="258"/>
  <c r="Q59" i="258"/>
  <c r="G55" i="258" a="1"/>
  <c r="I52" i="274"/>
  <c r="R51" i="274"/>
  <c r="V54" i="274"/>
  <c r="AF58" i="274"/>
  <c r="R58" i="274"/>
  <c r="R52" i="272"/>
  <c r="R52" i="286"/>
  <c r="V54" i="295"/>
  <c r="R55" i="297"/>
  <c r="V51" i="302"/>
  <c r="R61" i="302"/>
  <c r="I54" i="302"/>
  <c r="I55" i="302"/>
  <c r="V52" i="259"/>
  <c r="AF58" i="259"/>
  <c r="R52" i="259"/>
  <c r="AE53" i="259"/>
  <c r="R56" i="259"/>
  <c r="G52" i="263"/>
  <c r="R53" i="277"/>
  <c r="I55" i="277"/>
  <c r="R60" i="277"/>
  <c r="R61" i="295"/>
  <c r="I51" i="297"/>
  <c r="R52" i="303"/>
  <c r="R55" i="303"/>
  <c r="V53" i="303"/>
  <c r="G52" i="255"/>
  <c r="Q54" i="255"/>
  <c r="AE58" i="255"/>
  <c r="Q56" i="255"/>
  <c r="U53" i="255"/>
  <c r="AC53" i="263"/>
  <c r="U51" i="264"/>
  <c r="Q55" i="264"/>
  <c r="Q59" i="264"/>
  <c r="U54" i="264" a="1"/>
  <c r="AC53" i="264"/>
  <c r="Q56" i="264"/>
  <c r="AF58" i="263"/>
  <c r="R58" i="263"/>
  <c r="R52" i="263"/>
  <c r="AE53" i="263"/>
  <c r="R56" i="263"/>
  <c r="U54" i="266" a="1"/>
  <c r="Q52" i="266"/>
  <c r="Q51" i="266"/>
  <c r="G55" i="266" a="1"/>
  <c r="U53" i="266"/>
  <c r="V51" i="272"/>
  <c r="R60" i="272"/>
  <c r="R61" i="272"/>
  <c r="I54" i="272"/>
  <c r="V51" i="276"/>
  <c r="R60" i="276"/>
  <c r="R61" i="276"/>
  <c r="I54" i="276"/>
  <c r="R60" i="282"/>
  <c r="R61" i="282"/>
  <c r="R53" i="282"/>
  <c r="I54" i="282"/>
  <c r="V51" i="286"/>
  <c r="R54" i="286"/>
  <c r="V54" i="286"/>
  <c r="R60" i="286"/>
  <c r="R61" i="286"/>
  <c r="R53" i="294"/>
  <c r="I54" i="294"/>
  <c r="I55" i="294"/>
  <c r="V52" i="294"/>
  <c r="I55" i="292"/>
  <c r="V52" i="292"/>
  <c r="V51" i="292"/>
  <c r="I51" i="292"/>
  <c r="R54" i="292"/>
  <c r="Q53" i="263"/>
  <c r="G52" i="257"/>
  <c r="U51" i="257"/>
  <c r="G51" i="257"/>
  <c r="Q54" i="257"/>
  <c r="G53" i="257"/>
  <c r="V51" i="261"/>
  <c r="I54" i="261"/>
  <c r="I55" i="261"/>
  <c r="V52" i="261"/>
  <c r="Q55" i="262"/>
  <c r="G53" i="262"/>
  <c r="U51" i="262"/>
  <c r="U54" i="262" a="1"/>
  <c r="AC53" i="262"/>
  <c r="Q56" i="262"/>
  <c r="G54" i="261"/>
  <c r="Q55" i="261"/>
  <c r="G53" i="261"/>
  <c r="U51" i="261"/>
  <c r="U54" i="261" a="1"/>
  <c r="G51" i="267"/>
  <c r="Q54" i="267"/>
  <c r="G53" i="267"/>
  <c r="AE58" i="267"/>
  <c r="Q52" i="267"/>
  <c r="I52" i="276"/>
  <c r="I52" i="286"/>
  <c r="AE53" i="295"/>
  <c r="V53" i="295"/>
  <c r="R53" i="295"/>
  <c r="V51" i="297"/>
  <c r="R53" i="302"/>
  <c r="R52" i="302"/>
  <c r="R53" i="300"/>
  <c r="R56" i="277"/>
  <c r="R56" i="303"/>
  <c r="I54" i="303"/>
  <c r="G20" i="305" s="1"/>
  <c r="R53" i="303"/>
  <c r="Q60" i="263"/>
  <c r="V52" i="301"/>
  <c r="V54" i="300"/>
  <c r="V52" i="291"/>
  <c r="V54" i="303"/>
  <c r="V51" i="300"/>
  <c r="V53" i="300"/>
  <c r="R58" i="301"/>
  <c r="I54" i="301"/>
  <c r="R56" i="300"/>
  <c r="AE53" i="300"/>
  <c r="R52" i="299"/>
  <c r="I55" i="298"/>
  <c r="R61" i="299"/>
  <c r="R55" i="298"/>
  <c r="V52" i="299"/>
  <c r="R59" i="297" a="1"/>
  <c r="V53" i="299"/>
  <c r="AF58" i="299"/>
  <c r="V53" i="298"/>
  <c r="I54" i="298"/>
  <c r="I53" i="295" a="1"/>
  <c r="R59" i="295" a="1"/>
  <c r="R54" i="293"/>
  <c r="I51" i="293"/>
  <c r="I53" i="291" a="1"/>
  <c r="I52" i="293"/>
  <c r="R55" i="291"/>
  <c r="R56" i="296"/>
  <c r="I55" i="296"/>
  <c r="V52" i="296"/>
  <c r="V51" i="296"/>
  <c r="V53" i="293"/>
  <c r="R54" i="291"/>
  <c r="I51" i="291"/>
  <c r="R51" i="290"/>
  <c r="I54" i="288"/>
  <c r="R53" i="287"/>
  <c r="R53" i="290"/>
  <c r="R60" i="290"/>
  <c r="R58" i="289"/>
  <c r="K17" i="304" s="1"/>
  <c r="AE53" i="289"/>
  <c r="K24" i="304" s="1"/>
  <c r="R56" i="289"/>
  <c r="R61" i="287"/>
  <c r="V52" i="287"/>
  <c r="R54" i="285"/>
  <c r="I51" i="285"/>
  <c r="V54" i="288"/>
  <c r="I55" i="288"/>
  <c r="V51" i="288"/>
  <c r="V54" i="290"/>
  <c r="R54" i="287"/>
  <c r="I51" i="287"/>
  <c r="V53" i="285"/>
  <c r="AF58" i="283"/>
  <c r="R52" i="281"/>
  <c r="R55" i="287"/>
  <c r="R54" i="283"/>
  <c r="I51" i="283"/>
  <c r="V53" i="281"/>
  <c r="I55" i="285"/>
  <c r="R55" i="285"/>
  <c r="R58" i="283"/>
  <c r="I53" i="283" a="1"/>
  <c r="V54" i="281"/>
  <c r="R51" i="281"/>
  <c r="I52" i="280"/>
  <c r="R61" i="280"/>
  <c r="R51" i="280"/>
  <c r="R55" i="279"/>
  <c r="V52" i="278"/>
  <c r="R54" i="277"/>
  <c r="I51" i="277"/>
  <c r="I53" i="275" a="1"/>
  <c r="R54" i="273"/>
  <c r="I51" i="273"/>
  <c r="I53" i="271" a="1"/>
  <c r="R52" i="284"/>
  <c r="AE53" i="284"/>
  <c r="R61" i="284"/>
  <c r="R58" i="284"/>
  <c r="R60" i="284"/>
  <c r="R60" i="280"/>
  <c r="R58" i="279"/>
  <c r="AE53" i="279"/>
  <c r="R56" i="279"/>
  <c r="R60" i="278"/>
  <c r="R53" i="278"/>
  <c r="I55" i="275"/>
  <c r="R52" i="273"/>
  <c r="AF58" i="271"/>
  <c r="R54" i="280"/>
  <c r="R53" i="279"/>
  <c r="I53" i="277" a="1"/>
  <c r="R56" i="275"/>
  <c r="AE53" i="275"/>
  <c r="R61" i="273"/>
  <c r="V52" i="273"/>
  <c r="R56" i="271"/>
  <c r="AE53" i="271"/>
  <c r="AE53" i="270"/>
  <c r="I52" i="269"/>
  <c r="R56" i="268"/>
  <c r="R60" i="268"/>
  <c r="R53" i="268"/>
  <c r="I54" i="267"/>
  <c r="V52" i="267"/>
  <c r="R61" i="267"/>
  <c r="I55" i="265"/>
  <c r="I54" i="270"/>
  <c r="I52" i="270"/>
  <c r="R55" i="270"/>
  <c r="I53" i="269" a="1"/>
  <c r="I51" i="269"/>
  <c r="R54" i="269"/>
  <c r="R54" i="268"/>
  <c r="AC53" i="265"/>
  <c r="U51" i="265"/>
  <c r="U54" i="265" a="1"/>
  <c r="Q60" i="265"/>
  <c r="V53" i="262"/>
  <c r="V54" i="260"/>
  <c r="R51" i="260"/>
  <c r="R54" i="270"/>
  <c r="R51" i="266"/>
  <c r="V54" i="270"/>
  <c r="AF58" i="269"/>
  <c r="R51" i="268"/>
  <c r="I52" i="267"/>
  <c r="R56" i="266"/>
  <c r="R53" i="266"/>
  <c r="R60" i="266"/>
  <c r="R58" i="265"/>
  <c r="AE53" i="265"/>
  <c r="R56" i="265"/>
  <c r="Q51" i="265"/>
  <c r="R60" i="264"/>
  <c r="I54" i="262"/>
  <c r="I53" i="261" a="1"/>
  <c r="R59" i="261" a="1"/>
  <c r="V53" i="260"/>
  <c r="Q52" i="260"/>
  <c r="R53" i="257"/>
  <c r="U54" i="256" a="1"/>
  <c r="U51" i="256"/>
  <c r="R52" i="260"/>
  <c r="R60" i="256"/>
  <c r="G53" i="256"/>
  <c r="V52" i="255"/>
  <c r="AE53" i="254"/>
  <c r="R56" i="254"/>
  <c r="G51" i="254"/>
  <c r="R54" i="253"/>
  <c r="I51" i="253"/>
  <c r="G55" i="263" a="1"/>
  <c r="Q60" i="260"/>
  <c r="I55" i="260"/>
  <c r="R60" i="260"/>
  <c r="R61" i="257"/>
  <c r="R58" i="254"/>
  <c r="R60" i="258"/>
  <c r="AE53" i="257"/>
  <c r="AF58" i="256"/>
  <c r="AC53" i="256"/>
  <c r="G51" i="256"/>
  <c r="R59" i="254" a="1"/>
  <c r="I55" i="254"/>
  <c r="R61" i="253"/>
  <c r="Q53" i="253"/>
  <c r="G52" i="253"/>
  <c r="AC53" i="254"/>
  <c r="G52" i="254"/>
  <c r="AE58" i="254"/>
  <c r="AF58" i="253"/>
  <c r="I51" i="258"/>
  <c r="R54" i="258"/>
  <c r="I53" i="258" a="1"/>
  <c r="R52" i="258"/>
  <c r="R60" i="257"/>
  <c r="R58" i="256"/>
  <c r="AE53" i="256"/>
  <c r="R56" i="256"/>
  <c r="I55" i="255"/>
  <c r="Q59" i="254"/>
  <c r="U54" i="254" a="1"/>
  <c r="R61" i="301"/>
  <c r="I52" i="299"/>
  <c r="V54" i="297"/>
  <c r="R51" i="297"/>
  <c r="R51" i="299"/>
  <c r="I52" i="298"/>
  <c r="R53" i="297"/>
  <c r="R59" i="292" a="1"/>
  <c r="I53" i="292" a="1"/>
  <c r="R59" i="293" a="1"/>
  <c r="V51" i="293"/>
  <c r="I55" i="291"/>
  <c r="R55" i="296"/>
  <c r="V53" i="296"/>
  <c r="I52" i="296"/>
  <c r="I54" i="295"/>
  <c r="R58" i="295"/>
  <c r="I53" i="294" a="1"/>
  <c r="R59" i="294" a="1"/>
  <c r="I53" i="293" a="1"/>
  <c r="I54" i="291"/>
  <c r="V53" i="288"/>
  <c r="R52" i="287"/>
  <c r="R56" i="290"/>
  <c r="V51" i="290"/>
  <c r="I55" i="290"/>
  <c r="V52" i="289"/>
  <c r="R61" i="289"/>
  <c r="K20" i="304" s="1"/>
  <c r="I54" i="289"/>
  <c r="G20" i="304" s="1"/>
  <c r="R58" i="288"/>
  <c r="R58" i="287"/>
  <c r="I54" i="285"/>
  <c r="V52" i="288"/>
  <c r="R55" i="288"/>
  <c r="I52" i="288"/>
  <c r="I54" i="287"/>
  <c r="I53" i="286" a="1"/>
  <c r="R59" i="286" a="1"/>
  <c r="I53" i="285" a="1"/>
  <c r="I52" i="281"/>
  <c r="AF58" i="287"/>
  <c r="I54" i="283"/>
  <c r="R59" i="282" a="1"/>
  <c r="I53" i="282" a="1"/>
  <c r="I53" i="281" a="1"/>
  <c r="R56" i="285"/>
  <c r="V52" i="283"/>
  <c r="R54" i="281"/>
  <c r="I51" i="281"/>
  <c r="V51" i="280"/>
  <c r="V54" i="280"/>
  <c r="V51" i="279"/>
  <c r="R51" i="278"/>
  <c r="I54" i="277"/>
  <c r="I53" i="276" a="1"/>
  <c r="R59" i="276" a="1"/>
  <c r="V52" i="275"/>
  <c r="I54" i="273"/>
  <c r="I53" i="272" a="1"/>
  <c r="R59" i="272" a="1"/>
  <c r="V52" i="271"/>
  <c r="R53" i="284"/>
  <c r="I54" i="284"/>
  <c r="V52" i="284"/>
  <c r="I55" i="284"/>
  <c r="R56" i="280"/>
  <c r="I55" i="280"/>
  <c r="V52" i="279"/>
  <c r="R61" i="279"/>
  <c r="I54" i="279"/>
  <c r="R56" i="278"/>
  <c r="I55" i="278"/>
  <c r="V51" i="278"/>
  <c r="I52" i="273"/>
  <c r="R55" i="271"/>
  <c r="R54" i="278"/>
  <c r="V52" i="277"/>
  <c r="V54" i="275"/>
  <c r="R51" i="275"/>
  <c r="R58" i="273"/>
  <c r="V54" i="271"/>
  <c r="R51" i="271"/>
  <c r="V52" i="270"/>
  <c r="R59" i="269" a="1"/>
  <c r="I55" i="268"/>
  <c r="V51" i="268"/>
  <c r="I51" i="267"/>
  <c r="R54" i="267"/>
  <c r="I53" i="267" a="1"/>
  <c r="V53" i="270"/>
  <c r="R52" i="270"/>
  <c r="AF58" i="270"/>
  <c r="V53" i="269"/>
  <c r="R51" i="269"/>
  <c r="V54" i="269"/>
  <c r="Q61" i="265"/>
  <c r="U53" i="265"/>
  <c r="G52" i="265"/>
  <c r="Q59" i="265"/>
  <c r="R59" i="263" a="1"/>
  <c r="I53" i="263" a="1"/>
  <c r="I53" i="262" a="1"/>
  <c r="R54" i="260"/>
  <c r="I51" i="260"/>
  <c r="I51" i="270"/>
  <c r="R55" i="269"/>
  <c r="V51" i="266"/>
  <c r="I55" i="266"/>
  <c r="V52" i="265"/>
  <c r="R61" i="265"/>
  <c r="I54" i="265"/>
  <c r="Q58" i="265"/>
  <c r="I55" i="264"/>
  <c r="R52" i="264"/>
  <c r="R56" i="262"/>
  <c r="AE53" i="262"/>
  <c r="R61" i="260"/>
  <c r="Q53" i="260"/>
  <c r="G52" i="260"/>
  <c r="R52" i="257"/>
  <c r="Q53" i="256"/>
  <c r="Q51" i="260"/>
  <c r="R58" i="257"/>
  <c r="Q58" i="256"/>
  <c r="R52" i="256"/>
  <c r="V51" i="255"/>
  <c r="I54" i="254"/>
  <c r="G54" i="254"/>
  <c r="AE58" i="253"/>
  <c r="I54" i="253"/>
  <c r="U54" i="263" a="1"/>
  <c r="U52" i="260"/>
  <c r="R55" i="260"/>
  <c r="Q61" i="260"/>
  <c r="AF58" i="258"/>
  <c r="V54" i="257"/>
  <c r="Q55" i="256"/>
  <c r="Q54" i="254"/>
  <c r="R55" i="258"/>
  <c r="V52" i="257"/>
  <c r="U53" i="256"/>
  <c r="Q58" i="254"/>
  <c r="R52" i="254"/>
  <c r="R58" i="253"/>
  <c r="I53" i="253" a="1"/>
  <c r="U51" i="253"/>
  <c r="R53" i="254"/>
  <c r="U51" i="254"/>
  <c r="Q60" i="254"/>
  <c r="Q58" i="253"/>
  <c r="R56" i="260"/>
  <c r="R51" i="258"/>
  <c r="V54" i="258"/>
  <c r="V53" i="258"/>
  <c r="R53" i="258"/>
  <c r="R56" i="257"/>
  <c r="I55" i="257"/>
  <c r="V52" i="256"/>
  <c r="R61" i="256"/>
  <c r="I54" i="256"/>
  <c r="R55" i="255"/>
  <c r="AF58" i="254"/>
  <c r="I55" i="253"/>
  <c r="I53" i="300" a="1"/>
  <c r="R54" i="301"/>
  <c r="R51" i="300"/>
  <c r="V54" i="299"/>
  <c r="R60" i="299"/>
  <c r="R58" i="298"/>
  <c r="R54" i="298"/>
  <c r="R58" i="297"/>
  <c r="I54" i="293"/>
  <c r="AE53" i="303"/>
  <c r="K24" i="305" s="1"/>
  <c r="I53" i="303" a="1"/>
  <c r="R52" i="300"/>
  <c r="R61" i="300"/>
  <c r="V52" i="300"/>
  <c r="I53" i="301" a="1"/>
  <c r="R59" i="301" a="1"/>
  <c r="V54" i="301"/>
  <c r="R54" i="300"/>
  <c r="I51" i="300"/>
  <c r="V51" i="299"/>
  <c r="R58" i="299"/>
  <c r="I51" i="299"/>
  <c r="AF58" i="298"/>
  <c r="V51" i="298"/>
  <c r="I51" i="298"/>
  <c r="R56" i="299"/>
  <c r="I55" i="299"/>
  <c r="V52" i="298"/>
  <c r="R61" i="298"/>
  <c r="V54" i="298"/>
  <c r="I54" i="296"/>
  <c r="AE53" i="293"/>
  <c r="R58" i="291"/>
  <c r="R54" i="296"/>
  <c r="R53" i="293"/>
  <c r="AF58" i="296"/>
  <c r="R58" i="296"/>
  <c r="R52" i="296"/>
  <c r="R61" i="293"/>
  <c r="V52" i="293"/>
  <c r="R56" i="291"/>
  <c r="AE53" i="291"/>
  <c r="AE53" i="290"/>
  <c r="I52" i="289"/>
  <c r="G18" i="304" s="1"/>
  <c r="R56" i="288"/>
  <c r="I52" i="287"/>
  <c r="I54" i="290"/>
  <c r="I52" i="290"/>
  <c r="R55" i="290"/>
  <c r="I53" i="289" a="1"/>
  <c r="I51" i="289"/>
  <c r="R54" i="289"/>
  <c r="R54" i="288"/>
  <c r="V53" i="287"/>
  <c r="AE53" i="285"/>
  <c r="R54" i="290"/>
  <c r="AF58" i="288"/>
  <c r="R52" i="288"/>
  <c r="R56" i="287"/>
  <c r="AE53" i="287"/>
  <c r="R61" i="285"/>
  <c r="V52" i="285"/>
  <c r="R55" i="283"/>
  <c r="V51" i="281"/>
  <c r="R60" i="287"/>
  <c r="AE53" i="283"/>
  <c r="R61" i="281"/>
  <c r="V52" i="281"/>
  <c r="AF58" i="285"/>
  <c r="V51" i="285"/>
  <c r="V53" i="283"/>
  <c r="I54" i="281"/>
  <c r="R53" i="280"/>
  <c r="AE53" i="280"/>
  <c r="AF58" i="279"/>
  <c r="AE53" i="277"/>
  <c r="R58" i="275"/>
  <c r="AE53" i="273"/>
  <c r="R58" i="271"/>
  <c r="V51" i="284"/>
  <c r="I51" i="284"/>
  <c r="R54" i="284"/>
  <c r="V53" i="284"/>
  <c r="R55" i="284"/>
  <c r="I54" i="280"/>
  <c r="R55" i="280"/>
  <c r="I53" i="279" a="1"/>
  <c r="I51" i="279"/>
  <c r="R54" i="279"/>
  <c r="I54" i="278"/>
  <c r="R55" i="278"/>
  <c r="I52" i="278"/>
  <c r="AF58" i="275"/>
  <c r="R59" i="273" a="1"/>
  <c r="V51" i="273"/>
  <c r="I55" i="271"/>
  <c r="R52" i="279"/>
  <c r="R59" i="277" a="1"/>
  <c r="R54" i="275"/>
  <c r="I51" i="275"/>
  <c r="V53" i="273"/>
  <c r="R54" i="271"/>
  <c r="I51" i="271"/>
  <c r="R51" i="270"/>
  <c r="I54" i="268"/>
  <c r="R55" i="268"/>
  <c r="I52" i="268"/>
  <c r="R51" i="267"/>
  <c r="V54" i="267"/>
  <c r="V53" i="267"/>
  <c r="R58" i="266"/>
  <c r="R53" i="270"/>
  <c r="R60" i="270"/>
  <c r="R58" i="269"/>
  <c r="AE53" i="269"/>
  <c r="R56" i="269"/>
  <c r="G55" i="265" a="1"/>
  <c r="U52" i="265"/>
  <c r="Q52" i="265"/>
  <c r="Q55" i="265"/>
  <c r="R61" i="262"/>
  <c r="V52" i="262"/>
  <c r="I54" i="260"/>
  <c r="AE53" i="266"/>
  <c r="AE53" i="268"/>
  <c r="R59" i="267" a="1"/>
  <c r="I54" i="266"/>
  <c r="I52" i="266"/>
  <c r="R55" i="266"/>
  <c r="I53" i="265" a="1"/>
  <c r="I51" i="265"/>
  <c r="R54" i="265"/>
  <c r="G54" i="265"/>
  <c r="R58" i="264"/>
  <c r="R55" i="264"/>
  <c r="R53" i="264"/>
  <c r="V54" i="262"/>
  <c r="R51" i="262"/>
  <c r="R58" i="260"/>
  <c r="I53" i="260" a="1"/>
  <c r="U51" i="260"/>
  <c r="I52" i="257"/>
  <c r="Q52" i="256"/>
  <c r="Q59" i="260"/>
  <c r="R54" i="257"/>
  <c r="G54" i="256"/>
  <c r="Q51" i="256"/>
  <c r="I51" i="254"/>
  <c r="R54" i="254"/>
  <c r="Q53" i="254"/>
  <c r="Q55" i="253"/>
  <c r="AE53" i="253"/>
  <c r="Q56" i="253"/>
  <c r="Q55" i="260"/>
  <c r="G53" i="260"/>
  <c r="Q58" i="260"/>
  <c r="I55" i="258"/>
  <c r="I51" i="257"/>
  <c r="AE58" i="256"/>
  <c r="R51" i="257"/>
  <c r="R55" i="256"/>
  <c r="U52" i="256"/>
  <c r="R52" i="255"/>
  <c r="Q56" i="254"/>
  <c r="I52" i="254"/>
  <c r="U54" i="253" a="1"/>
  <c r="V52" i="253"/>
  <c r="R58" i="255"/>
  <c r="V52" i="254"/>
  <c r="Q61" i="253"/>
  <c r="R55" i="253"/>
  <c r="I52" i="260"/>
  <c r="R59" i="259" a="1"/>
  <c r="I53" i="259" a="1"/>
  <c r="AE53" i="258"/>
  <c r="R56" i="258"/>
  <c r="R58" i="258"/>
  <c r="R59" i="258" a="1"/>
  <c r="I54" i="257"/>
  <c r="R55" i="257"/>
  <c r="I53" i="256" a="1"/>
  <c r="I51" i="256"/>
  <c r="R54" i="256"/>
  <c r="AF58" i="255"/>
  <c r="R55" i="254"/>
  <c r="G53" i="253"/>
  <c r="I53" i="302" a="1"/>
  <c r="R59" i="302" a="1"/>
  <c r="R59" i="303" a="1"/>
  <c r="I52" i="300"/>
  <c r="R58" i="300"/>
  <c r="V53" i="301"/>
  <c r="AE53" i="301"/>
  <c r="R56" i="301"/>
  <c r="I54" i="300"/>
  <c r="R53" i="299"/>
  <c r="R54" i="299"/>
  <c r="I54" i="297"/>
  <c r="AE53" i="299"/>
  <c r="R59" i="298" a="1"/>
  <c r="I54" i="299"/>
  <c r="R55" i="299"/>
  <c r="I53" i="298" a="1"/>
  <c r="AE53" i="298"/>
  <c r="R56" i="298"/>
  <c r="I53" i="297" a="1"/>
  <c r="V54" i="293"/>
  <c r="R51" i="293"/>
  <c r="V53" i="291"/>
  <c r="R52" i="293"/>
  <c r="AF58" i="291"/>
  <c r="I51" i="296"/>
  <c r="R60" i="296"/>
  <c r="R61" i="296"/>
  <c r="R53" i="296"/>
  <c r="R58" i="293"/>
  <c r="V54" i="291"/>
  <c r="R51" i="291"/>
  <c r="V52" i="290"/>
  <c r="R59" i="289" a="1"/>
  <c r="I51" i="288"/>
  <c r="V51" i="287"/>
  <c r="V53" i="290"/>
  <c r="R52" i="290"/>
  <c r="AF58" i="290"/>
  <c r="V53" i="289"/>
  <c r="R51" i="289"/>
  <c r="V54" i="289"/>
  <c r="R51" i="288"/>
  <c r="I53" i="287" a="1"/>
  <c r="V54" i="285"/>
  <c r="R51" i="285"/>
  <c r="R61" i="288"/>
  <c r="R60" i="288"/>
  <c r="R53" i="288"/>
  <c r="R61" i="290"/>
  <c r="V54" i="287"/>
  <c r="R51" i="287"/>
  <c r="R58" i="285"/>
  <c r="R60" i="283"/>
  <c r="I55" i="283"/>
  <c r="R53" i="281"/>
  <c r="I55" i="287"/>
  <c r="V54" i="283"/>
  <c r="R51" i="283"/>
  <c r="R58" i="281"/>
  <c r="R61" i="283"/>
  <c r="R56" i="281"/>
  <c r="AE53" i="281"/>
  <c r="R52" i="280"/>
  <c r="V52" i="280"/>
  <c r="AE53" i="278"/>
  <c r="V54" i="277"/>
  <c r="R51" i="277"/>
  <c r="V53" i="275"/>
  <c r="V54" i="273"/>
  <c r="R51" i="273"/>
  <c r="V53" i="271"/>
  <c r="I52" i="284"/>
  <c r="R51" i="284"/>
  <c r="V54" i="284"/>
  <c r="R56" i="284"/>
  <c r="AF58" i="284"/>
  <c r="V53" i="280"/>
  <c r="AF58" i="280"/>
  <c r="V53" i="279"/>
  <c r="R51" i="279"/>
  <c r="V54" i="279"/>
  <c r="V53" i="278"/>
  <c r="AF58" i="278"/>
  <c r="R52" i="278"/>
  <c r="R55" i="275"/>
  <c r="R53" i="273"/>
  <c r="I54" i="275"/>
  <c r="I53" i="274" a="1"/>
  <c r="R59" i="274" a="1"/>
  <c r="I53" i="273" a="1"/>
  <c r="I54" i="271"/>
  <c r="V53" i="268"/>
  <c r="AF58" i="268"/>
  <c r="R52" i="268"/>
  <c r="AE53" i="267"/>
  <c r="R56" i="267"/>
  <c r="R58" i="267"/>
  <c r="R54" i="266"/>
  <c r="R56" i="270"/>
  <c r="V51" i="270"/>
  <c r="I55" i="270"/>
  <c r="V52" i="269"/>
  <c r="R61" i="269"/>
  <c r="I54" i="269"/>
  <c r="Q54" i="265"/>
  <c r="G51" i="265"/>
  <c r="Q53" i="265"/>
  <c r="AE58" i="265"/>
  <c r="R58" i="262"/>
  <c r="AE53" i="260"/>
  <c r="V52" i="266"/>
  <c r="R59" i="265" a="1"/>
  <c r="R61" i="270"/>
  <c r="V51" i="269"/>
  <c r="V52" i="268"/>
  <c r="V53" i="266"/>
  <c r="R52" i="266"/>
  <c r="AF58" i="266"/>
  <c r="V53" i="265"/>
  <c r="R51" i="265"/>
  <c r="V54" i="265"/>
  <c r="G53" i="265"/>
  <c r="R54" i="264"/>
  <c r="AF58" i="264"/>
  <c r="R54" i="262"/>
  <c r="I51" i="262"/>
  <c r="U54" i="260" a="1"/>
  <c r="V52" i="260"/>
  <c r="V51" i="257"/>
  <c r="G52" i="256"/>
  <c r="Q56" i="260"/>
  <c r="Q59" i="256"/>
  <c r="R53" i="256"/>
  <c r="R61" i="255"/>
  <c r="R51" i="254"/>
  <c r="V54" i="254"/>
  <c r="U52" i="254"/>
  <c r="V54" i="253"/>
  <c r="R51" i="253"/>
  <c r="AE58" i="260"/>
  <c r="U53" i="260"/>
  <c r="AF58" i="260"/>
  <c r="Q60" i="256"/>
  <c r="V51" i="258"/>
  <c r="Q54" i="256"/>
  <c r="V51" i="256"/>
  <c r="R60" i="254"/>
  <c r="V51" i="254"/>
  <c r="V53" i="253"/>
  <c r="Q52" i="253"/>
  <c r="R56" i="255"/>
  <c r="Q52" i="254"/>
  <c r="Q55" i="254"/>
  <c r="R60" i="253"/>
  <c r="U53" i="253"/>
  <c r="I54" i="258"/>
  <c r="V52" i="258"/>
  <c r="R61" i="258"/>
  <c r="V53" i="257"/>
  <c r="AF58" i="257"/>
  <c r="V53" i="256"/>
  <c r="R51" i="256"/>
  <c r="V54" i="256"/>
  <c r="R60" i="255"/>
  <c r="G55" i="254" a="1"/>
  <c r="U52" i="253"/>
  <c r="R56" i="253"/>
  <c r="Q61" i="254"/>
  <c r="Q61" i="256"/>
  <c r="Q59" i="253"/>
  <c r="V53" i="254"/>
  <c r="G54" i="260"/>
  <c r="Q60" i="253"/>
  <c r="R61" i="254"/>
  <c r="V51" i="253"/>
  <c r="R52" i="253"/>
  <c r="R53" i="253"/>
  <c r="Q56" i="256"/>
  <c r="R59" i="256" a="1"/>
  <c r="I53" i="257" a="1"/>
  <c r="R59" i="257" a="1"/>
  <c r="I52" i="258"/>
  <c r="G51" i="253"/>
  <c r="I52" i="253"/>
  <c r="I51" i="255"/>
  <c r="R51" i="255"/>
  <c r="V53" i="255"/>
  <c r="I52" i="256"/>
  <c r="G55" i="256" a="1"/>
  <c r="G51" i="260"/>
  <c r="V51" i="260"/>
  <c r="R53" i="260"/>
  <c r="I55" i="267"/>
  <c r="R58" i="268"/>
  <c r="AC53" i="253"/>
  <c r="G54" i="253"/>
  <c r="Q54" i="253"/>
  <c r="G55" i="253" a="1"/>
  <c r="U53" i="254"/>
  <c r="I52" i="255"/>
  <c r="AE53" i="255"/>
  <c r="I54" i="255"/>
  <c r="R54" i="255"/>
  <c r="V54" i="255"/>
  <c r="I55" i="256"/>
  <c r="AC53" i="260"/>
  <c r="Q54" i="260"/>
  <c r="G55" i="260" a="1"/>
  <c r="R59" i="262" a="1"/>
  <c r="Q56" i="265"/>
  <c r="Q51" i="253"/>
  <c r="R59" i="253" a="1"/>
  <c r="Q51" i="254"/>
  <c r="G53" i="254"/>
  <c r="I53" i="255" a="1"/>
  <c r="R53" i="255"/>
  <c r="I53" i="254" a="1"/>
  <c r="R59" i="255" a="1"/>
  <c r="R59" i="260" a="1"/>
  <c r="I55" i="269"/>
  <c r="R58" i="270"/>
  <c r="R52" i="265"/>
  <c r="R53" i="265"/>
  <c r="R60" i="265"/>
  <c r="I53" i="266" a="1"/>
  <c r="R61" i="271"/>
  <c r="I55" i="262"/>
  <c r="R55" i="262"/>
  <c r="AF58" i="262"/>
  <c r="R60" i="262"/>
  <c r="V51" i="264"/>
  <c r="I52" i="264"/>
  <c r="V53" i="264"/>
  <c r="I54" i="264"/>
  <c r="R56" i="264"/>
  <c r="R59" i="264" a="1"/>
  <c r="I52" i="265"/>
  <c r="V51" i="267"/>
  <c r="R55" i="267"/>
  <c r="AF58" i="267"/>
  <c r="I51" i="268"/>
  <c r="V54" i="268"/>
  <c r="R61" i="268"/>
  <c r="R56" i="273"/>
  <c r="R60" i="275"/>
  <c r="R60" i="279"/>
  <c r="R58" i="280"/>
  <c r="I51" i="264"/>
  <c r="R51" i="264"/>
  <c r="AE53" i="264"/>
  <c r="V51" i="265"/>
  <c r="R55" i="265"/>
  <c r="AF58" i="265"/>
  <c r="I51" i="266"/>
  <c r="V54" i="266"/>
  <c r="R61" i="266"/>
  <c r="R52" i="269"/>
  <c r="R53" i="269"/>
  <c r="R60" i="269"/>
  <c r="I53" i="270" a="1"/>
  <c r="R61" i="275"/>
  <c r="R58" i="278"/>
  <c r="V51" i="262"/>
  <c r="I52" i="262"/>
  <c r="R52" i="262"/>
  <c r="R53" i="262"/>
  <c r="V52" i="264"/>
  <c r="I53" i="264" a="1"/>
  <c r="V54" i="264"/>
  <c r="R61" i="264"/>
  <c r="R52" i="267"/>
  <c r="R53" i="267"/>
  <c r="R60" i="267"/>
  <c r="I53" i="268" a="1"/>
  <c r="R59" i="268" a="1"/>
  <c r="R60" i="271"/>
  <c r="R59" i="266" a="1"/>
  <c r="R59" i="270" a="1"/>
  <c r="I53" i="278" a="1"/>
  <c r="I52" i="279"/>
  <c r="R59" i="279" a="1"/>
  <c r="I53" i="280" a="1"/>
  <c r="R59" i="280" a="1"/>
  <c r="R56" i="283"/>
  <c r="V51" i="271"/>
  <c r="I52" i="271"/>
  <c r="R52" i="271"/>
  <c r="R53" i="271"/>
  <c r="R59" i="271" a="1"/>
  <c r="I55" i="273"/>
  <c r="R55" i="273"/>
  <c r="AF58" i="273"/>
  <c r="R60" i="273"/>
  <c r="V51" i="275"/>
  <c r="I52" i="275"/>
  <c r="R52" i="275"/>
  <c r="R53" i="275"/>
  <c r="R59" i="275" a="1"/>
  <c r="I51" i="278"/>
  <c r="V54" i="278"/>
  <c r="R61" i="278"/>
  <c r="I55" i="279"/>
  <c r="I51" i="280"/>
  <c r="R59" i="281" a="1"/>
  <c r="I55" i="281"/>
  <c r="R55" i="281"/>
  <c r="AF58" i="281"/>
  <c r="R60" i="281"/>
  <c r="V51" i="283"/>
  <c r="I52" i="283"/>
  <c r="R52" i="283"/>
  <c r="R53" i="283"/>
  <c r="R59" i="283" a="1"/>
  <c r="AE53" i="288"/>
  <c r="R59" i="278" a="1"/>
  <c r="R59" i="284" a="1"/>
  <c r="R52" i="285"/>
  <c r="R53" i="285"/>
  <c r="I53" i="284" a="1"/>
  <c r="I52" i="285"/>
  <c r="R59" i="285" a="1"/>
  <c r="R60" i="285"/>
  <c r="R59" i="287" a="1"/>
  <c r="I55" i="289"/>
  <c r="G21" i="304" s="1"/>
  <c r="R58" i="290"/>
  <c r="V51" i="289"/>
  <c r="R55" i="289"/>
  <c r="AF58" i="289"/>
  <c r="G24" i="304" s="1"/>
  <c r="I51" i="290"/>
  <c r="R56" i="293"/>
  <c r="I53" i="288" a="1"/>
  <c r="R60" i="291"/>
  <c r="R52" i="289"/>
  <c r="R53" i="289"/>
  <c r="R60" i="289"/>
  <c r="K19" i="304" s="1"/>
  <c r="I53" i="290" a="1"/>
  <c r="R61" i="291"/>
  <c r="R59" i="288" a="1"/>
  <c r="R59" i="290" a="1"/>
  <c r="R59" i="296" a="1"/>
  <c r="V51" i="291"/>
  <c r="I52" i="291"/>
  <c r="R52" i="291"/>
  <c r="R53" i="291"/>
  <c r="R59" i="291" a="1"/>
  <c r="I55" i="293"/>
  <c r="R55" i="293"/>
  <c r="AF58" i="293"/>
  <c r="R60" i="293"/>
  <c r="R51" i="296"/>
  <c r="AE53" i="296"/>
  <c r="V54" i="296"/>
  <c r="R51" i="298"/>
  <c r="R52" i="298"/>
  <c r="R53" i="298"/>
  <c r="R60" i="298"/>
  <c r="I53" i="299" a="1"/>
  <c r="R59" i="299" a="1"/>
  <c r="I53" i="296" a="1"/>
  <c r="R59" i="300" a="1"/>
  <c r="V51" i="301"/>
  <c r="R55" i="301"/>
  <c r="AF58" i="301"/>
  <c r="I55" i="300"/>
  <c r="R55" i="300"/>
  <c r="AF58" i="300"/>
  <c r="R60" i="300"/>
  <c r="I55" i="301"/>
  <c r="R60" i="301"/>
  <c r="R51" i="301"/>
  <c r="R52" i="301"/>
  <c r="R53" i="301"/>
  <c r="I51" i="301"/>
  <c r="I52" i="301"/>
  <c r="R59" i="252" a="1"/>
  <c r="C64" i="103" a="1"/>
  <c r="G17" i="305"/>
  <c r="G17" i="304"/>
  <c r="R59" i="300" l="1"/>
  <c r="I53" i="296"/>
  <c r="I56" i="296" s="1"/>
  <c r="R59" i="299"/>
  <c r="I53" i="299"/>
  <c r="I56" i="299" s="1"/>
  <c r="R59" i="291"/>
  <c r="R59" i="296"/>
  <c r="R59" i="290"/>
  <c r="R59" i="288"/>
  <c r="I53" i="290"/>
  <c r="I56" i="290" s="1"/>
  <c r="I53" i="288"/>
  <c r="I56" i="288" s="1"/>
  <c r="R59" i="287"/>
  <c r="R59" i="285"/>
  <c r="I53" i="284"/>
  <c r="I56" i="284" s="1"/>
  <c r="R59" i="284"/>
  <c r="R59" i="278"/>
  <c r="R59" i="283"/>
  <c r="R59" i="281"/>
  <c r="R59" i="275"/>
  <c r="R59" i="271"/>
  <c r="R59" i="280"/>
  <c r="I53" i="280"/>
  <c r="I56" i="280" s="1"/>
  <c r="R59" i="279"/>
  <c r="I53" i="278"/>
  <c r="I56" i="278" s="1"/>
  <c r="R59" i="270"/>
  <c r="R59" i="266"/>
  <c r="R59" i="268"/>
  <c r="I53" i="268"/>
  <c r="I56" i="268" s="1"/>
  <c r="I53" i="264"/>
  <c r="I56" i="264" s="1"/>
  <c r="I53" i="270"/>
  <c r="I56" i="270" s="1"/>
  <c r="R59" i="264"/>
  <c r="I53" i="266"/>
  <c r="I56" i="266" s="1"/>
  <c r="R59" i="260"/>
  <c r="R59" i="255"/>
  <c r="I53" i="254"/>
  <c r="I56" i="254" s="1"/>
  <c r="I53" i="255"/>
  <c r="I56" i="255" s="1"/>
  <c r="I60" i="254"/>
  <c r="R59" i="253"/>
  <c r="I60" i="253"/>
  <c r="R59" i="262"/>
  <c r="G55" i="260"/>
  <c r="F61" i="260" s="1"/>
  <c r="G55" i="253"/>
  <c r="F61" i="253" s="1"/>
  <c r="F60" i="260"/>
  <c r="G55" i="256"/>
  <c r="F61" i="256" s="1"/>
  <c r="F60" i="253"/>
  <c r="R59" i="257"/>
  <c r="I53" i="257"/>
  <c r="I56" i="257" s="1"/>
  <c r="R59" i="256"/>
  <c r="G55" i="254"/>
  <c r="F61" i="254" s="1"/>
  <c r="U54" i="260"/>
  <c r="I61" i="260" s="1"/>
  <c r="R59" i="265"/>
  <c r="F60" i="265"/>
  <c r="I53" i="273"/>
  <c r="I56" i="273" s="1"/>
  <c r="R59" i="274"/>
  <c r="I53" i="274"/>
  <c r="I56" i="274" s="1"/>
  <c r="I53" i="287"/>
  <c r="I56" i="287" s="1"/>
  <c r="R59" i="289"/>
  <c r="I53" i="297"/>
  <c r="I53" i="298"/>
  <c r="I56" i="298" s="1"/>
  <c r="R59" i="298"/>
  <c r="R59" i="303"/>
  <c r="R59" i="302"/>
  <c r="I53" i="302"/>
  <c r="I53" i="256"/>
  <c r="I56" i="256" s="1"/>
  <c r="R59" i="258"/>
  <c r="I53" i="259"/>
  <c r="R59" i="259"/>
  <c r="U54" i="253"/>
  <c r="I61" i="253" s="1"/>
  <c r="I60" i="256"/>
  <c r="I53" i="260"/>
  <c r="I56" i="260" s="1"/>
  <c r="I53" i="265"/>
  <c r="I56" i="265" s="1"/>
  <c r="R59" i="267"/>
  <c r="G55" i="265"/>
  <c r="F61" i="265" s="1"/>
  <c r="R59" i="277"/>
  <c r="R59" i="273"/>
  <c r="I53" i="279"/>
  <c r="I56" i="279" s="1"/>
  <c r="I53" i="289"/>
  <c r="I56" i="289" s="1"/>
  <c r="R59" i="301"/>
  <c r="I53" i="301"/>
  <c r="I56" i="301" s="1"/>
  <c r="I53" i="303"/>
  <c r="I53" i="300"/>
  <c r="I56" i="300" s="1"/>
  <c r="I53" i="253"/>
  <c r="I56" i="253" s="1"/>
  <c r="U54" i="263"/>
  <c r="I60" i="260"/>
  <c r="I53" i="262"/>
  <c r="I56" i="262" s="1"/>
  <c r="I53" i="263"/>
  <c r="R59" i="263"/>
  <c r="I53" i="267"/>
  <c r="I56" i="267" s="1"/>
  <c r="R59" i="269"/>
  <c r="R59" i="272"/>
  <c r="I53" i="272"/>
  <c r="I56" i="272" s="1"/>
  <c r="R59" i="276"/>
  <c r="I53" i="276"/>
  <c r="I53" i="281"/>
  <c r="I56" i="281" s="1"/>
  <c r="I53" i="282"/>
  <c r="I56" i="282" s="1"/>
  <c r="R59" i="282"/>
  <c r="I53" i="285"/>
  <c r="I56" i="285" s="1"/>
  <c r="R59" i="286"/>
  <c r="I53" i="286"/>
  <c r="I53" i="293"/>
  <c r="I56" i="293" s="1"/>
  <c r="R59" i="294"/>
  <c r="I53" i="294"/>
  <c r="R59" i="293"/>
  <c r="I53" i="292"/>
  <c r="I56" i="292" s="1"/>
  <c r="R59" i="292"/>
  <c r="U54" i="254"/>
  <c r="I61" i="254" s="1"/>
  <c r="I53" i="258"/>
  <c r="I56" i="258" s="1"/>
  <c r="R59" i="254"/>
  <c r="F60" i="256"/>
  <c r="G55" i="263"/>
  <c r="F61" i="263" s="1"/>
  <c r="F60" i="254"/>
  <c r="U54" i="256"/>
  <c r="I61" i="256" s="1"/>
  <c r="R59" i="261"/>
  <c r="I53" i="261"/>
  <c r="I60" i="265"/>
  <c r="U54" i="265"/>
  <c r="I61" i="265" s="1"/>
  <c r="I53" i="269"/>
  <c r="I56" i="269" s="1"/>
  <c r="I53" i="277"/>
  <c r="I56" i="277" s="1"/>
  <c r="I53" i="271"/>
  <c r="I56" i="271" s="1"/>
  <c r="I53" i="275"/>
  <c r="I56" i="275" s="1"/>
  <c r="I53" i="283"/>
  <c r="I56" i="283" s="1"/>
  <c r="I53" i="291"/>
  <c r="I56" i="291" s="1"/>
  <c r="R59" i="295"/>
  <c r="I53" i="295"/>
  <c r="I56" i="295" s="1"/>
  <c r="R59" i="297"/>
  <c r="F60" i="267"/>
  <c r="U54" i="261"/>
  <c r="I61" i="261" s="1"/>
  <c r="U54" i="262"/>
  <c r="I61" i="262" s="1"/>
  <c r="F60" i="257"/>
  <c r="G55" i="266"/>
  <c r="F61" i="266" s="1"/>
  <c r="I60" i="266"/>
  <c r="U54" i="266"/>
  <c r="I61" i="266" s="1"/>
  <c r="U54" i="264"/>
  <c r="I61" i="264" s="1"/>
  <c r="I56" i="297"/>
  <c r="G55" i="258"/>
  <c r="F61" i="258" s="1"/>
  <c r="I60" i="267"/>
  <c r="G55" i="262"/>
  <c r="F61" i="262" s="1"/>
  <c r="I60" i="262"/>
  <c r="I60" i="263"/>
  <c r="F60" i="266"/>
  <c r="G55" i="264"/>
  <c r="F61" i="264" s="1"/>
  <c r="I60" i="264"/>
  <c r="I60" i="255"/>
  <c r="U54" i="255"/>
  <c r="I61" i="255" s="1"/>
  <c r="U54" i="258"/>
  <c r="I61" i="258" s="1"/>
  <c r="I60" i="258"/>
  <c r="F60" i="258"/>
  <c r="G55" i="259"/>
  <c r="F61" i="259" s="1"/>
  <c r="I60" i="259"/>
  <c r="U54" i="267"/>
  <c r="I61" i="267" s="1"/>
  <c r="G55" i="261"/>
  <c r="F61" i="261" s="1"/>
  <c r="I60" i="261"/>
  <c r="F60" i="262"/>
  <c r="I56" i="263"/>
  <c r="F60" i="264"/>
  <c r="F60" i="255"/>
  <c r="I56" i="259"/>
  <c r="G56" i="263"/>
  <c r="F60" i="263"/>
  <c r="F60" i="259"/>
  <c r="U54" i="259"/>
  <c r="I61" i="259" s="1"/>
  <c r="G55" i="267"/>
  <c r="F61" i="267" s="1"/>
  <c r="F60" i="261"/>
  <c r="I56" i="261"/>
  <c r="G55" i="257"/>
  <c r="F61" i="257" s="1"/>
  <c r="I60" i="257"/>
  <c r="U54" i="257"/>
  <c r="I61" i="257" s="1"/>
  <c r="I56" i="294"/>
  <c r="I56" i="286"/>
  <c r="I56" i="276"/>
  <c r="I61" i="263"/>
  <c r="G55" i="255"/>
  <c r="F61" i="255" s="1"/>
  <c r="I56" i="303"/>
  <c r="I56" i="302"/>
  <c r="C64" i="103"/>
  <c r="K58" i="252"/>
  <c r="R59" i="252"/>
  <c r="I53" i="252"/>
  <c r="N12" i="235"/>
  <c r="L12" i="235"/>
  <c r="AC53" i="252"/>
  <c r="G54" i="252"/>
  <c r="AE58" i="252"/>
  <c r="G19" i="304"/>
  <c r="AE53" i="252"/>
  <c r="G51" i="252"/>
  <c r="U53" i="252"/>
  <c r="I52" i="252"/>
  <c r="Q53" i="252"/>
  <c r="V51" i="252"/>
  <c r="Q51" i="252"/>
  <c r="Q52" i="252"/>
  <c r="Q54" i="252"/>
  <c r="I55" i="252"/>
  <c r="U52" i="252"/>
  <c r="R53" i="252"/>
  <c r="Q55" i="252"/>
  <c r="U54" i="252" a="1"/>
  <c r="R61" i="252"/>
  <c r="Q61" i="252"/>
  <c r="R60" i="252"/>
  <c r="R51" i="252"/>
  <c r="Q59" i="252"/>
  <c r="R52" i="252"/>
  <c r="K18" i="304"/>
  <c r="V52" i="252"/>
  <c r="AF58" i="252"/>
  <c r="K18" i="305"/>
  <c r="G19" i="305"/>
  <c r="Q56" i="252"/>
  <c r="Q60" i="252"/>
  <c r="G53" i="252"/>
  <c r="I51" i="252"/>
  <c r="U51" i="252"/>
  <c r="R58" i="252"/>
  <c r="V53" i="252"/>
  <c r="R56" i="252"/>
  <c r="I54" i="252"/>
  <c r="V54" i="252"/>
  <c r="R54" i="252"/>
  <c r="R55" i="252"/>
  <c r="Q58" i="252"/>
  <c r="G55" i="252" a="1"/>
  <c r="G52" i="252"/>
  <c r="G56" i="253" l="1"/>
  <c r="G56" i="261"/>
  <c r="G56" i="258"/>
  <c r="G56" i="257"/>
  <c r="G56" i="262"/>
  <c r="G56" i="264"/>
  <c r="G56" i="266"/>
  <c r="G56" i="254"/>
  <c r="G22" i="305"/>
  <c r="G22" i="304"/>
  <c r="G56" i="256"/>
  <c r="G56" i="265"/>
  <c r="G56" i="260"/>
  <c r="G56" i="259"/>
  <c r="G56" i="255"/>
  <c r="G56" i="267"/>
  <c r="F60" i="252"/>
  <c r="I60" i="252"/>
  <c r="I56" i="252"/>
  <c r="G55" i="252"/>
  <c r="U54" i="252"/>
  <c r="K59" i="252"/>
  <c r="N13" i="235"/>
  <c r="L13" i="235"/>
  <c r="K20" i="103"/>
  <c r="F24" i="103"/>
  <c r="G17" i="103"/>
  <c r="J17" i="103"/>
  <c r="J20" i="103"/>
  <c r="G21" i="103"/>
  <c r="F21" i="103"/>
  <c r="G18" i="103"/>
  <c r="K18" i="103"/>
  <c r="F19" i="103"/>
  <c r="G19" i="103"/>
  <c r="G24" i="103"/>
  <c r="K19" i="103"/>
  <c r="F18" i="103"/>
  <c r="F20" i="103"/>
  <c r="K17" i="103"/>
  <c r="J18" i="103"/>
  <c r="F17" i="103"/>
  <c r="J19" i="103"/>
  <c r="K24" i="103"/>
  <c r="J24" i="103"/>
  <c r="G20" i="103"/>
  <c r="G56" i="252" l="1"/>
  <c r="F61" i="252"/>
  <c r="F22" i="103"/>
  <c r="G22" i="103"/>
  <c r="I61" i="252"/>
  <c r="N14" i="235"/>
  <c r="L14" i="235"/>
  <c r="N15" i="235" l="1"/>
  <c r="L15" i="235"/>
  <c r="N16" i="235" l="1"/>
  <c r="L16" i="235"/>
  <c r="F8" i="103" l="1"/>
  <c r="B6" i="103"/>
  <c r="D13" i="103"/>
  <c r="H13" i="103"/>
  <c r="D14" i="103"/>
  <c r="H14" i="103"/>
  <c r="I14" i="103"/>
  <c r="J14" i="103"/>
  <c r="D15" i="103"/>
</calcChain>
</file>

<file path=xl/comments1.xml><?xml version="1.0" encoding="utf-8"?>
<comments xmlns="http://schemas.openxmlformats.org/spreadsheetml/2006/main">
  <authors>
    <author>ksezaki</author>
  </authors>
  <commentList>
    <comment ref="C7" authorId="0" shapeId="0">
      <text>
        <r>
          <rPr>
            <sz val="10"/>
            <color indexed="81"/>
            <rFont val="ＭＳ Ｐゴシック"/>
            <family val="3"/>
            <charset val="128"/>
          </rPr>
          <t>リストから選択</t>
        </r>
      </text>
    </comment>
    <comment ref="D8" authorId="0" shapeId="0">
      <text>
        <r>
          <rPr>
            <sz val="10"/>
            <color indexed="81"/>
            <rFont val="ＭＳ Ｐゴシック"/>
            <family val="3"/>
            <charset val="128"/>
          </rPr>
          <t>リストから選択</t>
        </r>
      </text>
    </comment>
  </commentList>
</comments>
</file>

<file path=xl/comments2.xml><?xml version="1.0" encoding="utf-8"?>
<comments xmlns="http://schemas.openxmlformats.org/spreadsheetml/2006/main">
  <authors>
    <author>平山哲也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</commentList>
</comments>
</file>

<file path=xl/comments3.xml><?xml version="1.0" encoding="utf-8"?>
<comments xmlns="http://schemas.openxmlformats.org/spreadsheetml/2006/main">
  <authors>
    <author>平山哲也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</commentList>
</comments>
</file>

<file path=xl/comments4.xml><?xml version="1.0" encoding="utf-8"?>
<comments xmlns="http://schemas.openxmlformats.org/spreadsheetml/2006/main">
  <authors>
    <author>平山哲也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</commentList>
</comments>
</file>

<file path=xl/connections.xml><?xml version="1.0" encoding="utf-8"?>
<connections xmlns="http://schemas.openxmlformats.org/spreadsheetml/2006/main">
  <connection id="1" keepAlive="1" name="クエリ - 学期" description="ブック内の '学期' クエリへの接続です。" type="5" refreshedVersion="6" background="1" refreshOnLoad="1" saveData="1">
    <dbPr connection="Provider=Microsoft.Mashup.OleDb.1;Data Source=$Workbook$;Location=学期;Extended Properties=&quot;&quot;" command="SELECT * FROM [学期]"/>
  </connection>
  <connection id="2" keepAlive="1" name="クエリ - 学期2" description="ブック内の '学期2' クエリへの接続です。" type="5" refreshedVersion="0" background="1">
    <dbPr connection="Provider=Microsoft.Mashup.OleDb.1;Data Source=$Workbook$;Location=学期2;Extended Properties=&quot;&quot;" command="SELECT * FROM [学期2]"/>
  </connection>
  <connection id="3" keepAlive="1" name="クエリ - 学期3" description="ブック内の '学期3' クエリへの接続です。" type="5" refreshedVersion="0" background="1">
    <dbPr connection="Provider=Microsoft.Mashup.OleDb.1;Data Source=$Workbook$;Location=学期3;Extended Properties=&quot;&quot;" command="SELECT * FROM [学期3]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<sst xmlns="http://schemas.openxmlformats.org/spreadsheetml/2006/main" count="6383" uniqueCount="249">
  <si>
    <t>合計</t>
    <rPh sb="0" eb="2">
      <t>ゴウケイ</t>
    </rPh>
    <phoneticPr fontId="6"/>
  </si>
  <si>
    <t>火</t>
  </si>
  <si>
    <t>水</t>
  </si>
  <si>
    <t>木</t>
  </si>
  <si>
    <t>金</t>
  </si>
  <si>
    <t>土</t>
  </si>
  <si>
    <t>行事等</t>
    <rPh sb="0" eb="2">
      <t>ギョウジ</t>
    </rPh>
    <rPh sb="2" eb="3">
      <t>トウ</t>
    </rPh>
    <phoneticPr fontId="3"/>
  </si>
  <si>
    <t>一般</t>
    <rPh sb="0" eb="2">
      <t>イッパン</t>
    </rPh>
    <phoneticPr fontId="3"/>
  </si>
  <si>
    <t>拠</t>
    <rPh sb="0" eb="1">
      <t>キョ</t>
    </rPh>
    <phoneticPr fontId="3"/>
  </si>
  <si>
    <t>校</t>
    <rPh sb="0" eb="1">
      <t>コウ</t>
    </rPh>
    <phoneticPr fontId="3"/>
  </si>
  <si>
    <t>拠・校</t>
    <rPh sb="0" eb="1">
      <t>キョ</t>
    </rPh>
    <rPh sb="2" eb="3">
      <t>コウ</t>
    </rPh>
    <phoneticPr fontId="3"/>
  </si>
  <si>
    <t>校・教</t>
    <rPh sb="0" eb="1">
      <t>コウ</t>
    </rPh>
    <rPh sb="2" eb="3">
      <t>キョウ</t>
    </rPh>
    <phoneticPr fontId="3"/>
  </si>
  <si>
    <t>他</t>
    <rPh sb="0" eb="1">
      <t>タ</t>
    </rPh>
    <phoneticPr fontId="3"/>
  </si>
  <si>
    <t>教科</t>
    <rPh sb="0" eb="2">
      <t>キョウカ</t>
    </rPh>
    <phoneticPr fontId="3"/>
  </si>
  <si>
    <t>初任者氏名</t>
    <rPh sb="0" eb="3">
      <t>ショニンシャ</t>
    </rPh>
    <rPh sb="3" eb="4">
      <t>シ</t>
    </rPh>
    <rPh sb="4" eb="5">
      <t>メイ</t>
    </rPh>
    <phoneticPr fontId="3"/>
  </si>
  <si>
    <t>学校名</t>
    <rPh sb="2" eb="3">
      <t>メイ</t>
    </rPh>
    <phoneticPr fontId="3"/>
  </si>
  <si>
    <t>学　校　名</t>
    <rPh sb="0" eb="1">
      <t>ガク</t>
    </rPh>
    <rPh sb="2" eb="3">
      <t>コウ</t>
    </rPh>
    <rPh sb="4" eb="5">
      <t>メイ</t>
    </rPh>
    <phoneticPr fontId="3"/>
  </si>
  <si>
    <t>初任者氏名</t>
    <rPh sb="0" eb="3">
      <t>ショニンシャ</t>
    </rPh>
    <rPh sb="3" eb="5">
      <t>シメイ</t>
    </rPh>
    <phoneticPr fontId="3"/>
  </si>
  <si>
    <t>月　　日</t>
    <rPh sb="0" eb="1">
      <t>ツキ</t>
    </rPh>
    <rPh sb="3" eb="4">
      <t>ニチ</t>
    </rPh>
    <phoneticPr fontId="3"/>
  </si>
  <si>
    <t>曜　　日</t>
    <rPh sb="0" eb="1">
      <t>ヒカリ</t>
    </rPh>
    <rPh sb="3" eb="4">
      <t>ヒ</t>
    </rPh>
    <phoneticPr fontId="3"/>
  </si>
  <si>
    <t>月</t>
    <rPh sb="0" eb="1">
      <t>ツキ</t>
    </rPh>
    <phoneticPr fontId="3"/>
  </si>
  <si>
    <t>指導形態・内容</t>
    <rPh sb="0" eb="2">
      <t>シドウ</t>
    </rPh>
    <rPh sb="2" eb="4">
      <t>ケイタイ</t>
    </rPh>
    <rPh sb="5" eb="7">
      <t>ナイヨウ</t>
    </rPh>
    <phoneticPr fontId="3"/>
  </si>
  <si>
    <t>指 導 者</t>
    <rPh sb="0" eb="1">
      <t>ユビ</t>
    </rPh>
    <rPh sb="2" eb="3">
      <t>シルベ</t>
    </rPh>
    <rPh sb="4" eb="5">
      <t>シャ</t>
    </rPh>
    <phoneticPr fontId="3"/>
  </si>
  <si>
    <t>合計</t>
    <rPh sb="0" eb="2">
      <t>ゴウケイ</t>
    </rPh>
    <phoneticPr fontId="3"/>
  </si>
  <si>
    <t>学期</t>
    <rPh sb="0" eb="2">
      <t>ガッキ</t>
    </rPh>
    <phoneticPr fontId="3"/>
  </si>
  <si>
    <t>教科等の研修</t>
    <rPh sb="0" eb="2">
      <t>キョウカ</t>
    </rPh>
    <rPh sb="2" eb="3">
      <t>トウ</t>
    </rPh>
    <rPh sb="4" eb="6">
      <t>ケンシュウ</t>
    </rPh>
    <phoneticPr fontId="3"/>
  </si>
  <si>
    <t>年間累計</t>
    <rPh sb="0" eb="2">
      <t>ネンカン</t>
    </rPh>
    <rPh sb="2" eb="4">
      <t>ルイケイ</t>
    </rPh>
    <phoneticPr fontId="3"/>
  </si>
  <si>
    <t>島根県教育センター</t>
    <phoneticPr fontId="3"/>
  </si>
  <si>
    <t>島根県教育センター浜田教育センター</t>
    <phoneticPr fontId="3"/>
  </si>
  <si>
    <t>島根県教育センター所長　様</t>
    <rPh sb="9" eb="11">
      <t>ショチョウ</t>
    </rPh>
    <rPh sb="12" eb="13">
      <t>サマ</t>
    </rPh>
    <phoneticPr fontId="3"/>
  </si>
  <si>
    <t>島根県教育センター浜田教育センター長　様</t>
    <rPh sb="17" eb="18">
      <t>チョウ</t>
    </rPh>
    <rPh sb="19" eb="20">
      <t>サマ</t>
    </rPh>
    <phoneticPr fontId="3"/>
  </si>
  <si>
    <t>指導教員氏名</t>
    <rPh sb="4" eb="6">
      <t>シメイ</t>
    </rPh>
    <phoneticPr fontId="3"/>
  </si>
  <si>
    <t>校内指導教員</t>
    <phoneticPr fontId="3"/>
  </si>
  <si>
    <t>拠点校
指導教員</t>
    <phoneticPr fontId="12"/>
  </si>
  <si>
    <t>教科指導員</t>
    <rPh sb="0" eb="2">
      <t>キョウカ</t>
    </rPh>
    <rPh sb="2" eb="5">
      <t>シドウイン</t>
    </rPh>
    <phoneticPr fontId="3"/>
  </si>
  <si>
    <t>表Ａ</t>
    <rPh sb="0" eb="1">
      <t>ヒョウ</t>
    </rPh>
    <phoneticPr fontId="3"/>
  </si>
  <si>
    <t>週間</t>
    <rPh sb="0" eb="2">
      <t>シュウカン</t>
    </rPh>
    <phoneticPr fontId="6"/>
  </si>
  <si>
    <t>学期累計</t>
    <rPh sb="0" eb="2">
      <t>ガッキ</t>
    </rPh>
    <rPh sb="2" eb="4">
      <t>ルイケイ</t>
    </rPh>
    <phoneticPr fontId="3"/>
  </si>
  <si>
    <t>年間累計</t>
    <rPh sb="0" eb="2">
      <t>ネンカン</t>
    </rPh>
    <rPh sb="2" eb="4">
      <t>ルイケイ</t>
    </rPh>
    <phoneticPr fontId="6"/>
  </si>
  <si>
    <t>=</t>
    <phoneticPr fontId="3"/>
  </si>
  <si>
    <t>教科等</t>
    <rPh sb="0" eb="2">
      <t>キョウカ</t>
    </rPh>
    <rPh sb="2" eb="3">
      <t>トウ</t>
    </rPh>
    <phoneticPr fontId="3"/>
  </si>
  <si>
    <t>表Ｄ</t>
    <rPh sb="0" eb="1">
      <t>ヒョウ</t>
    </rPh>
    <phoneticPr fontId="3"/>
  </si>
  <si>
    <t>形態別指導時間</t>
    <rPh sb="0" eb="2">
      <t>ケイタイ</t>
    </rPh>
    <rPh sb="2" eb="3">
      <t>ベツ</t>
    </rPh>
    <rPh sb="3" eb="5">
      <t>シドウ</t>
    </rPh>
    <rPh sb="5" eb="7">
      <t>ジカン</t>
    </rPh>
    <phoneticPr fontId="3"/>
  </si>
  <si>
    <t>研修上の所属教育センター</t>
    <rPh sb="0" eb="2">
      <t>ケンシュウ</t>
    </rPh>
    <rPh sb="2" eb="3">
      <t>ジョウ</t>
    </rPh>
    <rPh sb="4" eb="6">
      <t>ショゾク</t>
    </rPh>
    <rPh sb="6" eb="8">
      <t>キョウイク</t>
    </rPh>
    <phoneticPr fontId="3"/>
  </si>
  <si>
    <t>初任者</t>
    <rPh sb="0" eb="3">
      <t>ショニンシャ</t>
    </rPh>
    <phoneticPr fontId="3"/>
  </si>
  <si>
    <t>担当教科（科目）</t>
    <rPh sb="0" eb="2">
      <t>タントウ</t>
    </rPh>
    <rPh sb="2" eb="4">
      <t>キョウカ</t>
    </rPh>
    <rPh sb="5" eb="7">
      <t>カモク</t>
    </rPh>
    <phoneticPr fontId="3"/>
  </si>
  <si>
    <t>→</t>
    <phoneticPr fontId="3"/>
  </si>
  <si>
    <t>校内指導教員</t>
    <rPh sb="0" eb="2">
      <t>コウナイ</t>
    </rPh>
    <rPh sb="2" eb="4">
      <t>シドウ</t>
    </rPh>
    <rPh sb="4" eb="6">
      <t>キョウイン</t>
    </rPh>
    <phoneticPr fontId="3"/>
  </si>
  <si>
    <t>このシートを印刷して提出する必要はありません。</t>
    <rPh sb="6" eb="8">
      <t>インサツ</t>
    </rPh>
    <rPh sb="10" eb="12">
      <t>テイシュツ</t>
    </rPh>
    <rPh sb="14" eb="16">
      <t>ヒツヨウ</t>
    </rPh>
    <phoneticPr fontId="3"/>
  </si>
  <si>
    <t>学校名</t>
    <rPh sb="0" eb="2">
      <t>ガッコウ</t>
    </rPh>
    <rPh sb="2" eb="3">
      <t>メイ</t>
    </rPh>
    <phoneticPr fontId="3"/>
  </si>
  <si>
    <t>初任者</t>
    <rPh sb="0" eb="3">
      <t>ショニンシャ</t>
    </rPh>
    <phoneticPr fontId="3"/>
  </si>
  <si>
    <t>担当教科（科目）</t>
    <rPh sb="0" eb="2">
      <t>タントウ</t>
    </rPh>
    <rPh sb="2" eb="4">
      <t>キョウカ</t>
    </rPh>
    <rPh sb="5" eb="7">
      <t>カモク</t>
    </rPh>
    <phoneticPr fontId="3"/>
  </si>
  <si>
    <t>研修時間数（時間）</t>
    <rPh sb="0" eb="2">
      <t>ケンシュウ</t>
    </rPh>
    <rPh sb="2" eb="4">
      <t>ジカン</t>
    </rPh>
    <rPh sb="4" eb="5">
      <t>スウ</t>
    </rPh>
    <rPh sb="6" eb="8">
      <t>ジカン</t>
    </rPh>
    <phoneticPr fontId="3"/>
  </si>
  <si>
    <t>校内における研修</t>
    <rPh sb="0" eb="2">
      <t>コウナイ</t>
    </rPh>
    <rPh sb="6" eb="8">
      <t>ケンシュウ</t>
    </rPh>
    <phoneticPr fontId="3"/>
  </si>
  <si>
    <t>特別活動</t>
    <rPh sb="0" eb="2">
      <t>トクベツ</t>
    </rPh>
    <rPh sb="2" eb="4">
      <t>カツドウ</t>
    </rPh>
    <phoneticPr fontId="3"/>
  </si>
  <si>
    <t>一般研修</t>
    <rPh sb="0" eb="2">
      <t>イッパン</t>
    </rPh>
    <rPh sb="2" eb="4">
      <t>ケンシュウ</t>
    </rPh>
    <phoneticPr fontId="3"/>
  </si>
  <si>
    <t>指導時間数（時間）</t>
    <rPh sb="0" eb="2">
      <t>シドウ</t>
    </rPh>
    <rPh sb="2" eb="5">
      <t>ジカンスウ</t>
    </rPh>
    <rPh sb="6" eb="8">
      <t>ジカン</t>
    </rPh>
    <phoneticPr fontId="3"/>
  </si>
  <si>
    <t>※拠点校方式の学校のみ</t>
    <rPh sb="1" eb="3">
      <t>キョテン</t>
    </rPh>
    <rPh sb="3" eb="4">
      <t>コウ</t>
    </rPh>
    <rPh sb="4" eb="6">
      <t>ホウシキ</t>
    </rPh>
    <rPh sb="7" eb="9">
      <t>ガッコウ</t>
    </rPh>
    <phoneticPr fontId="17"/>
  </si>
  <si>
    <t>教科等</t>
    <rPh sb="0" eb="2">
      <t>キョウカ</t>
    </rPh>
    <rPh sb="2" eb="3">
      <t>トウ</t>
    </rPh>
    <phoneticPr fontId="16"/>
  </si>
  <si>
    <t>一般</t>
    <rPh sb="0" eb="2">
      <t>イッパン</t>
    </rPh>
    <phoneticPr fontId="16"/>
  </si>
  <si>
    <t>表Ｂ</t>
    <rPh sb="0" eb="1">
      <t>ヒョウ</t>
    </rPh>
    <phoneticPr fontId="3"/>
  </si>
  <si>
    <t>総</t>
    <rPh sb="0" eb="1">
      <t>ソウ</t>
    </rPh>
    <phoneticPr fontId="16"/>
  </si>
  <si>
    <t>外</t>
    <rPh sb="0" eb="1">
      <t>ガイ</t>
    </rPh>
    <phoneticPr fontId="16"/>
  </si>
  <si>
    <t>特</t>
    <rPh sb="0" eb="1">
      <t>トク</t>
    </rPh>
    <phoneticPr fontId="16"/>
  </si>
  <si>
    <t>自</t>
    <rPh sb="0" eb="1">
      <t>ジ</t>
    </rPh>
    <phoneticPr fontId="16"/>
  </si>
  <si>
    <t>学期</t>
    <rPh sb="0" eb="2">
      <t>ガッキ</t>
    </rPh>
    <phoneticPr fontId="16"/>
  </si>
  <si>
    <t>年間</t>
    <rPh sb="0" eb="2">
      <t>ネンカン</t>
    </rPh>
    <phoneticPr fontId="16"/>
  </si>
  <si>
    <t>基</t>
    <rPh sb="0" eb="1">
      <t>モト</t>
    </rPh>
    <phoneticPr fontId="16"/>
  </si>
  <si>
    <t>学</t>
    <rPh sb="0" eb="1">
      <t>ガク</t>
    </rPh>
    <phoneticPr fontId="16"/>
  </si>
  <si>
    <t>生</t>
    <rPh sb="0" eb="1">
      <t>セイ</t>
    </rPh>
    <phoneticPr fontId="16"/>
  </si>
  <si>
    <t>内容別指導時間</t>
    <rPh sb="0" eb="2">
      <t>ナイヨウ</t>
    </rPh>
    <rPh sb="2" eb="3">
      <t>ベツ</t>
    </rPh>
    <rPh sb="3" eb="5">
      <t>シドウ</t>
    </rPh>
    <rPh sb="5" eb="7">
      <t>ジカン</t>
    </rPh>
    <phoneticPr fontId="16"/>
  </si>
  <si>
    <t>週間チェック</t>
    <rPh sb="0" eb="2">
      <t>シュウカン</t>
    </rPh>
    <phoneticPr fontId="3"/>
  </si>
  <si>
    <t>学期チェック</t>
    <rPh sb="0" eb="2">
      <t>ガッキ</t>
    </rPh>
    <phoneticPr fontId="16"/>
  </si>
  <si>
    <t>（拠点校方式の学校のみ）</t>
    <rPh sb="1" eb="3">
      <t>キョテン</t>
    </rPh>
    <rPh sb="3" eb="4">
      <t>コウ</t>
    </rPh>
    <rPh sb="4" eb="6">
      <t>ホウシキ</t>
    </rPh>
    <rPh sb="7" eb="9">
      <t>ガッコウ</t>
    </rPh>
    <phoneticPr fontId="16"/>
  </si>
  <si>
    <t>拠</t>
    <rPh sb="0" eb="1">
      <t>キョ</t>
    </rPh>
    <phoneticPr fontId="16"/>
  </si>
  <si>
    <t>拠・校</t>
    <rPh sb="0" eb="1">
      <t>キョ</t>
    </rPh>
    <rPh sb="2" eb="3">
      <t>コウ</t>
    </rPh>
    <phoneticPr fontId="16"/>
  </si>
  <si>
    <t>拠点校指導教員指導時間</t>
    <rPh sb="0" eb="2">
      <t>キョテン</t>
    </rPh>
    <rPh sb="2" eb="3">
      <t>コウ</t>
    </rPh>
    <rPh sb="3" eb="5">
      <t>シドウ</t>
    </rPh>
    <rPh sb="5" eb="7">
      <t>キョウイン</t>
    </rPh>
    <rPh sb="7" eb="9">
      <t>シドウ</t>
    </rPh>
    <rPh sb="9" eb="11">
      <t>ジカン</t>
    </rPh>
    <phoneticPr fontId="16"/>
  </si>
  <si>
    <t>週間</t>
    <rPh sb="0" eb="2">
      <t>シュウカン</t>
    </rPh>
    <phoneticPr fontId="16"/>
  </si>
  <si>
    <t>合計</t>
    <rPh sb="0" eb="2">
      <t>ゴウケイ</t>
    </rPh>
    <phoneticPr fontId="16"/>
  </si>
  <si>
    <t>表Ｃ</t>
    <rPh sb="0" eb="1">
      <t>ヒョウ</t>
    </rPh>
    <phoneticPr fontId="3"/>
  </si>
  <si>
    <t>表Ｅ</t>
    <rPh sb="0" eb="1">
      <t>ヒョウ</t>
    </rPh>
    <phoneticPr fontId="3"/>
  </si>
  <si>
    <t>道</t>
    <rPh sb="0" eb="1">
      <t>ドウ</t>
    </rPh>
    <phoneticPr fontId="16"/>
  </si>
  <si>
    <t>キ</t>
    <phoneticPr fontId="16"/>
  </si>
  <si>
    <t>日</t>
    <rPh sb="0" eb="1">
      <t>ニチ</t>
    </rPh>
    <phoneticPr fontId="16"/>
  </si>
  <si>
    <t>電話（○○○○－○○－○○○○）</t>
    <rPh sb="0" eb="2">
      <t>デンワ</t>
    </rPh>
    <phoneticPr fontId="17"/>
  </si>
  <si>
    <t>研修時間数（時間）</t>
    <rPh sb="0" eb="2">
      <t>ケンシュウ</t>
    </rPh>
    <rPh sb="2" eb="5">
      <t>ジカンスウ</t>
    </rPh>
    <rPh sb="6" eb="8">
      <t>ジカン</t>
    </rPh>
    <phoneticPr fontId="17"/>
  </si>
  <si>
    <t>研修日数（日）</t>
    <rPh sb="0" eb="2">
      <t>ケンシュウ</t>
    </rPh>
    <rPh sb="2" eb="4">
      <t>ニッスウ</t>
    </rPh>
    <rPh sb="5" eb="6">
      <t>ニチ</t>
    </rPh>
    <phoneticPr fontId="17"/>
  </si>
  <si>
    <t>このシートには必ず入力してください。</t>
    <rPh sb="7" eb="8">
      <t>カナラ</t>
    </rPh>
    <rPh sb="9" eb="11">
      <t>ニュウリョク</t>
    </rPh>
    <phoneticPr fontId="3"/>
  </si>
  <si>
    <t>職・氏名</t>
    <rPh sb="0" eb="1">
      <t>ショク</t>
    </rPh>
    <rPh sb="2" eb="4">
      <t>シメイ</t>
    </rPh>
    <phoneticPr fontId="17"/>
  </si>
  <si>
    <t>○○・○○○○</t>
    <phoneticPr fontId="17"/>
  </si>
  <si>
    <t>様式２－１</t>
    <rPh sb="0" eb="2">
      <t>ヨウシキ</t>
    </rPh>
    <phoneticPr fontId="17"/>
  </si>
  <si>
    <t>様式２－１及び様式２－２に関する問い合わせ先（学校の担当者の職・氏名）</t>
    <rPh sb="0" eb="2">
      <t>ヨウシキ</t>
    </rPh>
    <rPh sb="5" eb="6">
      <t>オヨ</t>
    </rPh>
    <rPh sb="7" eb="9">
      <t>ヨウシキ</t>
    </rPh>
    <rPh sb="13" eb="14">
      <t>カン</t>
    </rPh>
    <rPh sb="16" eb="17">
      <t>ト</t>
    </rPh>
    <rPh sb="18" eb="19">
      <t>ア</t>
    </rPh>
    <rPh sb="21" eb="22">
      <t>サキ</t>
    </rPh>
    <rPh sb="23" eb="25">
      <t>ガッコウ</t>
    </rPh>
    <rPh sb="26" eb="29">
      <t>タントウシャ</t>
    </rPh>
    <rPh sb="30" eb="31">
      <t>ショク</t>
    </rPh>
    <rPh sb="32" eb="34">
      <t>シメイ</t>
    </rPh>
    <phoneticPr fontId="17"/>
  </si>
  <si>
    <t>様式２－２</t>
    <rPh sb="0" eb="2">
      <t>ヨウシキ</t>
    </rPh>
    <phoneticPr fontId="3"/>
  </si>
  <si>
    <t>8又は放課後</t>
    <rPh sb="1" eb="2">
      <t>マタ</t>
    </rPh>
    <rPh sb="3" eb="6">
      <t>ホウカゴ</t>
    </rPh>
    <phoneticPr fontId="16"/>
  </si>
  <si>
    <t>※拠点校指導教員</t>
    <rPh sb="1" eb="3">
      <t>キョテン</t>
    </rPh>
    <rPh sb="3" eb="4">
      <t>コウ</t>
    </rPh>
    <rPh sb="4" eb="6">
      <t>シドウ</t>
    </rPh>
    <rPh sb="6" eb="8">
      <t>キョウイン</t>
    </rPh>
    <phoneticPr fontId="3"/>
  </si>
  <si>
    <t>（内訳）</t>
    <rPh sb="1" eb="3">
      <t>ウチワケ</t>
    </rPh>
    <phoneticPr fontId="16"/>
  </si>
  <si>
    <t>「氏名」の欄は、いずれも　島根太郎　のように入力。</t>
    <rPh sb="1" eb="3">
      <t>シメイ</t>
    </rPh>
    <rPh sb="5" eb="6">
      <t>ラン</t>
    </rPh>
    <rPh sb="13" eb="15">
      <t>シマネ</t>
    </rPh>
    <rPh sb="15" eb="17">
      <t>タロウ</t>
    </rPh>
    <rPh sb="22" eb="24">
      <t>ニュウリョク</t>
    </rPh>
    <phoneticPr fontId="3"/>
  </si>
  <si>
    <t>無　　有（１年）　　有（高等部１年）　のように入力。</t>
    <rPh sb="0" eb="1">
      <t>ム</t>
    </rPh>
    <rPh sb="3" eb="4">
      <t>アリ</t>
    </rPh>
    <rPh sb="6" eb="7">
      <t>ネン</t>
    </rPh>
    <rPh sb="10" eb="11">
      <t>アリ</t>
    </rPh>
    <rPh sb="12" eb="15">
      <t>コウトウブ</t>
    </rPh>
    <rPh sb="16" eb="17">
      <t>ネン</t>
    </rPh>
    <rPh sb="23" eb="25">
      <t>ニュウリョク</t>
    </rPh>
    <phoneticPr fontId="3"/>
  </si>
  <si>
    <t>小学校及び特別支援学校小学部は空白にする。その他は　英語　　地歴（日本史）　のように入力。</t>
    <rPh sb="0" eb="3">
      <t>ショウガッコウ</t>
    </rPh>
    <rPh sb="3" eb="4">
      <t>オヨ</t>
    </rPh>
    <rPh sb="5" eb="7">
      <t>トクベツ</t>
    </rPh>
    <rPh sb="7" eb="9">
      <t>シエン</t>
    </rPh>
    <rPh sb="9" eb="11">
      <t>ガッコウ</t>
    </rPh>
    <rPh sb="11" eb="13">
      <t>ショウガク</t>
    </rPh>
    <rPh sb="13" eb="14">
      <t>ブ</t>
    </rPh>
    <rPh sb="15" eb="17">
      <t>クウハク</t>
    </rPh>
    <rPh sb="23" eb="24">
      <t>タ</t>
    </rPh>
    <rPh sb="26" eb="28">
      <t>エイゴ</t>
    </rPh>
    <rPh sb="30" eb="32">
      <t>チレキ</t>
    </rPh>
    <rPh sb="33" eb="36">
      <t>ニホンシ</t>
    </rPh>
    <rPh sb="42" eb="44">
      <t>ニュウリョク</t>
    </rPh>
    <phoneticPr fontId="3"/>
  </si>
  <si>
    <t>教・合</t>
    <rPh sb="0" eb="1">
      <t>キョウ</t>
    </rPh>
    <rPh sb="2" eb="3">
      <t>ゴウ</t>
    </rPh>
    <phoneticPr fontId="16"/>
  </si>
  <si>
    <t>道徳教育</t>
    <rPh sb="0" eb="2">
      <t>ドウトク</t>
    </rPh>
    <rPh sb="2" eb="4">
      <t>キョウイク</t>
    </rPh>
    <phoneticPr fontId="3"/>
  </si>
  <si>
    <t>○○立○○小学校　○○立○○中学校　○○立義務教育学校○○学園
島根県立○○高等学校　島根県立○○養護学校　のように入力。</t>
    <rPh sb="2" eb="3">
      <t>リツ</t>
    </rPh>
    <rPh sb="5" eb="6">
      <t>ショウ</t>
    </rPh>
    <rPh sb="6" eb="8">
      <t>ガッコウ</t>
    </rPh>
    <rPh sb="11" eb="12">
      <t>リツ</t>
    </rPh>
    <rPh sb="14" eb="17">
      <t>チュウガッコウ</t>
    </rPh>
    <rPh sb="20" eb="21">
      <t>リツ</t>
    </rPh>
    <rPh sb="21" eb="23">
      <t>ギム</t>
    </rPh>
    <rPh sb="23" eb="25">
      <t>キョウイク</t>
    </rPh>
    <rPh sb="25" eb="27">
      <t>ガッコウ</t>
    </rPh>
    <rPh sb="29" eb="31">
      <t>ガクエン</t>
    </rPh>
    <rPh sb="32" eb="34">
      <t>シマネ</t>
    </rPh>
    <rPh sb="34" eb="36">
      <t>ケンリツ</t>
    </rPh>
    <rPh sb="38" eb="40">
      <t>コウトウ</t>
    </rPh>
    <rPh sb="40" eb="42">
      <t>ガッコウ</t>
    </rPh>
    <rPh sb="43" eb="45">
      <t>シマネ</t>
    </rPh>
    <rPh sb="45" eb="47">
      <t>ケンリツ</t>
    </rPh>
    <rPh sb="49" eb="51">
      <t>ヨウゴ</t>
    </rPh>
    <rPh sb="51" eb="53">
      <t>ガッコウ</t>
    </rPh>
    <rPh sb="58" eb="60">
      <t>ニュウリョク</t>
    </rPh>
    <phoneticPr fontId="3"/>
  </si>
  <si>
    <t>先輩に学ぶ
一日研修</t>
    <rPh sb="0" eb="2">
      <t>センパイ</t>
    </rPh>
    <rPh sb="3" eb="4">
      <t>マナ</t>
    </rPh>
    <rPh sb="6" eb="10">
      <t>イチニチケンシュウ</t>
    </rPh>
    <phoneticPr fontId="3"/>
  </si>
  <si>
    <t>見学研</t>
    <rPh sb="0" eb="2">
      <t>ケンガク</t>
    </rPh>
    <rPh sb="2" eb="3">
      <t>ケン</t>
    </rPh>
    <phoneticPr fontId="6"/>
  </si>
  <si>
    <t>実践研</t>
    <rPh sb="0" eb="2">
      <t>ジッセン</t>
    </rPh>
    <rPh sb="2" eb="3">
      <t>ケン</t>
    </rPh>
    <phoneticPr fontId="6"/>
  </si>
  <si>
    <t>見道</t>
    <rPh sb="0" eb="1">
      <t>ケン</t>
    </rPh>
    <rPh sb="1" eb="2">
      <t>ミチ</t>
    </rPh>
    <phoneticPr fontId="16"/>
  </si>
  <si>
    <t>見特</t>
    <rPh sb="0" eb="1">
      <t>ケン</t>
    </rPh>
    <rPh sb="1" eb="2">
      <t>トク</t>
    </rPh>
    <phoneticPr fontId="16"/>
  </si>
  <si>
    <t>実道</t>
    <rPh sb="0" eb="1">
      <t>ジツ</t>
    </rPh>
    <rPh sb="1" eb="2">
      <t>ミチ</t>
    </rPh>
    <phoneticPr fontId="16"/>
  </si>
  <si>
    <t>実特</t>
    <rPh sb="0" eb="1">
      <t>ジツ</t>
    </rPh>
    <rPh sb="1" eb="2">
      <t>トク</t>
    </rPh>
    <phoneticPr fontId="16"/>
  </si>
  <si>
    <t>見</t>
    <rPh sb="0" eb="1">
      <t>ケン</t>
    </rPh>
    <phoneticPr fontId="16"/>
  </si>
  <si>
    <t>実</t>
    <rPh sb="0" eb="1">
      <t>ジツ</t>
    </rPh>
    <phoneticPr fontId="16"/>
  </si>
  <si>
    <t>先輩に学ぶ一日研修</t>
    <rPh sb="0" eb="2">
      <t>センパイ</t>
    </rPh>
    <rPh sb="3" eb="4">
      <t>マナ</t>
    </rPh>
    <rPh sb="5" eb="7">
      <t>イチニチ</t>
    </rPh>
    <rPh sb="7" eb="9">
      <t>ケンシュウ</t>
    </rPh>
    <phoneticPr fontId="16"/>
  </si>
  <si>
    <t>実</t>
    <rPh sb="0" eb="1">
      <t>ジツ</t>
    </rPh>
    <phoneticPr fontId="3"/>
  </si>
  <si>
    <t>授業見学による研修</t>
    <rPh sb="0" eb="2">
      <t>ジュギョウ</t>
    </rPh>
    <rPh sb="2" eb="4">
      <t>ケンガク</t>
    </rPh>
    <rPh sb="7" eb="9">
      <t>ケンシュウ</t>
    </rPh>
    <phoneticPr fontId="3"/>
  </si>
  <si>
    <t>授業実践による研修</t>
    <rPh sb="0" eb="2">
      <t>ジュギョウ</t>
    </rPh>
    <rPh sb="2" eb="4">
      <t>ジッセン</t>
    </rPh>
    <rPh sb="7" eb="9">
      <t>ケンシュウ</t>
    </rPh>
    <phoneticPr fontId="3"/>
  </si>
  <si>
    <t>①　授業見学による研修</t>
    <rPh sb="2" eb="4">
      <t>ジュギョウ</t>
    </rPh>
    <rPh sb="4" eb="6">
      <t>ケンガク</t>
    </rPh>
    <rPh sb="9" eb="11">
      <t>ケンシュウ</t>
    </rPh>
    <phoneticPr fontId="3"/>
  </si>
  <si>
    <t>②　授業実践による研修</t>
    <rPh sb="2" eb="4">
      <t>ジュギョウ</t>
    </rPh>
    <rPh sb="4" eb="6">
      <t>ジッセン</t>
    </rPh>
    <rPh sb="9" eb="11">
      <t>ケンシュウ</t>
    </rPh>
    <phoneticPr fontId="3"/>
  </si>
  <si>
    <t>先輩に学ぶ一日研修</t>
    <rPh sb="0" eb="9">
      <t>センパイニマナブイチニチケンシュウ</t>
    </rPh>
    <phoneticPr fontId="17"/>
  </si>
  <si>
    <t>【特記事項】</t>
    <phoneticPr fontId="17"/>
  </si>
  <si>
    <t>１回目先輩教員氏名</t>
    <rPh sb="1" eb="3">
      <t>カイメ</t>
    </rPh>
    <rPh sb="3" eb="5">
      <t>センパイ</t>
    </rPh>
    <rPh sb="5" eb="7">
      <t>キョウイン</t>
    </rPh>
    <rPh sb="7" eb="9">
      <t>シメイ</t>
    </rPh>
    <phoneticPr fontId="17"/>
  </si>
  <si>
    <t>２回目先輩教員氏名</t>
    <rPh sb="1" eb="3">
      <t>カイメ</t>
    </rPh>
    <rPh sb="3" eb="5">
      <t>センパイ</t>
    </rPh>
    <rPh sb="5" eb="7">
      <t>キョウイン</t>
    </rPh>
    <rPh sb="7" eb="9">
      <t>シメイ</t>
    </rPh>
    <phoneticPr fontId="3"/>
  </si>
  <si>
    <t>◆この報告書は、１学期末、指定された期日に提出すること。</t>
    <rPh sb="3" eb="6">
      <t>ホウコクショ</t>
    </rPh>
    <rPh sb="9" eb="11">
      <t>ガッキ</t>
    </rPh>
    <rPh sb="11" eb="12">
      <t>スエ</t>
    </rPh>
    <rPh sb="13" eb="15">
      <t>シテイ</t>
    </rPh>
    <rPh sb="18" eb="20">
      <t>キジツ</t>
    </rPh>
    <rPh sb="21" eb="23">
      <t>テイシュツ</t>
    </rPh>
    <phoneticPr fontId="17"/>
  </si>
  <si>
    <t>振</t>
    <rPh sb="0" eb="1">
      <t>フ</t>
    </rPh>
    <phoneticPr fontId="3"/>
  </si>
  <si>
    <t>教</t>
    <rPh sb="0" eb="1">
      <t>キョウ</t>
    </rPh>
    <phoneticPr fontId="3"/>
  </si>
  <si>
    <t>振返研</t>
    <rPh sb="0" eb="1">
      <t>フ</t>
    </rPh>
    <rPh sb="1" eb="2">
      <t>カエ</t>
    </rPh>
    <rPh sb="2" eb="3">
      <t>ケン</t>
    </rPh>
    <phoneticPr fontId="6"/>
  </si>
  <si>
    <t>教材研</t>
    <rPh sb="0" eb="2">
      <t>キョウザイ</t>
    </rPh>
    <rPh sb="2" eb="3">
      <t>ケン</t>
    </rPh>
    <phoneticPr fontId="6"/>
  </si>
  <si>
    <t>一般研</t>
    <rPh sb="0" eb="2">
      <t>イッパン</t>
    </rPh>
    <rPh sb="2" eb="3">
      <t>ケン</t>
    </rPh>
    <phoneticPr fontId="16"/>
  </si>
  <si>
    <t>見</t>
    <rPh sb="0" eb="1">
      <t>ミ</t>
    </rPh>
    <phoneticPr fontId="3"/>
  </si>
  <si>
    <t>指導形態</t>
    <rPh sb="0" eb="2">
      <t>シドウ</t>
    </rPh>
    <rPh sb="2" eb="4">
      <t>ケイタイ</t>
    </rPh>
    <phoneticPr fontId="34"/>
  </si>
  <si>
    <t>拠点</t>
    <rPh sb="0" eb="2">
      <t>キョテン</t>
    </rPh>
    <phoneticPr fontId="34"/>
  </si>
  <si>
    <t>一般</t>
    <rPh sb="0" eb="2">
      <t>イッパン</t>
    </rPh>
    <phoneticPr fontId="34"/>
  </si>
  <si>
    <t>先輩</t>
    <rPh sb="0" eb="2">
      <t>センパイ</t>
    </rPh>
    <phoneticPr fontId="34"/>
  </si>
  <si>
    <t>●</t>
    <phoneticPr fontId="34"/>
  </si>
  <si>
    <t>学級担任</t>
    <rPh sb="0" eb="2">
      <t>ガッキュウ</t>
    </rPh>
    <rPh sb="2" eb="4">
      <t>タンニン</t>
    </rPh>
    <phoneticPr fontId="3"/>
  </si>
  <si>
    <t>③　振り返りによる研修</t>
    <rPh sb="2" eb="3">
      <t>フ</t>
    </rPh>
    <rPh sb="4" eb="5">
      <t>カエ</t>
    </rPh>
    <rPh sb="9" eb="11">
      <t>ケンシュウ</t>
    </rPh>
    <phoneticPr fontId="3"/>
  </si>
  <si>
    <t>④　教材研究による研修</t>
    <rPh sb="2" eb="4">
      <t>キョウザイ</t>
    </rPh>
    <rPh sb="4" eb="6">
      <t>ケンキュウ</t>
    </rPh>
    <rPh sb="9" eb="11">
      <t>ケンシュウ</t>
    </rPh>
    <phoneticPr fontId="3"/>
  </si>
  <si>
    <t>年組</t>
    <phoneticPr fontId="3"/>
  </si>
  <si>
    <t>教科等</t>
    <phoneticPr fontId="3"/>
  </si>
  <si>
    <t>校内指導教員が教科指導員を兼ねる</t>
    <rPh sb="0" eb="2">
      <t>コウナイ</t>
    </rPh>
    <rPh sb="2" eb="4">
      <t>シドウ</t>
    </rPh>
    <rPh sb="4" eb="6">
      <t>キョウイン</t>
    </rPh>
    <rPh sb="7" eb="9">
      <t>キョウカ</t>
    </rPh>
    <rPh sb="9" eb="12">
      <t>シドウイン</t>
    </rPh>
    <rPh sb="13" eb="14">
      <t>カ</t>
    </rPh>
    <phoneticPr fontId="3"/>
  </si>
  <si>
    <t>拠点校指導教員</t>
    <rPh sb="0" eb="3">
      <t>キョテンコウ</t>
    </rPh>
    <rPh sb="3" eb="5">
      <t>シドウ</t>
    </rPh>
    <rPh sb="5" eb="7">
      <t>キョウイン</t>
    </rPh>
    <phoneticPr fontId="3"/>
  </si>
  <si>
    <t>プルダウンリストから選択し、それぞれ氏名（兼ねる場合も）を記入してください。選択肢は３つパターンがあります。
１　校内指導教員と教科指導員を兼ねる場合。　２　教科指導員　３　拠点校指導教員　</t>
    <rPh sb="10" eb="12">
      <t>センタク</t>
    </rPh>
    <rPh sb="18" eb="20">
      <t>シメイ</t>
    </rPh>
    <rPh sb="21" eb="22">
      <t>カ</t>
    </rPh>
    <rPh sb="24" eb="26">
      <t>バアイ</t>
    </rPh>
    <rPh sb="29" eb="31">
      <t>キニュウ</t>
    </rPh>
    <rPh sb="38" eb="41">
      <t>センタクシ</t>
    </rPh>
    <rPh sb="57" eb="59">
      <t>コウナイ</t>
    </rPh>
    <rPh sb="59" eb="61">
      <t>シドウ</t>
    </rPh>
    <rPh sb="61" eb="63">
      <t>キョウイン</t>
    </rPh>
    <rPh sb="64" eb="66">
      <t>キョウカ</t>
    </rPh>
    <rPh sb="66" eb="69">
      <t>シドウイン</t>
    </rPh>
    <rPh sb="70" eb="71">
      <t>カ</t>
    </rPh>
    <rPh sb="73" eb="75">
      <t>バアイ</t>
    </rPh>
    <rPh sb="79" eb="81">
      <t>キョウカ</t>
    </rPh>
    <rPh sb="81" eb="84">
      <t>シドウイン</t>
    </rPh>
    <rPh sb="87" eb="90">
      <t>キョテンコウ</t>
    </rPh>
    <rPh sb="90" eb="92">
      <t>シドウ</t>
    </rPh>
    <rPh sb="92" eb="94">
      <t>キョウイン</t>
    </rPh>
    <phoneticPr fontId="3"/>
  </si>
  <si>
    <r>
      <t>◆島根県教育センター研修情報システム</t>
    </r>
    <r>
      <rPr>
        <sz val="11"/>
        <color indexed="8"/>
        <rFont val="ＭＳ ゴシック"/>
        <family val="3"/>
        <charset val="128"/>
      </rPr>
      <t>にデータ提出すること</t>
    </r>
    <r>
      <rPr>
        <sz val="11"/>
        <color indexed="8"/>
        <rFont val="ＭＳ Ｐ明朝"/>
        <family val="1"/>
        <charset val="128"/>
      </rPr>
      <t>。</t>
    </r>
    <rPh sb="1" eb="4">
      <t>シマネケン</t>
    </rPh>
    <rPh sb="4" eb="6">
      <t>キョウイク</t>
    </rPh>
    <rPh sb="10" eb="12">
      <t>ケンシュウ</t>
    </rPh>
    <rPh sb="12" eb="14">
      <t>ジョウホウ</t>
    </rPh>
    <rPh sb="22" eb="24">
      <t>テイシュツ</t>
    </rPh>
    <phoneticPr fontId="17"/>
  </si>
  <si>
    <t>1-1</t>
    <phoneticPr fontId="34"/>
  </si>
  <si>
    <t>1-3</t>
  </si>
  <si>
    <t>1-4</t>
  </si>
  <si>
    <t>1-5</t>
  </si>
  <si>
    <t>2-1</t>
    <phoneticPr fontId="34"/>
  </si>
  <si>
    <t>2-2</t>
  </si>
  <si>
    <t>1-2</t>
    <phoneticPr fontId="34"/>
  </si>
  <si>
    <t>NO.</t>
    <phoneticPr fontId="3"/>
  </si>
  <si>
    <t>学期1</t>
    <rPh sb="0" eb="2">
      <t>ガッキ</t>
    </rPh>
    <phoneticPr fontId="34"/>
  </si>
  <si>
    <t>学期2</t>
    <rPh sb="0" eb="2">
      <t>ガッキ</t>
    </rPh>
    <phoneticPr fontId="34"/>
  </si>
  <si>
    <t>2-3</t>
  </si>
  <si>
    <t>2-3</t>
    <phoneticPr fontId="34"/>
  </si>
  <si>
    <t>学期3</t>
    <rPh sb="0" eb="2">
      <t>ガッキ</t>
    </rPh>
    <phoneticPr fontId="34"/>
  </si>
  <si>
    <t>3-1</t>
  </si>
  <si>
    <t>3-1</t>
    <phoneticPr fontId="34"/>
  </si>
  <si>
    <t>3-2</t>
  </si>
  <si>
    <t>3-2</t>
    <phoneticPr fontId="34"/>
  </si>
  <si>
    <t>3-3</t>
  </si>
  <si>
    <t>3-3</t>
    <phoneticPr fontId="34"/>
  </si>
  <si>
    <t>2-4</t>
  </si>
  <si>
    <t>2-5</t>
  </si>
  <si>
    <t>3-4</t>
  </si>
  <si>
    <t>3-5</t>
  </si>
  <si>
    <t>1-1</t>
  </si>
  <si>
    <t>1-2</t>
  </si>
  <si>
    <t>学期</t>
  </si>
  <si>
    <t>2-1</t>
  </si>
  <si>
    <t>起点月日</t>
    <rPh sb="0" eb="2">
      <t>キテン</t>
    </rPh>
    <rPh sb="2" eb="4">
      <t>ガッピ</t>
    </rPh>
    <phoneticPr fontId="34"/>
  </si>
  <si>
    <t>年度</t>
    <rPh sb="0" eb="2">
      <t>ネンド</t>
    </rPh>
    <phoneticPr fontId="34"/>
  </si>
  <si>
    <t>週</t>
    <rPh sb="0" eb="1">
      <t>シュウ</t>
    </rPh>
    <phoneticPr fontId="34"/>
  </si>
  <si>
    <t>文　書　番　号</t>
    <rPh sb="0" eb="1">
      <t>ブンショ</t>
    </rPh>
    <rPh sb="2" eb="3">
      <t>ショ</t>
    </rPh>
    <rPh sb="4" eb="5">
      <t>ゴウ</t>
    </rPh>
    <phoneticPr fontId="17"/>
  </si>
  <si>
    <t>1-6</t>
    <phoneticPr fontId="34"/>
  </si>
  <si>
    <t>1-7</t>
    <phoneticPr fontId="34"/>
  </si>
  <si>
    <t>2-6</t>
    <phoneticPr fontId="34"/>
  </si>
  <si>
    <t>2-7</t>
    <phoneticPr fontId="34"/>
  </si>
  <si>
    <t>2-8</t>
    <phoneticPr fontId="34"/>
  </si>
  <si>
    <t>1-8</t>
    <phoneticPr fontId="34"/>
  </si>
  <si>
    <t>1-9</t>
    <phoneticPr fontId="34"/>
  </si>
  <si>
    <t>3-6</t>
    <phoneticPr fontId="34"/>
  </si>
  <si>
    <t>2-9</t>
    <phoneticPr fontId="34"/>
  </si>
  <si>
    <t>2-10</t>
    <phoneticPr fontId="34"/>
  </si>
  <si>
    <t>1-6</t>
  </si>
  <si>
    <t>1-7</t>
  </si>
  <si>
    <t>1-8</t>
  </si>
  <si>
    <t>1-9</t>
  </si>
  <si>
    <t>2-6</t>
  </si>
  <si>
    <t>2-7</t>
  </si>
  <si>
    <t>2-8</t>
  </si>
  <si>
    <t>2-9</t>
  </si>
  <si>
    <t>2-10</t>
  </si>
  <si>
    <t>3-6</t>
  </si>
  <si>
    <t>2-11</t>
  </si>
  <si>
    <t>2-11</t>
    <phoneticPr fontId="34"/>
  </si>
  <si>
    <t>1-10</t>
  </si>
  <si>
    <t>1-11</t>
  </si>
  <si>
    <t>1-12</t>
  </si>
  <si>
    <t>1-13</t>
  </si>
  <si>
    <t>1-14</t>
  </si>
  <si>
    <t>1-15</t>
  </si>
  <si>
    <t>1-16</t>
  </si>
  <si>
    <t>←学期1の最終行</t>
    <rPh sb="1" eb="3">
      <t>ガッキ</t>
    </rPh>
    <rPh sb="5" eb="8">
      <t>サイシュウギョウ</t>
    </rPh>
    <phoneticPr fontId="34"/>
  </si>
  <si>
    <t>←学期2の最終行</t>
    <rPh sb="1" eb="3">
      <t>ガッキ</t>
    </rPh>
    <rPh sb="5" eb="8">
      <t>サイシュウギョウ</t>
    </rPh>
    <phoneticPr fontId="34"/>
  </si>
  <si>
    <t>←学期3の最終行</t>
    <rPh sb="1" eb="3">
      <t>ガッキ</t>
    </rPh>
    <rPh sb="5" eb="8">
      <t>サイシュウギョウ</t>
    </rPh>
    <phoneticPr fontId="34"/>
  </si>
  <si>
    <t>各学期テーブルの最終行</t>
    <rPh sb="0" eb="1">
      <t>カク</t>
    </rPh>
    <rPh sb="1" eb="3">
      <t>ガッキ</t>
    </rPh>
    <rPh sb="8" eb="11">
      <t>サイシュウギョウ</t>
    </rPh>
    <phoneticPr fontId="34"/>
  </si>
  <si>
    <t>列1</t>
  </si>
  <si>
    <t>指導形態名</t>
    <rPh sb="0" eb="2">
      <t>シドウ</t>
    </rPh>
    <rPh sb="2" eb="4">
      <t>ケイタイ</t>
    </rPh>
    <rPh sb="4" eb="5">
      <t>メイ</t>
    </rPh>
    <phoneticPr fontId="34"/>
  </si>
  <si>
    <t>年間基準数</t>
    <rPh sb="0" eb="2">
      <t>ネンカン</t>
    </rPh>
    <rPh sb="2" eb="4">
      <t>キジュン</t>
    </rPh>
    <rPh sb="4" eb="5">
      <t>スウ</t>
    </rPh>
    <phoneticPr fontId="34"/>
  </si>
  <si>
    <t>合計</t>
    <rPh sb="0" eb="2">
      <t>ゴウケイ</t>
    </rPh>
    <phoneticPr fontId="34"/>
  </si>
  <si>
    <t>先輩</t>
    <rPh sb="0" eb="2">
      <t>センパイ</t>
    </rPh>
    <phoneticPr fontId="34"/>
  </si>
  <si>
    <t>見道徳</t>
    <rPh sb="0" eb="1">
      <t>ケン</t>
    </rPh>
    <rPh sb="1" eb="3">
      <t>ドウトク</t>
    </rPh>
    <phoneticPr fontId="34"/>
  </si>
  <si>
    <t>見特活</t>
    <rPh sb="0" eb="1">
      <t>ケン</t>
    </rPh>
    <rPh sb="1" eb="3">
      <t>トッカツ</t>
    </rPh>
    <phoneticPr fontId="34"/>
  </si>
  <si>
    <t>実道徳</t>
    <rPh sb="0" eb="1">
      <t>ジツ</t>
    </rPh>
    <rPh sb="1" eb="3">
      <t>ドウトク</t>
    </rPh>
    <phoneticPr fontId="34"/>
  </si>
  <si>
    <t>実特活</t>
    <rPh sb="0" eb="1">
      <t>ジツ</t>
    </rPh>
    <rPh sb="1" eb="3">
      <t>トッカツ</t>
    </rPh>
    <phoneticPr fontId="34"/>
  </si>
  <si>
    <t>指導時間</t>
    <rPh sb="0" eb="2">
      <t>シドウ</t>
    </rPh>
    <rPh sb="2" eb="4">
      <t>ジカン</t>
    </rPh>
    <phoneticPr fontId="34"/>
  </si>
  <si>
    <t>基準エリア</t>
    <rPh sb="0" eb="2">
      <t>キジュン</t>
    </rPh>
    <phoneticPr fontId="34"/>
  </si>
  <si>
    <t>G17</t>
    <phoneticPr fontId="34"/>
  </si>
  <si>
    <t>G18</t>
  </si>
  <si>
    <t>G19</t>
  </si>
  <si>
    <t>G20</t>
  </si>
  <si>
    <t>G21</t>
  </si>
  <si>
    <t>G22</t>
  </si>
  <si>
    <t>G24</t>
  </si>
  <si>
    <t>K17</t>
  </si>
  <si>
    <t>K18</t>
  </si>
  <si>
    <t>K19</t>
  </si>
  <si>
    <t>K20</t>
  </si>
  <si>
    <t>K24</t>
    <phoneticPr fontId="34"/>
  </si>
  <si>
    <t xml:space="preserve"> </t>
    <phoneticPr fontId="34"/>
  </si>
  <si>
    <t>2-12</t>
  </si>
  <si>
    <t>2-13</t>
  </si>
  <si>
    <t>2-14</t>
  </si>
  <si>
    <t>2-15</t>
  </si>
  <si>
    <t>2-16</t>
  </si>
  <si>
    <t>2-17</t>
  </si>
  <si>
    <t>2-18</t>
  </si>
  <si>
    <t>2-19</t>
  </si>
  <si>
    <t>2-20</t>
  </si>
  <si>
    <t>2-21</t>
  </si>
  <si>
    <t>2-22</t>
  </si>
  <si>
    <t>3-7</t>
  </si>
  <si>
    <t>3-8</t>
  </si>
  <si>
    <t>3-9</t>
  </si>
  <si>
    <t>3-10</t>
  </si>
  <si>
    <t>3-11</t>
  </si>
  <si>
    <t>3-12</t>
  </si>
  <si>
    <t>3-13</t>
  </si>
  <si>
    <t>3-14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</si>
</sst>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m&quot;月&quot;d&quot;日&quot;;@"/>
    <numFmt numFmtId="177" formatCode="#,###"/>
    <numFmt numFmtId="178" formatCode="[$-411]ggge&quot;年&quot;m&quot;月&quot;d&quot;日(&quot;aaa\);@"/>
    <numFmt numFmtId="179" formatCode="[$-411]ggge&quot;年&quot;m&quot;月&quot;d&quot;日&quot;;@"/>
    <numFmt numFmtId="180" formatCode="[$-411]ggge"/>
  </numFmts>
  <fonts count="37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授業形態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  <scheme val="minor"/>
    </font>
    <font>
      <sz val="14"/>
      <color theme="1"/>
      <name val="ＭＳ Ｐ明朝"/>
      <family val="1"/>
      <charset val="128"/>
    </font>
    <font>
      <b/>
      <sz val="11"/>
      <color theme="3" tint="0.79998168889431442"/>
      <name val="ＭＳ Ｐゴシック"/>
      <family val="3"/>
      <charset val="128"/>
      <scheme val="minor"/>
    </font>
    <font>
      <i/>
      <sz val="14"/>
      <color indexed="10"/>
      <name val="HG創英角ｺﾞｼｯｸUB"/>
      <family val="3"/>
      <charset val="128"/>
    </font>
    <font>
      <i/>
      <sz val="14"/>
      <color indexed="81"/>
      <name val="HG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sz val="9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E5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21" fillId="0" borderId="0">
      <alignment vertical="center"/>
    </xf>
  </cellStyleXfs>
  <cellXfs count="287">
    <xf numFmtId="0" fontId="0" fillId="0" borderId="0" xfId="0">
      <alignment vertical="center"/>
    </xf>
    <xf numFmtId="0" fontId="4" fillId="0" borderId="0" xfId="1">
      <alignment vertical="center"/>
    </xf>
    <xf numFmtId="0" fontId="5" fillId="0" borderId="0" xfId="1" applyFont="1" applyAlignment="1">
      <alignment vertical="top"/>
    </xf>
    <xf numFmtId="0" fontId="9" fillId="0" borderId="0" xfId="1" applyFont="1">
      <alignment vertical="center"/>
    </xf>
    <xf numFmtId="0" fontId="9" fillId="0" borderId="0" xfId="1" applyFont="1" applyAlignment="1">
      <alignment vertical="top"/>
    </xf>
    <xf numFmtId="0" fontId="10" fillId="0" borderId="0" xfId="1" applyFont="1">
      <alignment vertical="center"/>
    </xf>
    <xf numFmtId="0" fontId="7" fillId="0" borderId="1" xfId="1" applyFont="1" applyBorder="1">
      <alignment vertical="center"/>
    </xf>
    <xf numFmtId="0" fontId="7" fillId="0" borderId="2" xfId="1" applyFont="1" applyBorder="1">
      <alignment vertical="center"/>
    </xf>
    <xf numFmtId="0" fontId="11" fillId="0" borderId="0" xfId="1" applyFont="1">
      <alignment vertical="center"/>
    </xf>
    <xf numFmtId="0" fontId="0" fillId="0" borderId="0" xfId="0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4" fillId="0" borderId="0" xfId="1" applyAlignment="1">
      <alignment vertical="center" wrapText="1"/>
    </xf>
    <xf numFmtId="0" fontId="2" fillId="0" borderId="4" xfId="0" applyFont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9" fillId="0" borderId="5" xfId="1" applyFont="1" applyBorder="1" applyAlignment="1">
      <alignment vertical="center" shrinkToFit="1"/>
    </xf>
    <xf numFmtId="0" fontId="4" fillId="0" borderId="5" xfId="1" applyBorder="1" applyAlignment="1">
      <alignment vertical="center" shrinkToFit="1"/>
    </xf>
    <xf numFmtId="0" fontId="4" fillId="0" borderId="0" xfId="1" applyAlignment="1">
      <alignment vertical="center" shrinkToFit="1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4" fillId="0" borderId="3" xfId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 shrinkToFit="1"/>
    </xf>
    <xf numFmtId="0" fontId="4" fillId="0" borderId="3" xfId="1" applyBorder="1" applyAlignment="1">
      <alignment horizontal="center" vertical="center"/>
    </xf>
    <xf numFmtId="0" fontId="23" fillId="0" borderId="0" xfId="0" applyFont="1">
      <alignment vertical="center"/>
    </xf>
    <xf numFmtId="0" fontId="22" fillId="0" borderId="0" xfId="0" applyFont="1">
      <alignment vertical="center"/>
    </xf>
    <xf numFmtId="0" fontId="22" fillId="0" borderId="3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6" fillId="0" borderId="0" xfId="0" applyFont="1">
      <alignment vertical="center"/>
    </xf>
    <xf numFmtId="0" fontId="0" fillId="0" borderId="0" xfId="0" applyAlignment="1">
      <alignment vertical="center" wrapText="1" shrinkToFit="1"/>
    </xf>
    <xf numFmtId="0" fontId="22" fillId="0" borderId="0" xfId="0" applyFont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31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4" fillId="0" borderId="0" xfId="1" applyAlignment="1">
      <alignment horizontal="center" vertical="center"/>
    </xf>
    <xf numFmtId="0" fontId="4" fillId="3" borderId="3" xfId="1" applyFill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4" fillId="3" borderId="16" xfId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 shrinkToFit="1"/>
    </xf>
    <xf numFmtId="0" fontId="22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shrinkToFit="1"/>
    </xf>
    <xf numFmtId="0" fontId="22" fillId="0" borderId="85" xfId="0" applyFont="1" applyBorder="1" applyAlignment="1">
      <alignment horizontal="center" vertical="center" shrinkToFit="1"/>
    </xf>
    <xf numFmtId="0" fontId="22" fillId="0" borderId="24" xfId="0" applyFont="1" applyBorder="1" applyAlignment="1">
      <alignment horizontal="center" vertical="center" shrinkToFit="1"/>
    </xf>
    <xf numFmtId="0" fontId="22" fillId="0" borderId="6" xfId="0" applyFont="1" applyBorder="1">
      <alignment vertical="center"/>
    </xf>
    <xf numFmtId="0" fontId="22" fillId="0" borderId="43" xfId="0" applyFont="1" applyBorder="1">
      <alignment vertical="center"/>
    </xf>
    <xf numFmtId="0" fontId="22" fillId="0" borderId="26" xfId="0" applyFont="1" applyBorder="1">
      <alignment vertical="center"/>
    </xf>
    <xf numFmtId="0" fontId="4" fillId="0" borderId="0" xfId="1" applyAlignment="1">
      <alignment horizontal="right"/>
    </xf>
    <xf numFmtId="0" fontId="9" fillId="0" borderId="14" xfId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/>
    </xf>
    <xf numFmtId="0" fontId="10" fillId="0" borderId="0" xfId="1" applyFont="1" applyAlignment="1"/>
    <xf numFmtId="0" fontId="4" fillId="0" borderId="3" xfId="1" applyBorder="1">
      <alignment vertical="center"/>
    </xf>
    <xf numFmtId="0" fontId="4" fillId="0" borderId="14" xfId="1" applyBorder="1">
      <alignment vertical="center"/>
    </xf>
    <xf numFmtId="0" fontId="9" fillId="0" borderId="74" xfId="1" applyFont="1" applyBorder="1" applyAlignment="1">
      <alignment horizontal="center" vertical="center" shrinkToFit="1"/>
    </xf>
    <xf numFmtId="0" fontId="9" fillId="0" borderId="74" xfId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78" fontId="4" fillId="0" borderId="0" xfId="1" applyNumberFormat="1">
      <alignment vertical="center"/>
    </xf>
    <xf numFmtId="0" fontId="0" fillId="0" borderId="0" xfId="0" applyAlignment="1">
      <alignment horizontal="left" vertical="center"/>
    </xf>
    <xf numFmtId="0" fontId="4" fillId="0" borderId="24" xfId="1" applyBorder="1">
      <alignment vertical="center"/>
    </xf>
    <xf numFmtId="0" fontId="4" fillId="4" borderId="3" xfId="1" applyFill="1" applyBorder="1" applyAlignment="1">
      <alignment horizontal="center" vertical="center"/>
    </xf>
    <xf numFmtId="0" fontId="22" fillId="0" borderId="3" xfId="0" applyFont="1" applyBorder="1" applyAlignment="1" applyProtection="1">
      <alignment vertical="center" shrinkToFit="1"/>
      <protection locked="0"/>
    </xf>
    <xf numFmtId="0" fontId="22" fillId="0" borderId="8" xfId="0" applyFont="1" applyBorder="1" applyAlignment="1">
      <alignment vertical="center" shrinkToFit="1"/>
    </xf>
    <xf numFmtId="0" fontId="22" fillId="0" borderId="11" xfId="0" applyFont="1" applyBorder="1" applyAlignment="1">
      <alignment vertical="center" shrinkToFit="1"/>
    </xf>
    <xf numFmtId="0" fontId="22" fillId="0" borderId="24" xfId="0" applyFont="1" applyBorder="1" applyAlignment="1" applyProtection="1">
      <alignment vertical="center" shrinkToFit="1"/>
      <protection locked="0"/>
    </xf>
    <xf numFmtId="0" fontId="22" fillId="0" borderId="0" xfId="0" applyFont="1" applyAlignment="1">
      <alignment vertical="center" shrinkToFit="1"/>
    </xf>
    <xf numFmtId="0" fontId="4" fillId="0" borderId="84" xfId="1" applyBorder="1">
      <alignment vertical="center"/>
    </xf>
    <xf numFmtId="0" fontId="0" fillId="0" borderId="0" xfId="0" applyAlignment="1">
      <alignment horizontal="right" vertical="center" wrapText="1"/>
    </xf>
    <xf numFmtId="0" fontId="4" fillId="5" borderId="0" xfId="1" applyFill="1">
      <alignment vertical="center"/>
    </xf>
    <xf numFmtId="0" fontId="9" fillId="5" borderId="0" xfId="1" applyFont="1" applyFill="1">
      <alignment vertical="center"/>
    </xf>
    <xf numFmtId="0" fontId="4" fillId="5" borderId="0" xfId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" fillId="6" borderId="3" xfId="0" applyFont="1" applyFill="1" applyBorder="1" applyAlignment="1" applyProtection="1">
      <alignment horizontal="center" vertical="center" shrinkToFit="1"/>
      <protection locked="0"/>
    </xf>
    <xf numFmtId="0" fontId="1" fillId="6" borderId="3" xfId="0" applyFont="1" applyFill="1" applyBorder="1" applyAlignment="1" applyProtection="1">
      <alignment horizontal="center" vertical="center" shrinkToFit="1"/>
      <protection locked="0"/>
    </xf>
    <xf numFmtId="0" fontId="0" fillId="6" borderId="3" xfId="0" applyFill="1" applyBorder="1" applyAlignment="1" applyProtection="1">
      <alignment horizontal="center" vertical="center"/>
      <protection locked="0"/>
    </xf>
    <xf numFmtId="0" fontId="22" fillId="6" borderId="3" xfId="0" applyFont="1" applyFill="1" applyBorder="1" applyAlignment="1" applyProtection="1">
      <alignment horizontal="center" vertical="center" shrinkToFit="1"/>
      <protection locked="0"/>
    </xf>
    <xf numFmtId="0" fontId="14" fillId="6" borderId="6" xfId="0" applyFont="1" applyFill="1" applyBorder="1" applyAlignment="1" applyProtection="1">
      <alignment horizontal="center" vertical="center" shrinkToFit="1"/>
      <protection locked="0"/>
    </xf>
    <xf numFmtId="0" fontId="14" fillId="6" borderId="3" xfId="0" applyFont="1" applyFill="1" applyBorder="1" applyAlignment="1" applyProtection="1">
      <alignment horizontal="center" vertical="center" shrinkToFit="1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78" fontId="0" fillId="0" borderId="0" xfId="0" applyNumberForma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4" fillId="0" borderId="33" xfId="1" applyBorder="1" applyAlignment="1">
      <alignment horizontal="center" vertical="center"/>
    </xf>
    <xf numFmtId="180" fontId="0" fillId="0" borderId="0" xfId="0" applyNumberFormat="1">
      <alignment vertic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9" fillId="0" borderId="3" xfId="1" quotePrefix="1" applyFont="1" applyBorder="1" applyAlignment="1">
      <alignment horizontal="center" vertical="center" shrinkToFit="1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shrinkToFit="1"/>
    </xf>
    <xf numFmtId="0" fontId="22" fillId="0" borderId="24" xfId="0" applyFont="1" applyBorder="1" applyAlignment="1">
      <alignment horizontal="center" vertical="center" shrinkToFit="1"/>
    </xf>
    <xf numFmtId="0" fontId="22" fillId="0" borderId="1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4" fillId="0" borderId="3" xfId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4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49" fontId="23" fillId="0" borderId="0" xfId="0" quotePrefix="1" applyNumberFormat="1" applyFont="1" applyAlignment="1" applyProtection="1">
      <alignment horizontal="right" vertical="center"/>
      <protection locked="0"/>
    </xf>
    <xf numFmtId="49" fontId="23" fillId="0" borderId="0" xfId="0" applyNumberFormat="1" applyFont="1" applyAlignment="1" applyProtection="1">
      <alignment horizontal="right" vertical="center"/>
      <protection locked="0"/>
    </xf>
    <xf numFmtId="0" fontId="22" fillId="0" borderId="3" xfId="0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177" fontId="22" fillId="0" borderId="6" xfId="0" applyNumberFormat="1" applyFont="1" applyBorder="1" applyAlignment="1">
      <alignment horizontal="center" vertical="center" wrapText="1" shrinkToFit="1"/>
    </xf>
    <xf numFmtId="177" fontId="22" fillId="0" borderId="13" xfId="0" applyNumberFormat="1" applyFont="1" applyBorder="1" applyAlignment="1">
      <alignment horizontal="center" vertical="center" wrapText="1" shrinkToFit="1"/>
    </xf>
    <xf numFmtId="177" fontId="22" fillId="0" borderId="3" xfId="0" applyNumberFormat="1" applyFont="1" applyBorder="1" applyAlignment="1">
      <alignment horizontal="center" vertical="center" wrapText="1"/>
    </xf>
    <xf numFmtId="177" fontId="22" fillId="0" borderId="24" xfId="0" applyNumberFormat="1" applyFont="1" applyBorder="1" applyAlignment="1">
      <alignment horizontal="center" vertical="center" wrapText="1"/>
    </xf>
    <xf numFmtId="177" fontId="22" fillId="0" borderId="7" xfId="0" applyNumberFormat="1" applyFont="1" applyBorder="1" applyAlignment="1">
      <alignment horizontal="center" vertical="center" wrapText="1"/>
    </xf>
    <xf numFmtId="177" fontId="22" fillId="0" borderId="27" xfId="0" applyNumberFormat="1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177" fontId="19" fillId="2" borderId="0" xfId="1" applyNumberFormat="1" applyFont="1" applyFill="1" applyAlignment="1">
      <alignment horizontal="left" vertical="center"/>
    </xf>
    <xf numFmtId="0" fontId="22" fillId="0" borderId="74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77" fontId="22" fillId="0" borderId="2" xfId="0" applyNumberFormat="1" applyFont="1" applyBorder="1" applyAlignment="1">
      <alignment horizontal="center" vertical="center"/>
    </xf>
    <xf numFmtId="177" fontId="22" fillId="0" borderId="18" xfId="0" applyNumberFormat="1" applyFont="1" applyBorder="1" applyAlignment="1">
      <alignment horizontal="center" vertical="center"/>
    </xf>
    <xf numFmtId="177" fontId="22" fillId="0" borderId="14" xfId="0" applyNumberFormat="1" applyFont="1" applyBorder="1" applyAlignment="1">
      <alignment horizontal="center" vertical="center"/>
    </xf>
    <xf numFmtId="177" fontId="22" fillId="0" borderId="12" xfId="0" applyNumberFormat="1" applyFont="1" applyBorder="1" applyAlignment="1">
      <alignment horizontal="center" vertical="center"/>
    </xf>
    <xf numFmtId="179" fontId="23" fillId="0" borderId="0" xfId="0" quotePrefix="1" applyNumberFormat="1" applyFont="1" applyAlignment="1" applyProtection="1">
      <alignment horizontal="right" vertical="center"/>
      <protection locked="0"/>
    </xf>
    <xf numFmtId="179" fontId="23" fillId="0" borderId="0" xfId="0" applyNumberFormat="1" applyFont="1" applyAlignment="1" applyProtection="1">
      <alignment horizontal="right" vertical="center"/>
      <protection locked="0"/>
    </xf>
    <xf numFmtId="0" fontId="23" fillId="0" borderId="0" xfId="0" applyFont="1" applyAlignment="1">
      <alignment horizontal="right" vertical="center"/>
    </xf>
    <xf numFmtId="0" fontId="22" fillId="0" borderId="0" xfId="0" applyFont="1" applyAlignment="1">
      <alignment horizontal="center" vertical="center"/>
    </xf>
    <xf numFmtId="177" fontId="22" fillId="0" borderId="22" xfId="0" applyNumberFormat="1" applyFont="1" applyBorder="1" applyAlignment="1">
      <alignment horizontal="center" vertical="center"/>
    </xf>
    <xf numFmtId="177" fontId="22" fillId="0" borderId="77" xfId="0" applyNumberFormat="1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0" fontId="22" fillId="0" borderId="49" xfId="0" applyFont="1" applyBorder="1" applyAlignment="1">
      <alignment horizontal="left" vertical="center" wrapText="1"/>
    </xf>
    <xf numFmtId="0" fontId="22" fillId="0" borderId="33" xfId="0" applyFont="1" applyBorder="1" applyAlignment="1">
      <alignment horizontal="left" vertical="center"/>
    </xf>
    <xf numFmtId="0" fontId="22" fillId="0" borderId="17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0" fontId="22" fillId="0" borderId="74" xfId="0" applyFont="1" applyBorder="1" applyAlignment="1">
      <alignment horizontal="center" vertical="center" shrinkToFit="1"/>
    </xf>
    <xf numFmtId="0" fontId="22" fillId="0" borderId="42" xfId="0" applyFont="1" applyBorder="1" applyAlignment="1">
      <alignment horizontal="center" vertical="center" shrinkToFit="1"/>
    </xf>
    <xf numFmtId="0" fontId="22" fillId="0" borderId="24" xfId="0" applyFont="1" applyBorder="1" applyAlignment="1">
      <alignment horizontal="center" vertical="center" shrinkToFit="1"/>
    </xf>
    <xf numFmtId="0" fontId="22" fillId="0" borderId="27" xfId="0" applyFont="1" applyBorder="1" applyAlignment="1">
      <alignment horizontal="center" vertical="center" shrinkToFit="1"/>
    </xf>
    <xf numFmtId="0" fontId="22" fillId="0" borderId="3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 shrinkToFit="1"/>
    </xf>
    <xf numFmtId="0" fontId="22" fillId="0" borderId="3" xfId="0" applyFont="1" applyBorder="1" applyAlignment="1">
      <alignment horizontal="right" vertical="top"/>
    </xf>
    <xf numFmtId="0" fontId="22" fillId="0" borderId="24" xfId="0" applyFont="1" applyBorder="1" applyAlignment="1">
      <alignment horizontal="right" vertical="top"/>
    </xf>
    <xf numFmtId="0" fontId="22" fillId="0" borderId="3" xfId="0" applyFont="1" applyBorder="1" applyAlignment="1">
      <alignment horizontal="center" vertical="center" wrapText="1" shrinkToFit="1"/>
    </xf>
    <xf numFmtId="0" fontId="30" fillId="0" borderId="0" xfId="0" applyFont="1" applyAlignment="1">
      <alignment horizontal="center" vertical="center"/>
    </xf>
    <xf numFmtId="177" fontId="22" fillId="0" borderId="8" xfId="0" applyNumberFormat="1" applyFont="1" applyBorder="1" applyAlignment="1">
      <alignment horizontal="center" vertical="center"/>
    </xf>
    <xf numFmtId="177" fontId="22" fillId="0" borderId="11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3" xfId="0" applyFont="1" applyBorder="1">
      <alignment vertical="center"/>
    </xf>
    <xf numFmtId="0" fontId="22" fillId="0" borderId="3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6" borderId="1" xfId="0" applyFont="1" applyFill="1" applyBorder="1" applyAlignment="1" applyProtection="1">
      <alignment horizontal="left" vertical="top"/>
      <protection locked="0"/>
    </xf>
    <xf numFmtId="0" fontId="22" fillId="6" borderId="38" xfId="0" applyFont="1" applyFill="1" applyBorder="1" applyAlignment="1" applyProtection="1">
      <alignment horizontal="left" vertical="top"/>
      <protection locked="0"/>
    </xf>
    <xf numFmtId="0" fontId="22" fillId="6" borderId="28" xfId="0" applyFont="1" applyFill="1" applyBorder="1" applyAlignment="1" applyProtection="1">
      <alignment horizontal="left" vertical="top"/>
      <protection locked="0"/>
    </xf>
    <xf numFmtId="0" fontId="22" fillId="0" borderId="5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83" xfId="0" applyFont="1" applyBorder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7" fillId="0" borderId="37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7" fillId="0" borderId="79" xfId="1" applyFont="1" applyBorder="1" applyAlignment="1">
      <alignment horizontal="center" vertical="center"/>
    </xf>
    <xf numFmtId="0" fontId="7" fillId="0" borderId="80" xfId="1" applyFont="1" applyBorder="1" applyAlignment="1">
      <alignment horizontal="center" vertical="center"/>
    </xf>
    <xf numFmtId="0" fontId="7" fillId="0" borderId="81" xfId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0" borderId="20" xfId="1" applyFont="1" applyBorder="1" applyAlignment="1">
      <alignment horizontal="center" vertical="center"/>
    </xf>
    <xf numFmtId="0" fontId="13" fillId="0" borderId="21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176" fontId="36" fillId="0" borderId="39" xfId="1" applyNumberFormat="1" applyFont="1" applyBorder="1" applyAlignment="1">
      <alignment horizontal="center" vertical="center"/>
    </xf>
    <xf numFmtId="176" fontId="36" fillId="0" borderId="40" xfId="1" applyNumberFormat="1" applyFont="1" applyBorder="1" applyAlignment="1">
      <alignment horizontal="center" vertical="center"/>
    </xf>
    <xf numFmtId="176" fontId="36" fillId="0" borderId="77" xfId="1" applyNumberFormat="1" applyFont="1" applyBorder="1" applyAlignment="1">
      <alignment horizontal="center" vertical="center"/>
    </xf>
    <xf numFmtId="176" fontId="7" fillId="0" borderId="22" xfId="1" applyNumberFormat="1" applyFont="1" applyBorder="1" applyAlignment="1">
      <alignment horizontal="center" vertical="center"/>
    </xf>
    <xf numFmtId="176" fontId="7" fillId="0" borderId="40" xfId="1" applyNumberFormat="1" applyFont="1" applyBorder="1" applyAlignment="1">
      <alignment horizontal="center" vertical="center"/>
    </xf>
    <xf numFmtId="176" fontId="7" fillId="0" borderId="77" xfId="1" applyNumberFormat="1" applyFont="1" applyBorder="1" applyAlignment="1">
      <alignment horizontal="center" vertical="center"/>
    </xf>
    <xf numFmtId="176" fontId="7" fillId="0" borderId="41" xfId="1" applyNumberFormat="1" applyFont="1" applyBorder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7" fillId="0" borderId="40" xfId="1" applyFont="1" applyBorder="1" applyAlignment="1">
      <alignment horizontal="center" vertical="center"/>
    </xf>
    <xf numFmtId="0" fontId="7" fillId="0" borderId="41" xfId="1" applyFont="1" applyBorder="1" applyAlignment="1">
      <alignment horizontal="center" vertical="center"/>
    </xf>
    <xf numFmtId="0" fontId="5" fillId="7" borderId="39" xfId="1" applyFont="1" applyFill="1" applyBorder="1" applyAlignment="1" applyProtection="1">
      <alignment horizontal="center" vertical="center" wrapText="1"/>
      <protection locked="0"/>
    </xf>
    <xf numFmtId="0" fontId="5" fillId="7" borderId="40" xfId="1" applyFont="1" applyFill="1" applyBorder="1" applyAlignment="1" applyProtection="1">
      <alignment horizontal="center" vertical="center" wrapText="1"/>
      <protection locked="0"/>
    </xf>
    <xf numFmtId="0" fontId="5" fillId="7" borderId="77" xfId="1" applyFont="1" applyFill="1" applyBorder="1" applyAlignment="1" applyProtection="1">
      <alignment horizontal="center" vertical="center" wrapText="1"/>
      <protection locked="0"/>
    </xf>
    <xf numFmtId="0" fontId="5" fillId="7" borderId="22" xfId="1" applyFont="1" applyFill="1" applyBorder="1" applyAlignment="1" applyProtection="1">
      <alignment horizontal="center" vertical="center" wrapText="1"/>
      <protection locked="0"/>
    </xf>
    <xf numFmtId="0" fontId="5" fillId="7" borderId="41" xfId="1" applyFont="1" applyFill="1" applyBorder="1" applyAlignment="1" applyProtection="1">
      <alignment horizontal="center" vertical="center" wrapText="1"/>
      <protection locked="0"/>
    </xf>
    <xf numFmtId="0" fontId="5" fillId="7" borderId="18" xfId="1" applyFont="1" applyFill="1" applyBorder="1" applyAlignment="1" applyProtection="1">
      <alignment horizontal="center" vertical="center" wrapText="1"/>
      <protection locked="0"/>
    </xf>
    <xf numFmtId="0" fontId="5" fillId="7" borderId="7" xfId="1" applyFont="1" applyFill="1" applyBorder="1" applyAlignment="1" applyProtection="1">
      <alignment horizontal="center" vertical="center" wrapText="1"/>
      <protection locked="0"/>
    </xf>
    <xf numFmtId="0" fontId="5" fillId="7" borderId="2" xfId="1" applyFont="1" applyFill="1" applyBorder="1" applyAlignment="1" applyProtection="1">
      <alignment horizontal="center" vertical="center" wrapText="1"/>
      <protection locked="0"/>
    </xf>
    <xf numFmtId="0" fontId="5" fillId="7" borderId="27" xfId="1" applyFont="1" applyFill="1" applyBorder="1" applyAlignment="1" applyProtection="1">
      <alignment horizontal="center" vertical="center" wrapText="1"/>
      <protection locked="0"/>
    </xf>
    <xf numFmtId="0" fontId="7" fillId="0" borderId="10" xfId="1" applyFont="1" applyBorder="1" applyAlignment="1">
      <alignment horizontal="center" vertical="center"/>
    </xf>
    <xf numFmtId="0" fontId="7" fillId="0" borderId="74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8" fillId="0" borderId="66" xfId="1" applyFont="1" applyBorder="1" applyAlignment="1">
      <alignment horizontal="center" vertical="center"/>
    </xf>
    <xf numFmtId="0" fontId="8" fillId="0" borderId="67" xfId="1" applyFont="1" applyBorder="1" applyAlignment="1">
      <alignment horizontal="center" vertical="center"/>
    </xf>
    <xf numFmtId="0" fontId="5" fillId="7" borderId="75" xfId="1" applyFont="1" applyFill="1" applyBorder="1" applyAlignment="1" applyProtection="1">
      <alignment horizontal="center" vertical="center"/>
      <protection locked="0"/>
    </xf>
    <xf numFmtId="0" fontId="5" fillId="7" borderId="73" xfId="1" applyFont="1" applyFill="1" applyBorder="1" applyAlignment="1" applyProtection="1">
      <alignment horizontal="center" vertical="center"/>
      <protection locked="0"/>
    </xf>
    <xf numFmtId="0" fontId="5" fillId="7" borderId="70" xfId="1" applyFont="1" applyFill="1" applyBorder="1" applyAlignment="1" applyProtection="1">
      <alignment horizontal="center" vertical="center"/>
      <protection locked="0"/>
    </xf>
    <xf numFmtId="0" fontId="5" fillId="7" borderId="76" xfId="1" applyFont="1" applyFill="1" applyBorder="1" applyAlignment="1" applyProtection="1">
      <alignment horizontal="center" vertical="center"/>
      <protection locked="0"/>
    </xf>
    <xf numFmtId="0" fontId="7" fillId="0" borderId="37" xfId="1" applyFont="1" applyBorder="1" applyAlignment="1">
      <alignment horizontal="center" vertical="center" wrapText="1"/>
    </xf>
    <xf numFmtId="0" fontId="7" fillId="0" borderId="28" xfId="1" applyFont="1" applyBorder="1" applyAlignment="1">
      <alignment horizontal="center" vertical="center"/>
    </xf>
    <xf numFmtId="0" fontId="5" fillId="7" borderId="42" xfId="1" applyFont="1" applyFill="1" applyBorder="1" applyAlignment="1" applyProtection="1">
      <alignment horizontal="center" vertical="center" wrapText="1"/>
      <protection locked="0"/>
    </xf>
    <xf numFmtId="0" fontId="5" fillId="7" borderId="51" xfId="1" applyFont="1" applyFill="1" applyBorder="1" applyAlignment="1" applyProtection="1">
      <alignment horizontal="center" vertical="center"/>
      <protection locked="0"/>
    </xf>
    <xf numFmtId="0" fontId="5" fillId="7" borderId="64" xfId="1" applyFont="1" applyFill="1" applyBorder="1" applyAlignment="1" applyProtection="1">
      <alignment horizontal="center" vertical="center"/>
      <protection locked="0"/>
    </xf>
    <xf numFmtId="0" fontId="7" fillId="0" borderId="44" xfId="1" applyFont="1" applyBorder="1" applyAlignment="1">
      <alignment horizontal="center" vertical="center"/>
    </xf>
    <xf numFmtId="0" fontId="7" fillId="0" borderId="45" xfId="1" applyFont="1" applyBorder="1" applyAlignment="1">
      <alignment horizontal="center" vertical="center"/>
    </xf>
    <xf numFmtId="0" fontId="5" fillId="7" borderId="68" xfId="1" applyFont="1" applyFill="1" applyBorder="1" applyAlignment="1" applyProtection="1">
      <alignment horizontal="center" vertical="center" shrinkToFit="1"/>
      <protection locked="0"/>
    </xf>
    <xf numFmtId="0" fontId="5" fillId="7" borderId="61" xfId="1" applyFont="1" applyFill="1" applyBorder="1" applyAlignment="1" applyProtection="1">
      <alignment horizontal="center" vertical="center" shrinkToFit="1"/>
      <protection locked="0"/>
    </xf>
    <xf numFmtId="0" fontId="5" fillId="7" borderId="62" xfId="1" applyFont="1" applyFill="1" applyBorder="1" applyAlignment="1" applyProtection="1">
      <alignment horizontal="center" vertical="center" shrinkToFit="1"/>
      <protection locked="0"/>
    </xf>
    <xf numFmtId="0" fontId="5" fillId="7" borderId="60" xfId="1" applyFont="1" applyFill="1" applyBorder="1" applyAlignment="1" applyProtection="1">
      <alignment horizontal="center" vertical="center" shrinkToFit="1"/>
      <protection locked="0"/>
    </xf>
    <xf numFmtId="56" fontId="5" fillId="7" borderId="60" xfId="1" quotePrefix="1" applyNumberFormat="1" applyFont="1" applyFill="1" applyBorder="1" applyAlignment="1" applyProtection="1">
      <alignment horizontal="center" vertical="center" shrinkToFit="1"/>
      <protection locked="0"/>
    </xf>
    <xf numFmtId="0" fontId="5" fillId="7" borderId="65" xfId="1" applyFont="1" applyFill="1" applyBorder="1" applyAlignment="1" applyProtection="1">
      <alignment horizontal="center" vertical="center" shrinkToFit="1"/>
      <protection locked="0"/>
    </xf>
    <xf numFmtId="0" fontId="9" fillId="7" borderId="53" xfId="1" applyFont="1" applyFill="1" applyBorder="1" applyAlignment="1" applyProtection="1">
      <alignment horizontal="center" vertical="center" wrapText="1"/>
      <protection locked="0"/>
    </xf>
    <xf numFmtId="0" fontId="9" fillId="7" borderId="54" xfId="1" applyFont="1" applyFill="1" applyBorder="1" applyAlignment="1" applyProtection="1">
      <alignment horizontal="center" vertical="center" wrapText="1"/>
      <protection locked="0"/>
    </xf>
    <xf numFmtId="0" fontId="9" fillId="7" borderId="59" xfId="1" applyFont="1" applyFill="1" applyBorder="1" applyAlignment="1" applyProtection="1">
      <alignment horizontal="center" vertical="center" wrapText="1"/>
      <protection locked="0"/>
    </xf>
    <xf numFmtId="0" fontId="9" fillId="7" borderId="55" xfId="1" applyFont="1" applyFill="1" applyBorder="1" applyAlignment="1" applyProtection="1">
      <alignment horizontal="center" vertical="center" wrapText="1"/>
      <protection locked="0"/>
    </xf>
    <xf numFmtId="0" fontId="7" fillId="0" borderId="43" xfId="1" applyFont="1" applyBorder="1" applyAlignment="1">
      <alignment horizontal="center" vertical="center"/>
    </xf>
    <xf numFmtId="0" fontId="7" fillId="0" borderId="56" xfId="1" applyFont="1" applyBorder="1" applyAlignment="1">
      <alignment horizontal="center" vertical="center"/>
    </xf>
    <xf numFmtId="0" fontId="5" fillId="7" borderId="57" xfId="1" applyFont="1" applyFill="1" applyBorder="1" applyAlignment="1" applyProtection="1">
      <alignment horizontal="center" vertical="center" shrinkToFit="1"/>
      <protection locked="0"/>
    </xf>
    <xf numFmtId="0" fontId="5" fillId="7" borderId="47" xfId="1" applyFont="1" applyFill="1" applyBorder="1" applyAlignment="1" applyProtection="1">
      <alignment horizontal="center" vertical="center" shrinkToFit="1"/>
      <protection locked="0"/>
    </xf>
    <xf numFmtId="0" fontId="5" fillId="7" borderId="48" xfId="1" applyFont="1" applyFill="1" applyBorder="1" applyAlignment="1" applyProtection="1">
      <alignment horizontal="center" vertical="center" shrinkToFit="1"/>
      <protection locked="0"/>
    </xf>
    <xf numFmtId="0" fontId="5" fillId="7" borderId="46" xfId="1" applyFont="1" applyFill="1" applyBorder="1" applyAlignment="1" applyProtection="1">
      <alignment horizontal="center" vertical="center" shrinkToFit="1"/>
      <protection locked="0"/>
    </xf>
    <xf numFmtId="0" fontId="5" fillId="7" borderId="58" xfId="1" applyFont="1" applyFill="1" applyBorder="1" applyAlignment="1" applyProtection="1">
      <alignment horizontal="center" vertical="center" shrinkToFit="1"/>
      <protection locked="0"/>
    </xf>
    <xf numFmtId="0" fontId="7" fillId="0" borderId="71" xfId="1" applyFont="1" applyBorder="1" applyAlignment="1">
      <alignment horizontal="center" vertical="center"/>
    </xf>
    <xf numFmtId="0" fontId="7" fillId="0" borderId="72" xfId="1" applyFont="1" applyBorder="1" applyAlignment="1">
      <alignment horizontal="center" vertical="center"/>
    </xf>
    <xf numFmtId="0" fontId="9" fillId="7" borderId="63" xfId="1" applyFont="1" applyFill="1" applyBorder="1" applyAlignment="1" applyProtection="1">
      <alignment horizontal="center" vertical="center" wrapText="1"/>
      <protection locked="0"/>
    </xf>
    <xf numFmtId="0" fontId="5" fillId="7" borderId="34" xfId="1" applyFont="1" applyFill="1" applyBorder="1" applyAlignment="1" applyProtection="1">
      <alignment horizontal="center" vertical="center" shrinkToFit="1"/>
      <protection locked="0"/>
    </xf>
    <xf numFmtId="0" fontId="5" fillId="7" borderId="35" xfId="1" applyFont="1" applyFill="1" applyBorder="1" applyAlignment="1" applyProtection="1">
      <alignment horizontal="center" vertical="center" shrinkToFit="1"/>
      <protection locked="0"/>
    </xf>
    <xf numFmtId="0" fontId="5" fillId="7" borderId="52" xfId="1" applyFont="1" applyFill="1" applyBorder="1" applyAlignment="1" applyProtection="1">
      <alignment horizontal="center" vertical="center" shrinkToFit="1"/>
      <protection locked="0"/>
    </xf>
    <xf numFmtId="0" fontId="7" fillId="0" borderId="30" xfId="1" applyFont="1" applyBorder="1" applyAlignment="1">
      <alignment horizontal="center" vertical="center"/>
    </xf>
    <xf numFmtId="0" fontId="7" fillId="0" borderId="31" xfId="1" applyFont="1" applyBorder="1" applyAlignment="1">
      <alignment horizontal="center" vertical="center"/>
    </xf>
    <xf numFmtId="0" fontId="8" fillId="0" borderId="69" xfId="1" applyFont="1" applyBorder="1" applyAlignment="1">
      <alignment horizontal="center" vertical="center"/>
    </xf>
    <xf numFmtId="0" fontId="5" fillId="7" borderId="50" xfId="1" applyFont="1" applyFill="1" applyBorder="1" applyAlignment="1" applyProtection="1">
      <alignment horizontal="center" vertical="center" shrinkToFit="1"/>
      <protection locked="0"/>
    </xf>
    <xf numFmtId="0" fontId="5" fillId="7" borderId="36" xfId="1" applyFont="1" applyFill="1" applyBorder="1" applyAlignment="1" applyProtection="1">
      <alignment horizontal="center" vertical="center" shrinkToFit="1"/>
      <protection locked="0"/>
    </xf>
    <xf numFmtId="0" fontId="7" fillId="0" borderId="32" xfId="1" applyFont="1" applyBorder="1" applyAlignment="1">
      <alignment horizontal="center" vertical="center"/>
    </xf>
    <xf numFmtId="0" fontId="7" fillId="0" borderId="43" xfId="1" applyFont="1" applyBorder="1" applyAlignment="1" applyProtection="1">
      <alignment horizontal="center" vertical="center"/>
      <protection locked="0"/>
    </xf>
    <xf numFmtId="0" fontId="7" fillId="0" borderId="56" xfId="1" applyFont="1" applyBorder="1" applyAlignment="1" applyProtection="1">
      <alignment horizontal="center" vertical="center"/>
      <protection locked="0"/>
    </xf>
    <xf numFmtId="0" fontId="7" fillId="0" borderId="30" xfId="1" applyFont="1" applyBorder="1" applyAlignment="1">
      <alignment horizontal="center" vertical="center" textRotation="255" shrinkToFit="1"/>
    </xf>
    <xf numFmtId="0" fontId="7" fillId="0" borderId="31" xfId="1" applyFont="1" applyBorder="1" applyAlignment="1">
      <alignment horizontal="center" vertical="center" textRotation="255" shrinkToFit="1"/>
    </xf>
    <xf numFmtId="0" fontId="7" fillId="0" borderId="32" xfId="1" applyFont="1" applyBorder="1" applyAlignment="1">
      <alignment horizontal="center" vertical="center" textRotation="255" shrinkToFit="1"/>
    </xf>
    <xf numFmtId="0" fontId="9" fillId="0" borderId="82" xfId="1" applyFont="1" applyBorder="1" applyAlignment="1">
      <alignment horizontal="center" vertical="center" textRotation="255"/>
    </xf>
    <xf numFmtId="0" fontId="4" fillId="0" borderId="14" xfId="1" applyBorder="1" applyAlignment="1">
      <alignment horizontal="center" vertical="center" shrinkToFit="1"/>
    </xf>
    <xf numFmtId="0" fontId="4" fillId="0" borderId="12" xfId="1" applyBorder="1" applyAlignment="1">
      <alignment horizontal="center" vertical="center" shrinkToFit="1"/>
    </xf>
    <xf numFmtId="0" fontId="9" fillId="0" borderId="14" xfId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 shrinkToFit="1"/>
    </xf>
    <xf numFmtId="0" fontId="9" fillId="0" borderId="43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textRotation="255"/>
    </xf>
    <xf numFmtId="0" fontId="9" fillId="0" borderId="6" xfId="1" applyFont="1" applyBorder="1" applyAlignment="1">
      <alignment horizontal="center" vertical="center" textRotation="255" shrinkToFit="1"/>
    </xf>
    <xf numFmtId="0" fontId="9" fillId="0" borderId="16" xfId="1" applyFont="1" applyBorder="1" applyAlignment="1">
      <alignment horizontal="center" vertical="center" textRotation="255" shrinkToFit="1"/>
    </xf>
    <xf numFmtId="0" fontId="9" fillId="0" borderId="33" xfId="1" applyFont="1" applyBorder="1" applyAlignment="1">
      <alignment horizontal="center" vertical="center" textRotation="255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/>
    </xf>
    <xf numFmtId="0" fontId="4" fillId="0" borderId="14" xfId="1" applyBorder="1" applyAlignment="1">
      <alignment horizontal="center" vertical="center"/>
    </xf>
    <xf numFmtId="0" fontId="4" fillId="0" borderId="12" xfId="1" applyBorder="1" applyAlignment="1">
      <alignment horizontal="center" vertical="center"/>
    </xf>
    <xf numFmtId="0" fontId="9" fillId="0" borderId="6" xfId="1" applyFont="1" applyBorder="1" applyAlignment="1">
      <alignment horizontal="center" vertical="center" shrinkToFit="1"/>
    </xf>
    <xf numFmtId="0" fontId="9" fillId="0" borderId="33" xfId="1" applyFont="1" applyBorder="1" applyAlignment="1">
      <alignment horizontal="center" vertical="center" shrinkToFit="1"/>
    </xf>
    <xf numFmtId="0" fontId="4" fillId="0" borderId="3" xfId="1" applyBorder="1" applyAlignment="1">
      <alignment horizontal="center" vertical="center" shrinkToFit="1"/>
    </xf>
    <xf numFmtId="0" fontId="28" fillId="0" borderId="5" xfId="1" applyFont="1" applyBorder="1" applyAlignment="1">
      <alignment horizontal="center" vertical="center" shrinkToFit="1"/>
    </xf>
    <xf numFmtId="0" fontId="28" fillId="0" borderId="82" xfId="1" applyFont="1" applyBorder="1" applyAlignment="1">
      <alignment horizontal="center" vertical="center" shrinkToFit="1"/>
    </xf>
    <xf numFmtId="0" fontId="4" fillId="0" borderId="17" xfId="1" applyBorder="1" applyAlignment="1">
      <alignment horizontal="center" vertical="center" shrinkToFit="1"/>
    </xf>
    <xf numFmtId="0" fontId="4" fillId="0" borderId="49" xfId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0" borderId="1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96"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  <alignment horizontal="center" vertical="center" textRotation="0" wrapText="0" indent="0" justifyLastLine="0" shrinkToFit="0" readingOrder="0"/>
      <protection locked="0" hidden="0"/>
    </dxf>
    <dxf>
      <fill>
        <patternFill>
          <bgColor rgb="FFFF0000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rgb="FFFF0000"/>
        </patternFill>
      </fill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78" formatCode="[$-411]ggge&quot;年&quot;m&quot;月&quot;d&quot;日(&quot;aaa\);@"/>
      <alignment horizontal="right" vertical="center" textRotation="0" wrapText="0" indent="0" justifyLastLine="0" shrinkToFit="0" readingOrder="0"/>
      <protection locked="0" hidden="0"/>
    </dxf>
    <dxf>
      <numFmt numFmtId="0" formatCode="General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</dxfs>
  <tableStyles count="0" defaultTableStyle="TableStyleMedium9" defaultPivotStyle="PivotStyleLight16"/>
  <colors>
    <mruColors>
      <color rgb="FFFF3399"/>
      <color rgb="FFFFCCFF"/>
      <color rgb="FFFF99CC"/>
      <color rgb="FFFF0066"/>
      <color rgb="FFFFFFE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onnections" Target="connections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58</xdr:row>
      <xdr:rowOff>133350</xdr:rowOff>
    </xdr:from>
    <xdr:to>
      <xdr:col>8</xdr:col>
      <xdr:colOff>675552</xdr:colOff>
      <xdr:row>82</xdr:row>
      <xdr:rowOff>56645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5FF39BC-F0E0-7BF5-9A0F-4C1E8481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0077450"/>
          <a:ext cx="5780952" cy="40380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285750</xdr:colOff>
      <xdr:row>36</xdr:row>
      <xdr:rowOff>38100</xdr:rowOff>
    </xdr:from>
    <xdr:to>
      <xdr:col>5</xdr:col>
      <xdr:colOff>400050</xdr:colOff>
      <xdr:row>44</xdr:row>
      <xdr:rowOff>85725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" y="6210300"/>
          <a:ext cx="3562350" cy="1419225"/>
        </a:xfrm>
        <a:prstGeom prst="wedgeRoundRectCallout">
          <a:avLst>
            <a:gd name="adj1" fmla="val -20298"/>
            <a:gd name="adj2" fmla="val -80644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</a:rPr>
            <a:t>　各学期の週を入力する。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</a:rPr>
            <a:t>　テーブル「学期」をクリックする。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</a:t>
          </a:r>
          <a:r>
            <a:rPr kumimoji="1" lang="ja-JP" altLang="en-US" sz="1100">
              <a:solidFill>
                <a:sysClr val="windowText" lastClr="000000"/>
              </a:solidFill>
            </a:rPr>
            <a:t>　右クリックし、</a:t>
          </a:r>
          <a:r>
            <a:rPr kumimoji="1" lang="en-US" altLang="ja-JP" sz="1100">
              <a:solidFill>
                <a:sysClr val="windowText" lastClr="000000"/>
              </a:solidFill>
            </a:rPr>
            <a:t>｢</a:t>
          </a:r>
          <a:r>
            <a:rPr kumimoji="1" lang="ja-JP" altLang="en-US" sz="1100">
              <a:solidFill>
                <a:sysClr val="windowText" lastClr="000000"/>
              </a:solidFill>
            </a:rPr>
            <a:t>更新</a:t>
          </a:r>
          <a:r>
            <a:rPr kumimoji="1" lang="en-US" altLang="ja-JP" sz="1100">
              <a:solidFill>
                <a:sysClr val="windowText" lastClr="000000"/>
              </a:solidFill>
            </a:rPr>
            <a:t>｣</a:t>
          </a:r>
          <a:r>
            <a:rPr kumimoji="1" lang="ja-JP" altLang="en-US" sz="1100">
              <a:solidFill>
                <a:sysClr val="windowText" lastClr="000000"/>
              </a:solidFill>
            </a:rPr>
            <a:t>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4</a:t>
          </a:r>
          <a:r>
            <a:rPr kumimoji="1" lang="ja-JP" altLang="en-US" sz="1100">
              <a:solidFill>
                <a:sysClr val="windowText" lastClr="000000"/>
              </a:solidFill>
            </a:rPr>
            <a:t>　コマンドボタン「新規作成」をクリックする。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5</a:t>
          </a:r>
          <a:r>
            <a:rPr kumimoji="1" lang="ja-JP" altLang="en-US" sz="1100">
              <a:solidFill>
                <a:sysClr val="windowText" lastClr="000000"/>
              </a:solidFill>
            </a:rPr>
            <a:t>　名前をつけて保存する。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 </a:t>
          </a:r>
          <a:r>
            <a:rPr kumimoji="1" lang="ja-JP" altLang="en-US" sz="1100">
              <a:solidFill>
                <a:sysClr val="windowText" lastClr="000000"/>
              </a:solidFill>
            </a:rPr>
            <a:t>マクロを使えないよう「</a:t>
          </a:r>
          <a:r>
            <a:rPr kumimoji="1" lang="en-US" altLang="ja-JP" sz="1100">
              <a:solidFill>
                <a:sysClr val="windowText" lastClr="000000"/>
              </a:solidFill>
            </a:rPr>
            <a:t>**.xlsx</a:t>
          </a:r>
          <a:r>
            <a:rPr kumimoji="1" lang="ja-JP" altLang="en-US" sz="1100">
              <a:solidFill>
                <a:sysClr val="windowText" lastClr="000000"/>
              </a:solidFill>
            </a:rPr>
            <a:t>」にすること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571500</xdr:colOff>
      <xdr:row>22</xdr:row>
      <xdr:rowOff>142875</xdr:rowOff>
    </xdr:from>
    <xdr:to>
      <xdr:col>13</xdr:col>
      <xdr:colOff>38100</xdr:colOff>
      <xdr:row>26</xdr:row>
      <xdr:rowOff>161925</xdr:rowOff>
    </xdr:to>
    <xdr:sp macro="" textlink="">
      <xdr:nvSpPr>
        <xdr:cNvPr id="308225" name="CommandButton1" hidden="1">
          <a:extLst>
            <a:ext uri="{63B3BB69-23CF-44E3-9099-C40C66FF867C}">
              <a14:compatExt xmlns:a14="http://schemas.microsoft.com/office/drawing/2010/main" spid="_x0000_s308225"/>
            </a:ext>
            <a:ext uri="{FF2B5EF4-FFF2-40B4-BE49-F238E27FC236}">
              <a16:creationId xmlns:a16="http://schemas.microsoft.com/office/drawing/2014/main" id="{00000000-0008-0000-0100-000001B404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295275</xdr:colOff>
      <xdr:row>27</xdr:row>
      <xdr:rowOff>66675</xdr:rowOff>
    </xdr:from>
    <xdr:to>
      <xdr:col>14</xdr:col>
      <xdr:colOff>400050</xdr:colOff>
      <xdr:row>119</xdr:row>
      <xdr:rowOff>19051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353175" y="4695825"/>
          <a:ext cx="4610100" cy="15725776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Option Explicit</a:t>
          </a:r>
        </a:p>
        <a:p>
          <a:endParaRPr kumimoji="1" lang="en-US" altLang="ja-JP" sz="1100"/>
        </a:p>
        <a:p>
          <a:r>
            <a:rPr kumimoji="1" lang="en-US" altLang="ja-JP" sz="1100"/>
            <a:t>Sub make_sheets()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Dim i   As Long</a:t>
          </a:r>
        </a:p>
        <a:p>
          <a:r>
            <a:rPr kumimoji="1" lang="en-US" altLang="ja-JP" sz="1100"/>
            <a:t>    Dim sheetName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Application.ScreenUpdating = False      ' </a:t>
          </a:r>
          <a:r>
            <a:rPr kumimoji="1" lang="ja-JP" altLang="en-US" sz="1100"/>
            <a:t>描画を停止する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Application.Calculation = xlCalculationManual   ' </a:t>
          </a:r>
          <a:r>
            <a:rPr kumimoji="1" lang="ja-JP" altLang="en-US" sz="1100"/>
            <a:t>手動計算にする</a:t>
          </a:r>
        </a:p>
        <a:p>
          <a:endParaRPr kumimoji="1" lang="ja-JP" altLang="en-US" sz="1100"/>
        </a:p>
        <a:p>
          <a:endParaRPr kumimoji="1" lang="ja-JP" altLang="en-US" sz="1100"/>
        </a:p>
        <a:p>
          <a:r>
            <a:rPr kumimoji="1" lang="ja-JP" altLang="en-US" sz="1100"/>
            <a:t>    </a:t>
          </a:r>
          <a:r>
            <a:rPr kumimoji="1" lang="en-US" altLang="ja-JP" sz="1100"/>
            <a:t>For Each sheetName In Range("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If sheetName &lt;&gt; "1-1" Then</a:t>
          </a:r>
        </a:p>
        <a:p>
          <a:r>
            <a:rPr kumimoji="1" lang="en-US" altLang="ja-JP" sz="1100"/>
            <a:t>            Worksheets("1-1").Copy After:=Worksheets(Worksheets.Count)</a:t>
          </a:r>
        </a:p>
        <a:p>
          <a:r>
            <a:rPr kumimoji="1" lang="en-US" altLang="ja-JP" sz="1100"/>
            <a:t>            ActiveSheet.Name = sheetName</a:t>
          </a:r>
        </a:p>
        <a:p>
          <a:r>
            <a:rPr kumimoji="1" lang="en-US" altLang="ja-JP" sz="1100"/>
            <a:t>        End If</a:t>
          </a:r>
        </a:p>
        <a:p>
          <a:r>
            <a:rPr kumimoji="1" lang="en-US" altLang="ja-JP" sz="1100"/>
            <a:t>    Next sheetName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Worksheets("1</a:t>
          </a:r>
          <a:r>
            <a:rPr kumimoji="1" lang="ja-JP" altLang="en-US" sz="1100"/>
            <a:t>学期</a:t>
          </a:r>
          <a:r>
            <a:rPr kumimoji="1" lang="en-US" altLang="ja-JP" sz="1100"/>
            <a:t>").Copy Before:=Worksheets("2-1")</a:t>
          </a:r>
        </a:p>
        <a:p>
          <a:r>
            <a:rPr kumimoji="1" lang="en-US" altLang="ja-JP" sz="1100"/>
            <a:t>    ActiveSheet.Name = "2</a:t>
          </a:r>
          <a:r>
            <a:rPr kumimoji="1" lang="ja-JP" altLang="en-US" sz="1100"/>
            <a:t>学期</a:t>
          </a:r>
          <a:r>
            <a:rPr kumimoji="1" lang="en-US" altLang="ja-JP" sz="1100"/>
            <a:t>"</a:t>
          </a:r>
        </a:p>
        <a:p>
          <a:endParaRPr kumimoji="1" lang="en-US" altLang="ja-JP" sz="1100"/>
        </a:p>
        <a:p>
          <a:r>
            <a:rPr kumimoji="1" lang="en-US" altLang="ja-JP" sz="1100"/>
            <a:t>    Worksheets("1</a:t>
          </a:r>
          <a:r>
            <a:rPr kumimoji="1" lang="ja-JP" altLang="en-US" sz="1100"/>
            <a:t>学期</a:t>
          </a:r>
          <a:r>
            <a:rPr kumimoji="1" lang="en-US" altLang="ja-JP" sz="1100"/>
            <a:t>").Copy Before:=Worksheets("3-1")</a:t>
          </a:r>
        </a:p>
        <a:p>
          <a:r>
            <a:rPr kumimoji="1" lang="en-US" altLang="ja-JP" sz="1100"/>
            <a:t>    ActiveSheet.Name = "3</a:t>
          </a:r>
          <a:r>
            <a:rPr kumimoji="1" lang="ja-JP" altLang="en-US" sz="1100"/>
            <a:t>学期</a:t>
          </a:r>
          <a:r>
            <a:rPr kumimoji="1" lang="en-US" altLang="ja-JP" sz="1100"/>
            <a:t>"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'</a:t>
          </a:r>
          <a:r>
            <a:rPr kumimoji="1" lang="ja-JP" altLang="en-US" sz="1100"/>
            <a:t>指導報告書の「先輩に学ぶ一日研修」の処理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With Sheets("2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.Range("E24").FormulaR1C1 = "=IF('1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'!RC&lt;&gt;"""",'1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    .Range("E25").FormulaR1C1 = "=IF('1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'!RC&lt;&gt;"""",'1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End With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Dim cellArea        As Range</a:t>
          </a:r>
        </a:p>
        <a:p>
          <a:r>
            <a:rPr kumimoji="1" lang="en-US" altLang="ja-JP" sz="1100"/>
            <a:t>    Dim cellColor       As FormatCondition</a:t>
          </a:r>
        </a:p>
        <a:p>
          <a:r>
            <a:rPr kumimoji="1" lang="en-US" altLang="ja-JP" sz="1100"/>
            <a:t>    Dim cellAreas(20)</a:t>
          </a:r>
        </a:p>
        <a:p>
          <a:r>
            <a:rPr kumimoji="1" lang="en-US" altLang="ja-JP" sz="1100"/>
            <a:t>    Dim kijun(20)</a:t>
          </a:r>
        </a:p>
        <a:p>
          <a:r>
            <a:rPr kumimoji="1" lang="en-US" altLang="ja-JP" sz="1100"/>
            <a:t>    Dim rng             As Range</a:t>
          </a:r>
        </a:p>
        <a:p>
          <a:r>
            <a:rPr kumimoji="1" lang="en-US" altLang="ja-JP" sz="1100"/>
            <a:t>    Dim n               As Long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n = 0</a:t>
          </a:r>
        </a:p>
        <a:p>
          <a:r>
            <a:rPr kumimoji="1" lang="en-US" altLang="ja-JP" sz="1100"/>
            <a:t>    For Each rng In Range("</a:t>
          </a:r>
          <a:r>
            <a:rPr kumimoji="1" lang="ja-JP" altLang="en-US" sz="1100"/>
            <a:t>基準エリア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n = n + 1</a:t>
          </a:r>
        </a:p>
        <a:p>
          <a:r>
            <a:rPr kumimoji="1" lang="en-US" altLang="ja-JP" sz="1100"/>
            <a:t>        cellAreas(n) = rng.Value</a:t>
          </a:r>
        </a:p>
        <a:p>
          <a:r>
            <a:rPr kumimoji="1" lang="en-US" altLang="ja-JP" sz="1100"/>
            <a:t>    Next rng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n = 0</a:t>
          </a:r>
        </a:p>
        <a:p>
          <a:r>
            <a:rPr kumimoji="1" lang="en-US" altLang="ja-JP" sz="1100"/>
            <a:t>    For Each rng In Range("</a:t>
          </a:r>
          <a:r>
            <a:rPr kumimoji="1" lang="ja-JP" altLang="en-US" sz="1100"/>
            <a:t>年間基準数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n = n + 1</a:t>
          </a:r>
        </a:p>
        <a:p>
          <a:r>
            <a:rPr kumimoji="1" lang="en-US" altLang="ja-JP" sz="1100"/>
            <a:t>        kijun(n) = rng.Value</a:t>
          </a:r>
        </a:p>
        <a:p>
          <a:r>
            <a:rPr kumimoji="1" lang="en-US" altLang="ja-JP" sz="1100"/>
            <a:t>    Next rng</a:t>
          </a:r>
        </a:p>
        <a:p>
          <a:endParaRPr kumimoji="1" lang="en-US" altLang="ja-JP" sz="1100"/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ThisWorkbook.Worksheets("3</a:t>
          </a:r>
          <a:r>
            <a:rPr kumimoji="1" lang="ja-JP" altLang="en-US" sz="1100"/>
            <a:t>学期</a:t>
          </a:r>
          <a:r>
            <a:rPr kumimoji="1" lang="en-US" altLang="ja-JP" sz="1100"/>
            <a:t>").Unprotect</a:t>
          </a:r>
        </a:p>
        <a:p>
          <a:r>
            <a:rPr kumimoji="1" lang="en-US" altLang="ja-JP" sz="1100"/>
            <a:t>    With Sheets("3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.Range("E24").FormulaR1C1 = "=IF('2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'!RC&lt;&gt;"""",'2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    .Range("E25").FormulaR1C1 = "=IF('2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'!RC&lt;&gt;"""",'2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End With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For i = 1 To n</a:t>
          </a:r>
        </a:p>
        <a:p>
          <a:endParaRPr kumimoji="1" lang="en-US" altLang="ja-JP" sz="1100"/>
        </a:p>
        <a:p>
          <a:r>
            <a:rPr kumimoji="1" lang="en-US" altLang="ja-JP" sz="1100"/>
            <a:t>        '</a:t>
          </a:r>
          <a:r>
            <a:rPr kumimoji="1" lang="ja-JP" altLang="en-US" sz="1100"/>
            <a:t>条件付き書式の範囲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Set cellArea = Sheets("3</a:t>
          </a:r>
          <a:r>
            <a:rPr kumimoji="1" lang="ja-JP" altLang="en-US" sz="1100"/>
            <a:t>学期</a:t>
          </a:r>
          <a:r>
            <a:rPr kumimoji="1" lang="en-US" altLang="ja-JP" sz="1100"/>
            <a:t>").Range(cellAreas(i))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cellArea.FormatConditions.Delete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'</a:t>
          </a:r>
          <a:r>
            <a:rPr kumimoji="1" lang="ja-JP" altLang="en-US" sz="1100"/>
            <a:t>条件付き書式の追加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Set cellColor = cellArea.FormatConditions.Add(Type:=xlCellValue, Operator:=xlLess, Formula1:="=" &amp; kijun(i))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'</a:t>
          </a:r>
          <a:r>
            <a:rPr kumimoji="1" lang="ja-JP" altLang="en-US" sz="1100"/>
            <a:t>背景色をピンクに変更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cellColor.Interior.Color = 10040319</a:t>
          </a:r>
        </a:p>
        <a:p>
          <a:endParaRPr kumimoji="1" lang="en-US" altLang="ja-JP" sz="1100"/>
        </a:p>
        <a:p>
          <a:r>
            <a:rPr kumimoji="1" lang="en-US" altLang="ja-JP" sz="1100"/>
            <a:t>    Next i</a:t>
          </a:r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ThisWorkbook.Worksheets("3</a:t>
          </a:r>
          <a:r>
            <a:rPr kumimoji="1" lang="ja-JP" altLang="en-US" sz="1100"/>
            <a:t>学期</a:t>
          </a:r>
          <a:r>
            <a:rPr kumimoji="1" lang="en-US" altLang="ja-JP" sz="1100"/>
            <a:t>").Protect</a:t>
          </a:r>
        </a:p>
        <a:p>
          <a:r>
            <a:rPr kumimoji="1" lang="en-US" altLang="ja-JP" sz="1100"/>
            <a:t>    Worksheets("</a:t>
          </a:r>
          <a:r>
            <a:rPr kumimoji="1" lang="ja-JP" altLang="en-US" sz="1100"/>
            <a:t>初期設定</a:t>
          </a:r>
          <a:r>
            <a:rPr kumimoji="1" lang="en-US" altLang="ja-JP" sz="1100"/>
            <a:t>").Visible = False</a:t>
          </a:r>
        </a:p>
        <a:p>
          <a:r>
            <a:rPr kumimoji="1" lang="en-US" altLang="ja-JP" sz="1100"/>
            <a:t>    Worksheets("</a:t>
          </a:r>
          <a:r>
            <a:rPr kumimoji="1" lang="ja-JP" altLang="en-US" sz="1100"/>
            <a:t>基本データ</a:t>
          </a:r>
          <a:r>
            <a:rPr kumimoji="1" lang="en-US" altLang="ja-JP" sz="1100"/>
            <a:t>").Visible = False</a:t>
          </a:r>
        </a:p>
        <a:p>
          <a:r>
            <a:rPr kumimoji="1" lang="en-US" altLang="ja-JP" sz="1100"/>
            <a:t>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Application.Calculation = xlCalculationAutomatic ' </a:t>
          </a:r>
          <a:r>
            <a:rPr kumimoji="1" lang="ja-JP" altLang="en-US" sz="1100"/>
            <a:t>自動計算にする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Application.ScreenUpdating = True   ' </a:t>
          </a:r>
          <a:r>
            <a:rPr kumimoji="1" lang="ja-JP" altLang="en-US" sz="1100"/>
            <a:t>描画を再開する</a:t>
          </a:r>
        </a:p>
        <a:p>
          <a:r>
            <a:rPr kumimoji="1" lang="ja-JP" altLang="en-US" sz="1100"/>
            <a:t>    </a:t>
          </a:r>
        </a:p>
        <a:p>
          <a:endParaRPr kumimoji="1" lang="ja-JP" altLang="en-US" sz="1100"/>
        </a:p>
        <a:p>
          <a:r>
            <a:rPr kumimoji="1" lang="ja-JP" altLang="en-US" sz="1100"/>
            <a:t>    </a:t>
          </a:r>
        </a:p>
        <a:p>
          <a:r>
            <a:rPr kumimoji="1" lang="en-US" altLang="ja-JP" sz="1100"/>
            <a:t>End Sub</a:t>
          </a:r>
        </a:p>
        <a:p>
          <a:endParaRPr kumimoji="1" lang="en-US" altLang="ja-JP" sz="1100"/>
        </a:p>
      </xdr:txBody>
    </xdr:sp>
    <xdr:clientData/>
  </xdr:twoCellAnchor>
  <xdr:twoCellAnchor>
    <xdr:from>
      <xdr:col>5</xdr:col>
      <xdr:colOff>523874</xdr:colOff>
      <xdr:row>44</xdr:row>
      <xdr:rowOff>1</xdr:rowOff>
    </xdr:from>
    <xdr:to>
      <xdr:col>8</xdr:col>
      <xdr:colOff>276224</xdr:colOff>
      <xdr:row>58</xdr:row>
      <xdr:rowOff>19051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971924" y="7543801"/>
          <a:ext cx="1552575" cy="2419350"/>
        </a:xfrm>
        <a:prstGeom prst="wedgeRoundRectCallout">
          <a:avLst>
            <a:gd name="adj1" fmla="val 84559"/>
            <a:gd name="adj2" fmla="val 19201"/>
            <a:gd name="adj3" fmla="val 16667"/>
          </a:avLst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マクロを削除したときは、下図のように「標準モジュール＞</a:t>
          </a:r>
          <a:r>
            <a:rPr kumimoji="1" lang="en-US" altLang="ja-JP" sz="1100"/>
            <a:t>Module1</a:t>
          </a:r>
          <a:r>
            <a:rPr kumimoji="1" lang="ja-JP" altLang="en-US" sz="1100"/>
            <a:t>」枠に貼り付ける</a:t>
          </a:r>
          <a:endParaRPr kumimoji="1" lang="en-US" altLang="ja-JP" sz="1100"/>
        </a:p>
        <a:p>
          <a:pPr algn="l"/>
          <a:r>
            <a:rPr kumimoji="1" lang="ja-JP" altLang="en-US" sz="1100"/>
            <a:t>「新規作成」コマンドを左クリックする</a:t>
          </a:r>
          <a:endParaRPr kumimoji="1" lang="en-US" altLang="ja-JP" sz="1100"/>
        </a:p>
        <a:p>
          <a:pPr algn="l"/>
          <a:r>
            <a:rPr kumimoji="1" lang="ja-JP" altLang="en-US" sz="1100"/>
            <a:t>「マクロの登録」をクリックする</a:t>
          </a:r>
          <a:endParaRPr kumimoji="1" lang="en-US" altLang="ja-JP" sz="1100"/>
        </a:p>
        <a:p>
          <a:pPr algn="l"/>
          <a:r>
            <a:rPr kumimoji="1" lang="ja-JP" altLang="en-US" sz="1100"/>
            <a:t>「</a:t>
          </a:r>
          <a:r>
            <a:rPr kumimoji="1" lang="en-US" altLang="ja-JP" sz="1100"/>
            <a:t>make_sheets</a:t>
          </a:r>
          <a:r>
            <a:rPr kumimoji="1" lang="ja-JP" altLang="en-US" sz="1100"/>
            <a:t>」を選択し、「</a:t>
          </a:r>
          <a:r>
            <a:rPr kumimoji="1" lang="en-US" altLang="ja-JP" sz="1100"/>
            <a:t>OK</a:t>
          </a:r>
          <a:r>
            <a:rPr kumimoji="1" lang="ja-JP" altLang="en-US" sz="1100"/>
            <a:t>」をクリックする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171450</xdr:colOff>
      <xdr:row>23</xdr:row>
      <xdr:rowOff>19050</xdr:rowOff>
    </xdr:from>
    <xdr:to>
      <xdr:col>20</xdr:col>
      <xdr:colOff>466061</xdr:colOff>
      <xdr:row>45</xdr:row>
      <xdr:rowOff>85245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3962400"/>
          <a:ext cx="5314286" cy="38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638175</xdr:colOff>
      <xdr:row>10</xdr:row>
      <xdr:rowOff>19050</xdr:rowOff>
    </xdr:from>
    <xdr:to>
      <xdr:col>20</xdr:col>
      <xdr:colOff>85725</xdr:colOff>
      <xdr:row>18</xdr:row>
      <xdr:rowOff>66675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201400" y="1733550"/>
          <a:ext cx="5153025" cy="1419225"/>
        </a:xfrm>
        <a:prstGeom prst="wedgeRoundRectCallout">
          <a:avLst>
            <a:gd name="adj1" fmla="val -20031"/>
            <a:gd name="adj2" fmla="val 86470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「学期」を右クリックし、</a:t>
          </a:r>
          <a:r>
            <a:rPr kumimoji="1" lang="en-US" altLang="ja-JP" sz="1100">
              <a:solidFill>
                <a:sysClr val="windowText" lastClr="000000"/>
              </a:solidFill>
            </a:rPr>
            <a:t>｢</a:t>
          </a:r>
          <a:r>
            <a:rPr kumimoji="1" lang="ja-JP" altLang="en-US" sz="1100">
              <a:solidFill>
                <a:sysClr val="windowText" lastClr="000000"/>
              </a:solidFill>
            </a:rPr>
            <a:t>更新</a:t>
          </a:r>
          <a:r>
            <a:rPr kumimoji="1" lang="en-US" altLang="ja-JP" sz="1100">
              <a:solidFill>
                <a:sysClr val="windowText" lastClr="000000"/>
              </a:solidFill>
            </a:rPr>
            <a:t>｣</a:t>
          </a:r>
          <a:r>
            <a:rPr kumimoji="1" lang="ja-JP" altLang="en-US" sz="1100">
              <a:solidFill>
                <a:sysClr val="windowText" lastClr="000000"/>
              </a:solidFill>
            </a:rPr>
            <a:t>できないときは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ファイル＞オプション＞トラストセンター＞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トラストセンターの設定＞外部コンテンツ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データ接続のセキュリティ設定を以下の通りにする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333375</xdr:colOff>
      <xdr:row>0</xdr:row>
      <xdr:rowOff>123825</xdr:rowOff>
    </xdr:from>
    <xdr:to>
      <xdr:col>10</xdr:col>
      <xdr:colOff>523875</xdr:colOff>
      <xdr:row>4</xdr:row>
      <xdr:rowOff>142875</xdr:rowOff>
    </xdr:to>
    <xdr:pic macro="[0]!make_sheets">
      <xdr:nvPicPr>
        <xdr:cNvPr id="6" name="CommandButton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23825"/>
          <a:ext cx="2486025" cy="7048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refreshOnLoad="1" connectionId="1" autoFormatId="20" applyNumberFormats="0" applyBorderFormats="0" applyFontFormats="0" applyPatternFormats="0" applyAlignmentFormats="0" applyWidthHeightFormats="0">
  <queryTableRefresh nextId="4">
    <queryTableFields count="1">
      <queryTableField id="2" name="学期" tableColumnId="2"/>
    </queryTableFields>
  </queryTableRefresh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学期1" displayName="学期1" ref="A1:A17" totalsRowShown="0" headerRowDxfId="95" dataDxfId="94">
  <tableColumns count="1">
    <tableColumn id="1" name="学期1" dataDxfId="9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学期2" displayName="学期2" ref="C1:C23" totalsRowShown="0" headerRowDxfId="92" dataDxfId="91">
  <tableColumns count="1">
    <tableColumn id="1" name="学期2" dataDxfId="90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6" name="学期3" displayName="学期3" ref="E1:E15" totalsRowShown="0" headerRowDxfId="89" dataDxfId="88">
  <tableColumns count="1">
    <tableColumn id="1" name="学期3" dataDxfId="87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7" name="学期" displayName="学期" ref="G1:G53" tableType="queryTable" totalsRowShown="0" headerRowDxfId="86" dataDxfId="85">
  <tableColumns count="1">
    <tableColumn id="2" uniqueName="2" name="学期" queryTableFieldId="2" dataDxfId="7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8" name="起点月日" displayName="起点月日" ref="L1:N16" totalsRowShown="0" headerRowDxfId="84" dataDxfId="83">
  <tableColumns count="3">
    <tableColumn id="3" name="年度" dataDxfId="82">
      <calculatedColumnFormula>YEAR(起点月日[[#This Row],[起点月日]])</calculatedColumnFormula>
    </tableColumn>
    <tableColumn id="1" name="起点月日" dataDxfId="81">
      <calculatedColumnFormula>M1+364</calculatedColumnFormula>
    </tableColumn>
    <tableColumn id="2" name="週" dataDxfId="80">
      <calculatedColumnFormula>WEEKNUM(起点月日[ [#This Row],[起点月日] ],2)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テーブル3" displayName="テーブル3" ref="P1:Q4" totalsRowShown="0">
  <tableColumns count="2">
    <tableColumn id="1" name="各学期テーブルの最終行" dataDxfId="79"/>
    <tableColumn id="2" name="列1" dataDxfId="78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3"/>
  <sheetViews>
    <sheetView workbookViewId="0">
      <selection activeCell="B32" sqref="B32"/>
    </sheetView>
  </sheetViews>
  <sheetFormatPr defaultRowHeight="13.5"/>
  <cols>
    <col min="1" max="1" width="11" bestFit="1" customWidth="1"/>
    <col min="2" max="3" width="11" customWidth="1"/>
    <col min="4" max="11" width="9" style="29"/>
  </cols>
  <sheetData>
    <row r="1" spans="1:12">
      <c r="A1" s="90" t="s">
        <v>207</v>
      </c>
      <c r="B1" s="90" t="s">
        <v>208</v>
      </c>
      <c r="C1" s="90" t="s">
        <v>216</v>
      </c>
      <c r="D1" s="41" t="s">
        <v>128</v>
      </c>
      <c r="E1" s="42" t="s">
        <v>127</v>
      </c>
      <c r="F1" s="42" t="s">
        <v>112</v>
      </c>
      <c r="G1" s="42" t="s">
        <v>122</v>
      </c>
      <c r="H1" s="42" t="s">
        <v>123</v>
      </c>
      <c r="I1" s="41" t="s">
        <v>130</v>
      </c>
      <c r="J1" s="41"/>
      <c r="K1" s="41" t="s">
        <v>129</v>
      </c>
      <c r="L1" s="43" t="s">
        <v>131</v>
      </c>
    </row>
    <row r="2" spans="1:12">
      <c r="A2" s="20" t="s">
        <v>103</v>
      </c>
      <c r="B2" s="20">
        <v>28</v>
      </c>
      <c r="C2" s="91" t="s">
        <v>217</v>
      </c>
      <c r="D2" s="21" t="str">
        <f>LEFT(INDEX(指導形態名,1),1)</f>
        <v>見</v>
      </c>
      <c r="E2" s="24" t="s">
        <v>99</v>
      </c>
      <c r="F2" s="24" t="s">
        <v>99</v>
      </c>
      <c r="G2" s="24" t="s">
        <v>99</v>
      </c>
      <c r="H2" s="24" t="s">
        <v>99</v>
      </c>
      <c r="I2" s="24" t="s">
        <v>67</v>
      </c>
      <c r="J2" s="24"/>
      <c r="K2" s="24" t="s">
        <v>8</v>
      </c>
      <c r="L2" s="87" t="s">
        <v>132</v>
      </c>
    </row>
    <row r="3" spans="1:12">
      <c r="A3" s="20" t="s">
        <v>104</v>
      </c>
      <c r="B3" s="20">
        <v>14</v>
      </c>
      <c r="C3" s="91" t="s">
        <v>218</v>
      </c>
      <c r="D3" s="21" t="str">
        <f>LEFT(INDEX(指導形態名,2),1)</f>
        <v>実</v>
      </c>
      <c r="E3" s="24" t="s">
        <v>81</v>
      </c>
      <c r="F3" s="24" t="s">
        <v>81</v>
      </c>
      <c r="G3" s="24" t="s">
        <v>81</v>
      </c>
      <c r="H3" s="24" t="s">
        <v>81</v>
      </c>
      <c r="I3" s="24" t="s">
        <v>68</v>
      </c>
      <c r="J3" s="24"/>
      <c r="K3" s="24" t="s">
        <v>9</v>
      </c>
    </row>
    <row r="4" spans="1:12">
      <c r="A4" s="20" t="s">
        <v>124</v>
      </c>
      <c r="B4" s="20">
        <v>42</v>
      </c>
      <c r="C4" s="91" t="s">
        <v>219</v>
      </c>
      <c r="D4" s="21" t="str">
        <f>LEFT(INDEX(指導形態名,3),1)</f>
        <v>振</v>
      </c>
      <c r="E4" s="24" t="s">
        <v>61</v>
      </c>
      <c r="F4" s="24" t="s">
        <v>61</v>
      </c>
      <c r="G4" s="24" t="s">
        <v>61</v>
      </c>
      <c r="H4" s="24" t="s">
        <v>61</v>
      </c>
      <c r="I4" s="24" t="s">
        <v>69</v>
      </c>
      <c r="J4" s="24"/>
      <c r="K4" s="24" t="s">
        <v>13</v>
      </c>
    </row>
    <row r="5" spans="1:12">
      <c r="A5" s="20" t="s">
        <v>125</v>
      </c>
      <c r="B5" s="20">
        <v>28</v>
      </c>
      <c r="C5" s="91" t="s">
        <v>220</v>
      </c>
      <c r="D5" s="21" t="str">
        <f>LEFT(INDEX(指導形態名,4),1)</f>
        <v>教</v>
      </c>
      <c r="E5" s="24" t="s">
        <v>62</v>
      </c>
      <c r="F5" s="24" t="s">
        <v>62</v>
      </c>
      <c r="G5" s="24" t="s">
        <v>62</v>
      </c>
      <c r="H5" s="24" t="s">
        <v>62</v>
      </c>
      <c r="I5" s="24" t="s">
        <v>82</v>
      </c>
      <c r="J5" s="24"/>
      <c r="K5" s="24" t="s">
        <v>10</v>
      </c>
    </row>
    <row r="6" spans="1:12">
      <c r="A6" s="20" t="s">
        <v>126</v>
      </c>
      <c r="B6" s="20">
        <v>28</v>
      </c>
      <c r="C6" s="91" t="s">
        <v>221</v>
      </c>
      <c r="D6" s="21" t="str">
        <f>LEFT(INDEX(指導形態名,5),2)</f>
        <v>一般</v>
      </c>
      <c r="E6" s="24" t="s">
        <v>63</v>
      </c>
      <c r="F6" s="24" t="s">
        <v>63</v>
      </c>
      <c r="G6" s="24" t="s">
        <v>63</v>
      </c>
      <c r="H6" s="24" t="s">
        <v>63</v>
      </c>
      <c r="J6" s="24"/>
      <c r="K6" s="24" t="s">
        <v>11</v>
      </c>
    </row>
    <row r="7" spans="1:12">
      <c r="A7" s="20" t="s">
        <v>209</v>
      </c>
      <c r="B7" s="20">
        <v>140</v>
      </c>
      <c r="C7" s="91" t="s">
        <v>222</v>
      </c>
      <c r="D7" s="40"/>
      <c r="E7" s="24" t="s">
        <v>64</v>
      </c>
      <c r="F7" s="24" t="s">
        <v>64</v>
      </c>
      <c r="G7" s="24" t="s">
        <v>64</v>
      </c>
      <c r="H7" s="24" t="s">
        <v>64</v>
      </c>
      <c r="J7" s="40"/>
      <c r="K7" s="40"/>
    </row>
    <row r="8" spans="1:12">
      <c r="A8" s="20" t="s">
        <v>210</v>
      </c>
      <c r="B8" s="20">
        <v>2</v>
      </c>
      <c r="C8" s="91" t="s">
        <v>223</v>
      </c>
      <c r="D8" s="40"/>
      <c r="E8" s="40"/>
      <c r="F8" s="40"/>
      <c r="G8" s="40"/>
      <c r="H8" s="40"/>
      <c r="J8" s="40"/>
      <c r="K8" s="40"/>
    </row>
    <row r="9" spans="1:12">
      <c r="A9" s="20" t="s">
        <v>211</v>
      </c>
      <c r="B9" s="20">
        <v>2</v>
      </c>
      <c r="C9" s="20" t="s">
        <v>224</v>
      </c>
      <c r="D9" s="40"/>
      <c r="K9" s="40"/>
    </row>
    <row r="10" spans="1:12">
      <c r="A10" s="20" t="s">
        <v>212</v>
      </c>
      <c r="B10" s="20">
        <v>2</v>
      </c>
      <c r="C10" s="20" t="s">
        <v>225</v>
      </c>
      <c r="D10" s="40"/>
      <c r="K10" s="40"/>
    </row>
    <row r="11" spans="1:12">
      <c r="A11" s="20" t="s">
        <v>213</v>
      </c>
      <c r="B11" s="20">
        <v>1</v>
      </c>
      <c r="C11" s="20" t="s">
        <v>226</v>
      </c>
      <c r="D11" s="40"/>
      <c r="K11" s="40"/>
    </row>
    <row r="12" spans="1:12">
      <c r="A12" s="20" t="s">
        <v>214</v>
      </c>
      <c r="B12" s="20">
        <v>1</v>
      </c>
      <c r="C12" s="20" t="s">
        <v>227</v>
      </c>
      <c r="D12" s="40"/>
      <c r="K12" s="40"/>
    </row>
    <row r="13" spans="1:12">
      <c r="A13" s="20" t="s">
        <v>215</v>
      </c>
      <c r="B13" s="20">
        <v>112</v>
      </c>
      <c r="C13" s="20" t="s">
        <v>228</v>
      </c>
    </row>
  </sheetData>
  <phoneticPr fontId="3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1-6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45054</v>
      </c>
      <c r="F5" s="193"/>
      <c r="G5" s="193"/>
      <c r="H5" s="194"/>
      <c r="I5" s="195">
        <f ca="1">E5+1</f>
        <v>45055</v>
      </c>
      <c r="J5" s="196"/>
      <c r="K5" s="196"/>
      <c r="L5" s="197"/>
      <c r="M5" s="195">
        <f ca="1">I5+1</f>
        <v>45056</v>
      </c>
      <c r="N5" s="196"/>
      <c r="O5" s="196"/>
      <c r="P5" s="197"/>
      <c r="Q5" s="195">
        <f ca="1">M5+1</f>
        <v>45057</v>
      </c>
      <c r="R5" s="196"/>
      <c r="S5" s="196"/>
      <c r="T5" s="197"/>
      <c r="U5" s="195">
        <f ca="1">Q5+1</f>
        <v>45058</v>
      </c>
      <c r="V5" s="196"/>
      <c r="W5" s="196"/>
      <c r="X5" s="197"/>
      <c r="Y5" s="195">
        <f ca="1">U5+1</f>
        <v>45059</v>
      </c>
      <c r="Z5" s="196"/>
      <c r="AA5" s="196"/>
      <c r="AB5" s="197"/>
      <c r="AC5" s="195">
        <f ca="1">Y5+1</f>
        <v>45060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106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1-7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45061</v>
      </c>
      <c r="F5" s="193"/>
      <c r="G5" s="193"/>
      <c r="H5" s="194"/>
      <c r="I5" s="195">
        <f ca="1">E5+1</f>
        <v>45062</v>
      </c>
      <c r="J5" s="196"/>
      <c r="K5" s="196"/>
      <c r="L5" s="197"/>
      <c r="M5" s="195">
        <f ca="1">I5+1</f>
        <v>45063</v>
      </c>
      <c r="N5" s="196"/>
      <c r="O5" s="196"/>
      <c r="P5" s="197"/>
      <c r="Q5" s="195">
        <f ca="1">M5+1</f>
        <v>45064</v>
      </c>
      <c r="R5" s="196"/>
      <c r="S5" s="196"/>
      <c r="T5" s="197"/>
      <c r="U5" s="195">
        <f ca="1">Q5+1</f>
        <v>45065</v>
      </c>
      <c r="V5" s="196"/>
      <c r="W5" s="196"/>
      <c r="X5" s="197"/>
      <c r="Y5" s="195">
        <f ca="1">U5+1</f>
        <v>45066</v>
      </c>
      <c r="Z5" s="196"/>
      <c r="AA5" s="196"/>
      <c r="AB5" s="197"/>
      <c r="AC5" s="195">
        <f ca="1">Y5+1</f>
        <v>45067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107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1-8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45068</v>
      </c>
      <c r="F5" s="193"/>
      <c r="G5" s="193"/>
      <c r="H5" s="194"/>
      <c r="I5" s="195">
        <f ca="1">E5+1</f>
        <v>45069</v>
      </c>
      <c r="J5" s="196"/>
      <c r="K5" s="196"/>
      <c r="L5" s="197"/>
      <c r="M5" s="195">
        <f ca="1">I5+1</f>
        <v>45070</v>
      </c>
      <c r="N5" s="196"/>
      <c r="O5" s="196"/>
      <c r="P5" s="197"/>
      <c r="Q5" s="195">
        <f ca="1">M5+1</f>
        <v>45071</v>
      </c>
      <c r="R5" s="196"/>
      <c r="S5" s="196"/>
      <c r="T5" s="197"/>
      <c r="U5" s="195">
        <f ca="1">Q5+1</f>
        <v>45072</v>
      </c>
      <c r="V5" s="196"/>
      <c r="W5" s="196"/>
      <c r="X5" s="197"/>
      <c r="Y5" s="195">
        <f ca="1">U5+1</f>
        <v>45073</v>
      </c>
      <c r="Z5" s="196"/>
      <c r="AA5" s="196"/>
      <c r="AB5" s="197"/>
      <c r="AC5" s="195">
        <f ca="1">Y5+1</f>
        <v>45074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108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1-9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45075</v>
      </c>
      <c r="F5" s="193"/>
      <c r="G5" s="193"/>
      <c r="H5" s="194"/>
      <c r="I5" s="195">
        <f ca="1">E5+1</f>
        <v>45076</v>
      </c>
      <c r="J5" s="196"/>
      <c r="K5" s="196"/>
      <c r="L5" s="197"/>
      <c r="M5" s="195">
        <f ca="1">I5+1</f>
        <v>45077</v>
      </c>
      <c r="N5" s="196"/>
      <c r="O5" s="196"/>
      <c r="P5" s="197"/>
      <c r="Q5" s="195">
        <f ca="1">M5+1</f>
        <v>45078</v>
      </c>
      <c r="R5" s="196"/>
      <c r="S5" s="196"/>
      <c r="T5" s="197"/>
      <c r="U5" s="195">
        <f ca="1">Q5+1</f>
        <v>45079</v>
      </c>
      <c r="V5" s="196"/>
      <c r="W5" s="196"/>
      <c r="X5" s="197"/>
      <c r="Y5" s="195">
        <f ca="1">U5+1</f>
        <v>45080</v>
      </c>
      <c r="Z5" s="196"/>
      <c r="AA5" s="196"/>
      <c r="AB5" s="197"/>
      <c r="AC5" s="195">
        <f ca="1">Y5+1</f>
        <v>45081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109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1-10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45082</v>
      </c>
      <c r="F5" s="193"/>
      <c r="G5" s="193"/>
      <c r="H5" s="194"/>
      <c r="I5" s="195">
        <f ca="1">E5+1</f>
        <v>45083</v>
      </c>
      <c r="J5" s="196"/>
      <c r="K5" s="196"/>
      <c r="L5" s="197"/>
      <c r="M5" s="195">
        <f ca="1">I5+1</f>
        <v>45084</v>
      </c>
      <c r="N5" s="196"/>
      <c r="O5" s="196"/>
      <c r="P5" s="197"/>
      <c r="Q5" s="195">
        <f ca="1">M5+1</f>
        <v>45085</v>
      </c>
      <c r="R5" s="196"/>
      <c r="S5" s="196"/>
      <c r="T5" s="197"/>
      <c r="U5" s="195">
        <f ca="1">Q5+1</f>
        <v>45086</v>
      </c>
      <c r="V5" s="196"/>
      <c r="W5" s="196"/>
      <c r="X5" s="197"/>
      <c r="Y5" s="195">
        <f ca="1">U5+1</f>
        <v>45087</v>
      </c>
      <c r="Z5" s="196"/>
      <c r="AA5" s="196"/>
      <c r="AB5" s="197"/>
      <c r="AC5" s="195">
        <f ca="1">Y5+1</f>
        <v>45088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110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45089</v>
      </c>
      <c r="F5" s="193"/>
      <c r="G5" s="193"/>
      <c r="H5" s="194"/>
      <c r="I5" s="195">
        <f ca="1">E5+1</f>
        <v>45090</v>
      </c>
      <c r="J5" s="196"/>
      <c r="K5" s="196"/>
      <c r="L5" s="197"/>
      <c r="M5" s="195">
        <f ca="1">I5+1</f>
        <v>45091</v>
      </c>
      <c r="N5" s="196"/>
      <c r="O5" s="196"/>
      <c r="P5" s="197"/>
      <c r="Q5" s="195">
        <f ca="1">M5+1</f>
        <v>45092</v>
      </c>
      <c r="R5" s="196"/>
      <c r="S5" s="196"/>
      <c r="T5" s="197"/>
      <c r="U5" s="195">
        <f ca="1">Q5+1</f>
        <v>45093</v>
      </c>
      <c r="V5" s="196"/>
      <c r="W5" s="196"/>
      <c r="X5" s="197"/>
      <c r="Y5" s="195">
        <f ca="1">U5+1</f>
        <v>45094</v>
      </c>
      <c r="Z5" s="196"/>
      <c r="AA5" s="196"/>
      <c r="AB5" s="197"/>
      <c r="AC5" s="195">
        <f ca="1">Y5+1</f>
        <v>45095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45096</v>
      </c>
      <c r="F5" s="193"/>
      <c r="G5" s="193"/>
      <c r="H5" s="194"/>
      <c r="I5" s="195">
        <f ca="1">E5+1</f>
        <v>45097</v>
      </c>
      <c r="J5" s="196"/>
      <c r="K5" s="196"/>
      <c r="L5" s="197"/>
      <c r="M5" s="195">
        <f ca="1">I5+1</f>
        <v>45098</v>
      </c>
      <c r="N5" s="196"/>
      <c r="O5" s="196"/>
      <c r="P5" s="197"/>
      <c r="Q5" s="195">
        <f ca="1">M5+1</f>
        <v>45099</v>
      </c>
      <c r="R5" s="196"/>
      <c r="S5" s="196"/>
      <c r="T5" s="197"/>
      <c r="U5" s="195">
        <f ca="1">Q5+1</f>
        <v>45100</v>
      </c>
      <c r="V5" s="196"/>
      <c r="W5" s="196"/>
      <c r="X5" s="197"/>
      <c r="Y5" s="195">
        <f ca="1">U5+1</f>
        <v>45101</v>
      </c>
      <c r="Z5" s="196"/>
      <c r="AA5" s="196"/>
      <c r="AB5" s="197"/>
      <c r="AC5" s="195">
        <f ca="1">Y5+1</f>
        <v>45102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45103</v>
      </c>
      <c r="F5" s="193"/>
      <c r="G5" s="193"/>
      <c r="H5" s="194"/>
      <c r="I5" s="195">
        <f ca="1">E5+1</f>
        <v>45104</v>
      </c>
      <c r="J5" s="196"/>
      <c r="K5" s="196"/>
      <c r="L5" s="197"/>
      <c r="M5" s="195">
        <f ca="1">I5+1</f>
        <v>45105</v>
      </c>
      <c r="N5" s="196"/>
      <c r="O5" s="196"/>
      <c r="P5" s="197"/>
      <c r="Q5" s="195">
        <f ca="1">M5+1</f>
        <v>45106</v>
      </c>
      <c r="R5" s="196"/>
      <c r="S5" s="196"/>
      <c r="T5" s="197"/>
      <c r="U5" s="195">
        <f ca="1">Q5+1</f>
        <v>45107</v>
      </c>
      <c r="V5" s="196"/>
      <c r="W5" s="196"/>
      <c r="X5" s="197"/>
      <c r="Y5" s="195">
        <f ca="1">U5+1</f>
        <v>45108</v>
      </c>
      <c r="Z5" s="196"/>
      <c r="AA5" s="196"/>
      <c r="AB5" s="197"/>
      <c r="AC5" s="195">
        <f ca="1">Y5+1</f>
        <v>45109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45110</v>
      </c>
      <c r="F5" s="193"/>
      <c r="G5" s="193"/>
      <c r="H5" s="194"/>
      <c r="I5" s="195">
        <f ca="1">E5+1</f>
        <v>45111</v>
      </c>
      <c r="J5" s="196"/>
      <c r="K5" s="196"/>
      <c r="L5" s="197"/>
      <c r="M5" s="195">
        <f ca="1">I5+1</f>
        <v>45112</v>
      </c>
      <c r="N5" s="196"/>
      <c r="O5" s="196"/>
      <c r="P5" s="197"/>
      <c r="Q5" s="195">
        <f ca="1">M5+1</f>
        <v>45113</v>
      </c>
      <c r="R5" s="196"/>
      <c r="S5" s="196"/>
      <c r="T5" s="197"/>
      <c r="U5" s="195">
        <f ca="1">Q5+1</f>
        <v>45114</v>
      </c>
      <c r="V5" s="196"/>
      <c r="W5" s="196"/>
      <c r="X5" s="197"/>
      <c r="Y5" s="195">
        <f ca="1">U5+1</f>
        <v>45115</v>
      </c>
      <c r="Z5" s="196"/>
      <c r="AA5" s="196"/>
      <c r="AB5" s="197"/>
      <c r="AC5" s="195">
        <f ca="1">Y5+1</f>
        <v>45116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1-15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45117</v>
      </c>
      <c r="F5" s="193"/>
      <c r="G5" s="193"/>
      <c r="H5" s="194"/>
      <c r="I5" s="195">
        <f ca="1">E5+1</f>
        <v>45118</v>
      </c>
      <c r="J5" s="196"/>
      <c r="K5" s="196"/>
      <c r="L5" s="197"/>
      <c r="M5" s="195">
        <f ca="1">I5+1</f>
        <v>45119</v>
      </c>
      <c r="N5" s="196"/>
      <c r="O5" s="196"/>
      <c r="P5" s="197"/>
      <c r="Q5" s="195">
        <f ca="1">M5+1</f>
        <v>45120</v>
      </c>
      <c r="R5" s="196"/>
      <c r="S5" s="196"/>
      <c r="T5" s="197"/>
      <c r="U5" s="195">
        <f ca="1">Q5+1</f>
        <v>45121</v>
      </c>
      <c r="V5" s="196"/>
      <c r="W5" s="196"/>
      <c r="X5" s="197"/>
      <c r="Y5" s="195">
        <f ca="1">U5+1</f>
        <v>45122</v>
      </c>
      <c r="Z5" s="196"/>
      <c r="AA5" s="196"/>
      <c r="AB5" s="197"/>
      <c r="AC5" s="195">
        <f ca="1">Y5+1</f>
        <v>45123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115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81"/>
  <sheetViews>
    <sheetView workbookViewId="0">
      <selection activeCell="A17" sqref="A17"/>
    </sheetView>
  </sheetViews>
  <sheetFormatPr defaultRowHeight="13.5"/>
  <cols>
    <col min="1" max="1" width="9.25" style="60" customWidth="1"/>
    <col min="2" max="3" width="9" style="29"/>
    <col min="4" max="4" width="9" style="60"/>
    <col min="5" max="6" width="9" style="29"/>
    <col min="7" max="7" width="5.75" style="29" bestFit="1" customWidth="1"/>
    <col min="8" max="8" width="8.875" style="29" customWidth="1"/>
    <col min="9" max="11" width="10.625" style="29" customWidth="1"/>
    <col min="12" max="12" width="9" style="29"/>
    <col min="13" max="13" width="20" style="61" bestFit="1" customWidth="1"/>
    <col min="14" max="14" width="8.875" style="29" customWidth="1"/>
    <col min="16" max="16" width="22.625" style="29" customWidth="1"/>
    <col min="17" max="17" width="16.25" style="29" bestFit="1" customWidth="1"/>
    <col min="18" max="16384" width="9" style="29"/>
  </cols>
  <sheetData>
    <row r="1" spans="1:17">
      <c r="A1" s="83" t="s">
        <v>150</v>
      </c>
      <c r="C1" s="83" t="s">
        <v>151</v>
      </c>
      <c r="D1" s="29"/>
      <c r="E1" s="83" t="s">
        <v>154</v>
      </c>
      <c r="G1" s="29" t="s">
        <v>167</v>
      </c>
      <c r="L1" s="29" t="s">
        <v>170</v>
      </c>
      <c r="M1" s="29" t="s">
        <v>169</v>
      </c>
      <c r="N1" s="29" t="s">
        <v>171</v>
      </c>
      <c r="O1" s="29"/>
      <c r="P1" s="63" t="s">
        <v>205</v>
      </c>
      <c r="Q1" s="29" t="s">
        <v>206</v>
      </c>
    </row>
    <row r="2" spans="1:17">
      <c r="A2" s="83" t="s">
        <v>142</v>
      </c>
      <c r="C2" s="83" t="s">
        <v>146</v>
      </c>
      <c r="D2" s="29"/>
      <c r="E2" s="83" t="s">
        <v>156</v>
      </c>
      <c r="G2" s="84" t="s">
        <v>165</v>
      </c>
      <c r="L2" s="61">
        <f>YEAR(起点月日[[#This Row],[起点月日]])</f>
        <v>2023</v>
      </c>
      <c r="M2" s="85">
        <v>45019</v>
      </c>
      <c r="N2" s="29">
        <f>WEEKNUM(起点月日[ [#This Row],[起点月日] ],2)</f>
        <v>15</v>
      </c>
      <c r="O2" s="29"/>
      <c r="P2" s="29">
        <f>ROWS(学期1[])</f>
        <v>16</v>
      </c>
      <c r="Q2" s="63" t="s">
        <v>202</v>
      </c>
    </row>
    <row r="3" spans="1:17">
      <c r="A3" s="83" t="s">
        <v>148</v>
      </c>
      <c r="C3" s="83" t="s">
        <v>147</v>
      </c>
      <c r="D3" s="29"/>
      <c r="E3" s="83" t="s">
        <v>158</v>
      </c>
      <c r="G3" s="84" t="s">
        <v>166</v>
      </c>
      <c r="L3" s="61">
        <f>YEAR(起点月日[[#This Row],[起点月日]])</f>
        <v>2024</v>
      </c>
      <c r="M3" s="85">
        <v>45383</v>
      </c>
      <c r="N3" s="29">
        <f>WEEKNUM(起点月日[ [#This Row],[起点月日] ],2)</f>
        <v>14</v>
      </c>
      <c r="O3" s="29"/>
      <c r="P3" s="29">
        <f>ROWS(学期2[])</f>
        <v>22</v>
      </c>
      <c r="Q3" s="63" t="s">
        <v>203</v>
      </c>
    </row>
    <row r="4" spans="1:17">
      <c r="A4" s="83" t="s">
        <v>143</v>
      </c>
      <c r="C4" s="83" t="s">
        <v>153</v>
      </c>
      <c r="D4" s="29"/>
      <c r="E4" s="83" t="s">
        <v>160</v>
      </c>
      <c r="G4" s="84" t="s">
        <v>143</v>
      </c>
      <c r="L4" s="61">
        <f>YEAR(起点月日[[#This Row],[起点月日]])</f>
        <v>2025</v>
      </c>
      <c r="M4" s="85">
        <v>45747</v>
      </c>
      <c r="N4" s="29">
        <f>WEEKNUM(起点月日[ [#This Row],[起点月日] ],2)</f>
        <v>14</v>
      </c>
      <c r="O4" s="29"/>
      <c r="P4" s="29">
        <f>ROWS(学期3[])</f>
        <v>14</v>
      </c>
      <c r="Q4" s="63" t="s">
        <v>204</v>
      </c>
    </row>
    <row r="5" spans="1:17">
      <c r="A5" s="83" t="s">
        <v>144</v>
      </c>
      <c r="C5" s="83" t="s">
        <v>161</v>
      </c>
      <c r="D5" s="29"/>
      <c r="E5" s="83" t="s">
        <v>163</v>
      </c>
      <c r="G5" s="84" t="s">
        <v>144</v>
      </c>
      <c r="L5" s="61">
        <f>YEAR(起点月日[[#This Row],[起点月日]])</f>
        <v>2026</v>
      </c>
      <c r="M5" s="85">
        <v>46118</v>
      </c>
      <c r="N5" s="29">
        <f>WEEKNUM(起点月日[ [#This Row],[起点月日] ],2)</f>
        <v>15</v>
      </c>
      <c r="O5" s="29"/>
    </row>
    <row r="6" spans="1:17">
      <c r="A6" s="83" t="s">
        <v>145</v>
      </c>
      <c r="C6" s="83" t="s">
        <v>162</v>
      </c>
      <c r="D6" s="29"/>
      <c r="E6" s="83" t="s">
        <v>164</v>
      </c>
      <c r="G6" s="84" t="s">
        <v>145</v>
      </c>
      <c r="L6" s="61">
        <f>YEAR(起点月日[[#This Row],[起点月日]])</f>
        <v>2027</v>
      </c>
      <c r="M6" s="85">
        <v>46482</v>
      </c>
      <c r="N6" s="29">
        <f>WEEKNUM(起点月日[ [#This Row],[起点月日] ],2)</f>
        <v>15</v>
      </c>
      <c r="O6" s="29"/>
    </row>
    <row r="7" spans="1:17">
      <c r="A7" s="83" t="s">
        <v>173</v>
      </c>
      <c r="C7" s="83" t="s">
        <v>175</v>
      </c>
      <c r="D7" s="29"/>
      <c r="E7" s="83" t="s">
        <v>180</v>
      </c>
      <c r="G7" s="84" t="s">
        <v>183</v>
      </c>
      <c r="L7" s="61">
        <f>YEAR(起点月日[[#This Row],[起点月日]])</f>
        <v>2028</v>
      </c>
      <c r="M7" s="85">
        <v>46846</v>
      </c>
      <c r="N7" s="29">
        <f>WEEKNUM(起点月日[ [#This Row],[起点月日] ],2)</f>
        <v>15</v>
      </c>
      <c r="O7" s="29"/>
    </row>
    <row r="8" spans="1:17">
      <c r="A8" s="83" t="s">
        <v>174</v>
      </c>
      <c r="C8" s="83" t="s">
        <v>176</v>
      </c>
      <c r="D8" s="29"/>
      <c r="E8" s="83" t="s">
        <v>241</v>
      </c>
      <c r="G8" s="84" t="s">
        <v>184</v>
      </c>
      <c r="L8" s="61">
        <f>YEAR(起点月日[[#This Row],[起点月日]])</f>
        <v>2029</v>
      </c>
      <c r="M8" s="85">
        <v>47210</v>
      </c>
      <c r="N8" s="29">
        <f>WEEKNUM(起点月日[ [#This Row],[起点月日] ],2)</f>
        <v>14</v>
      </c>
      <c r="O8" s="29"/>
    </row>
    <row r="9" spans="1:17">
      <c r="A9" s="83" t="s">
        <v>178</v>
      </c>
      <c r="C9" s="83" t="s">
        <v>177</v>
      </c>
      <c r="D9" s="29"/>
      <c r="E9" s="83" t="s">
        <v>242</v>
      </c>
      <c r="G9" s="84" t="s">
        <v>185</v>
      </c>
      <c r="L9" s="61">
        <f>YEAR(起点月日[[#This Row],[起点月日]])</f>
        <v>2030</v>
      </c>
      <c r="M9" s="85">
        <v>47574</v>
      </c>
      <c r="N9" s="29">
        <f>WEEKNUM(起点月日[ [#This Row],[起点月日] ],2)</f>
        <v>14</v>
      </c>
      <c r="O9" s="29"/>
    </row>
    <row r="10" spans="1:17">
      <c r="A10" s="83" t="s">
        <v>179</v>
      </c>
      <c r="C10" s="83" t="s">
        <v>181</v>
      </c>
      <c r="E10" s="83" t="s">
        <v>243</v>
      </c>
      <c r="G10" s="84" t="s">
        <v>186</v>
      </c>
      <c r="L10" s="61">
        <f>YEAR(起点月日[[#This Row],[起点月日]])</f>
        <v>2031</v>
      </c>
      <c r="M10" s="85">
        <v>47938</v>
      </c>
      <c r="N10" s="29">
        <f>WEEKNUM(起点月日[ [#This Row],[起点月日] ],2)</f>
        <v>14</v>
      </c>
      <c r="O10" s="29"/>
    </row>
    <row r="11" spans="1:17">
      <c r="A11" s="83" t="s">
        <v>195</v>
      </c>
      <c r="C11" s="83" t="s">
        <v>182</v>
      </c>
      <c r="E11" s="83" t="s">
        <v>244</v>
      </c>
      <c r="G11" s="84" t="s">
        <v>195</v>
      </c>
      <c r="L11" s="61">
        <f>YEAR(起点月日[[#This Row],[起点月日]])</f>
        <v>2032</v>
      </c>
      <c r="M11" s="85">
        <v>48309</v>
      </c>
      <c r="N11" s="29">
        <f>WEEKNUM(起点月日[ [#This Row],[起点月日] ],2)</f>
        <v>15</v>
      </c>
      <c r="O11" s="29"/>
    </row>
    <row r="12" spans="1:17">
      <c r="A12" s="83" t="s">
        <v>196</v>
      </c>
      <c r="C12" s="83" t="s">
        <v>194</v>
      </c>
      <c r="E12" s="83" t="s">
        <v>245</v>
      </c>
      <c r="G12" s="84" t="s">
        <v>196</v>
      </c>
      <c r="L12" s="61">
        <f>YEAR(起点月日[[#This Row],[起点月日]])</f>
        <v>2033</v>
      </c>
      <c r="M12" s="85">
        <v>48673</v>
      </c>
      <c r="N12" s="29">
        <f>WEEKNUM(起点月日[ [#This Row],[起点月日] ],2)</f>
        <v>15</v>
      </c>
      <c r="O12" s="29"/>
    </row>
    <row r="13" spans="1:17">
      <c r="A13" s="83" t="s">
        <v>197</v>
      </c>
      <c r="C13" s="83" t="s">
        <v>230</v>
      </c>
      <c r="E13" s="83" t="s">
        <v>246</v>
      </c>
      <c r="G13" s="84" t="s">
        <v>197</v>
      </c>
      <c r="L13" s="61">
        <f>YEAR(起点月日[[#This Row],[起点月日]])</f>
        <v>2034</v>
      </c>
      <c r="M13" s="85">
        <v>49037</v>
      </c>
      <c r="N13" s="29">
        <f>WEEKNUM(起点月日[ [#This Row],[起点月日] ],2)</f>
        <v>15</v>
      </c>
      <c r="O13" s="29"/>
    </row>
    <row r="14" spans="1:17">
      <c r="A14" s="83" t="s">
        <v>198</v>
      </c>
      <c r="C14" s="83" t="s">
        <v>231</v>
      </c>
      <c r="E14" s="83" t="s">
        <v>247</v>
      </c>
      <c r="G14" s="84" t="s">
        <v>198</v>
      </c>
      <c r="L14" s="61">
        <f>YEAR(起点月日[[#This Row],[起点月日]])</f>
        <v>2035</v>
      </c>
      <c r="M14" s="85">
        <v>49401</v>
      </c>
      <c r="N14" s="29">
        <f>WEEKNUM(起点月日[ [#This Row],[起点月日] ],2)</f>
        <v>14</v>
      </c>
      <c r="O14" s="29"/>
    </row>
    <row r="15" spans="1:17">
      <c r="A15" s="83" t="s">
        <v>199</v>
      </c>
      <c r="C15" s="83" t="s">
        <v>232</v>
      </c>
      <c r="E15" s="83" t="s">
        <v>248</v>
      </c>
      <c r="G15" s="84" t="s">
        <v>199</v>
      </c>
      <c r="L15" s="61">
        <f>YEAR(起点月日[[#This Row],[起点月日]])</f>
        <v>2036</v>
      </c>
      <c r="M15" s="85">
        <v>49765</v>
      </c>
      <c r="N15" s="29">
        <f>WEEKNUM(起点月日[ [#This Row],[起点月日] ],2)</f>
        <v>14</v>
      </c>
      <c r="O15" s="29"/>
    </row>
    <row r="16" spans="1:17">
      <c r="A16" s="83" t="s">
        <v>200</v>
      </c>
      <c r="C16" s="83" t="s">
        <v>233</v>
      </c>
      <c r="E16" s="84"/>
      <c r="G16" s="84" t="s">
        <v>200</v>
      </c>
      <c r="L16" s="61">
        <f>YEAR(起点月日[[#This Row],[起点月日]])</f>
        <v>2037</v>
      </c>
      <c r="M16" s="85">
        <v>50129</v>
      </c>
      <c r="N16" s="29">
        <f>WEEKNUM(起点月日[ [#This Row],[起点月日] ],2)</f>
        <v>14</v>
      </c>
      <c r="O16" s="29"/>
    </row>
    <row r="17" spans="1:13">
      <c r="A17" s="83" t="s">
        <v>201</v>
      </c>
      <c r="C17" s="83" t="s">
        <v>234</v>
      </c>
      <c r="E17" s="84"/>
      <c r="G17" s="84" t="s">
        <v>201</v>
      </c>
      <c r="M17" s="86"/>
    </row>
    <row r="18" spans="1:13">
      <c r="A18" s="83"/>
      <c r="C18" s="83" t="s">
        <v>235</v>
      </c>
      <c r="E18" s="84"/>
      <c r="G18" s="84" t="s">
        <v>168</v>
      </c>
      <c r="M18" s="86"/>
    </row>
    <row r="19" spans="1:13">
      <c r="A19" s="83"/>
      <c r="C19" s="83" t="s">
        <v>236</v>
      </c>
      <c r="E19" s="84"/>
      <c r="G19" s="84" t="s">
        <v>147</v>
      </c>
      <c r="K19" s="29" t="s">
        <v>229</v>
      </c>
      <c r="M19" s="86"/>
    </row>
    <row r="20" spans="1:13">
      <c r="A20" s="83"/>
      <c r="C20" s="83" t="s">
        <v>237</v>
      </c>
      <c r="E20" s="84"/>
      <c r="G20" s="84" t="s">
        <v>152</v>
      </c>
      <c r="M20" s="86"/>
    </row>
    <row r="21" spans="1:13">
      <c r="A21" s="83"/>
      <c r="C21" s="83" t="s">
        <v>238</v>
      </c>
      <c r="E21" s="84"/>
      <c r="G21" s="84" t="s">
        <v>161</v>
      </c>
      <c r="M21" s="86"/>
    </row>
    <row r="22" spans="1:13">
      <c r="A22" s="83"/>
      <c r="C22" s="83" t="s">
        <v>239</v>
      </c>
      <c r="E22" s="84"/>
      <c r="G22" s="84" t="s">
        <v>162</v>
      </c>
      <c r="M22" s="86"/>
    </row>
    <row r="23" spans="1:13">
      <c r="A23" s="83"/>
      <c r="C23" s="83" t="s">
        <v>240</v>
      </c>
      <c r="E23" s="84"/>
      <c r="G23" s="84" t="s">
        <v>187</v>
      </c>
      <c r="M23" s="86"/>
    </row>
    <row r="24" spans="1:13">
      <c r="A24" s="83"/>
      <c r="C24" s="84"/>
      <c r="E24" s="84"/>
      <c r="G24" s="84" t="s">
        <v>188</v>
      </c>
    </row>
    <row r="25" spans="1:13">
      <c r="A25" s="83"/>
      <c r="C25" s="84"/>
      <c r="E25" s="84"/>
      <c r="G25" s="84" t="s">
        <v>189</v>
      </c>
    </row>
    <row r="26" spans="1:13">
      <c r="A26" s="83"/>
      <c r="G26" s="84" t="s">
        <v>190</v>
      </c>
    </row>
    <row r="27" spans="1:13">
      <c r="A27" s="83"/>
      <c r="G27" s="84" t="s">
        <v>191</v>
      </c>
    </row>
    <row r="28" spans="1:13">
      <c r="A28" s="83"/>
      <c r="G28" s="84" t="s">
        <v>193</v>
      </c>
    </row>
    <row r="29" spans="1:13">
      <c r="A29" s="83"/>
      <c r="G29" s="84" t="s">
        <v>230</v>
      </c>
    </row>
    <row r="30" spans="1:13">
      <c r="A30" s="83"/>
      <c r="G30" s="84" t="s">
        <v>231</v>
      </c>
    </row>
    <row r="31" spans="1:13">
      <c r="A31" s="83"/>
      <c r="G31" s="84" t="s">
        <v>232</v>
      </c>
    </row>
    <row r="32" spans="1:13">
      <c r="A32" s="83"/>
      <c r="G32" s="84" t="s">
        <v>233</v>
      </c>
    </row>
    <row r="33" spans="1:7">
      <c r="A33" s="83"/>
      <c r="G33" s="84" t="s">
        <v>234</v>
      </c>
    </row>
    <row r="34" spans="1:7">
      <c r="A34" s="83"/>
      <c r="G34" s="84" t="s">
        <v>235</v>
      </c>
    </row>
    <row r="35" spans="1:7">
      <c r="A35" s="83"/>
      <c r="G35" s="84" t="s">
        <v>236</v>
      </c>
    </row>
    <row r="36" spans="1:7">
      <c r="A36" s="83"/>
      <c r="G36" s="84" t="s">
        <v>237</v>
      </c>
    </row>
    <row r="37" spans="1:7">
      <c r="A37" s="83"/>
      <c r="G37" s="84" t="s">
        <v>238</v>
      </c>
    </row>
    <row r="38" spans="1:7">
      <c r="G38" s="84" t="s">
        <v>239</v>
      </c>
    </row>
    <row r="39" spans="1:7">
      <c r="G39" s="84" t="s">
        <v>240</v>
      </c>
    </row>
    <row r="40" spans="1:7">
      <c r="G40" s="92" t="s">
        <v>155</v>
      </c>
    </row>
    <row r="41" spans="1:7">
      <c r="G41" s="92" t="s">
        <v>157</v>
      </c>
    </row>
    <row r="42" spans="1:7">
      <c r="G42" s="92" t="s">
        <v>159</v>
      </c>
    </row>
    <row r="43" spans="1:7">
      <c r="G43" s="92" t="s">
        <v>163</v>
      </c>
    </row>
    <row r="44" spans="1:7">
      <c r="G44" s="92" t="s">
        <v>164</v>
      </c>
    </row>
    <row r="45" spans="1:7">
      <c r="G45" s="92" t="s">
        <v>192</v>
      </c>
    </row>
    <row r="46" spans="1:7">
      <c r="G46" s="92" t="s">
        <v>241</v>
      </c>
    </row>
    <row r="47" spans="1:7">
      <c r="G47" s="92" t="s">
        <v>242</v>
      </c>
    </row>
    <row r="48" spans="1:7">
      <c r="D48" s="63"/>
      <c r="G48" s="92" t="s">
        <v>243</v>
      </c>
    </row>
    <row r="49" spans="3:7">
      <c r="D49" s="63"/>
      <c r="G49" s="92" t="s">
        <v>244</v>
      </c>
    </row>
    <row r="50" spans="3:7">
      <c r="D50" s="63"/>
      <c r="G50" s="92" t="s">
        <v>245</v>
      </c>
    </row>
    <row r="51" spans="3:7">
      <c r="G51" s="92" t="s">
        <v>246</v>
      </c>
    </row>
    <row r="52" spans="3:7">
      <c r="G52" s="92" t="s">
        <v>247</v>
      </c>
    </row>
    <row r="53" spans="3:7">
      <c r="C53" s="72"/>
      <c r="G53" s="92" t="s">
        <v>248</v>
      </c>
    </row>
    <row r="54" spans="3:7">
      <c r="G54" s="84"/>
    </row>
    <row r="55" spans="3:7">
      <c r="G55" s="84"/>
    </row>
    <row r="56" spans="3:7">
      <c r="G56" s="84"/>
    </row>
    <row r="57" spans="3:7">
      <c r="G57" s="84"/>
    </row>
    <row r="58" spans="3:7">
      <c r="G58" s="84"/>
    </row>
    <row r="59" spans="3:7">
      <c r="G59" s="84"/>
    </row>
    <row r="60" spans="3:7">
      <c r="G60" s="84"/>
    </row>
    <row r="61" spans="3:7">
      <c r="G61" s="84"/>
    </row>
    <row r="62" spans="3:7">
      <c r="G62" s="84"/>
    </row>
    <row r="63" spans="3:7">
      <c r="G63" s="84"/>
    </row>
    <row r="64" spans="3:7">
      <c r="G64" s="84"/>
    </row>
    <row r="65" spans="7:7">
      <c r="G65" s="84"/>
    </row>
    <row r="66" spans="7:7">
      <c r="G66" s="84"/>
    </row>
    <row r="67" spans="7:7">
      <c r="G67" s="84"/>
    </row>
    <row r="68" spans="7:7">
      <c r="G68" s="84"/>
    </row>
    <row r="69" spans="7:7">
      <c r="G69" s="84"/>
    </row>
    <row r="70" spans="7:7">
      <c r="G70" s="84"/>
    </row>
    <row r="71" spans="7:7">
      <c r="G71" s="84"/>
    </row>
    <row r="72" spans="7:7">
      <c r="G72" s="84"/>
    </row>
    <row r="73" spans="7:7">
      <c r="G73" s="84"/>
    </row>
    <row r="74" spans="7:7">
      <c r="G74" s="84"/>
    </row>
    <row r="75" spans="7:7">
      <c r="G75" s="84"/>
    </row>
    <row r="76" spans="7:7">
      <c r="G76" s="84"/>
    </row>
    <row r="77" spans="7:7">
      <c r="G77" s="84"/>
    </row>
    <row r="78" spans="7:7">
      <c r="G78" s="84"/>
    </row>
    <row r="79" spans="7:7">
      <c r="G79" s="84"/>
    </row>
    <row r="80" spans="7:7">
      <c r="G80" s="84"/>
    </row>
    <row r="81" spans="7:7">
      <c r="G81" s="84"/>
    </row>
  </sheetData>
  <phoneticPr fontId="34"/>
  <pageMargins left="0.7" right="0.7" top="0.75" bottom="0.75" header="0.3" footer="0.3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AJ70"/>
  <sheetViews>
    <sheetView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1-16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45124</v>
      </c>
      <c r="F5" s="193"/>
      <c r="G5" s="193"/>
      <c r="H5" s="194"/>
      <c r="I5" s="195">
        <f ca="1">E5+1</f>
        <v>45125</v>
      </c>
      <c r="J5" s="196"/>
      <c r="K5" s="196"/>
      <c r="L5" s="197"/>
      <c r="M5" s="195">
        <f ca="1">I5+1</f>
        <v>45126</v>
      </c>
      <c r="N5" s="196"/>
      <c r="O5" s="196"/>
      <c r="P5" s="197"/>
      <c r="Q5" s="195">
        <f ca="1">M5+1</f>
        <v>45127</v>
      </c>
      <c r="R5" s="196"/>
      <c r="S5" s="196"/>
      <c r="T5" s="197"/>
      <c r="U5" s="195">
        <f ca="1">Q5+1</f>
        <v>45128</v>
      </c>
      <c r="V5" s="196"/>
      <c r="W5" s="196"/>
      <c r="X5" s="197"/>
      <c r="Y5" s="195">
        <f ca="1">U5+1</f>
        <v>45129</v>
      </c>
      <c r="Z5" s="196"/>
      <c r="AA5" s="196"/>
      <c r="AB5" s="197"/>
      <c r="AC5" s="195">
        <f ca="1">Y5+1</f>
        <v>45130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116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tabColor rgb="FFFFC000"/>
    <pageSetUpPr fitToPage="1"/>
  </sheetPr>
  <dimension ref="B2:AE66"/>
  <sheetViews>
    <sheetView topLeftCell="A9" workbookViewId="0">
      <selection activeCell="E24" sqref="E24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14" t="s">
        <v>172</v>
      </c>
      <c r="J3" s="115"/>
      <c r="K3" s="115"/>
    </row>
    <row r="4" spans="2:21" ht="16.5" customHeight="1">
      <c r="B4" s="26"/>
      <c r="C4" s="26"/>
      <c r="D4" s="26"/>
      <c r="E4" s="26"/>
      <c r="F4" s="26"/>
      <c r="G4" s="26"/>
      <c r="H4" s="26"/>
      <c r="I4" s="133">
        <v>45017</v>
      </c>
      <c r="J4" s="134"/>
      <c r="K4" s="134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126" t="str">
        <f>IF(ISERROR(VLOOKUP(DATA!D8,DATA!I9:J10,2)),"",VLOOKUP(DATA!D8,DATA!I9:J10,2))</f>
        <v/>
      </c>
      <c r="C6" s="126"/>
      <c r="D6" s="126"/>
      <c r="E6" s="126"/>
      <c r="F6" s="126"/>
      <c r="G6" s="126"/>
      <c r="H6" s="126"/>
      <c r="I6" s="126"/>
      <c r="J6" s="126"/>
      <c r="K6" s="126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135" t="str">
        <f>DATA!D3&amp;"長　　"</f>
        <v>長　　</v>
      </c>
      <c r="G8" s="135"/>
      <c r="H8" s="135"/>
      <c r="I8" s="135"/>
      <c r="J8" s="135"/>
      <c r="K8" s="25"/>
    </row>
    <row r="9" spans="2:21" ht="20.25" customHeight="1">
      <c r="B9" s="26"/>
      <c r="C9" s="26"/>
      <c r="D9" s="26"/>
      <c r="E9" s="26"/>
      <c r="F9" s="26"/>
      <c r="G9" s="26"/>
      <c r="H9" s="136"/>
      <c r="I9" s="136"/>
      <c r="J9" s="136"/>
      <c r="K9" s="26"/>
    </row>
    <row r="10" spans="2:21" ht="9" customHeight="1">
      <c r="B10" s="26"/>
      <c r="C10" s="26"/>
      <c r="D10" s="26"/>
      <c r="E10" s="26"/>
      <c r="F10" s="26"/>
      <c r="G10" s="26"/>
      <c r="H10" s="99"/>
      <c r="I10" s="99"/>
      <c r="J10" s="99"/>
      <c r="K10" s="26"/>
    </row>
    <row r="11" spans="2:21" ht="22.5" customHeight="1">
      <c r="B11" s="161" t="str">
        <f ca="1">IF($C$63="3",DBCS(TEXT(DATE(YEAR(EDATE(TODAY(),-3)),4,1),"ggge年度 初任者研修  ")&amp; $C$63 &amp;"学期 指導報告書・年間実績報告書"),DBCS(TEXT(DATE(YEAR(EDATE(TODAY(),-3)),4,1),"ggge年度 初任者研修  ")&amp; $C$63 &amp;"学期 指導報告書"))</f>
        <v>令和５年度　初任者研修　　２学期　指導報告書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64" t="s">
        <v>49</v>
      </c>
      <c r="C13" s="125"/>
      <c r="D13" s="137">
        <f>DATA!D3</f>
        <v>0</v>
      </c>
      <c r="E13" s="138"/>
      <c r="F13" s="125" t="s">
        <v>17</v>
      </c>
      <c r="G13" s="125"/>
      <c r="H13" s="162">
        <f>DATA!D4</f>
        <v>0</v>
      </c>
      <c r="I13" s="162"/>
      <c r="J13" s="162"/>
      <c r="K13" s="163"/>
      <c r="O13" s="88"/>
    </row>
    <row r="14" spans="2:21" ht="30" customHeight="1">
      <c r="B14" s="127" t="s">
        <v>44</v>
      </c>
      <c r="C14" s="94" t="s">
        <v>133</v>
      </c>
      <c r="D14" s="131">
        <f>DATA!D10</f>
        <v>0</v>
      </c>
      <c r="E14" s="132"/>
      <c r="F14" s="116" t="s">
        <v>47</v>
      </c>
      <c r="G14" s="116"/>
      <c r="H14" s="120">
        <f>DATA!D6</f>
        <v>0</v>
      </c>
      <c r="I14" s="118">
        <f>DATA!C7</f>
        <v>0</v>
      </c>
      <c r="J14" s="120">
        <f>DATA!D7</f>
        <v>0</v>
      </c>
      <c r="K14" s="121"/>
    </row>
    <row r="15" spans="2:21" ht="30" customHeight="1" thickBot="1">
      <c r="B15" s="128"/>
      <c r="C15" s="28" t="s">
        <v>45</v>
      </c>
      <c r="D15" s="129">
        <f>DATA!D11</f>
        <v>0</v>
      </c>
      <c r="E15" s="130"/>
      <c r="F15" s="117"/>
      <c r="G15" s="117"/>
      <c r="H15" s="122"/>
      <c r="I15" s="119"/>
      <c r="J15" s="122"/>
      <c r="K15" s="123"/>
    </row>
    <row r="16" spans="2:21" ht="30" customHeight="1">
      <c r="B16" s="167" t="s">
        <v>53</v>
      </c>
      <c r="C16" s="139" t="s">
        <v>85</v>
      </c>
      <c r="D16" s="139"/>
      <c r="E16" s="140"/>
      <c r="F16" s="98" t="s">
        <v>24</v>
      </c>
      <c r="G16" s="46" t="s">
        <v>26</v>
      </c>
      <c r="H16" s="124" t="s">
        <v>52</v>
      </c>
      <c r="I16" s="124"/>
      <c r="J16" s="98" t="s">
        <v>24</v>
      </c>
      <c r="K16" s="47" t="s">
        <v>26</v>
      </c>
    </row>
    <row r="17" spans="2:15" ht="30" customHeight="1">
      <c r="B17" s="168"/>
      <c r="C17" s="154" t="s">
        <v>25</v>
      </c>
      <c r="D17" s="145" t="s">
        <v>115</v>
      </c>
      <c r="E17" s="145"/>
      <c r="F17" s="94">
        <f ca="1">INDIRECT("'"&amp;$C$64&amp;"'!$G$51")</f>
        <v>0</v>
      </c>
      <c r="G17" s="94">
        <f ca="1">INDIRECT("'"&amp;$C$64&amp;"'!$I$51")</f>
        <v>0</v>
      </c>
      <c r="H17" s="160" t="s">
        <v>113</v>
      </c>
      <c r="I17" s="94" t="s">
        <v>100</v>
      </c>
      <c r="J17" s="94">
        <f ca="1">INDIRECT("'"&amp;$C$64&amp;"'!$Q$58")</f>
        <v>0</v>
      </c>
      <c r="K17" s="95">
        <f ca="1">INDIRECT("'"&amp;$C$64&amp;"'!$R$58")</f>
        <v>0</v>
      </c>
    </row>
    <row r="18" spans="2:15" ht="30" customHeight="1">
      <c r="B18" s="168"/>
      <c r="C18" s="154"/>
      <c r="D18" s="145" t="s">
        <v>116</v>
      </c>
      <c r="E18" s="145"/>
      <c r="F18" s="94">
        <f ca="1">INDIRECT("'"&amp;$C$64&amp;"'!$G$52")</f>
        <v>0</v>
      </c>
      <c r="G18" s="94">
        <f ca="1">INDIRECT("'"&amp;$C$64&amp;"'!$I$52")</f>
        <v>0</v>
      </c>
      <c r="H18" s="160"/>
      <c r="I18" s="94" t="s">
        <v>54</v>
      </c>
      <c r="J18" s="94">
        <f ca="1">INDIRECT("'"&amp;$C$64&amp;"'!$Q$59")</f>
        <v>0</v>
      </c>
      <c r="K18" s="95">
        <f ca="1">INDIRECT("'"&amp;$C$64&amp;"'!$R$59")</f>
        <v>0</v>
      </c>
    </row>
    <row r="19" spans="2:15" ht="30" customHeight="1">
      <c r="B19" s="168"/>
      <c r="C19" s="154"/>
      <c r="D19" s="145" t="s">
        <v>134</v>
      </c>
      <c r="E19" s="145"/>
      <c r="F19" s="94">
        <f ca="1">INDIRECT("'"&amp;$C$64&amp;"'!$G$53")</f>
        <v>0</v>
      </c>
      <c r="G19" s="94">
        <f ca="1">INDIRECT("'"&amp;$C$64&amp;"'!$I$53")</f>
        <v>0</v>
      </c>
      <c r="H19" s="160" t="s">
        <v>114</v>
      </c>
      <c r="I19" s="94" t="s">
        <v>100</v>
      </c>
      <c r="J19" s="94">
        <f ca="1">INDIRECT("'"&amp;$C$64&amp;"'!$Q$60")</f>
        <v>0</v>
      </c>
      <c r="K19" s="95">
        <f ca="1">INDIRECT("'"&amp;$C$64&amp;"'!$R$60")</f>
        <v>0</v>
      </c>
    </row>
    <row r="20" spans="2:15" ht="30" customHeight="1">
      <c r="B20" s="168"/>
      <c r="C20" s="154"/>
      <c r="D20" s="145" t="s">
        <v>135</v>
      </c>
      <c r="E20" s="145"/>
      <c r="F20" s="94">
        <f ca="1">INDIRECT("'"&amp;$C$64&amp;"'!$G$54")</f>
        <v>0</v>
      </c>
      <c r="G20" s="94">
        <f ca="1">INDIRECT("'"&amp;$C$64&amp;"'!$I$54")</f>
        <v>0</v>
      </c>
      <c r="H20" s="160"/>
      <c r="I20" s="94" t="s">
        <v>54</v>
      </c>
      <c r="J20" s="94">
        <f ca="1">INDIRECT("'"&amp;$C$64&amp;"'!$Q$61")</f>
        <v>0</v>
      </c>
      <c r="K20" s="95">
        <f ca="1">INDIRECT("'"&amp;$C$64&amp;"'!$R$61")</f>
        <v>0</v>
      </c>
    </row>
    <row r="21" spans="2:15" ht="30" customHeight="1">
      <c r="B21" s="168"/>
      <c r="C21" s="166" t="s">
        <v>55</v>
      </c>
      <c r="D21" s="166"/>
      <c r="E21" s="166"/>
      <c r="F21" s="94">
        <f ca="1">INDIRECT("'"&amp;$C$64&amp;"'!$G$55")</f>
        <v>0</v>
      </c>
      <c r="G21" s="94">
        <f ca="1">INDIRECT("'"&amp;$C$64&amp;"'!$I$55")</f>
        <v>0</v>
      </c>
      <c r="H21" s="116"/>
      <c r="I21" s="116"/>
      <c r="J21" s="116"/>
      <c r="K21" s="152"/>
    </row>
    <row r="22" spans="2:15" ht="30" customHeight="1">
      <c r="B22" s="168"/>
      <c r="C22" s="145" t="s">
        <v>23</v>
      </c>
      <c r="D22" s="145"/>
      <c r="E22" s="145"/>
      <c r="F22" s="94">
        <f ca="1">SUM(F17:F21)</f>
        <v>0</v>
      </c>
      <c r="G22" s="94">
        <f ca="1">SUM(G17:G21)</f>
        <v>0</v>
      </c>
      <c r="H22" s="154"/>
      <c r="I22" s="154"/>
      <c r="J22" s="154"/>
      <c r="K22" s="165"/>
    </row>
    <row r="23" spans="2:15" ht="30" customHeight="1">
      <c r="B23" s="168"/>
      <c r="C23" s="154" t="s">
        <v>86</v>
      </c>
      <c r="D23" s="154"/>
      <c r="E23" s="154"/>
      <c r="F23" s="94" t="s">
        <v>24</v>
      </c>
      <c r="G23" s="96" t="s">
        <v>26</v>
      </c>
      <c r="H23" s="154" t="s">
        <v>94</v>
      </c>
      <c r="I23" s="154"/>
      <c r="J23" s="94" t="s">
        <v>24</v>
      </c>
      <c r="K23" s="97" t="s">
        <v>26</v>
      </c>
    </row>
    <row r="24" spans="2:15" ht="30" customHeight="1">
      <c r="B24" s="168"/>
      <c r="C24" s="116" t="s">
        <v>117</v>
      </c>
      <c r="D24" s="96" t="s">
        <v>119</v>
      </c>
      <c r="E24" s="89" t="str">
        <f>IF('1学期'!E24&lt;&gt;"",'1学期'!E24,"")</f>
        <v/>
      </c>
      <c r="F24" s="154">
        <f ca="1">INDIRECT("'"&amp;$C$64&amp;"'!$AE$58")</f>
        <v>0</v>
      </c>
      <c r="G24" s="154">
        <f ca="1">INDIRECT("'"&amp;$C$64&amp;"'!$AF$58")</f>
        <v>0</v>
      </c>
      <c r="H24" s="154" t="s">
        <v>56</v>
      </c>
      <c r="I24" s="154"/>
      <c r="J24" s="94">
        <f ca="1">INDIRECT("'"&amp;$C$64&amp;"'!$AC$53")</f>
        <v>0</v>
      </c>
      <c r="K24" s="95">
        <f ca="1">INDIRECT("'"&amp;$C$64&amp;"'!$AE$53")</f>
        <v>0</v>
      </c>
      <c r="M24" s="35"/>
      <c r="N24" s="36"/>
      <c r="O24" s="36"/>
    </row>
    <row r="25" spans="2:15" ht="30" customHeight="1">
      <c r="B25" s="168"/>
      <c r="C25" s="116"/>
      <c r="D25" s="96" t="s">
        <v>120</v>
      </c>
      <c r="E25" s="89" t="str">
        <f>IF('1学期'!E25&lt;&gt;"",'1学期'!E25,"")</f>
        <v/>
      </c>
      <c r="F25" s="154"/>
      <c r="G25" s="154"/>
      <c r="H25" s="158" t="s">
        <v>57</v>
      </c>
      <c r="I25" s="158"/>
      <c r="J25" s="158"/>
      <c r="K25" s="159"/>
      <c r="M25" s="37"/>
      <c r="N25" s="38"/>
      <c r="O25" s="38"/>
    </row>
    <row r="26" spans="2:15" ht="16.5" customHeight="1">
      <c r="B26" s="168"/>
      <c r="C26" s="173" t="s">
        <v>118</v>
      </c>
      <c r="D26" s="174"/>
      <c r="E26" s="174"/>
      <c r="F26" s="174"/>
      <c r="G26" s="174"/>
      <c r="H26" s="174"/>
      <c r="I26" s="174"/>
      <c r="J26" s="174"/>
      <c r="K26" s="175"/>
      <c r="M26" s="38"/>
      <c r="N26" s="38"/>
      <c r="O26" s="38"/>
    </row>
    <row r="27" spans="2:15" ht="27.75" customHeight="1" thickBot="1">
      <c r="B27" s="169"/>
      <c r="C27" s="170"/>
      <c r="D27" s="171"/>
      <c r="E27" s="171"/>
      <c r="F27" s="171"/>
      <c r="G27" s="171"/>
      <c r="H27" s="171"/>
      <c r="I27" s="171"/>
      <c r="J27" s="171"/>
      <c r="K27" s="172"/>
      <c r="M27" s="39"/>
      <c r="N27" s="39"/>
      <c r="O27" s="39"/>
    </row>
    <row r="28" spans="2:15" ht="18.75" customHeight="1">
      <c r="B28" s="51" t="s">
        <v>121</v>
      </c>
      <c r="C28" s="49"/>
      <c r="D28" s="49"/>
      <c r="E28" s="50"/>
      <c r="F28" s="155" t="s">
        <v>91</v>
      </c>
      <c r="G28" s="156"/>
      <c r="H28" s="156"/>
      <c r="I28" s="156"/>
      <c r="J28" s="156"/>
      <c r="K28" s="157"/>
    </row>
    <row r="29" spans="2:15" ht="18.75" customHeight="1">
      <c r="B29" s="141" t="s">
        <v>141</v>
      </c>
      <c r="C29" s="142"/>
      <c r="D29" s="142"/>
      <c r="E29" s="143"/>
      <c r="F29" s="150" t="s">
        <v>88</v>
      </c>
      <c r="G29" s="116" t="str">
        <f>DATA!C14</f>
        <v>○○・○○○○</v>
      </c>
      <c r="H29" s="116"/>
      <c r="I29" s="116" t="str">
        <f>DATA!D14</f>
        <v>電話（○○○○－○○－○○○○）</v>
      </c>
      <c r="J29" s="116"/>
      <c r="K29" s="152"/>
    </row>
    <row r="30" spans="2:15">
      <c r="B30" s="144"/>
      <c r="C30" s="145"/>
      <c r="D30" s="145"/>
      <c r="E30" s="146"/>
      <c r="F30" s="150"/>
      <c r="G30" s="116"/>
      <c r="H30" s="116"/>
      <c r="I30" s="116"/>
      <c r="J30" s="116"/>
      <c r="K30" s="152"/>
    </row>
    <row r="31" spans="2:15" ht="14.25" thickBot="1">
      <c r="B31" s="147"/>
      <c r="C31" s="148"/>
      <c r="D31" s="148"/>
      <c r="E31" s="149"/>
      <c r="F31" s="151"/>
      <c r="G31" s="117"/>
      <c r="H31" s="117"/>
      <c r="I31" s="117"/>
      <c r="J31" s="117"/>
      <c r="K31" s="153"/>
    </row>
    <row r="63" spans="3:31">
      <c r="C63" s="76" t="str">
        <f ca="1">LEFT(RIGHT(CELL("filename",A1),LEN(CELL("filename",A1))-FIND("]",CELL("filename",A1))),1)</f>
        <v>2</v>
      </c>
      <c r="D63" s="93"/>
    </row>
    <row r="64" spans="3:31" s="1" customFormat="1">
      <c r="C64" s="75" t="str" cm="1">
        <f t="array" aca="1" ref="C64" ca="1">INDEX(INDIRECT(C65),OFFSET(各学期最終行,C63,0,1,1))</f>
        <v>2-22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3:31" s="1" customFormat="1">
      <c r="C65" s="75" t="str">
        <f ca="1">"学期" &amp; C63</f>
        <v>学期2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3:31" s="1" customFormat="1">
      <c r="C66" s="75" t="str">
        <f>"学期"</f>
        <v>学期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</sheetData>
  <sheetProtection sheet="1" selectLockedCells="1"/>
  <mergeCells count="46">
    <mergeCell ref="C26:K26"/>
    <mergeCell ref="C27:K27"/>
    <mergeCell ref="F28:K28"/>
    <mergeCell ref="B29:E31"/>
    <mergeCell ref="F29:F31"/>
    <mergeCell ref="G29:H31"/>
    <mergeCell ref="I29:K31"/>
    <mergeCell ref="C23:E23"/>
    <mergeCell ref="H23:I23"/>
    <mergeCell ref="C24:C25"/>
    <mergeCell ref="F24:F25"/>
    <mergeCell ref="G24:G25"/>
    <mergeCell ref="H24:I24"/>
    <mergeCell ref="H25:K25"/>
    <mergeCell ref="H19:H20"/>
    <mergeCell ref="D20:E20"/>
    <mergeCell ref="C21:E21"/>
    <mergeCell ref="H21:K21"/>
    <mergeCell ref="C22:E22"/>
    <mergeCell ref="H22:K22"/>
    <mergeCell ref="J14:K15"/>
    <mergeCell ref="D15:E15"/>
    <mergeCell ref="B16:B27"/>
    <mergeCell ref="C16:E16"/>
    <mergeCell ref="H16:I16"/>
    <mergeCell ref="C17:C20"/>
    <mergeCell ref="D17:E17"/>
    <mergeCell ref="H17:H18"/>
    <mergeCell ref="D18:E18"/>
    <mergeCell ref="D19:E19"/>
    <mergeCell ref="L11:U11"/>
    <mergeCell ref="B13:C13"/>
    <mergeCell ref="D13:E13"/>
    <mergeCell ref="F13:G13"/>
    <mergeCell ref="H13:K13"/>
    <mergeCell ref="B14:B15"/>
    <mergeCell ref="D14:E14"/>
    <mergeCell ref="F14:G15"/>
    <mergeCell ref="H14:H15"/>
    <mergeCell ref="I14:I15"/>
    <mergeCell ref="I3:K3"/>
    <mergeCell ref="I4:K4"/>
    <mergeCell ref="B6:K6"/>
    <mergeCell ref="F8:J8"/>
    <mergeCell ref="H9:J9"/>
    <mergeCell ref="B11:K11"/>
  </mergeCells>
  <phoneticPr fontId="34"/>
  <conditionalFormatting sqref="E24">
    <cfRule type="containsBlanks" dxfId="19" priority="4" stopIfTrue="1">
      <formula>LEN(TRIM(E24))=0</formula>
    </cfRule>
  </conditionalFormatting>
  <conditionalFormatting sqref="I3:K3">
    <cfRule type="expression" dxfId="18" priority="3">
      <formula>RIGHT($I$3,3)="番　号"</formula>
    </cfRule>
  </conditionalFormatting>
  <conditionalFormatting sqref="I4:K4">
    <cfRule type="expression" dxfId="17" priority="2">
      <formula>$I$4&lt;=DATE(2023,4,1)</formula>
    </cfRule>
  </conditionalFormatting>
  <conditionalFormatting sqref="E25">
    <cfRule type="containsBlanks" dxfId="16" priority="1" stopIfTrue="1">
      <formula>LEN(TRIM(E25))=0</formula>
    </cfRule>
  </conditionalFormatting>
  <dataValidations count="1">
    <dataValidation imeMode="on" allowBlank="1" showInputMessage="1" showErrorMessage="1" sqref="I3:K3 E24:E25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AJ70"/>
  <sheetViews>
    <sheetView topLeftCell="A25" workbookViewId="0">
      <selection activeCell="E42" sqref="E42:P42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45131</v>
      </c>
      <c r="F5" s="193"/>
      <c r="G5" s="193"/>
      <c r="H5" s="194"/>
      <c r="I5" s="195">
        <f ca="1">E5+1</f>
        <v>45132</v>
      </c>
      <c r="J5" s="196"/>
      <c r="K5" s="196"/>
      <c r="L5" s="197"/>
      <c r="M5" s="195">
        <f ca="1">I5+1</f>
        <v>45133</v>
      </c>
      <c r="N5" s="196"/>
      <c r="O5" s="196"/>
      <c r="P5" s="197"/>
      <c r="Q5" s="195">
        <f ca="1">M5+1</f>
        <v>45134</v>
      </c>
      <c r="R5" s="196"/>
      <c r="S5" s="196"/>
      <c r="T5" s="197"/>
      <c r="U5" s="195">
        <f ca="1">Q5+1</f>
        <v>45135</v>
      </c>
      <c r="V5" s="196"/>
      <c r="W5" s="196"/>
      <c r="X5" s="197"/>
      <c r="Y5" s="195">
        <f ca="1">U5+1</f>
        <v>45136</v>
      </c>
      <c r="Z5" s="196"/>
      <c r="AA5" s="196"/>
      <c r="AB5" s="197"/>
      <c r="AC5" s="195">
        <f ca="1">Y5+1</f>
        <v>45137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45138</v>
      </c>
      <c r="F5" s="193"/>
      <c r="G5" s="193"/>
      <c r="H5" s="194"/>
      <c r="I5" s="195">
        <f ca="1">E5+1</f>
        <v>45139</v>
      </c>
      <c r="J5" s="196"/>
      <c r="K5" s="196"/>
      <c r="L5" s="197"/>
      <c r="M5" s="195">
        <f ca="1">I5+1</f>
        <v>45140</v>
      </c>
      <c r="N5" s="196"/>
      <c r="O5" s="196"/>
      <c r="P5" s="197"/>
      <c r="Q5" s="195">
        <f ca="1">M5+1</f>
        <v>45141</v>
      </c>
      <c r="R5" s="196"/>
      <c r="S5" s="196"/>
      <c r="T5" s="197"/>
      <c r="U5" s="195">
        <f ca="1">Q5+1</f>
        <v>45142</v>
      </c>
      <c r="V5" s="196"/>
      <c r="W5" s="196"/>
      <c r="X5" s="197"/>
      <c r="Y5" s="195">
        <f ca="1">U5+1</f>
        <v>45143</v>
      </c>
      <c r="Z5" s="196"/>
      <c r="AA5" s="196"/>
      <c r="AB5" s="197"/>
      <c r="AC5" s="195">
        <f ca="1">Y5+1</f>
        <v>45144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45145</v>
      </c>
      <c r="F5" s="193"/>
      <c r="G5" s="193"/>
      <c r="H5" s="194"/>
      <c r="I5" s="195">
        <f ca="1">E5+1</f>
        <v>45146</v>
      </c>
      <c r="J5" s="196"/>
      <c r="K5" s="196"/>
      <c r="L5" s="197"/>
      <c r="M5" s="195">
        <f ca="1">I5+1</f>
        <v>45147</v>
      </c>
      <c r="N5" s="196"/>
      <c r="O5" s="196"/>
      <c r="P5" s="197"/>
      <c r="Q5" s="195">
        <f ca="1">M5+1</f>
        <v>45148</v>
      </c>
      <c r="R5" s="196"/>
      <c r="S5" s="196"/>
      <c r="T5" s="197"/>
      <c r="U5" s="195">
        <f ca="1">Q5+1</f>
        <v>45149</v>
      </c>
      <c r="V5" s="196"/>
      <c r="W5" s="196"/>
      <c r="X5" s="197"/>
      <c r="Y5" s="195">
        <f ca="1">U5+1</f>
        <v>45150</v>
      </c>
      <c r="Z5" s="196"/>
      <c r="AA5" s="196"/>
      <c r="AB5" s="197"/>
      <c r="AC5" s="195">
        <f ca="1">Y5+1</f>
        <v>45151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45152</v>
      </c>
      <c r="F5" s="193"/>
      <c r="G5" s="193"/>
      <c r="H5" s="194"/>
      <c r="I5" s="195">
        <f ca="1">E5+1</f>
        <v>45153</v>
      </c>
      <c r="J5" s="196"/>
      <c r="K5" s="196"/>
      <c r="L5" s="197"/>
      <c r="M5" s="195">
        <f ca="1">I5+1</f>
        <v>45154</v>
      </c>
      <c r="N5" s="196"/>
      <c r="O5" s="196"/>
      <c r="P5" s="197"/>
      <c r="Q5" s="195">
        <f ca="1">M5+1</f>
        <v>45155</v>
      </c>
      <c r="R5" s="196"/>
      <c r="S5" s="196"/>
      <c r="T5" s="197"/>
      <c r="U5" s="195">
        <f ca="1">Q5+1</f>
        <v>45156</v>
      </c>
      <c r="V5" s="196"/>
      <c r="W5" s="196"/>
      <c r="X5" s="197"/>
      <c r="Y5" s="195">
        <f ca="1">U5+1</f>
        <v>45157</v>
      </c>
      <c r="Z5" s="196"/>
      <c r="AA5" s="196"/>
      <c r="AB5" s="197"/>
      <c r="AC5" s="195">
        <f ca="1">Y5+1</f>
        <v>45158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2-5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45159</v>
      </c>
      <c r="F5" s="193"/>
      <c r="G5" s="193"/>
      <c r="H5" s="194"/>
      <c r="I5" s="195">
        <f ca="1">E5+1</f>
        <v>45160</v>
      </c>
      <c r="J5" s="196"/>
      <c r="K5" s="196"/>
      <c r="L5" s="197"/>
      <c r="M5" s="195">
        <f ca="1">I5+1</f>
        <v>45161</v>
      </c>
      <c r="N5" s="196"/>
      <c r="O5" s="196"/>
      <c r="P5" s="197"/>
      <c r="Q5" s="195">
        <f ca="1">M5+1</f>
        <v>45162</v>
      </c>
      <c r="R5" s="196"/>
      <c r="S5" s="196"/>
      <c r="T5" s="197"/>
      <c r="U5" s="195">
        <f ca="1">Q5+1</f>
        <v>45163</v>
      </c>
      <c r="V5" s="196"/>
      <c r="W5" s="196"/>
      <c r="X5" s="197"/>
      <c r="Y5" s="195">
        <f ca="1">U5+1</f>
        <v>45164</v>
      </c>
      <c r="Z5" s="196"/>
      <c r="AA5" s="196"/>
      <c r="AB5" s="197"/>
      <c r="AC5" s="195">
        <f ca="1">Y5+1</f>
        <v>45165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205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2-6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45166</v>
      </c>
      <c r="F5" s="193"/>
      <c r="G5" s="193"/>
      <c r="H5" s="194"/>
      <c r="I5" s="195">
        <f ca="1">E5+1</f>
        <v>45167</v>
      </c>
      <c r="J5" s="196"/>
      <c r="K5" s="196"/>
      <c r="L5" s="197"/>
      <c r="M5" s="195">
        <f ca="1">I5+1</f>
        <v>45168</v>
      </c>
      <c r="N5" s="196"/>
      <c r="O5" s="196"/>
      <c r="P5" s="197"/>
      <c r="Q5" s="195">
        <f ca="1">M5+1</f>
        <v>45169</v>
      </c>
      <c r="R5" s="196"/>
      <c r="S5" s="196"/>
      <c r="T5" s="197"/>
      <c r="U5" s="195">
        <f ca="1">Q5+1</f>
        <v>45170</v>
      </c>
      <c r="V5" s="196"/>
      <c r="W5" s="196"/>
      <c r="X5" s="197"/>
      <c r="Y5" s="195">
        <f ca="1">U5+1</f>
        <v>45171</v>
      </c>
      <c r="Z5" s="196"/>
      <c r="AA5" s="196"/>
      <c r="AB5" s="197"/>
      <c r="AC5" s="195">
        <f ca="1">Y5+1</f>
        <v>45172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206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2-7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45173</v>
      </c>
      <c r="F5" s="193"/>
      <c r="G5" s="193"/>
      <c r="H5" s="194"/>
      <c r="I5" s="195">
        <f ca="1">E5+1</f>
        <v>45174</v>
      </c>
      <c r="J5" s="196"/>
      <c r="K5" s="196"/>
      <c r="L5" s="197"/>
      <c r="M5" s="195">
        <f ca="1">I5+1</f>
        <v>45175</v>
      </c>
      <c r="N5" s="196"/>
      <c r="O5" s="196"/>
      <c r="P5" s="197"/>
      <c r="Q5" s="195">
        <f ca="1">M5+1</f>
        <v>45176</v>
      </c>
      <c r="R5" s="196"/>
      <c r="S5" s="196"/>
      <c r="T5" s="197"/>
      <c r="U5" s="195">
        <f ca="1">Q5+1</f>
        <v>45177</v>
      </c>
      <c r="V5" s="196"/>
      <c r="W5" s="196"/>
      <c r="X5" s="197"/>
      <c r="Y5" s="195">
        <f ca="1">U5+1</f>
        <v>45178</v>
      </c>
      <c r="Z5" s="196"/>
      <c r="AA5" s="196"/>
      <c r="AB5" s="197"/>
      <c r="AC5" s="195">
        <f ca="1">Y5+1</f>
        <v>45179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207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2-8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45180</v>
      </c>
      <c r="F5" s="193"/>
      <c r="G5" s="193"/>
      <c r="H5" s="194"/>
      <c r="I5" s="195">
        <f ca="1">E5+1</f>
        <v>45181</v>
      </c>
      <c r="J5" s="196"/>
      <c r="K5" s="196"/>
      <c r="L5" s="197"/>
      <c r="M5" s="195">
        <f ca="1">I5+1</f>
        <v>45182</v>
      </c>
      <c r="N5" s="196"/>
      <c r="O5" s="196"/>
      <c r="P5" s="197"/>
      <c r="Q5" s="195">
        <f ca="1">M5+1</f>
        <v>45183</v>
      </c>
      <c r="R5" s="196"/>
      <c r="S5" s="196"/>
      <c r="T5" s="197"/>
      <c r="U5" s="195">
        <f ca="1">Q5+1</f>
        <v>45184</v>
      </c>
      <c r="V5" s="196"/>
      <c r="W5" s="196"/>
      <c r="X5" s="197"/>
      <c r="Y5" s="195">
        <f ca="1">U5+1</f>
        <v>45185</v>
      </c>
      <c r="Z5" s="196"/>
      <c r="AA5" s="196"/>
      <c r="AB5" s="197"/>
      <c r="AC5" s="195">
        <f ca="1">Y5+1</f>
        <v>45186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208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  <pageSetUpPr fitToPage="1"/>
  </sheetPr>
  <dimension ref="B1:P30"/>
  <sheetViews>
    <sheetView tabSelected="1" workbookViewId="0"/>
  </sheetViews>
  <sheetFormatPr defaultRowHeight="13.5"/>
  <cols>
    <col min="1" max="1" width="1.875" customWidth="1"/>
    <col min="2" max="2" width="12.875" customWidth="1"/>
    <col min="3" max="3" width="26" customWidth="1"/>
    <col min="4" max="4" width="31.875" customWidth="1"/>
    <col min="5" max="5" width="1.625" customWidth="1"/>
    <col min="6" max="6" width="0.125" hidden="1" customWidth="1"/>
    <col min="7" max="7" width="13.25" hidden="1" customWidth="1"/>
    <col min="8" max="8" width="7" hidden="1" customWidth="1"/>
    <col min="9" max="9" width="25" hidden="1" customWidth="1"/>
    <col min="10" max="10" width="18.25" hidden="1" customWidth="1"/>
    <col min="11" max="11" width="3.25" customWidth="1"/>
    <col min="12" max="12" width="1.5" customWidth="1"/>
    <col min="13" max="13" width="83.625" customWidth="1"/>
    <col min="14" max="14" width="17.75" customWidth="1"/>
    <col min="15" max="15" width="12.625" customWidth="1"/>
    <col min="16" max="16" width="11" customWidth="1"/>
  </cols>
  <sheetData>
    <row r="1" spans="2:16" ht="10.5" customHeight="1"/>
    <row r="2" spans="2:16" ht="34.5" customHeight="1">
      <c r="B2" s="110" t="s">
        <v>87</v>
      </c>
      <c r="C2" s="110"/>
      <c r="D2" s="110"/>
      <c r="M2" s="31" t="s">
        <v>48</v>
      </c>
    </row>
    <row r="3" spans="2:16" ht="30" customHeight="1">
      <c r="B3" s="112" t="s">
        <v>15</v>
      </c>
      <c r="C3" s="113"/>
      <c r="D3" s="77"/>
      <c r="K3" s="29" t="s">
        <v>46</v>
      </c>
      <c r="L3" s="17"/>
      <c r="M3" s="32" t="s">
        <v>101</v>
      </c>
      <c r="N3" s="17"/>
      <c r="O3" s="17"/>
    </row>
    <row r="4" spans="2:16" ht="30" customHeight="1">
      <c r="B4" s="112" t="s">
        <v>14</v>
      </c>
      <c r="C4" s="113"/>
      <c r="D4" s="77"/>
      <c r="K4" s="29" t="s">
        <v>46</v>
      </c>
      <c r="L4" s="17"/>
      <c r="M4" s="18" t="s">
        <v>96</v>
      </c>
      <c r="N4" s="17"/>
      <c r="O4" s="17"/>
    </row>
    <row r="5" spans="2:16" ht="30" customHeight="1">
      <c r="C5" s="9"/>
      <c r="D5" s="12"/>
      <c r="I5" s="11" t="s">
        <v>33</v>
      </c>
      <c r="J5" t="s">
        <v>34</v>
      </c>
      <c r="K5" s="29"/>
      <c r="L5" s="17"/>
      <c r="M5" s="17"/>
      <c r="N5" s="17"/>
      <c r="O5" s="17"/>
    </row>
    <row r="6" spans="2:16" ht="30" customHeight="1">
      <c r="B6" s="111" t="s">
        <v>31</v>
      </c>
      <c r="C6" s="10" t="s">
        <v>32</v>
      </c>
      <c r="D6" s="78"/>
      <c r="K6" s="109" t="s">
        <v>46</v>
      </c>
      <c r="L6" s="17"/>
      <c r="M6" s="108" t="s">
        <v>140</v>
      </c>
      <c r="N6" s="17"/>
      <c r="O6" s="17"/>
    </row>
    <row r="7" spans="2:16" ht="30" customHeight="1">
      <c r="B7" s="111"/>
      <c r="C7" s="81"/>
      <c r="D7" s="78"/>
      <c r="K7" s="109"/>
      <c r="L7" s="17"/>
      <c r="M7" s="108"/>
      <c r="N7" s="17"/>
      <c r="O7" s="17"/>
    </row>
    <row r="8" spans="2:16" ht="30" customHeight="1">
      <c r="B8" s="111" t="s">
        <v>43</v>
      </c>
      <c r="C8" s="111"/>
      <c r="D8" s="82"/>
      <c r="K8" s="29"/>
      <c r="L8" s="17"/>
      <c r="M8" s="17"/>
      <c r="N8" s="17"/>
      <c r="O8" s="17"/>
      <c r="P8" t="s">
        <v>138</v>
      </c>
    </row>
    <row r="9" spans="2:16" ht="30" customHeight="1">
      <c r="I9" t="s">
        <v>27</v>
      </c>
      <c r="J9" t="s">
        <v>29</v>
      </c>
      <c r="K9" s="29"/>
      <c r="P9" t="s">
        <v>34</v>
      </c>
    </row>
    <row r="10" spans="2:16" ht="30" customHeight="1">
      <c r="B10" s="111" t="s">
        <v>44</v>
      </c>
      <c r="C10" s="30" t="s">
        <v>133</v>
      </c>
      <c r="D10" s="79"/>
      <c r="I10" t="s">
        <v>28</v>
      </c>
      <c r="J10" t="s">
        <v>30</v>
      </c>
      <c r="K10" s="29" t="s">
        <v>46</v>
      </c>
      <c r="M10" t="s">
        <v>97</v>
      </c>
      <c r="P10" t="s">
        <v>139</v>
      </c>
    </row>
    <row r="11" spans="2:16" ht="30" customHeight="1">
      <c r="B11" s="111"/>
      <c r="C11" s="10" t="s">
        <v>45</v>
      </c>
      <c r="D11" s="79"/>
      <c r="K11" s="29" t="s">
        <v>46</v>
      </c>
      <c r="L11" s="17"/>
      <c r="M11" s="18" t="s">
        <v>98</v>
      </c>
      <c r="N11" s="17"/>
      <c r="O11" s="17"/>
    </row>
    <row r="12" spans="2:16" ht="30" customHeight="1" thickBot="1">
      <c r="L12" s="17"/>
      <c r="M12" s="17"/>
      <c r="N12" s="17"/>
      <c r="O12" s="17"/>
    </row>
    <row r="13" spans="2:16" ht="30" customHeight="1">
      <c r="B13" s="105" t="s">
        <v>91</v>
      </c>
      <c r="C13" s="106"/>
      <c r="D13" s="107"/>
      <c r="E13" s="70"/>
      <c r="F13" s="67"/>
      <c r="G13" s="68"/>
    </row>
    <row r="14" spans="2:16" ht="36" customHeight="1">
      <c r="B14" s="44" t="s">
        <v>88</v>
      </c>
      <c r="C14" s="80" t="s">
        <v>89</v>
      </c>
      <c r="D14" s="80" t="s">
        <v>84</v>
      </c>
      <c r="F14" s="66"/>
      <c r="G14" s="69"/>
    </row>
    <row r="15" spans="2:16" ht="22.5" customHeight="1"/>
    <row r="16" spans="2:16" ht="22.5" customHeight="1"/>
    <row r="17" ht="22.5" customHeight="1"/>
    <row r="18" ht="22.5" customHeight="1"/>
    <row r="19" ht="22.5" customHeight="1"/>
    <row r="20" ht="22.5" customHeight="1"/>
    <row r="21" ht="22.5" customHeight="1"/>
    <row r="22" ht="22.5" customHeight="1"/>
    <row r="23" ht="22.5" customHeight="1"/>
    <row r="24" ht="22.5" customHeight="1"/>
    <row r="25" ht="22.5" customHeight="1"/>
    <row r="26" ht="22.5" customHeight="1"/>
    <row r="27" ht="22.5" customHeight="1"/>
    <row r="28" ht="22.5" customHeight="1"/>
    <row r="29" ht="22.5" customHeight="1"/>
    <row r="30" ht="22.5" customHeight="1"/>
  </sheetData>
  <sheetProtection sheet="1" selectLockedCells="1"/>
  <mergeCells count="9">
    <mergeCell ref="B13:D13"/>
    <mergeCell ref="M6:M7"/>
    <mergeCell ref="K6:K7"/>
    <mergeCell ref="B2:D2"/>
    <mergeCell ref="B10:B11"/>
    <mergeCell ref="B8:C8"/>
    <mergeCell ref="B6:B7"/>
    <mergeCell ref="B3:C3"/>
    <mergeCell ref="B4:C4"/>
  </mergeCells>
  <phoneticPr fontId="3"/>
  <conditionalFormatting sqref="C7 D8">
    <cfRule type="containsBlanks" dxfId="77" priority="7" stopIfTrue="1">
      <formula>LEN(TRIM(C7))=0</formula>
    </cfRule>
  </conditionalFormatting>
  <dataValidations count="3">
    <dataValidation type="list" allowBlank="1" showInputMessage="1" showErrorMessage="1" sqref="D8">
      <formula1>所属センター</formula1>
    </dataValidation>
    <dataValidation type="list" allowBlank="1" showInputMessage="1" showErrorMessage="1" sqref="C7">
      <formula1>$P$8:$P$10</formula1>
    </dataValidation>
    <dataValidation imeMode="on" allowBlank="1" showInputMessage="1" showErrorMessage="1" sqref="D3:D4 D6:D7 D10:D11"/>
  </dataValidations>
  <pageMargins left="0.70866141732283472" right="0.70866141732283472" top="0.74803149606299213" bottom="0.74803149606299213" header="0.31496062992125984" footer="0.31496062992125984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2-9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45187</v>
      </c>
      <c r="F5" s="193"/>
      <c r="G5" s="193"/>
      <c r="H5" s="194"/>
      <c r="I5" s="195">
        <f ca="1">E5+1</f>
        <v>45188</v>
      </c>
      <c r="J5" s="196"/>
      <c r="K5" s="196"/>
      <c r="L5" s="197"/>
      <c r="M5" s="195">
        <f ca="1">I5+1</f>
        <v>45189</v>
      </c>
      <c r="N5" s="196"/>
      <c r="O5" s="196"/>
      <c r="P5" s="197"/>
      <c r="Q5" s="195">
        <f ca="1">M5+1</f>
        <v>45190</v>
      </c>
      <c r="R5" s="196"/>
      <c r="S5" s="196"/>
      <c r="T5" s="197"/>
      <c r="U5" s="195">
        <f ca="1">Q5+1</f>
        <v>45191</v>
      </c>
      <c r="V5" s="196"/>
      <c r="W5" s="196"/>
      <c r="X5" s="197"/>
      <c r="Y5" s="195">
        <f ca="1">U5+1</f>
        <v>45192</v>
      </c>
      <c r="Z5" s="196"/>
      <c r="AA5" s="196"/>
      <c r="AB5" s="197"/>
      <c r="AC5" s="195">
        <f ca="1">Y5+1</f>
        <v>45193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209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2-10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45194</v>
      </c>
      <c r="F5" s="193"/>
      <c r="G5" s="193"/>
      <c r="H5" s="194"/>
      <c r="I5" s="195">
        <f ca="1">E5+1</f>
        <v>45195</v>
      </c>
      <c r="J5" s="196"/>
      <c r="K5" s="196"/>
      <c r="L5" s="197"/>
      <c r="M5" s="195">
        <f ca="1">I5+1</f>
        <v>45196</v>
      </c>
      <c r="N5" s="196"/>
      <c r="O5" s="196"/>
      <c r="P5" s="197"/>
      <c r="Q5" s="195">
        <f ca="1">M5+1</f>
        <v>45197</v>
      </c>
      <c r="R5" s="196"/>
      <c r="S5" s="196"/>
      <c r="T5" s="197"/>
      <c r="U5" s="195">
        <f ca="1">Q5+1</f>
        <v>45198</v>
      </c>
      <c r="V5" s="196"/>
      <c r="W5" s="196"/>
      <c r="X5" s="197"/>
      <c r="Y5" s="195">
        <f ca="1">U5+1</f>
        <v>45199</v>
      </c>
      <c r="Z5" s="196"/>
      <c r="AA5" s="196"/>
      <c r="AB5" s="197"/>
      <c r="AC5" s="195">
        <f ca="1">Y5+1</f>
        <v>45200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210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45201</v>
      </c>
      <c r="F5" s="193"/>
      <c r="G5" s="193"/>
      <c r="H5" s="194"/>
      <c r="I5" s="195">
        <f ca="1">E5+1</f>
        <v>45202</v>
      </c>
      <c r="J5" s="196"/>
      <c r="K5" s="196"/>
      <c r="L5" s="197"/>
      <c r="M5" s="195">
        <f ca="1">I5+1</f>
        <v>45203</v>
      </c>
      <c r="N5" s="196"/>
      <c r="O5" s="196"/>
      <c r="P5" s="197"/>
      <c r="Q5" s="195">
        <f ca="1">M5+1</f>
        <v>45204</v>
      </c>
      <c r="R5" s="196"/>
      <c r="S5" s="196"/>
      <c r="T5" s="197"/>
      <c r="U5" s="195">
        <f ca="1">Q5+1</f>
        <v>45205</v>
      </c>
      <c r="V5" s="196"/>
      <c r="W5" s="196"/>
      <c r="X5" s="197"/>
      <c r="Y5" s="195">
        <f ca="1">U5+1</f>
        <v>45206</v>
      </c>
      <c r="Z5" s="196"/>
      <c r="AA5" s="196"/>
      <c r="AB5" s="197"/>
      <c r="AC5" s="195">
        <f ca="1">Y5+1</f>
        <v>45207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45208</v>
      </c>
      <c r="F5" s="193"/>
      <c r="G5" s="193"/>
      <c r="H5" s="194"/>
      <c r="I5" s="195">
        <f ca="1">E5+1</f>
        <v>45209</v>
      </c>
      <c r="J5" s="196"/>
      <c r="K5" s="196"/>
      <c r="L5" s="197"/>
      <c r="M5" s="195">
        <f ca="1">I5+1</f>
        <v>45210</v>
      </c>
      <c r="N5" s="196"/>
      <c r="O5" s="196"/>
      <c r="P5" s="197"/>
      <c r="Q5" s="195">
        <f ca="1">M5+1</f>
        <v>45211</v>
      </c>
      <c r="R5" s="196"/>
      <c r="S5" s="196"/>
      <c r="T5" s="197"/>
      <c r="U5" s="195">
        <f ca="1">Q5+1</f>
        <v>45212</v>
      </c>
      <c r="V5" s="196"/>
      <c r="W5" s="196"/>
      <c r="X5" s="197"/>
      <c r="Y5" s="195">
        <f ca="1">U5+1</f>
        <v>45213</v>
      </c>
      <c r="Z5" s="196"/>
      <c r="AA5" s="196"/>
      <c r="AB5" s="197"/>
      <c r="AC5" s="195">
        <f ca="1">Y5+1</f>
        <v>45214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45215</v>
      </c>
      <c r="F5" s="193"/>
      <c r="G5" s="193"/>
      <c r="H5" s="194"/>
      <c r="I5" s="195">
        <f ca="1">E5+1</f>
        <v>45216</v>
      </c>
      <c r="J5" s="196"/>
      <c r="K5" s="196"/>
      <c r="L5" s="197"/>
      <c r="M5" s="195">
        <f ca="1">I5+1</f>
        <v>45217</v>
      </c>
      <c r="N5" s="196"/>
      <c r="O5" s="196"/>
      <c r="P5" s="197"/>
      <c r="Q5" s="195">
        <f ca="1">M5+1</f>
        <v>45218</v>
      </c>
      <c r="R5" s="196"/>
      <c r="S5" s="196"/>
      <c r="T5" s="197"/>
      <c r="U5" s="195">
        <f ca="1">Q5+1</f>
        <v>45219</v>
      </c>
      <c r="V5" s="196"/>
      <c r="W5" s="196"/>
      <c r="X5" s="197"/>
      <c r="Y5" s="195">
        <f ca="1">U5+1</f>
        <v>45220</v>
      </c>
      <c r="Z5" s="196"/>
      <c r="AA5" s="196"/>
      <c r="AB5" s="197"/>
      <c r="AC5" s="195">
        <f ca="1">Y5+1</f>
        <v>45221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45222</v>
      </c>
      <c r="F5" s="193"/>
      <c r="G5" s="193"/>
      <c r="H5" s="194"/>
      <c r="I5" s="195">
        <f ca="1">E5+1</f>
        <v>45223</v>
      </c>
      <c r="J5" s="196"/>
      <c r="K5" s="196"/>
      <c r="L5" s="197"/>
      <c r="M5" s="195">
        <f ca="1">I5+1</f>
        <v>45224</v>
      </c>
      <c r="N5" s="196"/>
      <c r="O5" s="196"/>
      <c r="P5" s="197"/>
      <c r="Q5" s="195">
        <f ca="1">M5+1</f>
        <v>45225</v>
      </c>
      <c r="R5" s="196"/>
      <c r="S5" s="196"/>
      <c r="T5" s="197"/>
      <c r="U5" s="195">
        <f ca="1">Q5+1</f>
        <v>45226</v>
      </c>
      <c r="V5" s="196"/>
      <c r="W5" s="196"/>
      <c r="X5" s="197"/>
      <c r="Y5" s="195">
        <f ca="1">U5+1</f>
        <v>45227</v>
      </c>
      <c r="Z5" s="196"/>
      <c r="AA5" s="196"/>
      <c r="AB5" s="197"/>
      <c r="AC5" s="195">
        <f ca="1">Y5+1</f>
        <v>45228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2-15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45229</v>
      </c>
      <c r="F5" s="193"/>
      <c r="G5" s="193"/>
      <c r="H5" s="194"/>
      <c r="I5" s="195">
        <f ca="1">E5+1</f>
        <v>45230</v>
      </c>
      <c r="J5" s="196"/>
      <c r="K5" s="196"/>
      <c r="L5" s="197"/>
      <c r="M5" s="195">
        <f ca="1">I5+1</f>
        <v>45231</v>
      </c>
      <c r="N5" s="196"/>
      <c r="O5" s="196"/>
      <c r="P5" s="197"/>
      <c r="Q5" s="195">
        <f ca="1">M5+1</f>
        <v>45232</v>
      </c>
      <c r="R5" s="196"/>
      <c r="S5" s="196"/>
      <c r="T5" s="197"/>
      <c r="U5" s="195">
        <f ca="1">Q5+1</f>
        <v>45233</v>
      </c>
      <c r="V5" s="196"/>
      <c r="W5" s="196"/>
      <c r="X5" s="197"/>
      <c r="Y5" s="195">
        <f ca="1">U5+1</f>
        <v>45234</v>
      </c>
      <c r="Z5" s="196"/>
      <c r="AA5" s="196"/>
      <c r="AB5" s="197"/>
      <c r="AC5" s="195">
        <f ca="1">Y5+1</f>
        <v>45235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215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2-16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45236</v>
      </c>
      <c r="F5" s="193"/>
      <c r="G5" s="193"/>
      <c r="H5" s="194"/>
      <c r="I5" s="195">
        <f ca="1">E5+1</f>
        <v>45237</v>
      </c>
      <c r="J5" s="196"/>
      <c r="K5" s="196"/>
      <c r="L5" s="197"/>
      <c r="M5" s="195">
        <f ca="1">I5+1</f>
        <v>45238</v>
      </c>
      <c r="N5" s="196"/>
      <c r="O5" s="196"/>
      <c r="P5" s="197"/>
      <c r="Q5" s="195">
        <f ca="1">M5+1</f>
        <v>45239</v>
      </c>
      <c r="R5" s="196"/>
      <c r="S5" s="196"/>
      <c r="T5" s="197"/>
      <c r="U5" s="195">
        <f ca="1">Q5+1</f>
        <v>45240</v>
      </c>
      <c r="V5" s="196"/>
      <c r="W5" s="196"/>
      <c r="X5" s="197"/>
      <c r="Y5" s="195">
        <f ca="1">U5+1</f>
        <v>45241</v>
      </c>
      <c r="Z5" s="196"/>
      <c r="AA5" s="196"/>
      <c r="AB5" s="197"/>
      <c r="AC5" s="195">
        <f ca="1">Y5+1</f>
        <v>45242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216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2-17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45243</v>
      </c>
      <c r="F5" s="193"/>
      <c r="G5" s="193"/>
      <c r="H5" s="194"/>
      <c r="I5" s="195">
        <f ca="1">E5+1</f>
        <v>45244</v>
      </c>
      <c r="J5" s="196"/>
      <c r="K5" s="196"/>
      <c r="L5" s="197"/>
      <c r="M5" s="195">
        <f ca="1">I5+1</f>
        <v>45245</v>
      </c>
      <c r="N5" s="196"/>
      <c r="O5" s="196"/>
      <c r="P5" s="197"/>
      <c r="Q5" s="195">
        <f ca="1">M5+1</f>
        <v>45246</v>
      </c>
      <c r="R5" s="196"/>
      <c r="S5" s="196"/>
      <c r="T5" s="197"/>
      <c r="U5" s="195">
        <f ca="1">Q5+1</f>
        <v>45247</v>
      </c>
      <c r="V5" s="196"/>
      <c r="W5" s="196"/>
      <c r="X5" s="197"/>
      <c r="Y5" s="195">
        <f ca="1">U5+1</f>
        <v>45248</v>
      </c>
      <c r="Z5" s="196"/>
      <c r="AA5" s="196"/>
      <c r="AB5" s="197"/>
      <c r="AC5" s="195">
        <f ca="1">Y5+1</f>
        <v>45249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217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2-18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45250</v>
      </c>
      <c r="F5" s="193"/>
      <c r="G5" s="193"/>
      <c r="H5" s="194"/>
      <c r="I5" s="195">
        <f ca="1">E5+1</f>
        <v>45251</v>
      </c>
      <c r="J5" s="196"/>
      <c r="K5" s="196"/>
      <c r="L5" s="197"/>
      <c r="M5" s="195">
        <f ca="1">I5+1</f>
        <v>45252</v>
      </c>
      <c r="N5" s="196"/>
      <c r="O5" s="196"/>
      <c r="P5" s="197"/>
      <c r="Q5" s="195">
        <f ca="1">M5+1</f>
        <v>45253</v>
      </c>
      <c r="R5" s="196"/>
      <c r="S5" s="196"/>
      <c r="T5" s="197"/>
      <c r="U5" s="195">
        <f ca="1">Q5+1</f>
        <v>45254</v>
      </c>
      <c r="V5" s="196"/>
      <c r="W5" s="196"/>
      <c r="X5" s="197"/>
      <c r="Y5" s="195">
        <f ca="1">U5+1</f>
        <v>45255</v>
      </c>
      <c r="Z5" s="196"/>
      <c r="AA5" s="196"/>
      <c r="AB5" s="197"/>
      <c r="AC5" s="195">
        <f ca="1">Y5+1</f>
        <v>45256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218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B2:AE66"/>
  <sheetViews>
    <sheetView topLeftCell="A9" workbookViewId="0">
      <selection activeCell="E24" sqref="E24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14" t="s">
        <v>172</v>
      </c>
      <c r="J3" s="115"/>
      <c r="K3" s="115"/>
    </row>
    <row r="4" spans="2:21" ht="16.5" customHeight="1">
      <c r="B4" s="26"/>
      <c r="C4" s="26"/>
      <c r="D4" s="26"/>
      <c r="E4" s="26"/>
      <c r="F4" s="26"/>
      <c r="G4" s="26"/>
      <c r="H4" s="26"/>
      <c r="I4" s="133">
        <v>45017</v>
      </c>
      <c r="J4" s="134"/>
      <c r="K4" s="134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126" t="str">
        <f>IF(ISERROR(VLOOKUP(DATA!D8,DATA!I9:J10,2)),"",VLOOKUP(DATA!D8,DATA!I9:J10,2))</f>
        <v/>
      </c>
      <c r="C6" s="126"/>
      <c r="D6" s="126"/>
      <c r="E6" s="126"/>
      <c r="F6" s="126"/>
      <c r="G6" s="126"/>
      <c r="H6" s="126"/>
      <c r="I6" s="126"/>
      <c r="J6" s="126"/>
      <c r="K6" s="126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135" t="str">
        <f>DATA!D3&amp;"長　　"</f>
        <v>長　　</v>
      </c>
      <c r="G8" s="135"/>
      <c r="H8" s="135"/>
      <c r="I8" s="135"/>
      <c r="J8" s="135"/>
      <c r="K8" s="25"/>
    </row>
    <row r="9" spans="2:21" ht="20.25" customHeight="1">
      <c r="B9" s="26"/>
      <c r="C9" s="26"/>
      <c r="D9" s="26"/>
      <c r="E9" s="26"/>
      <c r="F9" s="26"/>
      <c r="G9" s="26"/>
      <c r="H9" s="136"/>
      <c r="I9" s="136"/>
      <c r="J9" s="136"/>
      <c r="K9" s="26"/>
    </row>
    <row r="10" spans="2:21" ht="9" customHeight="1">
      <c r="B10" s="26"/>
      <c r="C10" s="26"/>
      <c r="D10" s="26"/>
      <c r="E10" s="26"/>
      <c r="F10" s="26"/>
      <c r="G10" s="26"/>
      <c r="H10" s="33"/>
      <c r="I10" s="33"/>
      <c r="J10" s="33"/>
      <c r="K10" s="26"/>
    </row>
    <row r="11" spans="2:21" ht="22.5" customHeight="1">
      <c r="B11" s="161" t="str">
        <f ca="1">IF($C$63="3",DBCS(TEXT(DATE(YEAR(EDATE(TODAY(),-3)),4,1),"ggge年度 初任者研修  ")&amp; $C$63 &amp;"学期 指導報告書・年間実績報告書"),DBCS(TEXT(DATE(YEAR(EDATE(TODAY(),-3)),4,1),"ggge年度 初任者研修  ")&amp; $C$63 &amp;"学期 指導報告書"))</f>
        <v>令和５年度　初任者研修　　１学期　指導報告書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64" t="s">
        <v>49</v>
      </c>
      <c r="C13" s="125"/>
      <c r="D13" s="137">
        <f>DATA!D3</f>
        <v>0</v>
      </c>
      <c r="E13" s="138"/>
      <c r="F13" s="125" t="s">
        <v>17</v>
      </c>
      <c r="G13" s="125"/>
      <c r="H13" s="162">
        <f>DATA!D4</f>
        <v>0</v>
      </c>
      <c r="I13" s="162"/>
      <c r="J13" s="162"/>
      <c r="K13" s="163"/>
      <c r="O13" s="88"/>
    </row>
    <row r="14" spans="2:21" ht="30" customHeight="1">
      <c r="B14" s="127" t="s">
        <v>50</v>
      </c>
      <c r="C14" s="27" t="s">
        <v>133</v>
      </c>
      <c r="D14" s="131">
        <f>DATA!D10</f>
        <v>0</v>
      </c>
      <c r="E14" s="132"/>
      <c r="F14" s="116" t="s">
        <v>47</v>
      </c>
      <c r="G14" s="116"/>
      <c r="H14" s="120">
        <f>DATA!D6</f>
        <v>0</v>
      </c>
      <c r="I14" s="118">
        <f>DATA!C7</f>
        <v>0</v>
      </c>
      <c r="J14" s="120">
        <f>DATA!D7</f>
        <v>0</v>
      </c>
      <c r="K14" s="121"/>
    </row>
    <row r="15" spans="2:21" ht="30" customHeight="1" thickBot="1">
      <c r="B15" s="128"/>
      <c r="C15" s="28" t="s">
        <v>51</v>
      </c>
      <c r="D15" s="129">
        <f>DATA!D11</f>
        <v>0</v>
      </c>
      <c r="E15" s="130"/>
      <c r="F15" s="117"/>
      <c r="G15" s="117"/>
      <c r="H15" s="122"/>
      <c r="I15" s="119"/>
      <c r="J15" s="122"/>
      <c r="K15" s="123"/>
    </row>
    <row r="16" spans="2:21" ht="30" customHeight="1">
      <c r="B16" s="167" t="s">
        <v>53</v>
      </c>
      <c r="C16" s="139" t="s">
        <v>85</v>
      </c>
      <c r="D16" s="139"/>
      <c r="E16" s="140"/>
      <c r="F16" s="45" t="s">
        <v>24</v>
      </c>
      <c r="G16" s="46" t="s">
        <v>26</v>
      </c>
      <c r="H16" s="124" t="s">
        <v>52</v>
      </c>
      <c r="I16" s="124"/>
      <c r="J16" s="45" t="s">
        <v>24</v>
      </c>
      <c r="K16" s="47" t="s">
        <v>26</v>
      </c>
    </row>
    <row r="17" spans="2:15" ht="30" customHeight="1">
      <c r="B17" s="168"/>
      <c r="C17" s="154" t="s">
        <v>25</v>
      </c>
      <c r="D17" s="145" t="s">
        <v>115</v>
      </c>
      <c r="E17" s="145"/>
      <c r="F17" s="27">
        <f ca="1">INDIRECT("'"&amp;$C$64&amp;"'!$G$51")</f>
        <v>0</v>
      </c>
      <c r="G17" s="27">
        <f ca="1">INDIRECT("'"&amp;$C$64&amp;"'!$I$51")</f>
        <v>0</v>
      </c>
      <c r="H17" s="160" t="s">
        <v>113</v>
      </c>
      <c r="I17" s="27" t="s">
        <v>100</v>
      </c>
      <c r="J17" s="27">
        <f ca="1">INDIRECT("'"&amp;$C$64&amp;"'!$Q$58")</f>
        <v>0</v>
      </c>
      <c r="K17" s="34">
        <f ca="1">INDIRECT("'"&amp;$C$64&amp;"'!$R$58")</f>
        <v>0</v>
      </c>
    </row>
    <row r="18" spans="2:15" ht="30" customHeight="1">
      <c r="B18" s="168"/>
      <c r="C18" s="154"/>
      <c r="D18" s="145" t="s">
        <v>116</v>
      </c>
      <c r="E18" s="145"/>
      <c r="F18" s="27">
        <f ca="1">INDIRECT("'"&amp;$C$64&amp;"'!$G$52")</f>
        <v>0</v>
      </c>
      <c r="G18" s="27">
        <f ca="1">INDIRECT("'"&amp;$C$64&amp;"'!$I$52")</f>
        <v>0</v>
      </c>
      <c r="H18" s="160"/>
      <c r="I18" s="27" t="s">
        <v>54</v>
      </c>
      <c r="J18" s="27">
        <f ca="1">INDIRECT("'"&amp;$C$64&amp;"'!$Q$59")</f>
        <v>0</v>
      </c>
      <c r="K18" s="34">
        <f ca="1">INDIRECT("'"&amp;$C$64&amp;"'!$R$59")</f>
        <v>0</v>
      </c>
    </row>
    <row r="19" spans="2:15" ht="30" customHeight="1">
      <c r="B19" s="168"/>
      <c r="C19" s="154"/>
      <c r="D19" s="145" t="s">
        <v>134</v>
      </c>
      <c r="E19" s="145"/>
      <c r="F19" s="27">
        <f ca="1">INDIRECT("'"&amp;$C$64&amp;"'!$G$53")</f>
        <v>0</v>
      </c>
      <c r="G19" s="27">
        <f ca="1">INDIRECT("'"&amp;$C$64&amp;"'!$I$53")</f>
        <v>0</v>
      </c>
      <c r="H19" s="160" t="s">
        <v>114</v>
      </c>
      <c r="I19" s="27" t="s">
        <v>100</v>
      </c>
      <c r="J19" s="27">
        <f ca="1">INDIRECT("'"&amp;$C$64&amp;"'!$Q$60")</f>
        <v>0</v>
      </c>
      <c r="K19" s="34">
        <f ca="1">INDIRECT("'"&amp;$C$64&amp;"'!$R$60")</f>
        <v>0</v>
      </c>
    </row>
    <row r="20" spans="2:15" ht="30" customHeight="1">
      <c r="B20" s="168"/>
      <c r="C20" s="154"/>
      <c r="D20" s="145" t="s">
        <v>135</v>
      </c>
      <c r="E20" s="145"/>
      <c r="F20" s="27">
        <f ca="1">INDIRECT("'"&amp;$C$64&amp;"'!$G$54")</f>
        <v>0</v>
      </c>
      <c r="G20" s="27">
        <f ca="1">INDIRECT("'"&amp;$C$64&amp;"'!$I$54")</f>
        <v>0</v>
      </c>
      <c r="H20" s="160"/>
      <c r="I20" s="27" t="s">
        <v>54</v>
      </c>
      <c r="J20" s="27">
        <f ca="1">INDIRECT("'"&amp;$C$64&amp;"'!$Q$61")</f>
        <v>0</v>
      </c>
      <c r="K20" s="34">
        <f ca="1">INDIRECT("'"&amp;$C$64&amp;"'!$R$61")</f>
        <v>0</v>
      </c>
    </row>
    <row r="21" spans="2:15" ht="30" customHeight="1">
      <c r="B21" s="168"/>
      <c r="C21" s="166" t="s">
        <v>55</v>
      </c>
      <c r="D21" s="166"/>
      <c r="E21" s="166"/>
      <c r="F21" s="27">
        <f ca="1">INDIRECT("'"&amp;$C$64&amp;"'!$G$55")</f>
        <v>0</v>
      </c>
      <c r="G21" s="27">
        <f ca="1">INDIRECT("'"&amp;$C$64&amp;"'!$I$55")</f>
        <v>0</v>
      </c>
      <c r="H21" s="116"/>
      <c r="I21" s="116"/>
      <c r="J21" s="116"/>
      <c r="K21" s="152"/>
    </row>
    <row r="22" spans="2:15" ht="30" customHeight="1">
      <c r="B22" s="168"/>
      <c r="C22" s="145" t="s">
        <v>23</v>
      </c>
      <c r="D22" s="145"/>
      <c r="E22" s="145"/>
      <c r="F22" s="27">
        <f ca="1">SUM(F17:F21)</f>
        <v>0</v>
      </c>
      <c r="G22" s="27">
        <f ca="1">SUM(G17:G21)</f>
        <v>0</v>
      </c>
      <c r="H22" s="154"/>
      <c r="I22" s="154"/>
      <c r="J22" s="154"/>
      <c r="K22" s="165"/>
    </row>
    <row r="23" spans="2:15" ht="30" customHeight="1">
      <c r="B23" s="168"/>
      <c r="C23" s="154" t="s">
        <v>86</v>
      </c>
      <c r="D23" s="154"/>
      <c r="E23" s="154"/>
      <c r="F23" s="27" t="s">
        <v>24</v>
      </c>
      <c r="G23" s="44" t="s">
        <v>26</v>
      </c>
      <c r="H23" s="154" t="s">
        <v>94</v>
      </c>
      <c r="I23" s="154"/>
      <c r="J23" s="27" t="s">
        <v>24</v>
      </c>
      <c r="K23" s="48" t="s">
        <v>26</v>
      </c>
    </row>
    <row r="24" spans="2:15" ht="30" customHeight="1">
      <c r="B24" s="168"/>
      <c r="C24" s="116" t="s">
        <v>117</v>
      </c>
      <c r="D24" s="44" t="s">
        <v>119</v>
      </c>
      <c r="E24" s="89"/>
      <c r="F24" s="154">
        <f ca="1">INDIRECT("'"&amp;$C$64&amp;"'!$AE$58")</f>
        <v>0</v>
      </c>
      <c r="G24" s="154">
        <f ca="1">INDIRECT("'"&amp;$C$64&amp;"'!$AF$58")</f>
        <v>0</v>
      </c>
      <c r="H24" s="154" t="s">
        <v>56</v>
      </c>
      <c r="I24" s="154"/>
      <c r="J24" s="27">
        <f ca="1">INDIRECT("'"&amp;$C$64&amp;"'!$AC$53")</f>
        <v>0</v>
      </c>
      <c r="K24" s="34">
        <f ca="1">INDIRECT("'"&amp;$C$64&amp;"'!$AE$53")</f>
        <v>0</v>
      </c>
      <c r="M24" s="35"/>
      <c r="N24" s="36"/>
      <c r="O24" s="36"/>
    </row>
    <row r="25" spans="2:15" ht="30" customHeight="1">
      <c r="B25" s="168"/>
      <c r="C25" s="116"/>
      <c r="D25" s="44" t="s">
        <v>120</v>
      </c>
      <c r="E25" s="89"/>
      <c r="F25" s="154"/>
      <c r="G25" s="154"/>
      <c r="H25" s="158" t="s">
        <v>57</v>
      </c>
      <c r="I25" s="158"/>
      <c r="J25" s="158"/>
      <c r="K25" s="159"/>
      <c r="M25" s="37"/>
      <c r="N25" s="38"/>
      <c r="O25" s="38"/>
    </row>
    <row r="26" spans="2:15" ht="16.5" customHeight="1">
      <c r="B26" s="168"/>
      <c r="C26" s="173" t="s">
        <v>118</v>
      </c>
      <c r="D26" s="174"/>
      <c r="E26" s="174"/>
      <c r="F26" s="174"/>
      <c r="G26" s="174"/>
      <c r="H26" s="174"/>
      <c r="I26" s="174"/>
      <c r="J26" s="174"/>
      <c r="K26" s="175"/>
      <c r="M26" s="38"/>
      <c r="N26" s="38"/>
      <c r="O26" s="38"/>
    </row>
    <row r="27" spans="2:15" ht="27.75" customHeight="1" thickBot="1">
      <c r="B27" s="169"/>
      <c r="C27" s="170"/>
      <c r="D27" s="171"/>
      <c r="E27" s="171"/>
      <c r="F27" s="171"/>
      <c r="G27" s="171"/>
      <c r="H27" s="171"/>
      <c r="I27" s="171"/>
      <c r="J27" s="171"/>
      <c r="K27" s="172"/>
      <c r="M27" s="39"/>
      <c r="N27" s="39"/>
      <c r="O27" s="39"/>
    </row>
    <row r="28" spans="2:15" ht="18.75" customHeight="1">
      <c r="B28" s="51" t="s">
        <v>121</v>
      </c>
      <c r="C28" s="49"/>
      <c r="D28" s="49"/>
      <c r="E28" s="50"/>
      <c r="F28" s="155" t="s">
        <v>91</v>
      </c>
      <c r="G28" s="156"/>
      <c r="H28" s="156"/>
      <c r="I28" s="156"/>
      <c r="J28" s="156"/>
      <c r="K28" s="157"/>
    </row>
    <row r="29" spans="2:15" ht="18.75" customHeight="1">
      <c r="B29" s="141" t="s">
        <v>141</v>
      </c>
      <c r="C29" s="142"/>
      <c r="D29" s="142"/>
      <c r="E29" s="143"/>
      <c r="F29" s="150" t="s">
        <v>88</v>
      </c>
      <c r="G29" s="116" t="str">
        <f>DATA!C14</f>
        <v>○○・○○○○</v>
      </c>
      <c r="H29" s="116"/>
      <c r="I29" s="116" t="str">
        <f>DATA!D14</f>
        <v>電話（○○○○－○○－○○○○）</v>
      </c>
      <c r="J29" s="116"/>
      <c r="K29" s="152"/>
    </row>
    <row r="30" spans="2:15">
      <c r="B30" s="144"/>
      <c r="C30" s="145"/>
      <c r="D30" s="145"/>
      <c r="E30" s="146"/>
      <c r="F30" s="150"/>
      <c r="G30" s="116"/>
      <c r="H30" s="116"/>
      <c r="I30" s="116"/>
      <c r="J30" s="116"/>
      <c r="K30" s="152"/>
    </row>
    <row r="31" spans="2:15" ht="14.25" thickBot="1">
      <c r="B31" s="147"/>
      <c r="C31" s="148"/>
      <c r="D31" s="148"/>
      <c r="E31" s="149"/>
      <c r="F31" s="151"/>
      <c r="G31" s="117"/>
      <c r="H31" s="117"/>
      <c r="I31" s="117"/>
      <c r="J31" s="117"/>
      <c r="K31" s="153"/>
    </row>
    <row r="63" spans="3:31">
      <c r="C63" s="76" t="str">
        <f ca="1">LEFT(RIGHT(CELL("filename",A1),LEN(CELL("filename",A1))-FIND("]",CELL("filename",A1))),1)</f>
        <v>1</v>
      </c>
      <c r="D63" s="29"/>
    </row>
    <row r="64" spans="3:31" s="1" customFormat="1">
      <c r="C64" s="75" t="str" cm="1">
        <f t="array" aca="1" ref="C64" ca="1">INDEX(INDIRECT(C65),OFFSET(各学期最終行,C63,0,1,1))</f>
        <v>1-16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3:31" s="1" customFormat="1">
      <c r="C65" s="75" t="str">
        <f ca="1">"学期" &amp; C63</f>
        <v>学期1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3:31" s="1" customFormat="1">
      <c r="C66" s="75" t="str">
        <f>"学期"</f>
        <v>学期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</sheetData>
  <sheetProtection sheet="1" selectLockedCells="1"/>
  <mergeCells count="46">
    <mergeCell ref="L11:U11"/>
    <mergeCell ref="H13:K13"/>
    <mergeCell ref="B11:K11"/>
    <mergeCell ref="B13:C13"/>
    <mergeCell ref="H22:K22"/>
    <mergeCell ref="H17:H18"/>
    <mergeCell ref="C21:E21"/>
    <mergeCell ref="C22:E22"/>
    <mergeCell ref="B16:B27"/>
    <mergeCell ref="H24:I24"/>
    <mergeCell ref="C27:K27"/>
    <mergeCell ref="C26:K26"/>
    <mergeCell ref="G24:G25"/>
    <mergeCell ref="D18:E18"/>
    <mergeCell ref="D19:E19"/>
    <mergeCell ref="C17:C20"/>
    <mergeCell ref="D20:E20"/>
    <mergeCell ref="H19:H20"/>
    <mergeCell ref="D17:E17"/>
    <mergeCell ref="H21:K21"/>
    <mergeCell ref="H23:I23"/>
    <mergeCell ref="B29:E31"/>
    <mergeCell ref="F29:F31"/>
    <mergeCell ref="G29:H31"/>
    <mergeCell ref="I29:K31"/>
    <mergeCell ref="C23:E23"/>
    <mergeCell ref="F28:K28"/>
    <mergeCell ref="H25:K25"/>
    <mergeCell ref="F24:F25"/>
    <mergeCell ref="C24:C25"/>
    <mergeCell ref="I3:K3"/>
    <mergeCell ref="F14:G15"/>
    <mergeCell ref="I14:I15"/>
    <mergeCell ref="J14:K15"/>
    <mergeCell ref="H16:I16"/>
    <mergeCell ref="F13:G13"/>
    <mergeCell ref="B6:K6"/>
    <mergeCell ref="H14:H15"/>
    <mergeCell ref="B14:B15"/>
    <mergeCell ref="D15:E15"/>
    <mergeCell ref="D14:E14"/>
    <mergeCell ref="I4:K4"/>
    <mergeCell ref="F8:J8"/>
    <mergeCell ref="H9:J9"/>
    <mergeCell ref="D13:E13"/>
    <mergeCell ref="C16:E16"/>
  </mergeCells>
  <phoneticPr fontId="17"/>
  <conditionalFormatting sqref="E24">
    <cfRule type="containsBlanks" dxfId="76" priority="9" stopIfTrue="1">
      <formula>LEN(TRIM(E24))=0</formula>
    </cfRule>
  </conditionalFormatting>
  <conditionalFormatting sqref="I3:K3">
    <cfRule type="expression" dxfId="75" priority="4">
      <formula>RIGHT($I$3,3)="番　号"</formula>
    </cfRule>
  </conditionalFormatting>
  <conditionalFormatting sqref="I4:K4">
    <cfRule type="expression" dxfId="74" priority="3">
      <formula>$I$4&lt;=DATE(2023,4,1)</formula>
    </cfRule>
  </conditionalFormatting>
  <conditionalFormatting sqref="E25">
    <cfRule type="containsBlanks" dxfId="73" priority="2" stopIfTrue="1">
      <formula>LEN(TRIM(E25))=0</formula>
    </cfRule>
  </conditionalFormatting>
  <dataValidations count="1">
    <dataValidation imeMode="on" allowBlank="1" showInputMessage="1" showErrorMessage="1" sqref="I3:K3 E25 E24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2-19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45257</v>
      </c>
      <c r="F5" s="193"/>
      <c r="G5" s="193"/>
      <c r="H5" s="194"/>
      <c r="I5" s="195">
        <f ca="1">E5+1</f>
        <v>45258</v>
      </c>
      <c r="J5" s="196"/>
      <c r="K5" s="196"/>
      <c r="L5" s="197"/>
      <c r="M5" s="195">
        <f ca="1">I5+1</f>
        <v>45259</v>
      </c>
      <c r="N5" s="196"/>
      <c r="O5" s="196"/>
      <c r="P5" s="197"/>
      <c r="Q5" s="195">
        <f ca="1">M5+1</f>
        <v>45260</v>
      </c>
      <c r="R5" s="196"/>
      <c r="S5" s="196"/>
      <c r="T5" s="197"/>
      <c r="U5" s="195">
        <f ca="1">Q5+1</f>
        <v>45261</v>
      </c>
      <c r="V5" s="196"/>
      <c r="W5" s="196"/>
      <c r="X5" s="197"/>
      <c r="Y5" s="195">
        <f ca="1">U5+1</f>
        <v>45262</v>
      </c>
      <c r="Z5" s="196"/>
      <c r="AA5" s="196"/>
      <c r="AB5" s="197"/>
      <c r="AC5" s="195">
        <f ca="1">Y5+1</f>
        <v>45263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219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2-20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45264</v>
      </c>
      <c r="F5" s="193"/>
      <c r="G5" s="193"/>
      <c r="H5" s="194"/>
      <c r="I5" s="195">
        <f ca="1">E5+1</f>
        <v>45265</v>
      </c>
      <c r="J5" s="196"/>
      <c r="K5" s="196"/>
      <c r="L5" s="197"/>
      <c r="M5" s="195">
        <f ca="1">I5+1</f>
        <v>45266</v>
      </c>
      <c r="N5" s="196"/>
      <c r="O5" s="196"/>
      <c r="P5" s="197"/>
      <c r="Q5" s="195">
        <f ca="1">M5+1</f>
        <v>45267</v>
      </c>
      <c r="R5" s="196"/>
      <c r="S5" s="196"/>
      <c r="T5" s="197"/>
      <c r="U5" s="195">
        <f ca="1">Q5+1</f>
        <v>45268</v>
      </c>
      <c r="V5" s="196"/>
      <c r="W5" s="196"/>
      <c r="X5" s="197"/>
      <c r="Y5" s="195">
        <f ca="1">U5+1</f>
        <v>45269</v>
      </c>
      <c r="Z5" s="196"/>
      <c r="AA5" s="196"/>
      <c r="AB5" s="197"/>
      <c r="AC5" s="195">
        <f ca="1">Y5+1</f>
        <v>45270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220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2-21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45271</v>
      </c>
      <c r="F5" s="193"/>
      <c r="G5" s="193"/>
      <c r="H5" s="194"/>
      <c r="I5" s="195">
        <f ca="1">E5+1</f>
        <v>45272</v>
      </c>
      <c r="J5" s="196"/>
      <c r="K5" s="196"/>
      <c r="L5" s="197"/>
      <c r="M5" s="195">
        <f ca="1">I5+1</f>
        <v>45273</v>
      </c>
      <c r="N5" s="196"/>
      <c r="O5" s="196"/>
      <c r="P5" s="197"/>
      <c r="Q5" s="195">
        <f ca="1">M5+1</f>
        <v>45274</v>
      </c>
      <c r="R5" s="196"/>
      <c r="S5" s="196"/>
      <c r="T5" s="197"/>
      <c r="U5" s="195">
        <f ca="1">Q5+1</f>
        <v>45275</v>
      </c>
      <c r="V5" s="196"/>
      <c r="W5" s="196"/>
      <c r="X5" s="197"/>
      <c r="Y5" s="195">
        <f ca="1">U5+1</f>
        <v>45276</v>
      </c>
      <c r="Z5" s="196"/>
      <c r="AA5" s="196"/>
      <c r="AB5" s="197"/>
      <c r="AC5" s="195">
        <f ca="1">Y5+1</f>
        <v>45277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221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AJ70"/>
  <sheetViews>
    <sheetView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2-22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45278</v>
      </c>
      <c r="F5" s="193"/>
      <c r="G5" s="193"/>
      <c r="H5" s="194"/>
      <c r="I5" s="195">
        <f ca="1">E5+1</f>
        <v>45279</v>
      </c>
      <c r="J5" s="196"/>
      <c r="K5" s="196"/>
      <c r="L5" s="197"/>
      <c r="M5" s="195">
        <f ca="1">I5+1</f>
        <v>45280</v>
      </c>
      <c r="N5" s="196"/>
      <c r="O5" s="196"/>
      <c r="P5" s="197"/>
      <c r="Q5" s="195">
        <f ca="1">M5+1</f>
        <v>45281</v>
      </c>
      <c r="R5" s="196"/>
      <c r="S5" s="196"/>
      <c r="T5" s="197"/>
      <c r="U5" s="195">
        <f ca="1">Q5+1</f>
        <v>45282</v>
      </c>
      <c r="V5" s="196"/>
      <c r="W5" s="196"/>
      <c r="X5" s="197"/>
      <c r="Y5" s="195">
        <f ca="1">U5+1</f>
        <v>45283</v>
      </c>
      <c r="Z5" s="196"/>
      <c r="AA5" s="196"/>
      <c r="AB5" s="197"/>
      <c r="AC5" s="195">
        <f ca="1">Y5+1</f>
        <v>45284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222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学期2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tabColor rgb="FFFFC000"/>
    <pageSetUpPr fitToPage="1"/>
  </sheetPr>
  <dimension ref="B2:AE66"/>
  <sheetViews>
    <sheetView topLeftCell="A19" workbookViewId="0">
      <selection activeCell="E24" sqref="E24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14" t="s">
        <v>172</v>
      </c>
      <c r="J3" s="115"/>
      <c r="K3" s="115"/>
    </row>
    <row r="4" spans="2:21" ht="16.5" customHeight="1">
      <c r="B4" s="26"/>
      <c r="C4" s="26"/>
      <c r="D4" s="26"/>
      <c r="E4" s="26"/>
      <c r="F4" s="26"/>
      <c r="G4" s="26"/>
      <c r="H4" s="26"/>
      <c r="I4" s="133">
        <v>45017</v>
      </c>
      <c r="J4" s="134"/>
      <c r="K4" s="134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126" t="str">
        <f>IF(ISERROR(VLOOKUP(DATA!D8,DATA!I9:J10,2)),"",VLOOKUP(DATA!D8,DATA!I9:J10,2))</f>
        <v/>
      </c>
      <c r="C6" s="126"/>
      <c r="D6" s="126"/>
      <c r="E6" s="126"/>
      <c r="F6" s="126"/>
      <c r="G6" s="126"/>
      <c r="H6" s="126"/>
      <c r="I6" s="126"/>
      <c r="J6" s="126"/>
      <c r="K6" s="126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135" t="str">
        <f>DATA!D3&amp;"長　　"</f>
        <v>長　　</v>
      </c>
      <c r="G8" s="135"/>
      <c r="H8" s="135"/>
      <c r="I8" s="135"/>
      <c r="J8" s="135"/>
      <c r="K8" s="25"/>
    </row>
    <row r="9" spans="2:21" ht="20.25" customHeight="1">
      <c r="B9" s="26"/>
      <c r="C9" s="26"/>
      <c r="D9" s="26"/>
      <c r="E9" s="26"/>
      <c r="F9" s="26"/>
      <c r="G9" s="26"/>
      <c r="H9" s="136"/>
      <c r="I9" s="136"/>
      <c r="J9" s="136"/>
      <c r="K9" s="26"/>
    </row>
    <row r="10" spans="2:21" ht="9" customHeight="1">
      <c r="B10" s="26"/>
      <c r="C10" s="26"/>
      <c r="D10" s="26"/>
      <c r="E10" s="26"/>
      <c r="F10" s="26"/>
      <c r="G10" s="26"/>
      <c r="H10" s="99"/>
      <c r="I10" s="99"/>
      <c r="J10" s="99"/>
      <c r="K10" s="26"/>
    </row>
    <row r="11" spans="2:21" ht="22.5" customHeight="1">
      <c r="B11" s="161" t="str">
        <f ca="1">IF($C$63="3",DBCS(TEXT(DATE(YEAR(EDATE(TODAY(),-3)),4,1),"ggge年度 初任者研修  ")&amp; $C$63 &amp;"学期 指導報告書・年間実績報告書"),DBCS(TEXT(DATE(YEAR(EDATE(TODAY(),-3)),4,1),"ggge年度 初任者研修  ")&amp; $C$63 &amp;"学期 指導報告書"))</f>
        <v>令和５年度　初任者研修　　３学期　指導報告書・年間実績報告書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64" t="s">
        <v>49</v>
      </c>
      <c r="C13" s="125"/>
      <c r="D13" s="137">
        <f>DATA!D3</f>
        <v>0</v>
      </c>
      <c r="E13" s="138"/>
      <c r="F13" s="125" t="s">
        <v>17</v>
      </c>
      <c r="G13" s="125"/>
      <c r="H13" s="162">
        <f>DATA!D4</f>
        <v>0</v>
      </c>
      <c r="I13" s="162"/>
      <c r="J13" s="162"/>
      <c r="K13" s="163"/>
      <c r="O13" s="88"/>
    </row>
    <row r="14" spans="2:21" ht="30" customHeight="1">
      <c r="B14" s="127" t="s">
        <v>44</v>
      </c>
      <c r="C14" s="94" t="s">
        <v>133</v>
      </c>
      <c r="D14" s="131">
        <f>DATA!D10</f>
        <v>0</v>
      </c>
      <c r="E14" s="132"/>
      <c r="F14" s="116" t="s">
        <v>47</v>
      </c>
      <c r="G14" s="116"/>
      <c r="H14" s="120">
        <f>DATA!D6</f>
        <v>0</v>
      </c>
      <c r="I14" s="118">
        <f>DATA!C7</f>
        <v>0</v>
      </c>
      <c r="J14" s="120">
        <f>DATA!D7</f>
        <v>0</v>
      </c>
      <c r="K14" s="121"/>
    </row>
    <row r="15" spans="2:21" ht="30" customHeight="1" thickBot="1">
      <c r="B15" s="128"/>
      <c r="C15" s="28" t="s">
        <v>45</v>
      </c>
      <c r="D15" s="129">
        <f>DATA!D11</f>
        <v>0</v>
      </c>
      <c r="E15" s="130"/>
      <c r="F15" s="117"/>
      <c r="G15" s="117"/>
      <c r="H15" s="122"/>
      <c r="I15" s="119"/>
      <c r="J15" s="122"/>
      <c r="K15" s="123"/>
    </row>
    <row r="16" spans="2:21" ht="30" customHeight="1">
      <c r="B16" s="167" t="s">
        <v>53</v>
      </c>
      <c r="C16" s="139" t="s">
        <v>85</v>
      </c>
      <c r="D16" s="139"/>
      <c r="E16" s="140"/>
      <c r="F16" s="98" t="s">
        <v>24</v>
      </c>
      <c r="G16" s="46" t="s">
        <v>26</v>
      </c>
      <c r="H16" s="124" t="s">
        <v>52</v>
      </c>
      <c r="I16" s="124"/>
      <c r="J16" s="98" t="s">
        <v>24</v>
      </c>
      <c r="K16" s="47" t="s">
        <v>26</v>
      </c>
    </row>
    <row r="17" spans="2:15" ht="30" customHeight="1">
      <c r="B17" s="168"/>
      <c r="C17" s="154" t="s">
        <v>25</v>
      </c>
      <c r="D17" s="145" t="s">
        <v>115</v>
      </c>
      <c r="E17" s="145"/>
      <c r="F17" s="94">
        <f ca="1">INDIRECT("'"&amp;$C$64&amp;"'!$G$51")</f>
        <v>0</v>
      </c>
      <c r="G17" s="94">
        <f ca="1">INDIRECT("'"&amp;$C$64&amp;"'!$I$51")</f>
        <v>0</v>
      </c>
      <c r="H17" s="160" t="s">
        <v>113</v>
      </c>
      <c r="I17" s="94" t="s">
        <v>100</v>
      </c>
      <c r="J17" s="94">
        <f ca="1">INDIRECT("'"&amp;$C$64&amp;"'!$Q$58")</f>
        <v>0</v>
      </c>
      <c r="K17" s="95">
        <f ca="1">INDIRECT("'"&amp;$C$64&amp;"'!$R$58")</f>
        <v>0</v>
      </c>
    </row>
    <row r="18" spans="2:15" ht="30" customHeight="1">
      <c r="B18" s="168"/>
      <c r="C18" s="154"/>
      <c r="D18" s="145" t="s">
        <v>116</v>
      </c>
      <c r="E18" s="145"/>
      <c r="F18" s="94">
        <f ca="1">INDIRECT("'"&amp;$C$64&amp;"'!$G$52")</f>
        <v>0</v>
      </c>
      <c r="G18" s="94">
        <f ca="1">INDIRECT("'"&amp;$C$64&amp;"'!$I$52")</f>
        <v>0</v>
      </c>
      <c r="H18" s="160"/>
      <c r="I18" s="94" t="s">
        <v>54</v>
      </c>
      <c r="J18" s="94">
        <f ca="1">INDIRECT("'"&amp;$C$64&amp;"'!$Q$59")</f>
        <v>0</v>
      </c>
      <c r="K18" s="95">
        <f ca="1">INDIRECT("'"&amp;$C$64&amp;"'!$R$59")</f>
        <v>0</v>
      </c>
    </row>
    <row r="19" spans="2:15" ht="30" customHeight="1">
      <c r="B19" s="168"/>
      <c r="C19" s="154"/>
      <c r="D19" s="145" t="s">
        <v>134</v>
      </c>
      <c r="E19" s="145"/>
      <c r="F19" s="94">
        <f ca="1">INDIRECT("'"&amp;$C$64&amp;"'!$G$53")</f>
        <v>0</v>
      </c>
      <c r="G19" s="94">
        <f ca="1">INDIRECT("'"&amp;$C$64&amp;"'!$I$53")</f>
        <v>0</v>
      </c>
      <c r="H19" s="160" t="s">
        <v>114</v>
      </c>
      <c r="I19" s="94" t="s">
        <v>100</v>
      </c>
      <c r="J19" s="94">
        <f ca="1">INDIRECT("'"&amp;$C$64&amp;"'!$Q$60")</f>
        <v>0</v>
      </c>
      <c r="K19" s="95">
        <f ca="1">INDIRECT("'"&amp;$C$64&amp;"'!$R$60")</f>
        <v>0</v>
      </c>
    </row>
    <row r="20" spans="2:15" ht="30" customHeight="1">
      <c r="B20" s="168"/>
      <c r="C20" s="154"/>
      <c r="D20" s="145" t="s">
        <v>135</v>
      </c>
      <c r="E20" s="145"/>
      <c r="F20" s="94">
        <f ca="1">INDIRECT("'"&amp;$C$64&amp;"'!$G$54")</f>
        <v>0</v>
      </c>
      <c r="G20" s="94">
        <f ca="1">INDIRECT("'"&amp;$C$64&amp;"'!$I$54")</f>
        <v>0</v>
      </c>
      <c r="H20" s="160"/>
      <c r="I20" s="94" t="s">
        <v>54</v>
      </c>
      <c r="J20" s="94">
        <f ca="1">INDIRECT("'"&amp;$C$64&amp;"'!$Q$61")</f>
        <v>0</v>
      </c>
      <c r="K20" s="95">
        <f ca="1">INDIRECT("'"&amp;$C$64&amp;"'!$R$61")</f>
        <v>0</v>
      </c>
    </row>
    <row r="21" spans="2:15" ht="30" customHeight="1">
      <c r="B21" s="168"/>
      <c r="C21" s="166" t="s">
        <v>55</v>
      </c>
      <c r="D21" s="166"/>
      <c r="E21" s="166"/>
      <c r="F21" s="94">
        <f ca="1">INDIRECT("'"&amp;$C$64&amp;"'!$G$55")</f>
        <v>0</v>
      </c>
      <c r="G21" s="94">
        <f ca="1">INDIRECT("'"&amp;$C$64&amp;"'!$I$55")</f>
        <v>0</v>
      </c>
      <c r="H21" s="116"/>
      <c r="I21" s="116"/>
      <c r="J21" s="116"/>
      <c r="K21" s="152"/>
    </row>
    <row r="22" spans="2:15" ht="30" customHeight="1">
      <c r="B22" s="168"/>
      <c r="C22" s="145" t="s">
        <v>23</v>
      </c>
      <c r="D22" s="145"/>
      <c r="E22" s="145"/>
      <c r="F22" s="94">
        <f ca="1">SUM(F17:F21)</f>
        <v>0</v>
      </c>
      <c r="G22" s="94">
        <f ca="1">SUM(G17:G21)</f>
        <v>0</v>
      </c>
      <c r="H22" s="154"/>
      <c r="I22" s="154"/>
      <c r="J22" s="154"/>
      <c r="K22" s="165"/>
    </row>
    <row r="23" spans="2:15" ht="30" customHeight="1">
      <c r="B23" s="168"/>
      <c r="C23" s="154" t="s">
        <v>86</v>
      </c>
      <c r="D23" s="154"/>
      <c r="E23" s="154"/>
      <c r="F23" s="94" t="s">
        <v>24</v>
      </c>
      <c r="G23" s="96" t="s">
        <v>26</v>
      </c>
      <c r="H23" s="154" t="s">
        <v>94</v>
      </c>
      <c r="I23" s="154"/>
      <c r="J23" s="94" t="s">
        <v>24</v>
      </c>
      <c r="K23" s="97" t="s">
        <v>26</v>
      </c>
    </row>
    <row r="24" spans="2:15" ht="30" customHeight="1">
      <c r="B24" s="168"/>
      <c r="C24" s="116" t="s">
        <v>117</v>
      </c>
      <c r="D24" s="96" t="s">
        <v>119</v>
      </c>
      <c r="E24" s="89" t="str">
        <f>IF('2学期'!E24&lt;&gt;"",'2学期'!E24,"")</f>
        <v/>
      </c>
      <c r="F24" s="154">
        <f ca="1">INDIRECT("'"&amp;$C$64&amp;"'!$AE$58")</f>
        <v>0</v>
      </c>
      <c r="G24" s="154">
        <f ca="1">INDIRECT("'"&amp;$C$64&amp;"'!$AF$58")</f>
        <v>0</v>
      </c>
      <c r="H24" s="154" t="s">
        <v>56</v>
      </c>
      <c r="I24" s="154"/>
      <c r="J24" s="94">
        <f ca="1">INDIRECT("'"&amp;$C$64&amp;"'!$AC$53")</f>
        <v>0</v>
      </c>
      <c r="K24" s="95">
        <f ca="1">INDIRECT("'"&amp;$C$64&amp;"'!$AE$53")</f>
        <v>0</v>
      </c>
      <c r="M24" s="35"/>
      <c r="N24" s="36"/>
      <c r="O24" s="36"/>
    </row>
    <row r="25" spans="2:15" ht="30" customHeight="1">
      <c r="B25" s="168"/>
      <c r="C25" s="116"/>
      <c r="D25" s="96" t="s">
        <v>120</v>
      </c>
      <c r="E25" s="89" t="str">
        <f>IF('2学期'!E25&lt;&gt;"",'2学期'!E25,"")</f>
        <v/>
      </c>
      <c r="F25" s="154"/>
      <c r="G25" s="154"/>
      <c r="H25" s="158" t="s">
        <v>57</v>
      </c>
      <c r="I25" s="158"/>
      <c r="J25" s="158"/>
      <c r="K25" s="159"/>
      <c r="M25" s="37"/>
      <c r="N25" s="38"/>
      <c r="O25" s="38"/>
    </row>
    <row r="26" spans="2:15" ht="16.5" customHeight="1">
      <c r="B26" s="168"/>
      <c r="C26" s="173" t="s">
        <v>118</v>
      </c>
      <c r="D26" s="174"/>
      <c r="E26" s="174"/>
      <c r="F26" s="174"/>
      <c r="G26" s="174"/>
      <c r="H26" s="174"/>
      <c r="I26" s="174"/>
      <c r="J26" s="174"/>
      <c r="K26" s="175"/>
      <c r="M26" s="38"/>
      <c r="N26" s="38"/>
      <c r="O26" s="38"/>
    </row>
    <row r="27" spans="2:15" ht="27.75" customHeight="1" thickBot="1">
      <c r="B27" s="169"/>
      <c r="C27" s="170"/>
      <c r="D27" s="171"/>
      <c r="E27" s="171"/>
      <c r="F27" s="171"/>
      <c r="G27" s="171"/>
      <c r="H27" s="171"/>
      <c r="I27" s="171"/>
      <c r="J27" s="171"/>
      <c r="K27" s="172"/>
      <c r="M27" s="39"/>
      <c r="N27" s="39"/>
      <c r="O27" s="39"/>
    </row>
    <row r="28" spans="2:15" ht="18.75" customHeight="1">
      <c r="B28" s="51" t="s">
        <v>121</v>
      </c>
      <c r="C28" s="49"/>
      <c r="D28" s="49"/>
      <c r="E28" s="50"/>
      <c r="F28" s="155" t="s">
        <v>91</v>
      </c>
      <c r="G28" s="156"/>
      <c r="H28" s="156"/>
      <c r="I28" s="156"/>
      <c r="J28" s="156"/>
      <c r="K28" s="157"/>
    </row>
    <row r="29" spans="2:15" ht="18.75" customHeight="1">
      <c r="B29" s="141" t="s">
        <v>141</v>
      </c>
      <c r="C29" s="142"/>
      <c r="D29" s="142"/>
      <c r="E29" s="143"/>
      <c r="F29" s="150" t="s">
        <v>88</v>
      </c>
      <c r="G29" s="116" t="str">
        <f>DATA!C14</f>
        <v>○○・○○○○</v>
      </c>
      <c r="H29" s="116"/>
      <c r="I29" s="116" t="str">
        <f>DATA!D14</f>
        <v>電話（○○○○－○○－○○○○）</v>
      </c>
      <c r="J29" s="116"/>
      <c r="K29" s="152"/>
    </row>
    <row r="30" spans="2:15">
      <c r="B30" s="144"/>
      <c r="C30" s="145"/>
      <c r="D30" s="145"/>
      <c r="E30" s="146"/>
      <c r="F30" s="150"/>
      <c r="G30" s="116"/>
      <c r="H30" s="116"/>
      <c r="I30" s="116"/>
      <c r="J30" s="116"/>
      <c r="K30" s="152"/>
    </row>
    <row r="31" spans="2:15" ht="14.25" thickBot="1">
      <c r="B31" s="147"/>
      <c r="C31" s="148"/>
      <c r="D31" s="148"/>
      <c r="E31" s="149"/>
      <c r="F31" s="151"/>
      <c r="G31" s="117"/>
      <c r="H31" s="117"/>
      <c r="I31" s="117"/>
      <c r="J31" s="117"/>
      <c r="K31" s="153"/>
    </row>
    <row r="63" spans="3:31">
      <c r="C63" s="76" t="str">
        <f ca="1">LEFT(RIGHT(CELL("filename",A1),LEN(CELL("filename",A1))-FIND("]",CELL("filename",A1))),1)</f>
        <v>3</v>
      </c>
      <c r="D63" s="93"/>
    </row>
    <row r="64" spans="3:31" s="1" customFormat="1">
      <c r="C64" s="75" t="str" cm="1">
        <f t="array" aca="1" ref="C64" ca="1">INDEX(INDIRECT(C65),OFFSET(各学期最終行,C63,0,1,1))</f>
        <v>3-14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3:31" s="1" customFormat="1">
      <c r="C65" s="75" t="str">
        <f ca="1">"学期" &amp; C63</f>
        <v>学期3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3:31" s="1" customFormat="1">
      <c r="C66" s="75" t="str">
        <f>"学期"</f>
        <v>学期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</sheetData>
  <sheetProtection sheet="1" objects="1" scenarios="1" selectLockedCells="1"/>
  <mergeCells count="46">
    <mergeCell ref="C26:K26"/>
    <mergeCell ref="C27:K27"/>
    <mergeCell ref="F28:K28"/>
    <mergeCell ref="B29:E31"/>
    <mergeCell ref="F29:F31"/>
    <mergeCell ref="G29:H31"/>
    <mergeCell ref="I29:K31"/>
    <mergeCell ref="C23:E23"/>
    <mergeCell ref="H23:I23"/>
    <mergeCell ref="C24:C25"/>
    <mergeCell ref="F24:F25"/>
    <mergeCell ref="G24:G25"/>
    <mergeCell ref="H24:I24"/>
    <mergeCell ref="H25:K25"/>
    <mergeCell ref="H19:H20"/>
    <mergeCell ref="D20:E20"/>
    <mergeCell ref="C21:E21"/>
    <mergeCell ref="H21:K21"/>
    <mergeCell ref="C22:E22"/>
    <mergeCell ref="H22:K22"/>
    <mergeCell ref="J14:K15"/>
    <mergeCell ref="D15:E15"/>
    <mergeCell ref="B16:B27"/>
    <mergeCell ref="C16:E16"/>
    <mergeCell ref="H16:I16"/>
    <mergeCell ref="C17:C20"/>
    <mergeCell ref="D17:E17"/>
    <mergeCell ref="H17:H18"/>
    <mergeCell ref="D18:E18"/>
    <mergeCell ref="D19:E19"/>
    <mergeCell ref="L11:U11"/>
    <mergeCell ref="B13:C13"/>
    <mergeCell ref="D13:E13"/>
    <mergeCell ref="F13:G13"/>
    <mergeCell ref="H13:K13"/>
    <mergeCell ref="B14:B15"/>
    <mergeCell ref="D14:E14"/>
    <mergeCell ref="F14:G15"/>
    <mergeCell ref="H14:H15"/>
    <mergeCell ref="I14:I15"/>
    <mergeCell ref="I3:K3"/>
    <mergeCell ref="I4:K4"/>
    <mergeCell ref="B6:K6"/>
    <mergeCell ref="F8:J8"/>
    <mergeCell ref="H9:J9"/>
    <mergeCell ref="B11:K11"/>
  </mergeCells>
  <phoneticPr fontId="34"/>
  <conditionalFormatting sqref="E24">
    <cfRule type="containsBlanks" dxfId="15" priority="4" stopIfTrue="1">
      <formula>LEN(TRIM(E24))=0</formula>
    </cfRule>
  </conditionalFormatting>
  <conditionalFormatting sqref="I3:K3">
    <cfRule type="expression" dxfId="14" priority="3">
      <formula>RIGHT($I$3,3)="番　号"</formula>
    </cfRule>
  </conditionalFormatting>
  <conditionalFormatting sqref="I4:K4">
    <cfRule type="expression" dxfId="13" priority="2">
      <formula>$I$4&lt;=DATE(2023,4,1)</formula>
    </cfRule>
  </conditionalFormatting>
  <conditionalFormatting sqref="E25">
    <cfRule type="containsBlanks" dxfId="12" priority="1" stopIfTrue="1">
      <formula>LEN(TRIM(E25))=0</formula>
    </cfRule>
  </conditionalFormatting>
  <conditionalFormatting sqref="G17">
    <cfRule type="cellIs" dxfId="11" priority="5" stopIfTrue="1" operator="lessThan">
      <formula>28</formula>
    </cfRule>
  </conditionalFormatting>
  <conditionalFormatting sqref="G18">
    <cfRule type="cellIs" dxfId="10" priority="6" stopIfTrue="1" operator="lessThan">
      <formula>14</formula>
    </cfRule>
  </conditionalFormatting>
  <conditionalFormatting sqref="G19">
    <cfRule type="cellIs" dxfId="9" priority="7" stopIfTrue="1" operator="lessThan">
      <formula>42</formula>
    </cfRule>
  </conditionalFormatting>
  <conditionalFormatting sqref="G20">
    <cfRule type="cellIs" dxfId="8" priority="8" stopIfTrue="1" operator="lessThan">
      <formula>28</formula>
    </cfRule>
  </conditionalFormatting>
  <conditionalFormatting sqref="G21">
    <cfRule type="cellIs" dxfId="7" priority="9" stopIfTrue="1" operator="lessThan">
      <formula>28</formula>
    </cfRule>
  </conditionalFormatting>
  <conditionalFormatting sqref="G22">
    <cfRule type="cellIs" dxfId="6" priority="10" stopIfTrue="1" operator="lessThan">
      <formula>140</formula>
    </cfRule>
  </conditionalFormatting>
  <conditionalFormatting sqref="G24">
    <cfRule type="cellIs" dxfId="5" priority="11" stopIfTrue="1" operator="lessThan">
      <formula>2</formula>
    </cfRule>
  </conditionalFormatting>
  <conditionalFormatting sqref="K17">
    <cfRule type="cellIs" dxfId="4" priority="12" stopIfTrue="1" operator="lessThan">
      <formula>2</formula>
    </cfRule>
  </conditionalFormatting>
  <conditionalFormatting sqref="K18">
    <cfRule type="cellIs" dxfId="3" priority="13" stopIfTrue="1" operator="lessThan">
      <formula>2</formula>
    </cfRule>
  </conditionalFormatting>
  <conditionalFormatting sqref="K19">
    <cfRule type="cellIs" dxfId="2" priority="14" stopIfTrue="1" operator="lessThan">
      <formula>1</formula>
    </cfRule>
  </conditionalFormatting>
  <conditionalFormatting sqref="K20">
    <cfRule type="cellIs" dxfId="1" priority="15" stopIfTrue="1" operator="lessThan">
      <formula>1</formula>
    </cfRule>
  </conditionalFormatting>
  <conditionalFormatting sqref="K24">
    <cfRule type="cellIs" dxfId="0" priority="16" stopIfTrue="1" operator="lessThan">
      <formula>112</formula>
    </cfRule>
  </conditionalFormatting>
  <dataValidations count="1">
    <dataValidation imeMode="on" allowBlank="1" showInputMessage="1" showErrorMessage="1" sqref="I3:K3 E24:E25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AJ70"/>
  <sheetViews>
    <sheetView topLeftCell="A28" workbookViewId="0">
      <selection activeCell="E42" sqref="E42:T43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45285</v>
      </c>
      <c r="F5" s="193"/>
      <c r="G5" s="193"/>
      <c r="H5" s="194"/>
      <c r="I5" s="195">
        <f ca="1">E5+1</f>
        <v>45286</v>
      </c>
      <c r="J5" s="196"/>
      <c r="K5" s="196"/>
      <c r="L5" s="197"/>
      <c r="M5" s="195">
        <f ca="1">I5+1</f>
        <v>45287</v>
      </c>
      <c r="N5" s="196"/>
      <c r="O5" s="196"/>
      <c r="P5" s="197"/>
      <c r="Q5" s="195">
        <f ca="1">M5+1</f>
        <v>45288</v>
      </c>
      <c r="R5" s="196"/>
      <c r="S5" s="196"/>
      <c r="T5" s="197"/>
      <c r="U5" s="195">
        <f ca="1">Q5+1</f>
        <v>45289</v>
      </c>
      <c r="V5" s="196"/>
      <c r="W5" s="196"/>
      <c r="X5" s="197"/>
      <c r="Y5" s="195">
        <f ca="1">U5+1</f>
        <v>45290</v>
      </c>
      <c r="Z5" s="196"/>
      <c r="AA5" s="196"/>
      <c r="AB5" s="197"/>
      <c r="AC5" s="195">
        <f ca="1">Y5+1</f>
        <v>45291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45292</v>
      </c>
      <c r="F5" s="193"/>
      <c r="G5" s="193"/>
      <c r="H5" s="194"/>
      <c r="I5" s="195">
        <f ca="1">E5+1</f>
        <v>45293</v>
      </c>
      <c r="J5" s="196"/>
      <c r="K5" s="196"/>
      <c r="L5" s="197"/>
      <c r="M5" s="195">
        <f ca="1">I5+1</f>
        <v>45294</v>
      </c>
      <c r="N5" s="196"/>
      <c r="O5" s="196"/>
      <c r="P5" s="197"/>
      <c r="Q5" s="195">
        <f ca="1">M5+1</f>
        <v>45295</v>
      </c>
      <c r="R5" s="196"/>
      <c r="S5" s="196"/>
      <c r="T5" s="197"/>
      <c r="U5" s="195">
        <f ca="1">Q5+1</f>
        <v>45296</v>
      </c>
      <c r="V5" s="196"/>
      <c r="W5" s="196"/>
      <c r="X5" s="197"/>
      <c r="Y5" s="195">
        <f ca="1">U5+1</f>
        <v>45297</v>
      </c>
      <c r="Z5" s="196"/>
      <c r="AA5" s="196"/>
      <c r="AB5" s="197"/>
      <c r="AC5" s="195">
        <f ca="1">Y5+1</f>
        <v>45298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45299</v>
      </c>
      <c r="F5" s="193"/>
      <c r="G5" s="193"/>
      <c r="H5" s="194"/>
      <c r="I5" s="195">
        <f ca="1">E5+1</f>
        <v>45300</v>
      </c>
      <c r="J5" s="196"/>
      <c r="K5" s="196"/>
      <c r="L5" s="197"/>
      <c r="M5" s="195">
        <f ca="1">I5+1</f>
        <v>45301</v>
      </c>
      <c r="N5" s="196"/>
      <c r="O5" s="196"/>
      <c r="P5" s="197"/>
      <c r="Q5" s="195">
        <f ca="1">M5+1</f>
        <v>45302</v>
      </c>
      <c r="R5" s="196"/>
      <c r="S5" s="196"/>
      <c r="T5" s="197"/>
      <c r="U5" s="195">
        <f ca="1">Q5+1</f>
        <v>45303</v>
      </c>
      <c r="V5" s="196"/>
      <c r="W5" s="196"/>
      <c r="X5" s="197"/>
      <c r="Y5" s="195">
        <f ca="1">U5+1</f>
        <v>45304</v>
      </c>
      <c r="Z5" s="196"/>
      <c r="AA5" s="196"/>
      <c r="AB5" s="197"/>
      <c r="AC5" s="195">
        <f ca="1">Y5+1</f>
        <v>45305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45306</v>
      </c>
      <c r="F5" s="193"/>
      <c r="G5" s="193"/>
      <c r="H5" s="194"/>
      <c r="I5" s="195">
        <f ca="1">E5+1</f>
        <v>45307</v>
      </c>
      <c r="J5" s="196"/>
      <c r="K5" s="196"/>
      <c r="L5" s="197"/>
      <c r="M5" s="195">
        <f ca="1">I5+1</f>
        <v>45308</v>
      </c>
      <c r="N5" s="196"/>
      <c r="O5" s="196"/>
      <c r="P5" s="197"/>
      <c r="Q5" s="195">
        <f ca="1">M5+1</f>
        <v>45309</v>
      </c>
      <c r="R5" s="196"/>
      <c r="S5" s="196"/>
      <c r="T5" s="197"/>
      <c r="U5" s="195">
        <f ca="1">Q5+1</f>
        <v>45310</v>
      </c>
      <c r="V5" s="196"/>
      <c r="W5" s="196"/>
      <c r="X5" s="197"/>
      <c r="Y5" s="195">
        <f ca="1">U5+1</f>
        <v>45311</v>
      </c>
      <c r="Z5" s="196"/>
      <c r="AA5" s="196"/>
      <c r="AB5" s="197"/>
      <c r="AC5" s="195">
        <f ca="1">Y5+1</f>
        <v>45312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3-5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45313</v>
      </c>
      <c r="F5" s="193"/>
      <c r="G5" s="193"/>
      <c r="H5" s="194"/>
      <c r="I5" s="195">
        <f ca="1">E5+1</f>
        <v>45314</v>
      </c>
      <c r="J5" s="196"/>
      <c r="K5" s="196"/>
      <c r="L5" s="197"/>
      <c r="M5" s="195">
        <f ca="1">I5+1</f>
        <v>45315</v>
      </c>
      <c r="N5" s="196"/>
      <c r="O5" s="196"/>
      <c r="P5" s="197"/>
      <c r="Q5" s="195">
        <f ca="1">M5+1</f>
        <v>45316</v>
      </c>
      <c r="R5" s="196"/>
      <c r="S5" s="196"/>
      <c r="T5" s="197"/>
      <c r="U5" s="195">
        <f ca="1">Q5+1</f>
        <v>45317</v>
      </c>
      <c r="V5" s="196"/>
      <c r="W5" s="196"/>
      <c r="X5" s="197"/>
      <c r="Y5" s="195">
        <f ca="1">U5+1</f>
        <v>45318</v>
      </c>
      <c r="Z5" s="196"/>
      <c r="AA5" s="196"/>
      <c r="AB5" s="197"/>
      <c r="AC5" s="195">
        <f ca="1">Y5+1</f>
        <v>45319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305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J70"/>
  <sheetViews>
    <sheetView topLeftCell="A25" workbookViewId="0">
      <selection activeCell="E42" sqref="E42:P42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45019</v>
      </c>
      <c r="F5" s="193"/>
      <c r="G5" s="193"/>
      <c r="H5" s="194"/>
      <c r="I5" s="195">
        <f ca="1">E5+1</f>
        <v>45020</v>
      </c>
      <c r="J5" s="196"/>
      <c r="K5" s="196"/>
      <c r="L5" s="197"/>
      <c r="M5" s="195">
        <f ca="1">I5+1</f>
        <v>45021</v>
      </c>
      <c r="N5" s="196"/>
      <c r="O5" s="196"/>
      <c r="P5" s="197"/>
      <c r="Q5" s="195">
        <f ca="1">M5+1</f>
        <v>45022</v>
      </c>
      <c r="R5" s="196"/>
      <c r="S5" s="196"/>
      <c r="T5" s="197"/>
      <c r="U5" s="195">
        <f ca="1">Q5+1</f>
        <v>45023</v>
      </c>
      <c r="V5" s="196"/>
      <c r="W5" s="196"/>
      <c r="X5" s="197"/>
      <c r="Y5" s="195">
        <f ca="1">U5+1</f>
        <v>45024</v>
      </c>
      <c r="Z5" s="196"/>
      <c r="AA5" s="196"/>
      <c r="AB5" s="197"/>
      <c r="AC5" s="195">
        <f ca="1">Y5+1</f>
        <v>45025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20" t="s">
        <v>77</v>
      </c>
      <c r="Q50" s="20" t="s">
        <v>65</v>
      </c>
      <c r="R50" s="53" t="s">
        <v>66</v>
      </c>
      <c r="S50" s="58" t="s">
        <v>59</v>
      </c>
      <c r="T50" s="20" t="s">
        <v>77</v>
      </c>
      <c r="U50" s="20" t="s">
        <v>65</v>
      </c>
      <c r="V50" s="20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21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20" t="s">
        <v>77</v>
      </c>
      <c r="Z52" s="272" t="s">
        <v>77</v>
      </c>
      <c r="AA52" s="272"/>
      <c r="AB52" s="20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5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20" t="s">
        <v>77</v>
      </c>
      <c r="AE57" s="20" t="s">
        <v>65</v>
      </c>
      <c r="AF57" s="20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9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9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9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9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N56:O56"/>
    <mergeCell ref="X56:X57"/>
    <mergeCell ref="N60:O60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C60:C61"/>
    <mergeCell ref="D60:E60"/>
    <mergeCell ref="F60:G60"/>
    <mergeCell ref="I60:J60"/>
    <mergeCell ref="D61:E61"/>
    <mergeCell ref="F61:G61"/>
    <mergeCell ref="I61:J61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E48:H48"/>
    <mergeCell ref="I48:L48"/>
    <mergeCell ref="M48:P48"/>
    <mergeCell ref="Q48:T48"/>
    <mergeCell ref="U48:X48"/>
    <mergeCell ref="Y48:AB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C45:AF45"/>
    <mergeCell ref="S44:T44"/>
    <mergeCell ref="U44:V44"/>
    <mergeCell ref="W44:X44"/>
    <mergeCell ref="Y44:Z44"/>
    <mergeCell ref="AA44:AB44"/>
    <mergeCell ref="AC44:AD44"/>
    <mergeCell ref="Y46:AB46"/>
    <mergeCell ref="AC46:AF46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AE44:AF44"/>
    <mergeCell ref="C45:D45"/>
    <mergeCell ref="E45:H45"/>
    <mergeCell ref="I45:L45"/>
    <mergeCell ref="M45:P45"/>
    <mergeCell ref="Q45:T45"/>
    <mergeCell ref="U45:X45"/>
    <mergeCell ref="Y45:AB45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C40:AF40"/>
    <mergeCell ref="S39:T39"/>
    <mergeCell ref="U39:V39"/>
    <mergeCell ref="W39:X39"/>
    <mergeCell ref="Y39:Z39"/>
    <mergeCell ref="AA39:AB39"/>
    <mergeCell ref="AC39:AD39"/>
    <mergeCell ref="Y41:AB41"/>
    <mergeCell ref="AC41:AF41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AE39:AF39"/>
    <mergeCell ref="C40:D40"/>
    <mergeCell ref="E40:H40"/>
    <mergeCell ref="I40:L40"/>
    <mergeCell ref="M40:P40"/>
    <mergeCell ref="Q40:T40"/>
    <mergeCell ref="U40:X40"/>
    <mergeCell ref="Y40:AB40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C35:AF35"/>
    <mergeCell ref="S34:T34"/>
    <mergeCell ref="U34:V34"/>
    <mergeCell ref="W34:X34"/>
    <mergeCell ref="Y34:Z34"/>
    <mergeCell ref="AA34:AB34"/>
    <mergeCell ref="AC34:AD34"/>
    <mergeCell ref="Y36:AB36"/>
    <mergeCell ref="AC36:AF36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AE34:AF34"/>
    <mergeCell ref="C35:D35"/>
    <mergeCell ref="E35:H35"/>
    <mergeCell ref="I35:L35"/>
    <mergeCell ref="M35:P35"/>
    <mergeCell ref="Q35:T35"/>
    <mergeCell ref="U35:X35"/>
    <mergeCell ref="Y35:AB35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C30:AF30"/>
    <mergeCell ref="S29:T29"/>
    <mergeCell ref="U29:V29"/>
    <mergeCell ref="W29:X29"/>
    <mergeCell ref="Y29:Z29"/>
    <mergeCell ref="AA29:AB29"/>
    <mergeCell ref="AC29:AD29"/>
    <mergeCell ref="Y31:AB31"/>
    <mergeCell ref="AC31:AF31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AE29:AF29"/>
    <mergeCell ref="C30:D30"/>
    <mergeCell ref="E30:H30"/>
    <mergeCell ref="I30:L30"/>
    <mergeCell ref="M30:P30"/>
    <mergeCell ref="Q30:T30"/>
    <mergeCell ref="U30:X30"/>
    <mergeCell ref="Y30:AB30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C25:AF25"/>
    <mergeCell ref="S24:T24"/>
    <mergeCell ref="U24:V24"/>
    <mergeCell ref="W24:X24"/>
    <mergeCell ref="Y24:Z24"/>
    <mergeCell ref="AA24:AB24"/>
    <mergeCell ref="AC24:AD24"/>
    <mergeCell ref="Y26:AB26"/>
    <mergeCell ref="AC26:AF26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AE24:AF24"/>
    <mergeCell ref="C25:D25"/>
    <mergeCell ref="E25:H25"/>
    <mergeCell ref="I25:L25"/>
    <mergeCell ref="M25:P25"/>
    <mergeCell ref="Q25:T25"/>
    <mergeCell ref="U25:X25"/>
    <mergeCell ref="Y25:AB25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C20:AF20"/>
    <mergeCell ref="S19:T19"/>
    <mergeCell ref="U19:V19"/>
    <mergeCell ref="W19:X19"/>
    <mergeCell ref="Y19:Z19"/>
    <mergeCell ref="AA19:AB19"/>
    <mergeCell ref="AC19:AD19"/>
    <mergeCell ref="Y21:AB21"/>
    <mergeCell ref="AC21:AF21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AE19:AF19"/>
    <mergeCell ref="C20:D20"/>
    <mergeCell ref="E20:H20"/>
    <mergeCell ref="I20:L20"/>
    <mergeCell ref="M20:P20"/>
    <mergeCell ref="Q20:T20"/>
    <mergeCell ref="U20:X20"/>
    <mergeCell ref="Y20:AB20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C15:AF15"/>
    <mergeCell ref="S14:T14"/>
    <mergeCell ref="U14:V14"/>
    <mergeCell ref="W14:X14"/>
    <mergeCell ref="Y14:Z14"/>
    <mergeCell ref="AA14:AB14"/>
    <mergeCell ref="AC14:AD14"/>
    <mergeCell ref="Y16:AB16"/>
    <mergeCell ref="AC16:AF16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AE14:AF14"/>
    <mergeCell ref="C15:D15"/>
    <mergeCell ref="E15:H15"/>
    <mergeCell ref="I15:L15"/>
    <mergeCell ref="M15:P15"/>
    <mergeCell ref="Q15:T15"/>
    <mergeCell ref="U15:X15"/>
    <mergeCell ref="Y15:AB15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B7:D7"/>
    <mergeCell ref="E7:H7"/>
    <mergeCell ref="I7:L7"/>
    <mergeCell ref="M7:P7"/>
    <mergeCell ref="Q7:T7"/>
    <mergeCell ref="U7:X7"/>
    <mergeCell ref="Y7:AB7"/>
    <mergeCell ref="AC7:AF7"/>
    <mergeCell ref="Y8:AB8"/>
    <mergeCell ref="AC8:AF8"/>
    <mergeCell ref="Q8:T8"/>
    <mergeCell ref="U8:X8"/>
    <mergeCell ref="B2:AF2"/>
    <mergeCell ref="B6:D6"/>
    <mergeCell ref="E6:H6"/>
    <mergeCell ref="I6:L6"/>
    <mergeCell ref="M6:P6"/>
    <mergeCell ref="Q6:T6"/>
    <mergeCell ref="U6:X6"/>
    <mergeCell ref="Y6:AB6"/>
    <mergeCell ref="AC6:AF6"/>
    <mergeCell ref="B4:D4"/>
    <mergeCell ref="E4:P4"/>
    <mergeCell ref="Q4:T4"/>
    <mergeCell ref="U4:AF4"/>
    <mergeCell ref="B5:D5"/>
    <mergeCell ref="E5:H5"/>
    <mergeCell ref="I5:L5"/>
    <mergeCell ref="M5:P5"/>
    <mergeCell ref="Q5:T5"/>
    <mergeCell ref="U5:X5"/>
    <mergeCell ref="Y5:AB5"/>
    <mergeCell ref="AC5:AF5"/>
  </mergeCells>
  <phoneticPr fontId="34"/>
  <conditionalFormatting sqref="I58:J59">
    <cfRule type="cellIs" dxfId="72" priority="2" stopIfTrue="1" operator="notEqual">
      <formula>$F58</formula>
    </cfRule>
  </conditionalFormatting>
  <dataValidations count="4">
    <dataValidation imeMode="on" allowBlank="1" showInputMessage="1" showErrorMessage="1" sqref="E7:AF7 E10:AF11 E13:AF13 E15:AF16 E18:AF18 E20:AF21 E23:AF23 E25:AF26 E28:AF28 E30:AF31 E33:AF33 E35:AF36 E38:AF38 E40:AF41 E43:AF43 E45:AF46 E48:AF48"/>
    <dataValidation type="list" allowBlank="1" showInputMessage="1" showErrorMessage="1" sqref="E12:AF12 E42:AF42 E17:AF17 E22:AF22 E27:AF27 E32:AF32 E37:AF37 E47:AF47">
      <formula1>拠点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3-6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45320</v>
      </c>
      <c r="F5" s="193"/>
      <c r="G5" s="193"/>
      <c r="H5" s="194"/>
      <c r="I5" s="195">
        <f ca="1">E5+1</f>
        <v>45321</v>
      </c>
      <c r="J5" s="196"/>
      <c r="K5" s="196"/>
      <c r="L5" s="197"/>
      <c r="M5" s="195">
        <f ca="1">I5+1</f>
        <v>45322</v>
      </c>
      <c r="N5" s="196"/>
      <c r="O5" s="196"/>
      <c r="P5" s="197"/>
      <c r="Q5" s="195">
        <f ca="1">M5+1</f>
        <v>45323</v>
      </c>
      <c r="R5" s="196"/>
      <c r="S5" s="196"/>
      <c r="T5" s="197"/>
      <c r="U5" s="195">
        <f ca="1">Q5+1</f>
        <v>45324</v>
      </c>
      <c r="V5" s="196"/>
      <c r="W5" s="196"/>
      <c r="X5" s="197"/>
      <c r="Y5" s="195">
        <f ca="1">U5+1</f>
        <v>45325</v>
      </c>
      <c r="Z5" s="196"/>
      <c r="AA5" s="196"/>
      <c r="AB5" s="197"/>
      <c r="AC5" s="195">
        <f ca="1">Y5+1</f>
        <v>45326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306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3-7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45327</v>
      </c>
      <c r="F5" s="193"/>
      <c r="G5" s="193"/>
      <c r="H5" s="194"/>
      <c r="I5" s="195">
        <f ca="1">E5+1</f>
        <v>45328</v>
      </c>
      <c r="J5" s="196"/>
      <c r="K5" s="196"/>
      <c r="L5" s="197"/>
      <c r="M5" s="195">
        <f ca="1">I5+1</f>
        <v>45329</v>
      </c>
      <c r="N5" s="196"/>
      <c r="O5" s="196"/>
      <c r="P5" s="197"/>
      <c r="Q5" s="195">
        <f ca="1">M5+1</f>
        <v>45330</v>
      </c>
      <c r="R5" s="196"/>
      <c r="S5" s="196"/>
      <c r="T5" s="197"/>
      <c r="U5" s="195">
        <f ca="1">Q5+1</f>
        <v>45331</v>
      </c>
      <c r="V5" s="196"/>
      <c r="W5" s="196"/>
      <c r="X5" s="197"/>
      <c r="Y5" s="195">
        <f ca="1">U5+1</f>
        <v>45332</v>
      </c>
      <c r="Z5" s="196"/>
      <c r="AA5" s="196"/>
      <c r="AB5" s="197"/>
      <c r="AC5" s="195">
        <f ca="1">Y5+1</f>
        <v>45333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307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3-8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45334</v>
      </c>
      <c r="F5" s="193"/>
      <c r="G5" s="193"/>
      <c r="H5" s="194"/>
      <c r="I5" s="195">
        <f ca="1">E5+1</f>
        <v>45335</v>
      </c>
      <c r="J5" s="196"/>
      <c r="K5" s="196"/>
      <c r="L5" s="197"/>
      <c r="M5" s="195">
        <f ca="1">I5+1</f>
        <v>45336</v>
      </c>
      <c r="N5" s="196"/>
      <c r="O5" s="196"/>
      <c r="P5" s="197"/>
      <c r="Q5" s="195">
        <f ca="1">M5+1</f>
        <v>45337</v>
      </c>
      <c r="R5" s="196"/>
      <c r="S5" s="196"/>
      <c r="T5" s="197"/>
      <c r="U5" s="195">
        <f ca="1">Q5+1</f>
        <v>45338</v>
      </c>
      <c r="V5" s="196"/>
      <c r="W5" s="196"/>
      <c r="X5" s="197"/>
      <c r="Y5" s="195">
        <f ca="1">U5+1</f>
        <v>45339</v>
      </c>
      <c r="Z5" s="196"/>
      <c r="AA5" s="196"/>
      <c r="AB5" s="197"/>
      <c r="AC5" s="195">
        <f ca="1">Y5+1</f>
        <v>45340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308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3-9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45341</v>
      </c>
      <c r="F5" s="193"/>
      <c r="G5" s="193"/>
      <c r="H5" s="194"/>
      <c r="I5" s="195">
        <f ca="1">E5+1</f>
        <v>45342</v>
      </c>
      <c r="J5" s="196"/>
      <c r="K5" s="196"/>
      <c r="L5" s="197"/>
      <c r="M5" s="195">
        <f ca="1">I5+1</f>
        <v>45343</v>
      </c>
      <c r="N5" s="196"/>
      <c r="O5" s="196"/>
      <c r="P5" s="197"/>
      <c r="Q5" s="195">
        <f ca="1">M5+1</f>
        <v>45344</v>
      </c>
      <c r="R5" s="196"/>
      <c r="S5" s="196"/>
      <c r="T5" s="197"/>
      <c r="U5" s="195">
        <f ca="1">Q5+1</f>
        <v>45345</v>
      </c>
      <c r="V5" s="196"/>
      <c r="W5" s="196"/>
      <c r="X5" s="197"/>
      <c r="Y5" s="195">
        <f ca="1">U5+1</f>
        <v>45346</v>
      </c>
      <c r="Z5" s="196"/>
      <c r="AA5" s="196"/>
      <c r="AB5" s="197"/>
      <c r="AC5" s="195">
        <f ca="1">Y5+1</f>
        <v>45347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309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3-10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45348</v>
      </c>
      <c r="F5" s="193"/>
      <c r="G5" s="193"/>
      <c r="H5" s="194"/>
      <c r="I5" s="195">
        <f ca="1">E5+1</f>
        <v>45349</v>
      </c>
      <c r="J5" s="196"/>
      <c r="K5" s="196"/>
      <c r="L5" s="197"/>
      <c r="M5" s="195">
        <f ca="1">I5+1</f>
        <v>45350</v>
      </c>
      <c r="N5" s="196"/>
      <c r="O5" s="196"/>
      <c r="P5" s="197"/>
      <c r="Q5" s="195">
        <f ca="1">M5+1</f>
        <v>45351</v>
      </c>
      <c r="R5" s="196"/>
      <c r="S5" s="196"/>
      <c r="T5" s="197"/>
      <c r="U5" s="195">
        <f ca="1">Q5+1</f>
        <v>45352</v>
      </c>
      <c r="V5" s="196"/>
      <c r="W5" s="196"/>
      <c r="X5" s="197"/>
      <c r="Y5" s="195">
        <f ca="1">U5+1</f>
        <v>45353</v>
      </c>
      <c r="Z5" s="196"/>
      <c r="AA5" s="196"/>
      <c r="AB5" s="197"/>
      <c r="AC5" s="195">
        <f ca="1">Y5+1</f>
        <v>45354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310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3-11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45355</v>
      </c>
      <c r="F5" s="193"/>
      <c r="G5" s="193"/>
      <c r="H5" s="194"/>
      <c r="I5" s="195">
        <f ca="1">E5+1</f>
        <v>45356</v>
      </c>
      <c r="J5" s="196"/>
      <c r="K5" s="196"/>
      <c r="L5" s="197"/>
      <c r="M5" s="195">
        <f ca="1">I5+1</f>
        <v>45357</v>
      </c>
      <c r="N5" s="196"/>
      <c r="O5" s="196"/>
      <c r="P5" s="197"/>
      <c r="Q5" s="195">
        <f ca="1">M5+1</f>
        <v>45358</v>
      </c>
      <c r="R5" s="196"/>
      <c r="S5" s="196"/>
      <c r="T5" s="197"/>
      <c r="U5" s="195">
        <f ca="1">Q5+1</f>
        <v>45359</v>
      </c>
      <c r="V5" s="196"/>
      <c r="W5" s="196"/>
      <c r="X5" s="197"/>
      <c r="Y5" s="195">
        <f ca="1">U5+1</f>
        <v>45360</v>
      </c>
      <c r="Z5" s="196"/>
      <c r="AA5" s="196"/>
      <c r="AB5" s="197"/>
      <c r="AC5" s="195">
        <f ca="1">Y5+1</f>
        <v>45361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311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45362</v>
      </c>
      <c r="F5" s="193"/>
      <c r="G5" s="193"/>
      <c r="H5" s="194"/>
      <c r="I5" s="195">
        <f ca="1">E5+1</f>
        <v>45363</v>
      </c>
      <c r="J5" s="196"/>
      <c r="K5" s="196"/>
      <c r="L5" s="197"/>
      <c r="M5" s="195">
        <f ca="1">I5+1</f>
        <v>45364</v>
      </c>
      <c r="N5" s="196"/>
      <c r="O5" s="196"/>
      <c r="P5" s="197"/>
      <c r="Q5" s="195">
        <f ca="1">M5+1</f>
        <v>45365</v>
      </c>
      <c r="R5" s="196"/>
      <c r="S5" s="196"/>
      <c r="T5" s="197"/>
      <c r="U5" s="195">
        <f ca="1">Q5+1</f>
        <v>45366</v>
      </c>
      <c r="V5" s="196"/>
      <c r="W5" s="196"/>
      <c r="X5" s="197"/>
      <c r="Y5" s="195">
        <f ca="1">U5+1</f>
        <v>45367</v>
      </c>
      <c r="Z5" s="196"/>
      <c r="AA5" s="196"/>
      <c r="AB5" s="197"/>
      <c r="AC5" s="195">
        <f ca="1">Y5+1</f>
        <v>45368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312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45369</v>
      </c>
      <c r="F5" s="193"/>
      <c r="G5" s="193"/>
      <c r="H5" s="194"/>
      <c r="I5" s="195">
        <f ca="1">E5+1</f>
        <v>45370</v>
      </c>
      <c r="J5" s="196"/>
      <c r="K5" s="196"/>
      <c r="L5" s="197"/>
      <c r="M5" s="195">
        <f ca="1">I5+1</f>
        <v>45371</v>
      </c>
      <c r="N5" s="196"/>
      <c r="O5" s="196"/>
      <c r="P5" s="197"/>
      <c r="Q5" s="195">
        <f ca="1">M5+1</f>
        <v>45372</v>
      </c>
      <c r="R5" s="196"/>
      <c r="S5" s="196"/>
      <c r="T5" s="197"/>
      <c r="U5" s="195">
        <f ca="1">Q5+1</f>
        <v>45373</v>
      </c>
      <c r="V5" s="196"/>
      <c r="W5" s="196"/>
      <c r="X5" s="197"/>
      <c r="Y5" s="195">
        <f ca="1">U5+1</f>
        <v>45374</v>
      </c>
      <c r="Z5" s="196"/>
      <c r="AA5" s="196"/>
      <c r="AB5" s="197"/>
      <c r="AC5" s="195">
        <f ca="1">Y5+1</f>
        <v>45375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313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3-14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45376</v>
      </c>
      <c r="F5" s="193"/>
      <c r="G5" s="193"/>
      <c r="H5" s="194"/>
      <c r="I5" s="195">
        <f ca="1">E5+1</f>
        <v>45377</v>
      </c>
      <c r="J5" s="196"/>
      <c r="K5" s="196"/>
      <c r="L5" s="197"/>
      <c r="M5" s="195">
        <f ca="1">I5+1</f>
        <v>45378</v>
      </c>
      <c r="N5" s="196"/>
      <c r="O5" s="196"/>
      <c r="P5" s="197"/>
      <c r="Q5" s="195">
        <f ca="1">M5+1</f>
        <v>45379</v>
      </c>
      <c r="R5" s="196"/>
      <c r="S5" s="196"/>
      <c r="T5" s="197"/>
      <c r="U5" s="195">
        <f ca="1">Q5+1</f>
        <v>45380</v>
      </c>
      <c r="V5" s="196"/>
      <c r="W5" s="196"/>
      <c r="X5" s="197"/>
      <c r="Y5" s="195">
        <f ca="1">U5+1</f>
        <v>45381</v>
      </c>
      <c r="Z5" s="196"/>
      <c r="AA5" s="196"/>
      <c r="AB5" s="197"/>
      <c r="AC5" s="195">
        <f ca="1">Y5+1</f>
        <v>45382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314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学期3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J70"/>
  <sheetViews>
    <sheetView topLeftCell="A31" workbookViewId="0">
      <selection activeCell="E42" sqref="E42:P42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1-2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45026</v>
      </c>
      <c r="F5" s="193"/>
      <c r="G5" s="193"/>
      <c r="H5" s="194"/>
      <c r="I5" s="195">
        <f ca="1">E5+1</f>
        <v>45027</v>
      </c>
      <c r="J5" s="196"/>
      <c r="K5" s="196"/>
      <c r="L5" s="197"/>
      <c r="M5" s="195">
        <f ca="1">I5+1</f>
        <v>45028</v>
      </c>
      <c r="N5" s="196"/>
      <c r="O5" s="196"/>
      <c r="P5" s="197"/>
      <c r="Q5" s="195">
        <f ca="1">M5+1</f>
        <v>45029</v>
      </c>
      <c r="R5" s="196"/>
      <c r="S5" s="196"/>
      <c r="T5" s="197"/>
      <c r="U5" s="195">
        <f ca="1">Q5+1</f>
        <v>45030</v>
      </c>
      <c r="V5" s="196"/>
      <c r="W5" s="196"/>
      <c r="X5" s="197"/>
      <c r="Y5" s="195">
        <f ca="1">U5+1</f>
        <v>45031</v>
      </c>
      <c r="Z5" s="196"/>
      <c r="AA5" s="196"/>
      <c r="AB5" s="197"/>
      <c r="AC5" s="195">
        <f ca="1">Y5+1</f>
        <v>45032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102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7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1-3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45033</v>
      </c>
      <c r="F5" s="193"/>
      <c r="G5" s="193"/>
      <c r="H5" s="194"/>
      <c r="I5" s="195">
        <f ca="1">E5+1</f>
        <v>45034</v>
      </c>
      <c r="J5" s="196"/>
      <c r="K5" s="196"/>
      <c r="L5" s="197"/>
      <c r="M5" s="195">
        <f ca="1">I5+1</f>
        <v>45035</v>
      </c>
      <c r="N5" s="196"/>
      <c r="O5" s="196"/>
      <c r="P5" s="197"/>
      <c r="Q5" s="195">
        <f ca="1">M5+1</f>
        <v>45036</v>
      </c>
      <c r="R5" s="196"/>
      <c r="S5" s="196"/>
      <c r="T5" s="197"/>
      <c r="U5" s="195">
        <f ca="1">Q5+1</f>
        <v>45037</v>
      </c>
      <c r="V5" s="196"/>
      <c r="W5" s="196"/>
      <c r="X5" s="197"/>
      <c r="Y5" s="195">
        <f ca="1">U5+1</f>
        <v>45038</v>
      </c>
      <c r="Z5" s="196"/>
      <c r="AA5" s="196"/>
      <c r="AB5" s="197"/>
      <c r="AC5" s="195">
        <f ca="1">Y5+1</f>
        <v>45039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103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1-4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45040</v>
      </c>
      <c r="F5" s="193"/>
      <c r="G5" s="193"/>
      <c r="H5" s="194"/>
      <c r="I5" s="195">
        <f ca="1">E5+1</f>
        <v>45041</v>
      </c>
      <c r="J5" s="196"/>
      <c r="K5" s="196"/>
      <c r="L5" s="197"/>
      <c r="M5" s="195">
        <f ca="1">I5+1</f>
        <v>45042</v>
      </c>
      <c r="N5" s="196"/>
      <c r="O5" s="196"/>
      <c r="P5" s="197"/>
      <c r="Q5" s="195">
        <f ca="1">M5+1</f>
        <v>45043</v>
      </c>
      <c r="R5" s="196"/>
      <c r="S5" s="196"/>
      <c r="T5" s="197"/>
      <c r="U5" s="195">
        <f ca="1">Q5+1</f>
        <v>45044</v>
      </c>
      <c r="V5" s="196"/>
      <c r="W5" s="196"/>
      <c r="X5" s="197"/>
      <c r="Y5" s="195">
        <f ca="1">U5+1</f>
        <v>45045</v>
      </c>
      <c r="Z5" s="196"/>
      <c r="AA5" s="196"/>
      <c r="AB5" s="197"/>
      <c r="AC5" s="195">
        <f ca="1">Y5+1</f>
        <v>45046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104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AJ70"/>
  <sheetViews>
    <sheetView topLeftCell="A7" workbookViewId="0">
      <selection activeCell="E7" sqref="E7:H7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2" t="s">
        <v>149</v>
      </c>
      <c r="AE1" s="55" t="str">
        <f ca="1">RIGHT(CELL("filename",A1),LEN(CELL("filename",A1))-FIND("]",CELL("filename",A1)))</f>
        <v>1-5</v>
      </c>
      <c r="AG1" s="55"/>
    </row>
    <row r="2" spans="2:36" ht="17.25" customHeight="1">
      <c r="B2" s="176" t="str">
        <f ca="1">DBCS(TEXT(DATE(YEAR(EDATE(TODAY(),-3)),4,1),"ggge年度 初任者研修 ")&amp;"指導報告書")</f>
        <v>令和５年度　初任者研修　指導報告書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184" t="s">
        <v>16</v>
      </c>
      <c r="C4" s="185"/>
      <c r="D4" s="186"/>
      <c r="E4" s="187" t="str">
        <f>IF(DATA!D3="","",DATA!D3)</f>
        <v/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9"/>
      <c r="Q4" s="190" t="s">
        <v>17</v>
      </c>
      <c r="R4" s="191"/>
      <c r="S4" s="191"/>
      <c r="T4" s="191"/>
      <c r="U4" s="187" t="str">
        <f>IF(DATA!D4="","",DATA!D4)</f>
        <v/>
      </c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9"/>
    </row>
    <row r="5" spans="2:36" ht="15" customHeight="1">
      <c r="B5" s="190" t="s">
        <v>18</v>
      </c>
      <c r="C5" s="191"/>
      <c r="D5" s="191"/>
      <c r="E5" s="192">
        <f ca="1">VLOOKUP(YEAR(EDATE(TODAY(),-3)),起点月日[],2,0)+(MATCH(AE1,学期[],0)-1)*7</f>
        <v>45047</v>
      </c>
      <c r="F5" s="193"/>
      <c r="G5" s="193"/>
      <c r="H5" s="194"/>
      <c r="I5" s="195">
        <f ca="1">E5+1</f>
        <v>45048</v>
      </c>
      <c r="J5" s="196"/>
      <c r="K5" s="196"/>
      <c r="L5" s="197"/>
      <c r="M5" s="195">
        <f ca="1">I5+1</f>
        <v>45049</v>
      </c>
      <c r="N5" s="196"/>
      <c r="O5" s="196"/>
      <c r="P5" s="197"/>
      <c r="Q5" s="195">
        <f ca="1">M5+1</f>
        <v>45050</v>
      </c>
      <c r="R5" s="196"/>
      <c r="S5" s="196"/>
      <c r="T5" s="197"/>
      <c r="U5" s="195">
        <f ca="1">Q5+1</f>
        <v>45051</v>
      </c>
      <c r="V5" s="196"/>
      <c r="W5" s="196"/>
      <c r="X5" s="197"/>
      <c r="Y5" s="195">
        <f ca="1">U5+1</f>
        <v>45052</v>
      </c>
      <c r="Z5" s="196"/>
      <c r="AA5" s="196"/>
      <c r="AB5" s="197"/>
      <c r="AC5" s="195">
        <f ca="1">Y5+1</f>
        <v>45053</v>
      </c>
      <c r="AD5" s="196"/>
      <c r="AE5" s="196"/>
      <c r="AF5" s="198"/>
    </row>
    <row r="6" spans="2:36" ht="15" customHeight="1" thickBot="1">
      <c r="B6" s="177" t="s">
        <v>19</v>
      </c>
      <c r="C6" s="178"/>
      <c r="D6" s="178"/>
      <c r="E6" s="179" t="s">
        <v>20</v>
      </c>
      <c r="F6" s="180"/>
      <c r="G6" s="180"/>
      <c r="H6" s="181"/>
      <c r="I6" s="182" t="s">
        <v>1</v>
      </c>
      <c r="J6" s="180"/>
      <c r="K6" s="180"/>
      <c r="L6" s="181"/>
      <c r="M6" s="182" t="s">
        <v>2</v>
      </c>
      <c r="N6" s="180"/>
      <c r="O6" s="180"/>
      <c r="P6" s="181"/>
      <c r="Q6" s="182" t="s">
        <v>3</v>
      </c>
      <c r="R6" s="180"/>
      <c r="S6" s="180"/>
      <c r="T6" s="181"/>
      <c r="U6" s="182" t="s">
        <v>4</v>
      </c>
      <c r="V6" s="180"/>
      <c r="W6" s="180"/>
      <c r="X6" s="181"/>
      <c r="Y6" s="182" t="s">
        <v>5</v>
      </c>
      <c r="Z6" s="180"/>
      <c r="AA6" s="180"/>
      <c r="AB6" s="181"/>
      <c r="AC6" s="182" t="s">
        <v>83</v>
      </c>
      <c r="AD6" s="180"/>
      <c r="AE6" s="180"/>
      <c r="AF6" s="183"/>
    </row>
    <row r="7" spans="2:36" ht="30" customHeight="1">
      <c r="B7" s="199" t="s">
        <v>6</v>
      </c>
      <c r="C7" s="200"/>
      <c r="D7" s="201"/>
      <c r="E7" s="202"/>
      <c r="F7" s="203"/>
      <c r="G7" s="203"/>
      <c r="H7" s="204"/>
      <c r="I7" s="205"/>
      <c r="J7" s="203"/>
      <c r="K7" s="203"/>
      <c r="L7" s="204"/>
      <c r="M7" s="205"/>
      <c r="N7" s="203"/>
      <c r="O7" s="203"/>
      <c r="P7" s="204"/>
      <c r="Q7" s="205"/>
      <c r="R7" s="203"/>
      <c r="S7" s="203"/>
      <c r="T7" s="204"/>
      <c r="U7" s="205"/>
      <c r="V7" s="203"/>
      <c r="W7" s="203"/>
      <c r="X7" s="204"/>
      <c r="Y7" s="205"/>
      <c r="Z7" s="203"/>
      <c r="AA7" s="203"/>
      <c r="AB7" s="204"/>
      <c r="AC7" s="205"/>
      <c r="AD7" s="203"/>
      <c r="AE7" s="203"/>
      <c r="AF7" s="206"/>
      <c r="AI7" s="55"/>
      <c r="AJ7" s="55"/>
    </row>
    <row r="8" spans="2:36" ht="30" customHeight="1" thickBot="1">
      <c r="B8" s="220" t="s">
        <v>102</v>
      </c>
      <c r="C8" s="178"/>
      <c r="D8" s="221"/>
      <c r="E8" s="222"/>
      <c r="F8" s="208"/>
      <c r="G8" s="208"/>
      <c r="H8" s="209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7"/>
      <c r="Z8" s="208"/>
      <c r="AA8" s="208"/>
      <c r="AB8" s="209"/>
      <c r="AC8" s="208"/>
      <c r="AD8" s="208"/>
      <c r="AE8" s="208"/>
      <c r="AF8" s="210"/>
      <c r="AG8" s="71"/>
      <c r="AJ8" s="62"/>
    </row>
    <row r="9" spans="2:36" ht="15" customHeight="1">
      <c r="B9" s="211">
        <v>1</v>
      </c>
      <c r="C9" s="214" t="s">
        <v>21</v>
      </c>
      <c r="D9" s="215"/>
      <c r="E9" s="216"/>
      <c r="F9" s="217"/>
      <c r="G9" s="218"/>
      <c r="H9" s="219"/>
      <c r="I9" s="218"/>
      <c r="J9" s="217"/>
      <c r="K9" s="218"/>
      <c r="L9" s="219"/>
      <c r="M9" s="218"/>
      <c r="N9" s="217"/>
      <c r="O9" s="218"/>
      <c r="P9" s="219"/>
      <c r="Q9" s="218"/>
      <c r="R9" s="217"/>
      <c r="S9" s="218"/>
      <c r="T9" s="219"/>
      <c r="U9" s="218"/>
      <c r="V9" s="217"/>
      <c r="W9" s="218"/>
      <c r="X9" s="219"/>
      <c r="Y9" s="218"/>
      <c r="Z9" s="217"/>
      <c r="AA9" s="218"/>
      <c r="AB9" s="219"/>
      <c r="AC9" s="218"/>
      <c r="AD9" s="217"/>
      <c r="AE9" s="223"/>
      <c r="AF9" s="224"/>
    </row>
    <row r="10" spans="2:36" ht="15" customHeight="1">
      <c r="B10" s="212"/>
      <c r="C10" s="225" t="s">
        <v>136</v>
      </c>
      <c r="D10" s="226"/>
      <c r="E10" s="227"/>
      <c r="F10" s="228"/>
      <c r="G10" s="228"/>
      <c r="H10" s="229"/>
      <c r="I10" s="230"/>
      <c r="J10" s="228"/>
      <c r="K10" s="228"/>
      <c r="L10" s="229"/>
      <c r="M10" s="230"/>
      <c r="N10" s="228"/>
      <c r="O10" s="228"/>
      <c r="P10" s="228"/>
      <c r="Q10" s="231"/>
      <c r="R10" s="228"/>
      <c r="S10" s="228"/>
      <c r="T10" s="229"/>
      <c r="U10" s="230"/>
      <c r="V10" s="228"/>
      <c r="W10" s="228"/>
      <c r="X10" s="229"/>
      <c r="Y10" s="230"/>
      <c r="Z10" s="228"/>
      <c r="AA10" s="228"/>
      <c r="AB10" s="229"/>
      <c r="AC10" s="230"/>
      <c r="AD10" s="228"/>
      <c r="AE10" s="228"/>
      <c r="AF10" s="232"/>
    </row>
    <row r="11" spans="2:36" ht="30" customHeight="1">
      <c r="B11" s="213"/>
      <c r="C11" s="244" t="s">
        <v>137</v>
      </c>
      <c r="D11" s="245"/>
      <c r="E11" s="246"/>
      <c r="F11" s="234"/>
      <c r="G11" s="234"/>
      <c r="H11" s="235"/>
      <c r="I11" s="233"/>
      <c r="J11" s="234"/>
      <c r="K11" s="234"/>
      <c r="L11" s="235"/>
      <c r="M11" s="233"/>
      <c r="N11" s="234"/>
      <c r="O11" s="234"/>
      <c r="P11" s="235"/>
      <c r="Q11" s="233"/>
      <c r="R11" s="234"/>
      <c r="S11" s="234"/>
      <c r="T11" s="235"/>
      <c r="U11" s="233"/>
      <c r="V11" s="234"/>
      <c r="W11" s="234"/>
      <c r="X11" s="235"/>
      <c r="Y11" s="233"/>
      <c r="Z11" s="234"/>
      <c r="AA11" s="234"/>
      <c r="AB11" s="235"/>
      <c r="AC11" s="233"/>
      <c r="AD11" s="234"/>
      <c r="AE11" s="234"/>
      <c r="AF11" s="236"/>
    </row>
    <row r="12" spans="2:36" ht="14.25" customHeight="1">
      <c r="B12" s="213"/>
      <c r="C12" s="237" t="s">
        <v>22</v>
      </c>
      <c r="D12" s="238"/>
      <c r="E12" s="239"/>
      <c r="F12" s="240"/>
      <c r="G12" s="240"/>
      <c r="H12" s="241"/>
      <c r="I12" s="242"/>
      <c r="J12" s="240"/>
      <c r="K12" s="240"/>
      <c r="L12" s="241"/>
      <c r="M12" s="242"/>
      <c r="N12" s="240"/>
      <c r="O12" s="240"/>
      <c r="P12" s="241"/>
      <c r="Q12" s="242"/>
      <c r="R12" s="240"/>
      <c r="S12" s="240"/>
      <c r="T12" s="241"/>
      <c r="U12" s="242"/>
      <c r="V12" s="240"/>
      <c r="W12" s="240"/>
      <c r="X12" s="241"/>
      <c r="Y12" s="242"/>
      <c r="Z12" s="240"/>
      <c r="AA12" s="240"/>
      <c r="AB12" s="241"/>
      <c r="AC12" s="242"/>
      <c r="AD12" s="240"/>
      <c r="AE12" s="240"/>
      <c r="AF12" s="243"/>
      <c r="AH12" s="8"/>
    </row>
    <row r="13" spans="2:36" ht="13.5" customHeight="1" thickBot="1">
      <c r="B13" s="213"/>
      <c r="C13" s="6"/>
      <c r="D13" s="7" t="s">
        <v>12</v>
      </c>
      <c r="E13" s="253"/>
      <c r="F13" s="248"/>
      <c r="G13" s="248"/>
      <c r="H13" s="254"/>
      <c r="I13" s="247"/>
      <c r="J13" s="248"/>
      <c r="K13" s="248"/>
      <c r="L13" s="254"/>
      <c r="M13" s="247"/>
      <c r="N13" s="248"/>
      <c r="O13" s="248"/>
      <c r="P13" s="254"/>
      <c r="Q13" s="247"/>
      <c r="R13" s="248"/>
      <c r="S13" s="248"/>
      <c r="T13" s="254"/>
      <c r="U13" s="247"/>
      <c r="V13" s="248"/>
      <c r="W13" s="248"/>
      <c r="X13" s="254"/>
      <c r="Y13" s="247"/>
      <c r="Z13" s="248"/>
      <c r="AA13" s="248"/>
      <c r="AB13" s="254"/>
      <c r="AC13" s="247"/>
      <c r="AD13" s="248"/>
      <c r="AE13" s="248"/>
      <c r="AF13" s="249"/>
      <c r="AH13" s="8"/>
    </row>
    <row r="14" spans="2:36" ht="15" customHeight="1">
      <c r="B14" s="250">
        <v>2</v>
      </c>
      <c r="C14" s="214" t="s">
        <v>21</v>
      </c>
      <c r="D14" s="252"/>
      <c r="E14" s="216"/>
      <c r="F14" s="217"/>
      <c r="G14" s="218"/>
      <c r="H14" s="219"/>
      <c r="I14" s="218"/>
      <c r="J14" s="217"/>
      <c r="K14" s="218"/>
      <c r="L14" s="219"/>
      <c r="M14" s="218"/>
      <c r="N14" s="217"/>
      <c r="O14" s="218"/>
      <c r="P14" s="219"/>
      <c r="Q14" s="218"/>
      <c r="R14" s="217"/>
      <c r="S14" s="218"/>
      <c r="T14" s="219"/>
      <c r="U14" s="218"/>
      <c r="V14" s="217"/>
      <c r="W14" s="218"/>
      <c r="X14" s="219"/>
      <c r="Y14" s="218"/>
      <c r="Z14" s="217"/>
      <c r="AA14" s="218"/>
      <c r="AB14" s="219"/>
      <c r="AC14" s="218"/>
      <c r="AD14" s="217"/>
      <c r="AE14" s="223"/>
      <c r="AF14" s="224"/>
      <c r="AH14" s="8"/>
    </row>
    <row r="15" spans="2:36" ht="15" customHeight="1">
      <c r="B15" s="251"/>
      <c r="C15" s="225" t="s">
        <v>136</v>
      </c>
      <c r="D15" s="226"/>
      <c r="E15" s="227"/>
      <c r="F15" s="228"/>
      <c r="G15" s="228"/>
      <c r="H15" s="229"/>
      <c r="I15" s="230"/>
      <c r="J15" s="228"/>
      <c r="K15" s="228"/>
      <c r="L15" s="229"/>
      <c r="M15" s="230"/>
      <c r="N15" s="228"/>
      <c r="O15" s="228"/>
      <c r="P15" s="228"/>
      <c r="Q15" s="231"/>
      <c r="R15" s="228"/>
      <c r="S15" s="228"/>
      <c r="T15" s="229"/>
      <c r="U15" s="230"/>
      <c r="V15" s="228"/>
      <c r="W15" s="228"/>
      <c r="X15" s="229"/>
      <c r="Y15" s="230"/>
      <c r="Z15" s="228"/>
      <c r="AA15" s="228"/>
      <c r="AB15" s="229"/>
      <c r="AC15" s="230"/>
      <c r="AD15" s="228"/>
      <c r="AE15" s="228"/>
      <c r="AF15" s="232"/>
      <c r="AH15" s="8"/>
    </row>
    <row r="16" spans="2:36" ht="30" customHeight="1">
      <c r="B16" s="251"/>
      <c r="C16" s="225" t="s">
        <v>137</v>
      </c>
      <c r="D16" s="226"/>
      <c r="E16" s="246"/>
      <c r="F16" s="234"/>
      <c r="G16" s="234"/>
      <c r="H16" s="235"/>
      <c r="I16" s="233"/>
      <c r="J16" s="234"/>
      <c r="K16" s="234"/>
      <c r="L16" s="235"/>
      <c r="M16" s="233"/>
      <c r="N16" s="234"/>
      <c r="O16" s="234"/>
      <c r="P16" s="235"/>
      <c r="Q16" s="233"/>
      <c r="R16" s="234"/>
      <c r="S16" s="234"/>
      <c r="T16" s="235"/>
      <c r="U16" s="233"/>
      <c r="V16" s="234"/>
      <c r="W16" s="234"/>
      <c r="X16" s="235"/>
      <c r="Y16" s="233"/>
      <c r="Z16" s="234"/>
      <c r="AA16" s="234"/>
      <c r="AB16" s="235"/>
      <c r="AC16" s="233"/>
      <c r="AD16" s="234"/>
      <c r="AE16" s="234"/>
      <c r="AF16" s="236"/>
    </row>
    <row r="17" spans="2:32" ht="14.25" customHeight="1">
      <c r="B17" s="251"/>
      <c r="C17" s="237" t="s">
        <v>22</v>
      </c>
      <c r="D17" s="238"/>
      <c r="E17" s="239"/>
      <c r="F17" s="240"/>
      <c r="G17" s="240"/>
      <c r="H17" s="241"/>
      <c r="I17" s="242"/>
      <c r="J17" s="240"/>
      <c r="K17" s="240"/>
      <c r="L17" s="241"/>
      <c r="M17" s="242"/>
      <c r="N17" s="240"/>
      <c r="O17" s="240"/>
      <c r="P17" s="241"/>
      <c r="Q17" s="242"/>
      <c r="R17" s="240"/>
      <c r="S17" s="240"/>
      <c r="T17" s="241"/>
      <c r="U17" s="242"/>
      <c r="V17" s="240"/>
      <c r="W17" s="240"/>
      <c r="X17" s="241"/>
      <c r="Y17" s="242"/>
      <c r="Z17" s="240"/>
      <c r="AA17" s="240"/>
      <c r="AB17" s="241"/>
      <c r="AC17" s="242"/>
      <c r="AD17" s="240"/>
      <c r="AE17" s="240"/>
      <c r="AF17" s="243"/>
    </row>
    <row r="18" spans="2:32" ht="13.5" customHeight="1" thickBot="1">
      <c r="B18" s="251"/>
      <c r="C18" s="6"/>
      <c r="D18" s="7" t="s">
        <v>12</v>
      </c>
      <c r="E18" s="253"/>
      <c r="F18" s="248"/>
      <c r="G18" s="248"/>
      <c r="H18" s="254"/>
      <c r="I18" s="247"/>
      <c r="J18" s="248"/>
      <c r="K18" s="248"/>
      <c r="L18" s="254"/>
      <c r="M18" s="247"/>
      <c r="N18" s="248"/>
      <c r="O18" s="248"/>
      <c r="P18" s="254"/>
      <c r="Q18" s="247"/>
      <c r="R18" s="248"/>
      <c r="S18" s="248"/>
      <c r="T18" s="254"/>
      <c r="U18" s="247"/>
      <c r="V18" s="248"/>
      <c r="W18" s="248"/>
      <c r="X18" s="254"/>
      <c r="Y18" s="247"/>
      <c r="Z18" s="248"/>
      <c r="AA18" s="248"/>
      <c r="AB18" s="254"/>
      <c r="AC18" s="247"/>
      <c r="AD18" s="248"/>
      <c r="AE18" s="248"/>
      <c r="AF18" s="249"/>
    </row>
    <row r="19" spans="2:32" ht="15" customHeight="1">
      <c r="B19" s="250">
        <v>3</v>
      </c>
      <c r="C19" s="214" t="s">
        <v>21</v>
      </c>
      <c r="D19" s="215"/>
      <c r="E19" s="216"/>
      <c r="F19" s="217"/>
      <c r="G19" s="218"/>
      <c r="H19" s="219"/>
      <c r="I19" s="218"/>
      <c r="J19" s="217"/>
      <c r="K19" s="218"/>
      <c r="L19" s="219"/>
      <c r="M19" s="218"/>
      <c r="N19" s="217"/>
      <c r="O19" s="218"/>
      <c r="P19" s="219"/>
      <c r="Q19" s="218"/>
      <c r="R19" s="217"/>
      <c r="S19" s="218"/>
      <c r="T19" s="219"/>
      <c r="U19" s="218"/>
      <c r="V19" s="217"/>
      <c r="W19" s="218"/>
      <c r="X19" s="219"/>
      <c r="Y19" s="218"/>
      <c r="Z19" s="217"/>
      <c r="AA19" s="218"/>
      <c r="AB19" s="219"/>
      <c r="AC19" s="218"/>
      <c r="AD19" s="217"/>
      <c r="AE19" s="223"/>
      <c r="AF19" s="224"/>
    </row>
    <row r="20" spans="2:32" ht="15" customHeight="1">
      <c r="B20" s="251"/>
      <c r="C20" s="225" t="s">
        <v>136</v>
      </c>
      <c r="D20" s="226"/>
      <c r="E20" s="227"/>
      <c r="F20" s="228"/>
      <c r="G20" s="228"/>
      <c r="H20" s="229"/>
      <c r="I20" s="230"/>
      <c r="J20" s="228"/>
      <c r="K20" s="228"/>
      <c r="L20" s="229"/>
      <c r="M20" s="230"/>
      <c r="N20" s="228"/>
      <c r="O20" s="228"/>
      <c r="P20" s="228"/>
      <c r="Q20" s="231"/>
      <c r="R20" s="228"/>
      <c r="S20" s="228"/>
      <c r="T20" s="229"/>
      <c r="U20" s="230"/>
      <c r="V20" s="228"/>
      <c r="W20" s="228"/>
      <c r="X20" s="229"/>
      <c r="Y20" s="230"/>
      <c r="Z20" s="228"/>
      <c r="AA20" s="228"/>
      <c r="AB20" s="229"/>
      <c r="AC20" s="230"/>
      <c r="AD20" s="228"/>
      <c r="AE20" s="228"/>
      <c r="AF20" s="232"/>
    </row>
    <row r="21" spans="2:32" ht="30" customHeight="1">
      <c r="B21" s="251"/>
      <c r="C21" s="225" t="s">
        <v>137</v>
      </c>
      <c r="D21" s="226"/>
      <c r="E21" s="246"/>
      <c r="F21" s="234"/>
      <c r="G21" s="234"/>
      <c r="H21" s="235"/>
      <c r="I21" s="233"/>
      <c r="J21" s="234"/>
      <c r="K21" s="234"/>
      <c r="L21" s="235"/>
      <c r="M21" s="233"/>
      <c r="N21" s="234"/>
      <c r="O21" s="234"/>
      <c r="P21" s="235"/>
      <c r="Q21" s="233"/>
      <c r="R21" s="234"/>
      <c r="S21" s="234"/>
      <c r="T21" s="235"/>
      <c r="U21" s="233"/>
      <c r="V21" s="234"/>
      <c r="W21" s="234"/>
      <c r="X21" s="235"/>
      <c r="Y21" s="233"/>
      <c r="Z21" s="234"/>
      <c r="AA21" s="234"/>
      <c r="AB21" s="235"/>
      <c r="AC21" s="233"/>
      <c r="AD21" s="234"/>
      <c r="AE21" s="234"/>
      <c r="AF21" s="236"/>
    </row>
    <row r="22" spans="2:32" ht="14.25" customHeight="1">
      <c r="B22" s="251"/>
      <c r="C22" s="256" t="s">
        <v>22</v>
      </c>
      <c r="D22" s="257"/>
      <c r="E22" s="239"/>
      <c r="F22" s="240"/>
      <c r="G22" s="240"/>
      <c r="H22" s="241"/>
      <c r="I22" s="242"/>
      <c r="J22" s="240"/>
      <c r="K22" s="240"/>
      <c r="L22" s="241"/>
      <c r="M22" s="242"/>
      <c r="N22" s="240"/>
      <c r="O22" s="240"/>
      <c r="P22" s="241"/>
      <c r="Q22" s="242"/>
      <c r="R22" s="240"/>
      <c r="S22" s="240"/>
      <c r="T22" s="241"/>
      <c r="U22" s="242"/>
      <c r="V22" s="240"/>
      <c r="W22" s="240"/>
      <c r="X22" s="241"/>
      <c r="Y22" s="242"/>
      <c r="Z22" s="240"/>
      <c r="AA22" s="240"/>
      <c r="AB22" s="241"/>
      <c r="AC22" s="242"/>
      <c r="AD22" s="240"/>
      <c r="AE22" s="240"/>
      <c r="AF22" s="243"/>
    </row>
    <row r="23" spans="2:32" ht="13.5" customHeight="1" thickBot="1">
      <c r="B23" s="255"/>
      <c r="C23" s="6"/>
      <c r="D23" s="7" t="s">
        <v>12</v>
      </c>
      <c r="E23" s="253"/>
      <c r="F23" s="248"/>
      <c r="G23" s="248"/>
      <c r="H23" s="254"/>
      <c r="I23" s="247"/>
      <c r="J23" s="248"/>
      <c r="K23" s="248"/>
      <c r="L23" s="254"/>
      <c r="M23" s="247"/>
      <c r="N23" s="248"/>
      <c r="O23" s="248"/>
      <c r="P23" s="254"/>
      <c r="Q23" s="247"/>
      <c r="R23" s="248"/>
      <c r="S23" s="248"/>
      <c r="T23" s="254"/>
      <c r="U23" s="247"/>
      <c r="V23" s="248"/>
      <c r="W23" s="248"/>
      <c r="X23" s="254"/>
      <c r="Y23" s="247"/>
      <c r="Z23" s="248"/>
      <c r="AA23" s="248"/>
      <c r="AB23" s="254"/>
      <c r="AC23" s="247"/>
      <c r="AD23" s="248"/>
      <c r="AE23" s="248"/>
      <c r="AF23" s="249"/>
    </row>
    <row r="24" spans="2:32" ht="15" customHeight="1">
      <c r="B24" s="251">
        <v>4</v>
      </c>
      <c r="C24" s="214" t="s">
        <v>21</v>
      </c>
      <c r="D24" s="215"/>
      <c r="E24" s="216"/>
      <c r="F24" s="217"/>
      <c r="G24" s="218"/>
      <c r="H24" s="219"/>
      <c r="I24" s="218"/>
      <c r="J24" s="217"/>
      <c r="K24" s="218"/>
      <c r="L24" s="219"/>
      <c r="M24" s="218"/>
      <c r="N24" s="217"/>
      <c r="O24" s="218"/>
      <c r="P24" s="219"/>
      <c r="Q24" s="218"/>
      <c r="R24" s="217"/>
      <c r="S24" s="218"/>
      <c r="T24" s="219"/>
      <c r="U24" s="218"/>
      <c r="V24" s="217"/>
      <c r="W24" s="218"/>
      <c r="X24" s="219"/>
      <c r="Y24" s="218"/>
      <c r="Z24" s="217"/>
      <c r="AA24" s="218"/>
      <c r="AB24" s="219"/>
      <c r="AC24" s="218"/>
      <c r="AD24" s="217"/>
      <c r="AE24" s="223"/>
      <c r="AF24" s="224"/>
    </row>
    <row r="25" spans="2:32" ht="15" customHeight="1">
      <c r="B25" s="251"/>
      <c r="C25" s="225" t="s">
        <v>136</v>
      </c>
      <c r="D25" s="226"/>
      <c r="E25" s="227"/>
      <c r="F25" s="228"/>
      <c r="G25" s="228"/>
      <c r="H25" s="229"/>
      <c r="I25" s="230"/>
      <c r="J25" s="228"/>
      <c r="K25" s="228"/>
      <c r="L25" s="229"/>
      <c r="M25" s="230"/>
      <c r="N25" s="228"/>
      <c r="O25" s="228"/>
      <c r="P25" s="228"/>
      <c r="Q25" s="231"/>
      <c r="R25" s="228"/>
      <c r="S25" s="228"/>
      <c r="T25" s="229"/>
      <c r="U25" s="230"/>
      <c r="V25" s="228"/>
      <c r="W25" s="228"/>
      <c r="X25" s="229"/>
      <c r="Y25" s="230"/>
      <c r="Z25" s="228"/>
      <c r="AA25" s="228"/>
      <c r="AB25" s="229"/>
      <c r="AC25" s="230"/>
      <c r="AD25" s="228"/>
      <c r="AE25" s="228"/>
      <c r="AF25" s="232"/>
    </row>
    <row r="26" spans="2:32" ht="30" customHeight="1">
      <c r="B26" s="251"/>
      <c r="C26" s="225" t="s">
        <v>137</v>
      </c>
      <c r="D26" s="226"/>
      <c r="E26" s="246"/>
      <c r="F26" s="234"/>
      <c r="G26" s="234"/>
      <c r="H26" s="235"/>
      <c r="I26" s="233"/>
      <c r="J26" s="234"/>
      <c r="K26" s="234"/>
      <c r="L26" s="235"/>
      <c r="M26" s="233"/>
      <c r="N26" s="234"/>
      <c r="O26" s="234"/>
      <c r="P26" s="235"/>
      <c r="Q26" s="233"/>
      <c r="R26" s="234"/>
      <c r="S26" s="234"/>
      <c r="T26" s="235"/>
      <c r="U26" s="233"/>
      <c r="V26" s="234"/>
      <c r="W26" s="234"/>
      <c r="X26" s="235"/>
      <c r="Y26" s="233"/>
      <c r="Z26" s="234"/>
      <c r="AA26" s="234"/>
      <c r="AB26" s="235"/>
      <c r="AC26" s="233"/>
      <c r="AD26" s="234"/>
      <c r="AE26" s="234"/>
      <c r="AF26" s="236"/>
    </row>
    <row r="27" spans="2:32" ht="14.25" customHeight="1">
      <c r="B27" s="251"/>
      <c r="C27" s="237" t="s">
        <v>22</v>
      </c>
      <c r="D27" s="238"/>
      <c r="E27" s="239"/>
      <c r="F27" s="240"/>
      <c r="G27" s="240"/>
      <c r="H27" s="241"/>
      <c r="I27" s="242"/>
      <c r="J27" s="240"/>
      <c r="K27" s="240"/>
      <c r="L27" s="241"/>
      <c r="M27" s="242"/>
      <c r="N27" s="240"/>
      <c r="O27" s="240"/>
      <c r="P27" s="241"/>
      <c r="Q27" s="242"/>
      <c r="R27" s="240"/>
      <c r="S27" s="240"/>
      <c r="T27" s="241"/>
      <c r="U27" s="242"/>
      <c r="V27" s="240"/>
      <c r="W27" s="240"/>
      <c r="X27" s="241"/>
      <c r="Y27" s="242"/>
      <c r="Z27" s="240"/>
      <c r="AA27" s="240"/>
      <c r="AB27" s="241"/>
      <c r="AC27" s="242"/>
      <c r="AD27" s="240"/>
      <c r="AE27" s="240"/>
      <c r="AF27" s="243"/>
    </row>
    <row r="28" spans="2:32" ht="13.5" customHeight="1" thickBot="1">
      <c r="B28" s="251"/>
      <c r="C28" s="6"/>
      <c r="D28" s="7" t="s">
        <v>12</v>
      </c>
      <c r="E28" s="253"/>
      <c r="F28" s="248"/>
      <c r="G28" s="248"/>
      <c r="H28" s="254"/>
      <c r="I28" s="247"/>
      <c r="J28" s="248"/>
      <c r="K28" s="248"/>
      <c r="L28" s="254"/>
      <c r="M28" s="247"/>
      <c r="N28" s="248"/>
      <c r="O28" s="248"/>
      <c r="P28" s="254"/>
      <c r="Q28" s="247"/>
      <c r="R28" s="248"/>
      <c r="S28" s="248"/>
      <c r="T28" s="254"/>
      <c r="U28" s="247"/>
      <c r="V28" s="248"/>
      <c r="W28" s="248"/>
      <c r="X28" s="254"/>
      <c r="Y28" s="247"/>
      <c r="Z28" s="248"/>
      <c r="AA28" s="248"/>
      <c r="AB28" s="254"/>
      <c r="AC28" s="247"/>
      <c r="AD28" s="248"/>
      <c r="AE28" s="248"/>
      <c r="AF28" s="249"/>
    </row>
    <row r="29" spans="2:32" ht="15" customHeight="1">
      <c r="B29" s="250">
        <v>5</v>
      </c>
      <c r="C29" s="214" t="s">
        <v>21</v>
      </c>
      <c r="D29" s="215"/>
      <c r="E29" s="216"/>
      <c r="F29" s="217"/>
      <c r="G29" s="218"/>
      <c r="H29" s="219"/>
      <c r="I29" s="218"/>
      <c r="J29" s="217"/>
      <c r="K29" s="218"/>
      <c r="L29" s="219"/>
      <c r="M29" s="218"/>
      <c r="N29" s="217"/>
      <c r="O29" s="218"/>
      <c r="P29" s="219"/>
      <c r="Q29" s="218"/>
      <c r="R29" s="217"/>
      <c r="S29" s="218"/>
      <c r="T29" s="219"/>
      <c r="U29" s="218"/>
      <c r="V29" s="217"/>
      <c r="W29" s="218"/>
      <c r="X29" s="219"/>
      <c r="Y29" s="218"/>
      <c r="Z29" s="217"/>
      <c r="AA29" s="218"/>
      <c r="AB29" s="219"/>
      <c r="AC29" s="218"/>
      <c r="AD29" s="217"/>
      <c r="AE29" s="223"/>
      <c r="AF29" s="224"/>
    </row>
    <row r="30" spans="2:32" ht="15" customHeight="1">
      <c r="B30" s="251"/>
      <c r="C30" s="225" t="s">
        <v>136</v>
      </c>
      <c r="D30" s="226"/>
      <c r="E30" s="227"/>
      <c r="F30" s="228"/>
      <c r="G30" s="228"/>
      <c r="H30" s="229"/>
      <c r="I30" s="230"/>
      <c r="J30" s="228"/>
      <c r="K30" s="228"/>
      <c r="L30" s="229"/>
      <c r="M30" s="230"/>
      <c r="N30" s="228"/>
      <c r="O30" s="228"/>
      <c r="P30" s="228"/>
      <c r="Q30" s="231"/>
      <c r="R30" s="228"/>
      <c r="S30" s="228"/>
      <c r="T30" s="229"/>
      <c r="U30" s="230"/>
      <c r="V30" s="228"/>
      <c r="W30" s="228"/>
      <c r="X30" s="229"/>
      <c r="Y30" s="230"/>
      <c r="Z30" s="228"/>
      <c r="AA30" s="228"/>
      <c r="AB30" s="229"/>
      <c r="AC30" s="230"/>
      <c r="AD30" s="228"/>
      <c r="AE30" s="228"/>
      <c r="AF30" s="232"/>
    </row>
    <row r="31" spans="2:32" ht="30" customHeight="1">
      <c r="B31" s="251"/>
      <c r="C31" s="225" t="s">
        <v>137</v>
      </c>
      <c r="D31" s="226"/>
      <c r="E31" s="246"/>
      <c r="F31" s="234"/>
      <c r="G31" s="234"/>
      <c r="H31" s="235"/>
      <c r="I31" s="233"/>
      <c r="J31" s="234"/>
      <c r="K31" s="234"/>
      <c r="L31" s="235"/>
      <c r="M31" s="233"/>
      <c r="N31" s="234"/>
      <c r="O31" s="234"/>
      <c r="P31" s="235"/>
      <c r="Q31" s="233"/>
      <c r="R31" s="234"/>
      <c r="S31" s="234"/>
      <c r="T31" s="235"/>
      <c r="U31" s="233"/>
      <c r="V31" s="234"/>
      <c r="W31" s="234"/>
      <c r="X31" s="235"/>
      <c r="Y31" s="233"/>
      <c r="Z31" s="234"/>
      <c r="AA31" s="234"/>
      <c r="AB31" s="235"/>
      <c r="AC31" s="233"/>
      <c r="AD31" s="234"/>
      <c r="AE31" s="234"/>
      <c r="AF31" s="236"/>
    </row>
    <row r="32" spans="2:32" ht="14.25" customHeight="1">
      <c r="B32" s="251"/>
      <c r="C32" s="237" t="s">
        <v>22</v>
      </c>
      <c r="D32" s="238"/>
      <c r="E32" s="239"/>
      <c r="F32" s="240"/>
      <c r="G32" s="240"/>
      <c r="H32" s="241"/>
      <c r="I32" s="242"/>
      <c r="J32" s="240"/>
      <c r="K32" s="240"/>
      <c r="L32" s="241"/>
      <c r="M32" s="242"/>
      <c r="N32" s="240"/>
      <c r="O32" s="240"/>
      <c r="P32" s="241"/>
      <c r="Q32" s="242"/>
      <c r="R32" s="240"/>
      <c r="S32" s="240"/>
      <c r="T32" s="241"/>
      <c r="U32" s="242"/>
      <c r="V32" s="240"/>
      <c r="W32" s="240"/>
      <c r="X32" s="241"/>
      <c r="Y32" s="242"/>
      <c r="Z32" s="240"/>
      <c r="AA32" s="240"/>
      <c r="AB32" s="241"/>
      <c r="AC32" s="242"/>
      <c r="AD32" s="240"/>
      <c r="AE32" s="240"/>
      <c r="AF32" s="243"/>
    </row>
    <row r="33" spans="2:32" ht="13.5" customHeight="1" thickBot="1">
      <c r="B33" s="255"/>
      <c r="C33" s="6"/>
      <c r="D33" s="7" t="s">
        <v>12</v>
      </c>
      <c r="E33" s="253"/>
      <c r="F33" s="248"/>
      <c r="G33" s="248"/>
      <c r="H33" s="254"/>
      <c r="I33" s="247"/>
      <c r="J33" s="248"/>
      <c r="K33" s="248"/>
      <c r="L33" s="254"/>
      <c r="M33" s="247"/>
      <c r="N33" s="248"/>
      <c r="O33" s="248"/>
      <c r="P33" s="254"/>
      <c r="Q33" s="247"/>
      <c r="R33" s="248"/>
      <c r="S33" s="248"/>
      <c r="T33" s="254"/>
      <c r="U33" s="247"/>
      <c r="V33" s="248"/>
      <c r="W33" s="248"/>
      <c r="X33" s="254"/>
      <c r="Y33" s="247"/>
      <c r="Z33" s="248"/>
      <c r="AA33" s="248"/>
      <c r="AB33" s="254"/>
      <c r="AC33" s="247"/>
      <c r="AD33" s="248"/>
      <c r="AE33" s="248"/>
      <c r="AF33" s="249"/>
    </row>
    <row r="34" spans="2:32" ht="15" customHeight="1">
      <c r="B34" s="250">
        <v>6</v>
      </c>
      <c r="C34" s="214" t="s">
        <v>21</v>
      </c>
      <c r="D34" s="215"/>
      <c r="E34" s="216"/>
      <c r="F34" s="217"/>
      <c r="G34" s="218"/>
      <c r="H34" s="219"/>
      <c r="I34" s="218"/>
      <c r="J34" s="217"/>
      <c r="K34" s="218"/>
      <c r="L34" s="219"/>
      <c r="M34" s="218"/>
      <c r="N34" s="217"/>
      <c r="O34" s="218"/>
      <c r="P34" s="219"/>
      <c r="Q34" s="218"/>
      <c r="R34" s="217"/>
      <c r="S34" s="218"/>
      <c r="T34" s="219"/>
      <c r="U34" s="218"/>
      <c r="V34" s="217"/>
      <c r="W34" s="218"/>
      <c r="X34" s="219"/>
      <c r="Y34" s="218"/>
      <c r="Z34" s="217"/>
      <c r="AA34" s="218"/>
      <c r="AB34" s="219"/>
      <c r="AC34" s="218"/>
      <c r="AD34" s="217"/>
      <c r="AE34" s="223"/>
      <c r="AF34" s="224"/>
    </row>
    <row r="35" spans="2:32" ht="15" customHeight="1">
      <c r="B35" s="251"/>
      <c r="C35" s="225" t="s">
        <v>136</v>
      </c>
      <c r="D35" s="226"/>
      <c r="E35" s="227"/>
      <c r="F35" s="228"/>
      <c r="G35" s="228"/>
      <c r="H35" s="229"/>
      <c r="I35" s="230"/>
      <c r="J35" s="228"/>
      <c r="K35" s="228"/>
      <c r="L35" s="229"/>
      <c r="M35" s="230"/>
      <c r="N35" s="228"/>
      <c r="O35" s="228"/>
      <c r="P35" s="228"/>
      <c r="Q35" s="231"/>
      <c r="R35" s="228"/>
      <c r="S35" s="228"/>
      <c r="T35" s="229"/>
      <c r="U35" s="230"/>
      <c r="V35" s="228"/>
      <c r="W35" s="228"/>
      <c r="X35" s="229"/>
      <c r="Y35" s="230"/>
      <c r="Z35" s="228"/>
      <c r="AA35" s="228"/>
      <c r="AB35" s="229"/>
      <c r="AC35" s="230"/>
      <c r="AD35" s="228"/>
      <c r="AE35" s="228"/>
      <c r="AF35" s="232"/>
    </row>
    <row r="36" spans="2:32" ht="30" customHeight="1">
      <c r="B36" s="251"/>
      <c r="C36" s="225" t="s">
        <v>137</v>
      </c>
      <c r="D36" s="226"/>
      <c r="E36" s="246"/>
      <c r="F36" s="234"/>
      <c r="G36" s="234"/>
      <c r="H36" s="235"/>
      <c r="I36" s="233"/>
      <c r="J36" s="234"/>
      <c r="K36" s="234"/>
      <c r="L36" s="235"/>
      <c r="M36" s="233"/>
      <c r="N36" s="234"/>
      <c r="O36" s="234"/>
      <c r="P36" s="235"/>
      <c r="Q36" s="233"/>
      <c r="R36" s="234"/>
      <c r="S36" s="234"/>
      <c r="T36" s="235"/>
      <c r="U36" s="233"/>
      <c r="V36" s="234"/>
      <c r="W36" s="234"/>
      <c r="X36" s="235"/>
      <c r="Y36" s="233"/>
      <c r="Z36" s="234"/>
      <c r="AA36" s="234"/>
      <c r="AB36" s="235"/>
      <c r="AC36" s="233"/>
      <c r="AD36" s="234"/>
      <c r="AE36" s="234"/>
      <c r="AF36" s="236"/>
    </row>
    <row r="37" spans="2:32" ht="14.25" customHeight="1">
      <c r="B37" s="251"/>
      <c r="C37" s="237" t="s">
        <v>22</v>
      </c>
      <c r="D37" s="238"/>
      <c r="E37" s="239"/>
      <c r="F37" s="240"/>
      <c r="G37" s="240"/>
      <c r="H37" s="241"/>
      <c r="I37" s="242"/>
      <c r="J37" s="240"/>
      <c r="K37" s="240"/>
      <c r="L37" s="241"/>
      <c r="M37" s="242"/>
      <c r="N37" s="240"/>
      <c r="O37" s="240"/>
      <c r="P37" s="241"/>
      <c r="Q37" s="242"/>
      <c r="R37" s="240"/>
      <c r="S37" s="240"/>
      <c r="T37" s="241"/>
      <c r="U37" s="242"/>
      <c r="V37" s="240"/>
      <c r="W37" s="240"/>
      <c r="X37" s="241"/>
      <c r="Y37" s="242"/>
      <c r="Z37" s="240"/>
      <c r="AA37" s="240"/>
      <c r="AB37" s="241"/>
      <c r="AC37" s="242"/>
      <c r="AD37" s="240"/>
      <c r="AE37" s="240"/>
      <c r="AF37" s="243"/>
    </row>
    <row r="38" spans="2:32" ht="13.5" customHeight="1" thickBot="1">
      <c r="B38" s="255"/>
      <c r="C38" s="6"/>
      <c r="D38" s="7" t="s">
        <v>12</v>
      </c>
      <c r="E38" s="253"/>
      <c r="F38" s="248"/>
      <c r="G38" s="248"/>
      <c r="H38" s="254"/>
      <c r="I38" s="247"/>
      <c r="J38" s="248"/>
      <c r="K38" s="248"/>
      <c r="L38" s="254"/>
      <c r="M38" s="247"/>
      <c r="N38" s="248"/>
      <c r="O38" s="248"/>
      <c r="P38" s="254"/>
      <c r="Q38" s="247"/>
      <c r="R38" s="248"/>
      <c r="S38" s="248"/>
      <c r="T38" s="254"/>
      <c r="U38" s="247"/>
      <c r="V38" s="248"/>
      <c r="W38" s="248"/>
      <c r="X38" s="254"/>
      <c r="Y38" s="247"/>
      <c r="Z38" s="248"/>
      <c r="AA38" s="248"/>
      <c r="AB38" s="254"/>
      <c r="AC38" s="247"/>
      <c r="AD38" s="248"/>
      <c r="AE38" s="248"/>
      <c r="AF38" s="249"/>
    </row>
    <row r="39" spans="2:32" ht="15" customHeight="1">
      <c r="B39" s="250">
        <v>7</v>
      </c>
      <c r="C39" s="214" t="s">
        <v>21</v>
      </c>
      <c r="D39" s="215"/>
      <c r="E39" s="216"/>
      <c r="F39" s="217"/>
      <c r="G39" s="218"/>
      <c r="H39" s="219"/>
      <c r="I39" s="218"/>
      <c r="J39" s="217"/>
      <c r="K39" s="218"/>
      <c r="L39" s="219"/>
      <c r="M39" s="218"/>
      <c r="N39" s="217"/>
      <c r="O39" s="218"/>
      <c r="P39" s="219"/>
      <c r="Q39" s="218"/>
      <c r="R39" s="217"/>
      <c r="S39" s="218"/>
      <c r="T39" s="219"/>
      <c r="U39" s="218"/>
      <c r="V39" s="217"/>
      <c r="W39" s="218"/>
      <c r="X39" s="219"/>
      <c r="Y39" s="218"/>
      <c r="Z39" s="217"/>
      <c r="AA39" s="218"/>
      <c r="AB39" s="219"/>
      <c r="AC39" s="218"/>
      <c r="AD39" s="217"/>
      <c r="AE39" s="223"/>
      <c r="AF39" s="224"/>
    </row>
    <row r="40" spans="2:32" ht="15" customHeight="1">
      <c r="B40" s="251"/>
      <c r="C40" s="225" t="s">
        <v>136</v>
      </c>
      <c r="D40" s="226"/>
      <c r="E40" s="227"/>
      <c r="F40" s="228"/>
      <c r="G40" s="228"/>
      <c r="H40" s="229"/>
      <c r="I40" s="230"/>
      <c r="J40" s="228"/>
      <c r="K40" s="228"/>
      <c r="L40" s="229"/>
      <c r="M40" s="230"/>
      <c r="N40" s="228"/>
      <c r="O40" s="228"/>
      <c r="P40" s="228"/>
      <c r="Q40" s="231"/>
      <c r="R40" s="228"/>
      <c r="S40" s="228"/>
      <c r="T40" s="229"/>
      <c r="U40" s="230"/>
      <c r="V40" s="228"/>
      <c r="W40" s="228"/>
      <c r="X40" s="229"/>
      <c r="Y40" s="230"/>
      <c r="Z40" s="228"/>
      <c r="AA40" s="228"/>
      <c r="AB40" s="229"/>
      <c r="AC40" s="230"/>
      <c r="AD40" s="228"/>
      <c r="AE40" s="228"/>
      <c r="AF40" s="232"/>
    </row>
    <row r="41" spans="2:32" ht="30" customHeight="1">
      <c r="B41" s="251"/>
      <c r="C41" s="225" t="s">
        <v>137</v>
      </c>
      <c r="D41" s="226"/>
      <c r="E41" s="246"/>
      <c r="F41" s="234"/>
      <c r="G41" s="234"/>
      <c r="H41" s="235"/>
      <c r="I41" s="233"/>
      <c r="J41" s="234"/>
      <c r="K41" s="234"/>
      <c r="L41" s="235"/>
      <c r="M41" s="233"/>
      <c r="N41" s="234"/>
      <c r="O41" s="234"/>
      <c r="P41" s="235"/>
      <c r="Q41" s="233"/>
      <c r="R41" s="234"/>
      <c r="S41" s="234"/>
      <c r="T41" s="235"/>
      <c r="U41" s="233"/>
      <c r="V41" s="234"/>
      <c r="W41" s="234"/>
      <c r="X41" s="235"/>
      <c r="Y41" s="233"/>
      <c r="Z41" s="234"/>
      <c r="AA41" s="234"/>
      <c r="AB41" s="235"/>
      <c r="AC41" s="233"/>
      <c r="AD41" s="234"/>
      <c r="AE41" s="234"/>
      <c r="AF41" s="236"/>
    </row>
    <row r="42" spans="2:32" ht="14.25" customHeight="1">
      <c r="B42" s="251"/>
      <c r="C42" s="237" t="s">
        <v>22</v>
      </c>
      <c r="D42" s="238"/>
      <c r="E42" s="239"/>
      <c r="F42" s="240"/>
      <c r="G42" s="240"/>
      <c r="H42" s="241"/>
      <c r="I42" s="242"/>
      <c r="J42" s="240"/>
      <c r="K42" s="240"/>
      <c r="L42" s="241"/>
      <c r="M42" s="242"/>
      <c r="N42" s="240"/>
      <c r="O42" s="240"/>
      <c r="P42" s="241"/>
      <c r="Q42" s="242"/>
      <c r="R42" s="240"/>
      <c r="S42" s="240"/>
      <c r="T42" s="241"/>
      <c r="U42" s="242"/>
      <c r="V42" s="240"/>
      <c r="W42" s="240"/>
      <c r="X42" s="241"/>
      <c r="Y42" s="242"/>
      <c r="Z42" s="240"/>
      <c r="AA42" s="240"/>
      <c r="AB42" s="241"/>
      <c r="AC42" s="242"/>
      <c r="AD42" s="240"/>
      <c r="AE42" s="240"/>
      <c r="AF42" s="243"/>
    </row>
    <row r="43" spans="2:32" ht="13.5" customHeight="1" thickBot="1">
      <c r="B43" s="255"/>
      <c r="C43" s="6"/>
      <c r="D43" s="7" t="s">
        <v>12</v>
      </c>
      <c r="E43" s="253"/>
      <c r="F43" s="248"/>
      <c r="G43" s="248"/>
      <c r="H43" s="254"/>
      <c r="I43" s="247"/>
      <c r="J43" s="248"/>
      <c r="K43" s="248"/>
      <c r="L43" s="254"/>
      <c r="M43" s="247"/>
      <c r="N43" s="248"/>
      <c r="O43" s="248"/>
      <c r="P43" s="254"/>
      <c r="Q43" s="247"/>
      <c r="R43" s="248"/>
      <c r="S43" s="248"/>
      <c r="T43" s="254"/>
      <c r="U43" s="247"/>
      <c r="V43" s="248"/>
      <c r="W43" s="248"/>
      <c r="X43" s="254"/>
      <c r="Y43" s="247"/>
      <c r="Z43" s="248"/>
      <c r="AA43" s="248"/>
      <c r="AB43" s="254"/>
      <c r="AC43" s="247"/>
      <c r="AD43" s="248"/>
      <c r="AE43" s="248"/>
      <c r="AF43" s="249"/>
    </row>
    <row r="44" spans="2:32" ht="15" customHeight="1">
      <c r="B44" s="258" t="s">
        <v>93</v>
      </c>
      <c r="C44" s="214" t="s">
        <v>21</v>
      </c>
      <c r="D44" s="215"/>
      <c r="E44" s="216"/>
      <c r="F44" s="217"/>
      <c r="G44" s="218"/>
      <c r="H44" s="219"/>
      <c r="I44" s="218"/>
      <c r="J44" s="217"/>
      <c r="K44" s="218"/>
      <c r="L44" s="219"/>
      <c r="M44" s="218"/>
      <c r="N44" s="217"/>
      <c r="O44" s="218"/>
      <c r="P44" s="219"/>
      <c r="Q44" s="218"/>
      <c r="R44" s="217"/>
      <c r="S44" s="218"/>
      <c r="T44" s="219"/>
      <c r="U44" s="218"/>
      <c r="V44" s="217"/>
      <c r="W44" s="218"/>
      <c r="X44" s="219"/>
      <c r="Y44" s="218"/>
      <c r="Z44" s="217"/>
      <c r="AA44" s="218"/>
      <c r="AB44" s="219"/>
      <c r="AC44" s="218"/>
      <c r="AD44" s="217"/>
      <c r="AE44" s="223"/>
      <c r="AF44" s="224"/>
    </row>
    <row r="45" spans="2:32" ht="15" customHeight="1">
      <c r="B45" s="259"/>
      <c r="C45" s="225" t="s">
        <v>136</v>
      </c>
      <c r="D45" s="226"/>
      <c r="E45" s="227"/>
      <c r="F45" s="228"/>
      <c r="G45" s="228"/>
      <c r="H45" s="229"/>
      <c r="I45" s="230"/>
      <c r="J45" s="228"/>
      <c r="K45" s="228"/>
      <c r="L45" s="229"/>
      <c r="M45" s="230"/>
      <c r="N45" s="228"/>
      <c r="O45" s="228"/>
      <c r="P45" s="228"/>
      <c r="Q45" s="231"/>
      <c r="R45" s="228"/>
      <c r="S45" s="228"/>
      <c r="T45" s="229"/>
      <c r="U45" s="230"/>
      <c r="V45" s="228"/>
      <c r="W45" s="228"/>
      <c r="X45" s="229"/>
      <c r="Y45" s="230"/>
      <c r="Z45" s="228"/>
      <c r="AA45" s="228"/>
      <c r="AB45" s="229"/>
      <c r="AC45" s="230"/>
      <c r="AD45" s="228"/>
      <c r="AE45" s="228"/>
      <c r="AF45" s="232"/>
    </row>
    <row r="46" spans="2:32" ht="30" customHeight="1">
      <c r="B46" s="259"/>
      <c r="C46" s="225" t="s">
        <v>137</v>
      </c>
      <c r="D46" s="226"/>
      <c r="E46" s="246"/>
      <c r="F46" s="234"/>
      <c r="G46" s="234"/>
      <c r="H46" s="235"/>
      <c r="I46" s="233"/>
      <c r="J46" s="234"/>
      <c r="K46" s="234"/>
      <c r="L46" s="235"/>
      <c r="M46" s="233"/>
      <c r="N46" s="234"/>
      <c r="O46" s="234"/>
      <c r="P46" s="235"/>
      <c r="Q46" s="233"/>
      <c r="R46" s="234"/>
      <c r="S46" s="234"/>
      <c r="T46" s="235"/>
      <c r="U46" s="233"/>
      <c r="V46" s="234"/>
      <c r="W46" s="234"/>
      <c r="X46" s="235"/>
      <c r="Y46" s="233"/>
      <c r="Z46" s="234"/>
      <c r="AA46" s="234"/>
      <c r="AB46" s="235"/>
      <c r="AC46" s="233"/>
      <c r="AD46" s="234"/>
      <c r="AE46" s="234"/>
      <c r="AF46" s="236"/>
    </row>
    <row r="47" spans="2:32" ht="14.25" customHeight="1">
      <c r="B47" s="259"/>
      <c r="C47" s="237" t="s">
        <v>22</v>
      </c>
      <c r="D47" s="238"/>
      <c r="E47" s="239"/>
      <c r="F47" s="240"/>
      <c r="G47" s="240"/>
      <c r="H47" s="241"/>
      <c r="I47" s="242"/>
      <c r="J47" s="240"/>
      <c r="K47" s="240"/>
      <c r="L47" s="241"/>
      <c r="M47" s="242"/>
      <c r="N47" s="240"/>
      <c r="O47" s="240"/>
      <c r="P47" s="241"/>
      <c r="Q47" s="242"/>
      <c r="R47" s="240"/>
      <c r="S47" s="240"/>
      <c r="T47" s="241"/>
      <c r="U47" s="242"/>
      <c r="V47" s="240"/>
      <c r="W47" s="240"/>
      <c r="X47" s="241"/>
      <c r="Y47" s="242"/>
      <c r="Z47" s="240"/>
      <c r="AA47" s="240"/>
      <c r="AB47" s="241"/>
      <c r="AC47" s="242"/>
      <c r="AD47" s="240"/>
      <c r="AE47" s="240"/>
      <c r="AF47" s="243"/>
    </row>
    <row r="48" spans="2:32" ht="13.5" customHeight="1" thickBot="1">
      <c r="B48" s="260"/>
      <c r="C48" s="6"/>
      <c r="D48" s="7" t="s">
        <v>12</v>
      </c>
      <c r="E48" s="253"/>
      <c r="F48" s="248"/>
      <c r="G48" s="248"/>
      <c r="H48" s="254"/>
      <c r="I48" s="247"/>
      <c r="J48" s="248"/>
      <c r="K48" s="248"/>
      <c r="L48" s="254"/>
      <c r="M48" s="247"/>
      <c r="N48" s="248"/>
      <c r="O48" s="248"/>
      <c r="P48" s="254"/>
      <c r="Q48" s="247"/>
      <c r="R48" s="248"/>
      <c r="S48" s="248"/>
      <c r="T48" s="254"/>
      <c r="U48" s="247"/>
      <c r="V48" s="248"/>
      <c r="W48" s="248"/>
      <c r="X48" s="254"/>
      <c r="Y48" s="247"/>
      <c r="Z48" s="248"/>
      <c r="AA48" s="248"/>
      <c r="AB48" s="254"/>
      <c r="AC48" s="247"/>
      <c r="AD48" s="248"/>
      <c r="AE48" s="248"/>
      <c r="AF48" s="249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61" t="s">
        <v>35</v>
      </c>
      <c r="C50" s="262" t="s">
        <v>42</v>
      </c>
      <c r="D50" s="263"/>
      <c r="E50" s="264" t="s">
        <v>36</v>
      </c>
      <c r="F50" s="265"/>
      <c r="G50" s="264" t="s">
        <v>37</v>
      </c>
      <c r="H50" s="265"/>
      <c r="I50" s="266" t="s">
        <v>38</v>
      </c>
      <c r="J50" s="267"/>
      <c r="K50" s="14"/>
      <c r="L50" s="268" t="s">
        <v>79</v>
      </c>
      <c r="M50" s="269" t="s">
        <v>70</v>
      </c>
      <c r="N50" s="272" t="s">
        <v>58</v>
      </c>
      <c r="O50" s="272"/>
      <c r="P50" s="102" t="s">
        <v>77</v>
      </c>
      <c r="Q50" s="102" t="s">
        <v>65</v>
      </c>
      <c r="R50" s="101" t="s">
        <v>66</v>
      </c>
      <c r="S50" s="58" t="s">
        <v>59</v>
      </c>
      <c r="T50" s="102" t="s">
        <v>77</v>
      </c>
      <c r="U50" s="102" t="s">
        <v>65</v>
      </c>
      <c r="V50" s="102" t="s">
        <v>66</v>
      </c>
      <c r="W50" s="23"/>
      <c r="X50" s="268" t="s">
        <v>41</v>
      </c>
      <c r="Y50" s="273" t="s">
        <v>73</v>
      </c>
      <c r="Z50" s="273"/>
      <c r="AA50" s="273"/>
      <c r="AB50" s="273"/>
      <c r="AC50" s="273"/>
      <c r="AD50" s="273"/>
      <c r="AE50" s="273"/>
      <c r="AF50" s="273"/>
    </row>
    <row r="51" spans="2:32">
      <c r="B51" s="261"/>
      <c r="C51" s="273" t="str">
        <f>INDEX(指導形態名,1)</f>
        <v>見学研</v>
      </c>
      <c r="D51" s="273"/>
      <c r="E51" s="262">
        <f>COUNTIF($E$9:$AF$48,LEFT(C51,1))</f>
        <v>0</v>
      </c>
      <c r="F51" s="263"/>
      <c r="G51" s="274">
        <f ca="1">SUMPRODUCT(SUMIF(INDIRECT("'" &amp; INDIRECT($C$65) &amp; "'!$C$64"),"&lt;="&amp;$C$64,INDIRECT("'" &amp; INDIRECT($C$65)  &amp;"'!"&amp;ADDRESS(ROW(),COLUMN()-2,4,1))))</f>
        <v>0</v>
      </c>
      <c r="H51" s="275"/>
      <c r="I51" s="274">
        <f ca="1">SUMPRODUCT(SUMIF(INDIRECT("'" &amp; INDIRECT($C$66) &amp; "'!C64"),"&lt;="&amp;$C$64,INDIRECT("'" &amp; INDIRECT($C$66)  &amp;"'!" &amp; ADDRESS(ROW(),COLUMN()-4,4,1))))</f>
        <v>0</v>
      </c>
      <c r="J51" s="275"/>
      <c r="K51" s="13"/>
      <c r="L51" s="268"/>
      <c r="M51" s="270"/>
      <c r="N51" s="273" t="str">
        <f>INDEX(見,1)</f>
        <v>教・合</v>
      </c>
      <c r="O51" s="273"/>
      <c r="P51" s="24">
        <f>COUNTIF($E$9:$AF$48,N51)</f>
        <v>0</v>
      </c>
      <c r="Q51" s="56">
        <f t="shared" ref="Q51:Q56" ca="1" si="0">SUMPRODUCT(SUMIF(INDIRECT("'" &amp; INDIRECT($C$65) &amp; "'!$C$64"),"&lt;="&amp;$C$64,INDIRECT("'" &amp; INDIRECT($C$65)  &amp;"'!"&amp;ADDRESS(ROW(),COLUMN()-1,4,1))))</f>
        <v>0</v>
      </c>
      <c r="R51" s="57">
        <f t="shared" ref="R51:R56" ca="1" si="1">SUMPRODUCT(SUMIF(INDIRECT("'" &amp; INDIRECT($C$66) &amp; "'!$C$64"),"&lt;="&amp;$C$64,INDIRECT("'" &amp; INDIRECT($C$66)  &amp;"'!"&amp;ADDRESS(ROW(),COLUMN()-2,4,1))))</f>
        <v>0</v>
      </c>
      <c r="S51" s="59" t="s">
        <v>67</v>
      </c>
      <c r="T51" s="24">
        <f>COUNTIF($E$9:$AF$48,S51)</f>
        <v>0</v>
      </c>
      <c r="U51" s="56">
        <f ca="1">SUMPRODUCT(SUMIF(INDIRECT("'" &amp; INDIRECT($C$65) &amp; "'!$C$64"),"&lt;="&amp;$C$64,INDIRECT("'" &amp; INDIRECT($C$65)  &amp;"'!"&amp;ADDRESS(ROW(),COLUMN()-1,4,1))))</f>
        <v>0</v>
      </c>
      <c r="V51" s="56">
        <f ca="1">SUMPRODUCT(SUMIF(INDIRECT("'" &amp; INDIRECT($C$66) &amp; "'!$C$64"),"&lt;="&amp;$C$64,INDIRECT("'" &amp; INDIRECT($C$66)  &amp;"'!"&amp;ADDRESS(ROW(),COLUMN()-2,4,1))))</f>
        <v>0</v>
      </c>
      <c r="W51" s="3"/>
      <c r="X51" s="268"/>
      <c r="Y51" s="100" t="s">
        <v>74</v>
      </c>
      <c r="Z51" s="273" t="s">
        <v>75</v>
      </c>
      <c r="AA51" s="273"/>
      <c r="AB51" s="272" t="s">
        <v>76</v>
      </c>
      <c r="AC51" s="272"/>
      <c r="AD51" s="272"/>
      <c r="AE51" s="272"/>
      <c r="AF51" s="272"/>
    </row>
    <row r="52" spans="2:32">
      <c r="B52" s="3"/>
      <c r="C52" s="273" t="str">
        <f>INDEX(指導形態名,2)</f>
        <v>実践研</v>
      </c>
      <c r="D52" s="273"/>
      <c r="E52" s="262">
        <f t="shared" ref="E52:E54" si="2">COUNTIF($E$9:$AF$48,LEFT(C52,1))</f>
        <v>0</v>
      </c>
      <c r="F52" s="263"/>
      <c r="G52" s="274">
        <f ca="1">SUMPRODUCT(SUMIF(INDIRECT("'" &amp; INDIRECT($C$65) &amp; "'!$C$64"),"&lt;="&amp;$C$64,INDIRECT("'" &amp; INDIRECT($C$65)  &amp;"'!"&amp;ADDRESS(ROW(),COLUMN()-2,4,1))))</f>
        <v>0</v>
      </c>
      <c r="H52" s="275"/>
      <c r="I52" s="274">
        <f ca="1">SUMPRODUCT(SUMIF(INDIRECT("'" &amp; INDIRECT($C$66) &amp; "'!C64"),"&lt;="&amp;$C$64,INDIRECT("'" &amp; INDIRECT($C$66)  &amp;"'!" &amp; ADDRESS(ROW(),COLUMN()-4,4,1))))</f>
        <v>0</v>
      </c>
      <c r="J52" s="275"/>
      <c r="K52" s="13"/>
      <c r="L52" s="16"/>
      <c r="M52" s="270"/>
      <c r="N52" s="273" t="str">
        <f>INDEX(見,2)</f>
        <v>道</v>
      </c>
      <c r="O52" s="273"/>
      <c r="P52" s="24">
        <f>COUNTIF($E$9:$AF$48,N52)</f>
        <v>0</v>
      </c>
      <c r="Q52" s="56">
        <f t="shared" ca="1" si="0"/>
        <v>0</v>
      </c>
      <c r="R52" s="57">
        <f t="shared" ca="1" si="1"/>
        <v>0</v>
      </c>
      <c r="S52" s="59" t="s">
        <v>68</v>
      </c>
      <c r="T52" s="24">
        <f t="shared" ref="T52:T53" si="3">COUNTIF($E$9:$AF$48,S52)</f>
        <v>0</v>
      </c>
      <c r="U52" s="56">
        <f ca="1">SUMPRODUCT(SUMIF(INDIRECT("'" &amp; INDIRECT($C$65) &amp; "'!$C$64"),"&lt;="&amp;$C$64,INDIRECT("'" &amp; INDIRECT($C$65)  &amp;"'!"&amp;ADDRESS(ROW(),COLUMN()-1,4,1))))</f>
        <v>0</v>
      </c>
      <c r="V52" s="56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02" t="s">
        <v>77</v>
      </c>
      <c r="Z52" s="272" t="s">
        <v>77</v>
      </c>
      <c r="AA52" s="272"/>
      <c r="AB52" s="102" t="s">
        <v>77</v>
      </c>
      <c r="AC52" s="273" t="s">
        <v>65</v>
      </c>
      <c r="AD52" s="273"/>
      <c r="AE52" s="273" t="s">
        <v>66</v>
      </c>
      <c r="AF52" s="273"/>
    </row>
    <row r="53" spans="2:32">
      <c r="B53" s="3"/>
      <c r="C53" s="273" t="str">
        <f>INDEX(指導形態名,3)</f>
        <v>振返研</v>
      </c>
      <c r="D53" s="273"/>
      <c r="E53" s="262">
        <f t="shared" si="2"/>
        <v>0</v>
      </c>
      <c r="F53" s="263"/>
      <c r="G53" s="274">
        <f ca="1">SUMPRODUCT(SUMIF(INDIRECT("'" &amp; INDIRECT($C$65) &amp; "'!$C$64"),"&lt;="&amp;$C$64,INDIRECT("'" &amp; INDIRECT($C$65)  &amp;"'!"&amp;ADDRESS(ROW(),COLUMN()-2,4,1))))</f>
        <v>0</v>
      </c>
      <c r="H53" s="275"/>
      <c r="I53" s="274" cm="1">
        <f t="array" aca="1" ref="I53" ca="1">SUMPRODUCT(SUMIF(INDIRECT("'" &amp; INDIRECT($C$66) &amp; "'!C64"),"&lt;="&amp;$C$64,INDIRECT("'" &amp; INDIRECT($C$66)  &amp;"'!" &amp; ADDRESS(ROW(),COLUMN()-4,4,1))))</f>
        <v>0</v>
      </c>
      <c r="J53" s="275"/>
      <c r="K53" s="13"/>
      <c r="L53" s="16"/>
      <c r="M53" s="270"/>
      <c r="N53" s="273" t="str">
        <f>INDEX(見,3)</f>
        <v>総</v>
      </c>
      <c r="O53" s="273"/>
      <c r="P53" s="24">
        <f t="shared" ref="P53:P56" si="4">COUNTIF($E$9:$AF$48,N53)</f>
        <v>0</v>
      </c>
      <c r="Q53" s="56">
        <f t="shared" ca="1" si="0"/>
        <v>0</v>
      </c>
      <c r="R53" s="57">
        <f t="shared" ca="1" si="1"/>
        <v>0</v>
      </c>
      <c r="S53" s="59" t="s">
        <v>69</v>
      </c>
      <c r="T53" s="24">
        <f t="shared" si="3"/>
        <v>0</v>
      </c>
      <c r="U53" s="56">
        <f ca="1">SUMPRODUCT(SUMIF(INDIRECT("'" &amp; INDIRECT($C$65) &amp; "'!$C$64"),"&lt;="&amp;$C$64,INDIRECT("'" &amp; INDIRECT($C$65)  &amp;"'!"&amp;ADDRESS(ROW(),COLUMN()-1,4,1))))</f>
        <v>0</v>
      </c>
      <c r="V53" s="56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COUNTIF($E$9:$AF$48,"拠")</f>
        <v>0</v>
      </c>
      <c r="Z53" s="274">
        <f>COUNTIF($E$9:$AF$48,Z51)</f>
        <v>0</v>
      </c>
      <c r="AA53" s="275">
        <f>COUNTIF($E$9:$AF$48,"拠")</f>
        <v>0</v>
      </c>
      <c r="AB53" s="24">
        <f>Y53+Z53</f>
        <v>0</v>
      </c>
      <c r="AC53" s="274">
        <f ca="1">SUMPRODUCT(SUMIF(INDIRECT("'" &amp; INDIRECT($C$65) &amp; "'!$C$64"),"&lt;="&amp;$C$64,INDIRECT("'" &amp; INDIRECT($C$65)  &amp;"'!"&amp;ADDRESS(ROW(),COLUMN()-1,4,1))))</f>
        <v>0</v>
      </c>
      <c r="AD53" s="275"/>
      <c r="AE53" s="274">
        <f ca="1">SUMPRODUCT(SUMIF(INDIRECT("'" &amp; INDIRECT($C$66) &amp; "'!C64"),"&lt;="&amp;$C$64,INDIRECT("'" &amp; INDIRECT($C$66)  &amp;"'!" &amp; ADDRESS(ROW(),COLUMN()-3,4,1))))</f>
        <v>0</v>
      </c>
      <c r="AF53" s="275"/>
    </row>
    <row r="54" spans="2:32">
      <c r="B54" s="3"/>
      <c r="C54" s="273" t="str">
        <f>INDEX(指導形態名,4)</f>
        <v>教材研</v>
      </c>
      <c r="D54" s="273"/>
      <c r="E54" s="262">
        <f t="shared" si="2"/>
        <v>0</v>
      </c>
      <c r="F54" s="263"/>
      <c r="G54" s="274">
        <f ca="1">SUMPRODUCT(SUMIF(INDIRECT("'" &amp; INDIRECT($C$65) &amp; "'!$C$64"),"&lt;="&amp;$C$64,INDIRECT("'" &amp; INDIRECT($C$65)  &amp;"'!"&amp;ADDRESS(ROW(),COLUMN()-2,4,1))))</f>
        <v>0</v>
      </c>
      <c r="H54" s="275"/>
      <c r="I54" s="274">
        <f ca="1">SUMPRODUCT(SUMIF(INDIRECT("'" &amp; INDIRECT($C$66) &amp; "'!C64"),"&lt;="&amp;$C$64,INDIRECT("'" &amp; INDIRECT($C$66)  &amp;"'!" &amp; ADDRESS(ROW(),COLUMN()-4,4,1))))</f>
        <v>0</v>
      </c>
      <c r="J54" s="275"/>
      <c r="K54" s="13"/>
      <c r="L54" s="16"/>
      <c r="M54" s="270"/>
      <c r="N54" s="273" t="str">
        <f>INDEX(見,4)</f>
        <v>外</v>
      </c>
      <c r="O54" s="273"/>
      <c r="P54" s="24">
        <f t="shared" si="4"/>
        <v>0</v>
      </c>
      <c r="Q54" s="56">
        <f t="shared" ca="1" si="0"/>
        <v>0</v>
      </c>
      <c r="R54" s="64">
        <f t="shared" ca="1" si="1"/>
        <v>0</v>
      </c>
      <c r="S54" s="104" t="s">
        <v>82</v>
      </c>
      <c r="T54" s="24">
        <f>COUNTIF($E$9:$AF$48,S54)</f>
        <v>0</v>
      </c>
      <c r="U54" s="56" cm="1">
        <f t="array" aca="1" ref="U54" ca="1">SUMPRODUCT(SUMIF(INDIRECT("'" &amp; INDIRECT($C$65) &amp; "'!$C$64"),"&lt;="&amp;$C$64,INDIRECT("'" &amp; INDIRECT($C$65)  &amp;"'!"&amp;ADDRESS(ROW(),COLUMN()-1,4,1))))</f>
        <v>0</v>
      </c>
      <c r="V54" s="56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73" t="str">
        <f>INDEX(指導形態名,5)</f>
        <v>一般研</v>
      </c>
      <c r="D55" s="273"/>
      <c r="E55" s="262">
        <f>COUNTIF($E$9:$AF$48,LEFT(C55,2))</f>
        <v>0</v>
      </c>
      <c r="F55" s="263"/>
      <c r="G55" s="274" cm="1">
        <f t="array" aca="1" ref="G55" ca="1">SUMPRODUCT(SUMIF(INDIRECT("'" &amp; INDIRECT($C$65) &amp; "'!$C$64"),"&lt;="&amp;$C$64,INDIRECT("'" &amp; INDIRECT($C$65)  &amp;"'!"&amp;ADDRESS(ROW(),COLUMN()-2,4,1))))</f>
        <v>0</v>
      </c>
      <c r="H55" s="275"/>
      <c r="I55" s="274">
        <f ca="1">SUMPRODUCT(SUMIF(INDIRECT("'" &amp; INDIRECT($C$66) &amp; "'!C64"),"&lt;="&amp;$C$64,INDIRECT("'" &amp; INDIRECT($C$66)  &amp;"'!" &amp; ADDRESS(ROW(),COLUMN()-4,4,1))))</f>
        <v>0</v>
      </c>
      <c r="J55" s="275"/>
      <c r="K55" s="13"/>
      <c r="L55" s="16"/>
      <c r="M55" s="270"/>
      <c r="N55" s="273" t="str">
        <f>INDEX(見,5)</f>
        <v>特</v>
      </c>
      <c r="O55" s="273"/>
      <c r="P55" s="24">
        <f t="shared" si="4"/>
        <v>0</v>
      </c>
      <c r="Q55" s="56">
        <f t="shared" ca="1" si="0"/>
        <v>0</v>
      </c>
      <c r="R55" s="64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64" t="s">
        <v>0</v>
      </c>
      <c r="D56" s="265"/>
      <c r="E56" s="262">
        <f>SUM(E51:F55)</f>
        <v>0</v>
      </c>
      <c r="F56" s="263"/>
      <c r="G56" s="262">
        <f ca="1">SUM(G51:H55)</f>
        <v>0</v>
      </c>
      <c r="H56" s="263"/>
      <c r="I56" s="281">
        <f ca="1">SUM(I51:J55)</f>
        <v>0</v>
      </c>
      <c r="J56" s="282"/>
      <c r="K56" s="15"/>
      <c r="L56" s="16"/>
      <c r="M56" s="270"/>
      <c r="N56" s="273" t="str">
        <f>INDEX(見,6)</f>
        <v>自</v>
      </c>
      <c r="O56" s="273"/>
      <c r="P56" s="24">
        <f t="shared" si="4"/>
        <v>0</v>
      </c>
      <c r="Q56" s="56">
        <f t="shared" ca="1" si="0"/>
        <v>0</v>
      </c>
      <c r="R56" s="64">
        <f t="shared" ca="1" si="1"/>
        <v>0</v>
      </c>
      <c r="S56" s="22"/>
      <c r="T56" s="40"/>
      <c r="W56" s="3"/>
      <c r="X56" s="268" t="s">
        <v>80</v>
      </c>
      <c r="Y56" s="284" t="s">
        <v>111</v>
      </c>
      <c r="Z56" s="285"/>
      <c r="AA56" s="285"/>
      <c r="AB56" s="285"/>
      <c r="AC56" s="285"/>
      <c r="AD56" s="285"/>
      <c r="AE56" s="285"/>
      <c r="AF56" s="286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71"/>
      <c r="N57" s="273"/>
      <c r="O57" s="273"/>
      <c r="P57" s="24"/>
      <c r="Q57" s="24"/>
      <c r="R57" s="24"/>
      <c r="S57" s="22"/>
      <c r="T57" s="22"/>
      <c r="U57" s="22"/>
      <c r="V57" s="22"/>
      <c r="W57" s="3"/>
      <c r="X57" s="268"/>
      <c r="Y57" s="264"/>
      <c r="Z57" s="283"/>
      <c r="AA57" s="283"/>
      <c r="AB57" s="283"/>
      <c r="AC57" s="265"/>
      <c r="AD57" s="102" t="s">
        <v>77</v>
      </c>
      <c r="AE57" s="102" t="s">
        <v>65</v>
      </c>
      <c r="AF57" s="102" t="s">
        <v>66</v>
      </c>
    </row>
    <row r="58" spans="2:32" ht="13.5" customHeight="1">
      <c r="B58" s="268" t="s">
        <v>60</v>
      </c>
      <c r="C58" s="276" t="s">
        <v>71</v>
      </c>
      <c r="D58" s="272" t="s">
        <v>40</v>
      </c>
      <c r="E58" s="272"/>
      <c r="F58" s="278">
        <f>SUM(E51:F54)</f>
        <v>0</v>
      </c>
      <c r="G58" s="278"/>
      <c r="H58" s="103" t="s">
        <v>39</v>
      </c>
      <c r="I58" s="278">
        <f>SUM(P51:P56)</f>
        <v>0</v>
      </c>
      <c r="J58" s="278"/>
      <c r="K58" s="279" t="str">
        <f>IF(F58&lt;&gt;I58,"入力不足","")</f>
        <v/>
      </c>
      <c r="L58" s="280"/>
      <c r="M58" s="269" t="s">
        <v>95</v>
      </c>
      <c r="N58" s="273" t="s">
        <v>105</v>
      </c>
      <c r="O58" s="273"/>
      <c r="P58" s="24">
        <f>SUM(E67:AC67)</f>
        <v>0</v>
      </c>
      <c r="Q58" s="65">
        <f ca="1">SUMPRODUCT(SUMIF(INDIRECT("'" &amp; INDIRECT($C$65) &amp; "'!$C$64"),"&lt;="&amp;$C$64,INDIRECT("'" &amp; INDIRECT($C$65)  &amp;"'!"&amp;ADDRESS(ROW(),COLUMN()-1,4,1))))</f>
        <v>0</v>
      </c>
      <c r="R58" s="65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64" t="s">
        <v>78</v>
      </c>
      <c r="Z58" s="283"/>
      <c r="AA58" s="283"/>
      <c r="AB58" s="283"/>
      <c r="AC58" s="265"/>
      <c r="AD58" s="24">
        <f>COUNTIF(E8:AF8,"●")</f>
        <v>0</v>
      </c>
      <c r="AE58" s="56">
        <f ca="1">SUMPRODUCT(SUMIF(INDIRECT("'" &amp; INDIRECT($C$65) &amp; "'!$C$64"),"&lt;="&amp;$C$64,INDIRECT("'" &amp; INDIRECT($C$65)  &amp;"'!"&amp;ADDRESS(ROW(),COLUMN()-1,4,1))))</f>
        <v>0</v>
      </c>
      <c r="AF58" s="56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68"/>
      <c r="C59" s="277"/>
      <c r="D59" s="272" t="s">
        <v>7</v>
      </c>
      <c r="E59" s="272"/>
      <c r="F59" s="278">
        <f>E55</f>
        <v>0</v>
      </c>
      <c r="G59" s="278"/>
      <c r="H59" s="103" t="s">
        <v>39</v>
      </c>
      <c r="I59" s="278">
        <f>SUM(T51:T54)</f>
        <v>0</v>
      </c>
      <c r="J59" s="278"/>
      <c r="K59" s="279" t="str">
        <f>IF(F59&lt;&gt;I59,"入力不足","")</f>
        <v/>
      </c>
      <c r="L59" s="280"/>
      <c r="M59" s="270"/>
      <c r="N59" s="273" t="s">
        <v>106</v>
      </c>
      <c r="O59" s="273"/>
      <c r="P59" s="24">
        <f>SUM(E68:AC68)</f>
        <v>0</v>
      </c>
      <c r="Q59" s="65">
        <f ca="1">SUMPRODUCT(SUMIF(INDIRECT("'" &amp; INDIRECT($C$65) &amp; "'!$C$64"),"&lt;="&amp;$C$64,INDIRECT("'" &amp; INDIRECT($C$65)  &amp;"'!"&amp;ADDRESS(ROW(),COLUMN()-1,4,1))))</f>
        <v>0</v>
      </c>
      <c r="R59" s="65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76" t="s">
        <v>72</v>
      </c>
      <c r="D60" s="272" t="s">
        <v>58</v>
      </c>
      <c r="E60" s="272"/>
      <c r="F60" s="278">
        <f ca="1">SUM(G51:H54)</f>
        <v>0</v>
      </c>
      <c r="G60" s="278"/>
      <c r="H60" s="103" t="s">
        <v>39</v>
      </c>
      <c r="I60" s="278">
        <f ca="1">SUM(Q51:Q56)</f>
        <v>0</v>
      </c>
      <c r="J60" s="278"/>
      <c r="K60" s="3"/>
      <c r="L60" s="3"/>
      <c r="M60" s="270"/>
      <c r="N60" s="273" t="s">
        <v>107</v>
      </c>
      <c r="O60" s="273"/>
      <c r="P60" s="24">
        <f>SUM(E69:AC69)</f>
        <v>0</v>
      </c>
      <c r="Q60" s="65">
        <f ca="1">SUMPRODUCT(SUMIF(INDIRECT("'" &amp; INDIRECT($C$65) &amp; "'!$C$64"),"&lt;="&amp;$C$64,INDIRECT("'" &amp; INDIRECT($C$65)  &amp;"'!"&amp;ADDRESS(ROW(),COLUMN()-1,4,1))))</f>
        <v>0</v>
      </c>
      <c r="R60" s="65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77"/>
      <c r="D61" s="272" t="s">
        <v>59</v>
      </c>
      <c r="E61" s="272"/>
      <c r="F61" s="278">
        <f ca="1">G55</f>
        <v>0</v>
      </c>
      <c r="G61" s="278"/>
      <c r="H61" s="103" t="s">
        <v>39</v>
      </c>
      <c r="I61" s="278">
        <f ca="1">SUM(U51:U54)</f>
        <v>0</v>
      </c>
      <c r="J61" s="278"/>
      <c r="M61" s="271"/>
      <c r="N61" s="273" t="s">
        <v>108</v>
      </c>
      <c r="O61" s="273"/>
      <c r="P61" s="24">
        <f>SUM(E70:AC70)</f>
        <v>0</v>
      </c>
      <c r="Q61" s="65">
        <f ca="1">SUMPRODUCT(SUMIF(INDIRECT("'" &amp; INDIRECT($C$65) &amp; "'!$C$64"),"&lt;="&amp;$C$64,INDIRECT("'" &amp; INDIRECT($C$65)  &amp;"'!"&amp;ADDRESS(ROW(),COLUMN()-1,4,1))))</f>
        <v>0</v>
      </c>
      <c r="R61" s="65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3">
        <f ca="1">LEFT(AE1,1)*100+VALUE(MID(RIGHT(CELL("filename",C1),LEN(CELL("filename",C1))-FIND("]",CELL("filename",C1))),3,2))</f>
        <v>105</v>
      </c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3"/>
      <c r="AE64" s="3"/>
    </row>
    <row r="65" spans="3:32">
      <c r="C65" s="75" t="str">
        <f ca="1">"学期" &amp; LEFT(AE1,1)</f>
        <v>学期1</v>
      </c>
      <c r="D65" s="73"/>
      <c r="E65" s="73"/>
      <c r="F65" s="73"/>
      <c r="G65" s="73"/>
      <c r="H65" s="73"/>
      <c r="I65" s="73"/>
      <c r="J65" s="73"/>
      <c r="K65" s="73"/>
      <c r="L65" s="73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3"/>
      <c r="AE65" s="3"/>
    </row>
    <row r="66" spans="3:32">
      <c r="C66" s="75" t="str">
        <f>"学期"</f>
        <v>学期</v>
      </c>
      <c r="D66" s="73"/>
      <c r="E66" s="73"/>
      <c r="F66" s="73"/>
      <c r="G66" s="73"/>
      <c r="H66" s="73"/>
      <c r="I66" s="73"/>
      <c r="J66" s="73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3"/>
      <c r="AE66" s="3"/>
    </row>
    <row r="67" spans="3:32">
      <c r="C67" s="73" t="s">
        <v>109</v>
      </c>
      <c r="D67" s="73" t="s">
        <v>81</v>
      </c>
      <c r="E67" s="73" cm="1">
        <f t="array" ref="E67">SUMPRODUCT((E9:E48=$C$67)*(G9:G48=$D$67))</f>
        <v>0</v>
      </c>
      <c r="F67" s="73"/>
      <c r="G67" s="73"/>
      <c r="H67" s="73"/>
      <c r="I67" s="73" cm="1">
        <f t="array" ref="I67">SUMPRODUCT((I9:I48=$C$67)*(K9:K48=$D$67))</f>
        <v>0</v>
      </c>
      <c r="J67" s="73"/>
      <c r="K67" s="73"/>
      <c r="L67" s="73"/>
      <c r="M67" s="73" cm="1">
        <f t="array" ref="M67">SUMPRODUCT((M9:M48=$C$67)*(O9:O48=$D$67))</f>
        <v>0</v>
      </c>
      <c r="N67" s="73"/>
      <c r="O67" s="73"/>
      <c r="P67" s="73"/>
      <c r="Q67" s="73">
        <f>SUMPRODUCT((Q9:Q48=$C$67)*(S9:S48=$D$67))</f>
        <v>0</v>
      </c>
      <c r="R67" s="73"/>
      <c r="S67" s="73"/>
      <c r="T67" s="73"/>
      <c r="U67" s="73">
        <f>SUMPRODUCT((U9:U48=$C$67)*(W9:W48=$D$67))</f>
        <v>0</v>
      </c>
      <c r="V67" s="73"/>
      <c r="W67" s="73"/>
      <c r="X67" s="73"/>
      <c r="Y67" s="73">
        <f>SUMPRODUCT((Y9:Y48=$C$67)*(AA9:AA48=$D$67))</f>
        <v>0</v>
      </c>
      <c r="Z67" s="73"/>
      <c r="AA67" s="73"/>
      <c r="AB67" s="73"/>
      <c r="AC67" s="73">
        <f>SUMPRODUCT((AC9:AC48=$C$67)*(AE9:AE48=$D$67))</f>
        <v>0</v>
      </c>
    </row>
    <row r="68" spans="3:32">
      <c r="C68" s="73" t="s">
        <v>109</v>
      </c>
      <c r="D68" s="73" t="s">
        <v>63</v>
      </c>
      <c r="E68" s="73">
        <f>SUMPRODUCT((E9:E48=$C$68)*(G9:G48=$D$68))</f>
        <v>0</v>
      </c>
      <c r="F68" s="73"/>
      <c r="G68" s="73"/>
      <c r="H68" s="73"/>
      <c r="I68" s="73">
        <f>SUMPRODUCT((I9:I48=$C$68)*(K9:K48=$D$68))</f>
        <v>0</v>
      </c>
      <c r="J68" s="73"/>
      <c r="K68" s="73"/>
      <c r="L68" s="73"/>
      <c r="M68" s="73">
        <f>SUMPRODUCT((M9:M48=$C$68)*(O9:O48=$D$68))</f>
        <v>0</v>
      </c>
      <c r="N68" s="73"/>
      <c r="O68" s="73"/>
      <c r="P68" s="73"/>
      <c r="Q68" s="73">
        <f>SUMPRODUCT((Q9:Q48=$C$68)*(S9:S48=$D$68))</f>
        <v>0</v>
      </c>
      <c r="R68" s="73"/>
      <c r="S68" s="73"/>
      <c r="T68" s="73"/>
      <c r="U68" s="73">
        <f>SUMPRODUCT((U9:U48=$C$68)*(W9:W48=$D$68))</f>
        <v>0</v>
      </c>
      <c r="V68" s="73"/>
      <c r="W68" s="73"/>
      <c r="X68" s="73"/>
      <c r="Y68" s="73">
        <f>SUMPRODUCT((Y9:Y48=$C$68)*(AA9:AA48=$D$68))</f>
        <v>0</v>
      </c>
      <c r="Z68" s="73"/>
      <c r="AA68" s="73"/>
      <c r="AB68" s="73"/>
      <c r="AC68" s="73">
        <f>SUMPRODUCT((AC9:AC48=$C$68)*(AE9:AE48=$D$68))</f>
        <v>0</v>
      </c>
      <c r="AF68" s="3"/>
    </row>
    <row r="69" spans="3:32">
      <c r="C69" s="73" t="s">
        <v>110</v>
      </c>
      <c r="D69" s="73" t="s">
        <v>81</v>
      </c>
      <c r="E69" s="73">
        <f>SUMPRODUCT((E9:E48=$C$69)*(G9:G48=$D$69))</f>
        <v>0</v>
      </c>
      <c r="F69" s="73"/>
      <c r="G69" s="73"/>
      <c r="H69" s="73"/>
      <c r="I69" s="73">
        <f>SUMPRODUCT((I9:I48=$C$69)*(K9:K48=$D$69))</f>
        <v>0</v>
      </c>
      <c r="J69" s="73"/>
      <c r="K69" s="73"/>
      <c r="L69" s="73"/>
      <c r="M69" s="73">
        <f>SUMPRODUCT((M9:M48=$C$69)*(O9:O48=$D$69))</f>
        <v>0</v>
      </c>
      <c r="N69" s="73"/>
      <c r="O69" s="73"/>
      <c r="P69" s="73"/>
      <c r="Q69" s="73">
        <f>SUMPRODUCT((Q9:Q48=$C$69)*(S9:S48=$D$69))</f>
        <v>0</v>
      </c>
      <c r="R69" s="73"/>
      <c r="S69" s="73"/>
      <c r="T69" s="73"/>
      <c r="U69" s="73">
        <f>SUMPRODUCT((U9:U48=$C$69)*(W9:W48=$D$69))</f>
        <v>0</v>
      </c>
      <c r="V69" s="73"/>
      <c r="W69" s="73"/>
      <c r="X69" s="73"/>
      <c r="Y69" s="73">
        <f>SUMPRODUCT((Y9:Y48=$C$69)*(AA9:AA48=$D$69))</f>
        <v>0</v>
      </c>
      <c r="Z69" s="73"/>
      <c r="AA69" s="73"/>
      <c r="AB69" s="73"/>
      <c r="AC69" s="73">
        <f>SUMPRODUCT((AC9:AC48=$C$69)*(AE9:AE48=$D$69))</f>
        <v>0</v>
      </c>
      <c r="AF69" s="3"/>
    </row>
    <row r="70" spans="3:32">
      <c r="C70" s="73" t="s">
        <v>110</v>
      </c>
      <c r="D70" s="73" t="s">
        <v>63</v>
      </c>
      <c r="E70" s="73">
        <f>SUMPRODUCT((E9:E48=$C$70)*(G9:G48=$D$70))</f>
        <v>0</v>
      </c>
      <c r="F70" s="73"/>
      <c r="G70" s="73"/>
      <c r="H70" s="73"/>
      <c r="I70" s="73">
        <f>SUMPRODUCT((I9:I48=$C$70)*(K9:K48=$D$70))</f>
        <v>0</v>
      </c>
      <c r="J70" s="73"/>
      <c r="K70" s="73"/>
      <c r="L70" s="73"/>
      <c r="M70" s="73">
        <f>SUMPRODUCT((M9:M48=$C$70)*(O9:O48=$D$70))</f>
        <v>0</v>
      </c>
      <c r="N70" s="73"/>
      <c r="O70" s="73"/>
      <c r="P70" s="73"/>
      <c r="Q70" s="73">
        <f>SUMPRODUCT((Q9:Q48=$C$70)*(S9:S48=$D$70))</f>
        <v>0</v>
      </c>
      <c r="R70" s="73"/>
      <c r="S70" s="73"/>
      <c r="T70" s="73"/>
      <c r="U70" s="73">
        <f>SUMPRODUCT((U9:U48=$C$70)*(W9:W48=$D$70))</f>
        <v>0</v>
      </c>
      <c r="V70" s="73"/>
      <c r="W70" s="73"/>
      <c r="X70" s="73"/>
      <c r="Y70" s="73">
        <f>SUMPRODUCT((Y9:Y48=$C$70)*(AA9:AA48=$D$70))</f>
        <v>0</v>
      </c>
      <c r="Z70" s="73"/>
      <c r="AA70" s="73"/>
      <c r="AB70" s="73"/>
      <c r="AC70" s="73">
        <f>SUMPRODUCT((AC9:AC48=$C$70)*(AE9:AE48=$D$70))</f>
        <v>0</v>
      </c>
      <c r="AF70" s="3"/>
    </row>
  </sheetData>
  <sheetProtection sheet="1" formatCell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拠点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b 5 9 0 3 3 6 - 1 c 9 2 - 4 5 f a - 8 a 9 a - 1 3 8 d 6 9 c 9 1 4 6 5 "   x m l n s = " h t t p : / / s c h e m a s . m i c r o s o f t . c o m / D a t a M a s h u p " > A A A A A D U E A A B Q S w M E F A A C A A g A B Y W Y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B Y W Y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W F m F Z d x p 5 P L A E A A E U E A A A T A B w A R m 9 y b X V s Y X M v U 2 V j d G l v b j E u b S C i G A A o o B Q A A A A A A A A A A A A A A A A A A A A A A A A A A A A r T k 0 u y c z P U w i G 0 I b W v F y 8 X M U Z i U W p K Q p P 1 y 5 7 N m e + g q 1 C T m o J L 5 c C E D x u 2 v u 4 e c / j p p 1 A Q d e K 5 N Q c P e f S o q L U v J L w / K L s p P z 8 b A 3 N 6 m i / x N x U W y W I Z k O l 2 N p o 5 / y 8 E q C a W B 2 I I U + X d D 6 b v e V x 4 9 T H T T 2 P G + c / n d c N N C 0 k M S k n V S + k K D G v O C 2 / K N c 5 P 6 c 0 N y + k s i C 1 W A N u q U 5 1 N d x Y H Y U S o K R C S W p F S W 2 t J t R k Z a W n E 3 q f d v Y + b u x B t 6 R j u o I S 3 J q g 1 D y g G y F 2 F G t g u g f V I i h T C W H P i / 1 7 n 3 Y t g O t 4 3 L T + c d O K x 8 2 r 4 B Y 4 5 + c m Z e a l a l Q T c J E O N I y N Y A z j W k 1 e r s w 8 / N Z g x p E R R Z F k R J t I M q J X J B m h R h I i A A l Y h R m O x h S F o z F t w t G Y X u F o T G 4 4 A g B Q S w E C L Q A U A A I A C A A F h Z h W 5 W l r g 6 c A A A D 4 A A A A E g A A A A A A A A A A A A A A A A A A A A A A Q 2 9 u Z m l n L 1 B h Y 2 t h Z 2 U u e G 1 s U E s B A i 0 A F A A C A A g A B Y W Y V g / K 6 a u k A A A A 6 Q A A A B M A A A A A A A A A A A A A A A A A 8 w A A A F t D b 2 5 0 Z W 5 0 X 1 R 5 c G V z X S 5 4 b W x Q S w E C L Q A U A A I A C A A F h Z h W X c a e T y w B A A B F B A A A E w A A A A A A A A A A A A A A A A D k A Q A A R m 9 y b X V s Y X M v U 2 V j d G l v b j E u b V B L B Q Y A A A A A A w A D A M I A A A B d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F Q A A A A A A A I Y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T U l Q U Q l Q T Y l R T Y l O U M l O U Y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D Q t M T V U M D g 6 M z Y 6 N T Y u O T Q y N z Y x N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N S V B R C V B N i V F N i U 5 Q y U 5 R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0 L T E 1 V D A 4 O j M 2 O j U 2 L j k 3 N D A y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N S V B R C V B N i V F N i U 5 Q y U 5 R j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y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R C V B N i V F N i U 5 Q y U 5 R j M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3 I i A v P j x F b n R y e S B U e X B l P S J S Z W N v d m V y e V R h c m d l d F J v d y I g V m F s d W U 9 I m w x I i A v P j x F b n R y e S B U e X B l P S J G a W x s V G F y Z 2 V 0 I i B W Y W x 1 Z T 0 i c + W t p u a c n y I g L z 4 8 R W 5 0 c n k g V H l w Z T 0 i R m l s b G V k Q 2 9 t c G x l d G V S Z X N 1 b H R U b 1 d v c m t z a G V l d C I g V m F s d W U 9 I m w x I i A v P j x F b n R y e S B U e X B l P S J R d W V y e U l E I i B W Y W x 1 Z T 0 i c z I z M D B i M 2 Y w L T E z N j U t N D Q x Z i 0 5 N T N m L T F k Z T l m Z T M w Y j Y x Y S I g L z 4 8 R W 5 0 c n k g V H l w Z T 0 i R m l s b F R h c m d l d E 5 h b W V D d X N 0 b 2 1 p e m V k I i B W Y W x 1 Z T 0 i b D E i I C 8 + P E V u d H J 5 I F R 5 c G U 9 I k Z p b G x M Y X N 0 V X B k Y X R l Z C I g V m F s d W U 9 I m Q y M D I z L T A 0 L T I 0 V D A 3 O j Q w O j E w L j U 3 M T E 3 N j J a I i A v P j x F b n R y e S B U e X B l P S J G a W x s Q 2 9 s d W 1 u V H l w Z X M i I F Z h b H V l P S J z Q m c 9 P S I g L z 4 8 R W 5 0 c n k g V H l w Z T 0 i R m l s b E V y c m 9 y Q 2 9 1 b n Q i I F Z h b H V l P S J s M C I g L z 4 8 R W 5 0 c n k g V H l w Z T 0 i R m l s b E N v b H V t b k 5 h b W V z I i B W Y W x 1 Z T 0 i c 1 s m c X V v d D v l r a b m n J 8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1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r a b m n J 8 v 6 L + 9 5 Y q g 4 4 G V 4 4 K M 4 4 G f 4 4 K v 4 4 K o 4 4 O q L n v l r a b m n J 8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5 a 2 m 5 p y f L + i / v e W K o O O B l e O C j O O B n + O C r + O C q O O D q i 5 7 5 a 2 m 5 p y f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U Q l Q T Y l R T Y l O U M l O U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R C V B N i V F N i U 5 Q y U 5 R i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v J U U 4 J U J G J U J E J U U 1 J T h B J U E w J U U z J T g x J T k 1 J U U z J T g y J T h D J U U z J T g x J T l G J U U z J T g y J U F G J U U z J T g y J U E 4 J U U z J T g z J U F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p j j b k G q F 5 A m D 8 b e K r 1 + A 0 A A A A A A g A A A A A A A 2 Y A A M A A A A A Q A A A A G 4 o p / R / b h m 9 8 M R i t B S 7 3 o w A A A A A E g A A A o A A A A B A A A A C y P V K O 8 b k k h m 5 f L v i N 2 H s q U A A A A K p w d o 7 0 n A o y m u T L M 8 f s 5 w g u f C A + O d I R b q z / r 2 X e Q m / 5 o 7 g 3 z i Y G 5 0 a H x j u 3 M p t C s 2 v d B y u Q r S W Y I Z h H V 8 9 L d j Y z 9 / T M 7 t N 9 i C C 1 L U 8 N Z C b A F A A A A E x B 2 6 r q k U V s E 2 e a w d o N c q + Z 4 u W Y < / D a t a M a s h u p > 
</file>

<file path=customXml/itemProps1.xml><?xml version="1.0" encoding="utf-8"?>
<ds:datastoreItem xmlns:ds="http://schemas.openxmlformats.org/officeDocument/2006/customXml" ds:itemID="{6C6DD30A-939E-4F3D-A2A3-B30BFBF5B89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58</vt:i4>
      </vt:variant>
      <vt:variant>
        <vt:lpstr>名前付き一覧</vt:lpstr>
      </vt:variant>
      <vt:variant>
        <vt:i4>68</vt:i4>
      </vt:variant>
    </vt:vector>
  </HeadingPairs>
  <TitlesOfParts>
    <vt:vector size="126" baseType="lpstr">
      <vt:lpstr>基本データ</vt:lpstr>
      <vt:lpstr>初期設定</vt:lpstr>
      <vt:lpstr>DATA</vt:lpstr>
      <vt:lpstr>1学期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2学期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2-17</vt:lpstr>
      <vt:lpstr>2-18</vt:lpstr>
      <vt:lpstr>2-19</vt:lpstr>
      <vt:lpstr>2-20</vt:lpstr>
      <vt:lpstr>2-21</vt:lpstr>
      <vt:lpstr>2-22</vt:lpstr>
      <vt:lpstr>3学期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'1-1'!Print_Area</vt:lpstr>
      <vt:lpstr>'1-10'!Print_Area</vt:lpstr>
      <vt:lpstr>'1-11'!Print_Area</vt:lpstr>
      <vt:lpstr>'1-12'!Print_Area</vt:lpstr>
      <vt:lpstr>'1-13'!Print_Area</vt:lpstr>
      <vt:lpstr>'1-14'!Print_Area</vt:lpstr>
      <vt:lpstr>'1-15'!Print_Area</vt:lpstr>
      <vt:lpstr>'1-16'!Print_Area</vt:lpstr>
      <vt:lpstr>'1-2'!Print_Area</vt:lpstr>
      <vt:lpstr>'1-3'!Print_Area</vt:lpstr>
      <vt:lpstr>'1-4'!Print_Area</vt:lpstr>
      <vt:lpstr>'1-5'!Print_Area</vt:lpstr>
      <vt:lpstr>'1-6'!Print_Area</vt:lpstr>
      <vt:lpstr>'1-7'!Print_Area</vt:lpstr>
      <vt:lpstr>'1-8'!Print_Area</vt:lpstr>
      <vt:lpstr>'1-9'!Print_Area</vt:lpstr>
      <vt:lpstr>'1学期'!Print_Area</vt:lpstr>
      <vt:lpstr>'2-1'!Print_Area</vt:lpstr>
      <vt:lpstr>'2-10'!Print_Area</vt:lpstr>
      <vt:lpstr>'2-11'!Print_Area</vt:lpstr>
      <vt:lpstr>'2-12'!Print_Area</vt:lpstr>
      <vt:lpstr>'2-13'!Print_Area</vt:lpstr>
      <vt:lpstr>'2-14'!Print_Area</vt:lpstr>
      <vt:lpstr>'2-15'!Print_Area</vt:lpstr>
      <vt:lpstr>'2-16'!Print_Area</vt:lpstr>
      <vt:lpstr>'2-17'!Print_Area</vt:lpstr>
      <vt:lpstr>'2-18'!Print_Area</vt:lpstr>
      <vt:lpstr>'2-19'!Print_Area</vt:lpstr>
      <vt:lpstr>'2-2'!Print_Area</vt:lpstr>
      <vt:lpstr>'2-20'!Print_Area</vt:lpstr>
      <vt:lpstr>'2-21'!Print_Area</vt:lpstr>
      <vt:lpstr>'2-22'!Print_Area</vt:lpstr>
      <vt:lpstr>'2-3'!Print_Area</vt:lpstr>
      <vt:lpstr>'2-4'!Print_Area</vt:lpstr>
      <vt:lpstr>'2-5'!Print_Area</vt:lpstr>
      <vt:lpstr>'2-6'!Print_Area</vt:lpstr>
      <vt:lpstr>'2-7'!Print_Area</vt:lpstr>
      <vt:lpstr>'2-8'!Print_Area</vt:lpstr>
      <vt:lpstr>'2-9'!Print_Area</vt:lpstr>
      <vt:lpstr>'2学期'!Print_Area</vt:lpstr>
      <vt:lpstr>'3-1'!Print_Area</vt:lpstr>
      <vt:lpstr>'3-10'!Print_Area</vt:lpstr>
      <vt:lpstr>'3-11'!Print_Area</vt:lpstr>
      <vt:lpstr>'3-12'!Print_Area</vt:lpstr>
      <vt:lpstr>'3-13'!Print_Area</vt:lpstr>
      <vt:lpstr>'3-14'!Print_Area</vt:lpstr>
      <vt:lpstr>'3-2'!Print_Area</vt:lpstr>
      <vt:lpstr>'3-3'!Print_Area</vt:lpstr>
      <vt:lpstr>'3-4'!Print_Area</vt:lpstr>
      <vt:lpstr>'3-5'!Print_Area</vt:lpstr>
      <vt:lpstr>'3-6'!Print_Area</vt:lpstr>
      <vt:lpstr>'3-7'!Print_Area</vt:lpstr>
      <vt:lpstr>'3-8'!Print_Area</vt:lpstr>
      <vt:lpstr>'3-9'!Print_Area</vt:lpstr>
      <vt:lpstr>'3学期'!Print_Area</vt:lpstr>
      <vt:lpstr>シート名</vt:lpstr>
      <vt:lpstr>一般</vt:lpstr>
      <vt:lpstr>各学期最終行</vt:lpstr>
      <vt:lpstr>基準エリア</vt:lpstr>
      <vt:lpstr>拠点</vt:lpstr>
      <vt:lpstr>教</vt:lpstr>
      <vt:lpstr>見</vt:lpstr>
      <vt:lpstr>指導形態</vt:lpstr>
      <vt:lpstr>指導形態名</vt:lpstr>
      <vt:lpstr>実</vt:lpstr>
      <vt:lpstr>DATA!所属センター</vt:lpstr>
      <vt:lpstr>振</vt:lpstr>
      <vt:lpstr>年間基準数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平山　和美</dc:creator>
  <cp:lastModifiedBy>Windows ユーザー</cp:lastModifiedBy>
  <cp:lastPrinted>2023-04-18T04:57:22Z</cp:lastPrinted>
  <dcterms:created xsi:type="dcterms:W3CDTF">2009-12-24T07:04:32Z</dcterms:created>
  <dcterms:modified xsi:type="dcterms:W3CDTF">2023-04-24T07:45:52Z</dcterms:modified>
</cp:coreProperties>
</file>