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rfile\保存\01本庁\12保_水道管理\R07年度\0000庶務\R7_調査・回答・通知\R7.1.20【2.4財政課提出〆】公営企業に係る経営比較分析表（令和６年度決算）の分析・公表について\【経営比較分析表】2024_322024_46_1718\"/>
    </mc:Choice>
  </mc:AlternateContent>
  <workbookProtection workbookAlgorithmName="SHA-512" workbookHashValue="ZdUtp+Nd+8yDS4tI6bVCZ/iUCjwRukEuH+vHbspyutBpC9gsH3PBPwiIapQY6KuncAMywHe02Ojvl1KGNe+m7Q==" workbookSaltValue="ERDGeq6GycDFWHJgwujFU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E85" i="4"/>
  <c r="AT10" i="4"/>
  <c r="AL10" i="4"/>
  <c r="I10"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<sst xmlns="http://schemas.openxmlformats.org/spreadsheetml/2006/main" count="231" uniqueCount="117">
  <si>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</si>
  <si>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</si>
  <si>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</si>
  <si>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</si>
  <si>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</si>
  <si>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</si>
  <si>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</si>
  <si>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</si>
  <si>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</si>
  <si>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</si>
  <si>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</si>
  <si>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</si>
  <si>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</si>
  <si>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</si>
  <si>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</si>
  <si>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</si>
  <si>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</si>
  <si>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</si>
  <si>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</si>
  <si>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</si>
  <si>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</si>
  <si>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</si>
  <si>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</si>
  <si>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</si>
  <si>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</si>
  <si>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</si>
  <si>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</si>
  <si>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</si>
  <si>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</si>
  <si>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</si>
  <si>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</si>
  <si>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</si>
  <si>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</si>
  <si>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</si>
  <si>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</si>
  <si>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</si>
  <si>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</si>
  <si>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</si>
  <si>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</si>
  <si>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</si>
  <si>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</si>
  <si>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</si>
  <si>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</si>
  <si>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</si>
  <si>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</si>
  <si>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</si>
  <si>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</si>
  <si>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</si>
  <si>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</si>
  <si>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</si>
  <si>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</si>
  <si>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</si>
  <si>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</si>
  <si>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</si>
  <si>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</si>
  <si>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</si>
  <si>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</si>
  <si>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</si>
  <si>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</si>
  <si>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</si>
  <si>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</si>
  <si>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</si>
  <si>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</si>
  <si>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</si>
  <si>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</si>
  <si>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</si>
  <si>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</si>
  <si>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</si>
  <si>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</si>
  <si>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</si>
  <si>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</si>
  <si>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</si>
  <si>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</si>
  <si>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</si>
  <si>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</si>
  <si>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</si>
  <si>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</si>
  <si>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</si>
  <si>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</si>
  <si>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</si>
  <si>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</si>
  <si>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</si>
  <si>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</si>
  <si>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</si>
  <si>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</si>
  <si>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</si>
  <si>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</si>
  <si>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</si>
  <si>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</si>
  <si>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</si>
  <si>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</si>
  <si>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</si>
  <si>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</si>
  <si>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</si>
  <si>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</si>
  <si>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</si>
  <si>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浜田市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</si>
  <si>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</si>
  <si>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</si>
  <si>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</si>
  <si>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</si>
  <si>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</si>
  <si>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</si>
  <si>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</si>
  <si>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</si>
  <si>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</si>
  <si>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</si>
  <si>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</si>
  <si>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</si>
  <si>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</si>
  <si>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</si>
  <si>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</si>
  <si>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</si>
  <si>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</si>
  <si>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は、類似団体に比べて21.06ポイント高い。これは、資産取得から15年以上経過し、機器類が法定耐用年数に達していることが主要因であるが、減価償却により留保した資金は全て起債の償還に充てており、改修のための財源は確保できていない。
　処理施設の電気、機械設備は老朽化が進んでいるため、今後もストックマネジメント計画に基づき施設の改築更新を行っていく必要がある。
※③管渠改善率(％)のR2年度決算数値については、入力に誤りがあったため、正しい管渠改善率は0.00％である。</t>
    <phoneticPr fontId="4"/>
  </si>
  <si>
    <r>
      <rPr>
        <sz val="11"/>
        <rFont val="ＭＳ ゴシック"/>
        <family val="3"/>
        <charset val="128"/>
      </rPr>
      <t>　③短期的な債務に対する支払い能力を表す流動比率は、100％を大きく下回っている。要因としては、必要最低限の現金しか保有しておらず、期中の資金不足は一般会計からの一時借入金で賄う資金計画となっていることがある。</t>
    </r>
    <r>
      <rPr>
        <sz val="11"/>
        <color rgb="FFFF0000"/>
        <rFont val="ＭＳ ゴシック"/>
        <family val="3"/>
        <charset val="128"/>
      </rPr>
      <t xml:space="preserve">
 </t>
    </r>
    <r>
      <rPr>
        <sz val="11"/>
        <rFont val="ＭＳ ゴシック"/>
        <family val="3"/>
        <charset val="128"/>
      </rPr>
      <t xml:space="preserve"> ⑤経費回収率は、人口の減等による汚水処理量の減少により、昨年度に比べ1.18ポイント低下し、類似団体平均より4.73ポイント低い。</t>
    </r>
    <r>
      <rPr>
        <sz val="11"/>
        <color rgb="FFFF0000"/>
        <rFont val="ＭＳ ゴシック"/>
        <family val="3"/>
        <charset val="128"/>
      </rPr>
      <t xml:space="preserve">
</t>
    </r>
    <r>
      <rPr>
        <sz val="11"/>
        <rFont val="ＭＳ ゴシック"/>
        <family val="3"/>
        <charset val="128"/>
      </rPr>
      <t>　⑥汚水処理原価は、有収水量の減少により、前年度に比べ2.42円増加し、類似団体平均値より28.84円高い。</t>
    </r>
    <r>
      <rPr>
        <sz val="11"/>
        <color rgb="FFFF0000"/>
        <rFont val="ＭＳ ゴシック"/>
        <family val="3"/>
        <charset val="128"/>
      </rPr>
      <t xml:space="preserve">
　</t>
    </r>
    <r>
      <rPr>
        <sz val="11"/>
        <rFont val="ＭＳ ゴシック"/>
        <family val="3"/>
        <charset val="128"/>
      </rPr>
      <t xml:space="preserve">⑧水洗化率は、78.53％と類似団体と比べて5.68ポイント低い水準である。
　経営改善及び公共用水域の水質保全のため、引き続き接続促進を行い、使用料収入及び水洗化率の向上を早期に図るとともに汚水処理費の削減に努め、健全経営を目指す必要がある。
</t>
    </r>
    <rPh sb="116" eb="118">
      <t>ジンコウ</t>
    </rPh>
    <rPh sb="154" eb="156">
      <t>ルイジ</t>
    </rPh>
    <rPh sb="156" eb="158">
      <t>ダンタイ</t>
    </rPh>
    <rPh sb="158" eb="160">
      <t>ヘイキン</t>
    </rPh>
    <rPh sb="170" eb="171">
      <t>ヒク</t>
    </rPh>
    <rPh sb="224" eb="225">
      <t>エン</t>
    </rPh>
    <rPh sb="225" eb="226">
      <t>タカ</t>
    </rPh>
    <rPh sb="290" eb="291">
      <t>ヒ</t>
    </rPh>
    <rPh sb="292" eb="293">
      <t>ツヅ</t>
    </rPh>
    <phoneticPr fontId="4"/>
  </si>
  <si>
    <t>　総収益のうち、一般会計からの繰入金が大半を占めており、基準内繰入である高資本費対策に要する経費や分流式下水道等に要する経費以外にも、赤字補填分の基準外繰入を受け入れて経営を行っている。
　経営戦略に基づき、経営の健全化と投資の効率化の取り組みを進め、将来にわたり持続可能な事業運営の構築を目指す。</t>
    <rPh sb="95" eb="97">
      <t>ケイエイ</t>
    </rPh>
    <rPh sb="97" eb="99">
      <t>センリャク</t>
    </rPh>
    <rPh sb="100" eb="101">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</si>
</sst>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99.51</c:v>
                </c:pt>
                <c:pt idx="1">
                  <c:v>0.84</c:v>
                </c:pt>
                <c:pt idx="2">
                  <c:v>0.35</c:v>
                </c:pt>
                <c:pt idx="3">
                  <c:v>0.09</c:v>
                </c:pt>
                <c:pt idx="4" formatCode="#,##0.00;&quot;△&quot;#,##0.00">
                  <c:v>0</c:v>
                </c:pt>
              </c:numCache>
            </c:numRef>
          </c:val>
          <c:extLst>
            <c:ext xmlns:c16="http://schemas.microsoft.com/office/drawing/2014/chart" uri="{C3380CC4-5D6E-409C-BE32-E72D297353CC}">
              <c16:uniqueId val="{00000000-B0CE-48A6-A8EA-16A93B0E8E1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B0CE-48A6-A8EA-16A93B0E8E1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44.51</c:v>
                </c:pt>
                <c:pt idx="1">
                  <c:v>49.06</c:v>
                </c:pt>
                <c:pt idx="2">
                  <c:v>44.91</c:v>
                </c:pt>
                <c:pt idx="3">
                  <c:v>43.09</c:v>
                </c:pt>
                <c:pt idx="4">
                  <c:v>42.6</c:v>
                </c:pt>
              </c:numCache>
            </c:numRef>
          </c:val>
          <c:extLst>
            <c:ext xmlns:c16="http://schemas.microsoft.com/office/drawing/2014/chart" uri="{C3380CC4-5D6E-409C-BE32-E72D297353CC}">
              <c16:uniqueId val="{00000000-2272-48C4-B3FF-4365C052724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2272-48C4-B3FF-4365C052724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74.25</c:v>
                </c:pt>
                <c:pt idx="1">
                  <c:v>76.77</c:v>
                </c:pt>
                <c:pt idx="2">
                  <c:v>78.23</c:v>
                </c:pt>
                <c:pt idx="3">
                  <c:v>78.12</c:v>
                </c:pt>
                <c:pt idx="4">
                  <c:v>78.53</c:v>
                </c:pt>
              </c:numCache>
            </c:numRef>
          </c:val>
          <c:extLst>
            <c:ext xmlns:c16="http://schemas.microsoft.com/office/drawing/2014/chart" uri="{C3380CC4-5D6E-409C-BE32-E72D297353CC}">
              <c16:uniqueId val="{00000000-43AC-4178-A00C-D2F4C29ADCC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43AC-4178-A00C-D2F4C29ADCC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103.09</c:v>
                </c:pt>
                <c:pt idx="1">
                  <c:v>99.62</c:v>
                </c:pt>
                <c:pt idx="2">
                  <c:v>100.01</c:v>
                </c:pt>
                <c:pt idx="3">
                  <c:v>105.77</c:v>
                </c:pt>
                <c:pt idx="4">
                  <c:v>100.78</c:v>
                </c:pt>
              </c:numCache>
            </c:numRef>
          </c:val>
          <c:extLst>
            <c:ext xmlns:c16="http://schemas.microsoft.com/office/drawing/2014/chart" uri="{C3380CC4-5D6E-409C-BE32-E72D297353CC}">
              <c16:uniqueId val="{00000000-DF92-4A59-A0DF-C381CEDD225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DF92-4A59-A0DF-C381CEDD225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39.229999999999997</c:v>
                </c:pt>
                <c:pt idx="1">
                  <c:v>42.6</c:v>
                </c:pt>
                <c:pt idx="2">
                  <c:v>44.59</c:v>
                </c:pt>
                <c:pt idx="3">
                  <c:v>46.75</c:v>
                </c:pt>
                <c:pt idx="4">
                  <c:v>48.52</c:v>
                </c:pt>
              </c:numCache>
            </c:numRef>
          </c:val>
          <c:extLst>
            <c:ext xmlns:c16="http://schemas.microsoft.com/office/drawing/2014/chart" uri="{C3380CC4-5D6E-409C-BE32-E72D297353CC}">
              <c16:uniqueId val="{00000000-9340-44A4-B117-E82542DE111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9340-44A4-B117-E82542DE111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F8-49E3-B4AA-D0ADB3C08A1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7BF8-49E3-B4AA-D0ADB3C08A1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58-48C8-8B21-AC786983864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2E58-48C8-8B21-AC786983864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9.5299999999999994</c:v>
                </c:pt>
                <c:pt idx="1">
                  <c:v>17.440000000000001</c:v>
                </c:pt>
                <c:pt idx="2">
                  <c:v>12.01</c:v>
                </c:pt>
                <c:pt idx="3">
                  <c:v>15.12</c:v>
                </c:pt>
                <c:pt idx="4">
                  <c:v>19.18</c:v>
                </c:pt>
              </c:numCache>
            </c:numRef>
          </c:val>
          <c:extLst>
            <c:ext xmlns:c16="http://schemas.microsoft.com/office/drawing/2014/chart" uri="{C3380CC4-5D6E-409C-BE32-E72D297353CC}">
              <c16:uniqueId val="{00000000-E500-4BD3-92AB-D042C72F5E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E500-4BD3-92AB-D042C72F5E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403.54</c:v>
                </c:pt>
                <c:pt idx="1">
                  <c:v>372.42</c:v>
                </c:pt>
                <c:pt idx="2">
                  <c:v>553.26</c:v>
                </c:pt>
                <c:pt idx="3">
                  <c:v>576.09</c:v>
                </c:pt>
                <c:pt idx="4">
                  <c:v>493.07</c:v>
                </c:pt>
              </c:numCache>
            </c:numRef>
          </c:val>
          <c:extLst>
            <c:ext xmlns:c16="http://schemas.microsoft.com/office/drawing/2014/chart" uri="{C3380CC4-5D6E-409C-BE32-E72D297353CC}">
              <c16:uniqueId val="{00000000-5FA2-4CD1-90C1-DB7B8EF4F2B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5FA2-4CD1-90C1-DB7B8EF4F2B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58.05</c:v>
                </c:pt>
                <c:pt idx="1">
                  <c:v>71.239999999999995</c:v>
                </c:pt>
                <c:pt idx="2">
                  <c:v>66.97</c:v>
                </c:pt>
                <c:pt idx="3">
                  <c:v>63.08</c:v>
                </c:pt>
                <c:pt idx="4">
                  <c:v>61.9</c:v>
                </c:pt>
              </c:numCache>
            </c:numRef>
          </c:val>
          <c:extLst>
            <c:ext xmlns:c16="http://schemas.microsoft.com/office/drawing/2014/chart" uri="{C3380CC4-5D6E-409C-BE32-E72D297353CC}">
              <c16:uniqueId val="{00000000-DCA1-4C57-BEFB-A5C2DB617C6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DCA1-4C57-BEFB-A5C2DB617C6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297.19</c:v>
                </c:pt>
                <c:pt idx="1">
                  <c:v>241.83</c:v>
                </c:pt>
                <c:pt idx="2">
                  <c:v>267.58</c:v>
                </c:pt>
                <c:pt idx="3">
                  <c:v>278.58999999999997</c:v>
                </c:pt>
                <c:pt idx="4">
                  <c:v>281.01</c:v>
                </c:pt>
              </c:numCache>
            </c:numRef>
          </c:val>
          <c:extLst>
            <c:ext xmlns:c16="http://schemas.microsoft.com/office/drawing/2014/chart" uri="{C3380CC4-5D6E-409C-BE32-E72D297353CC}">
              <c16:uniqueId val="{00000000-FF52-40ED-B62B-C7898F72F3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FF52-40ED-B62B-C7898F72F3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43"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浜田市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48576</v>
      </c>
      <c r="AM8" s="41"/>
      <c r="AN8" s="41"/>
      <c r="AO8" s="41"/>
      <c r="AP8" s="41"/>
      <c r="AQ8" s="41"/>
      <c r="AR8" s="41"/>
      <c r="AS8" s="41"/>
      <c r="AT8" s="34">
        <f>データ!T6</f>
        <v>690.64</v>
      </c>
      <c r="AU8" s="34"/>
      <c r="AV8" s="34"/>
      <c r="AW8" s="34"/>
      <c r="AX8" s="34"/>
      <c r="AY8" s="34"/>
      <c r="AZ8" s="34"/>
      <c r="BA8" s="34"/>
      <c r="BB8" s="34">
        <f>データ!U6</f>
        <v>70.33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55.28</v>
      </c>
      <c r="J10" s="34"/>
      <c r="K10" s="34"/>
      <c r="L10" s="34"/>
      <c r="M10" s="34"/>
      <c r="N10" s="34"/>
      <c r="O10" s="34"/>
      <c r="P10" s="34">
        <f>データ!P6</f>
        <v>14.49</v>
      </c>
      <c r="Q10" s="34"/>
      <c r="R10" s="34"/>
      <c r="S10" s="34"/>
      <c r="T10" s="34"/>
      <c r="U10" s="34"/>
      <c r="V10" s="34"/>
      <c r="W10" s="34">
        <f>データ!Q6</f>
        <v>100</v>
      </c>
      <c r="X10" s="34"/>
      <c r="Y10" s="34"/>
      <c r="Z10" s="34"/>
      <c r="AA10" s="34"/>
      <c r="AB10" s="34"/>
      <c r="AC10" s="34"/>
      <c r="AD10" s="41">
        <f>データ!R6</f>
        <v>3025</v>
      </c>
      <c r="AE10" s="41"/>
      <c r="AF10" s="41"/>
      <c r="AG10" s="41"/>
      <c r="AH10" s="41"/>
      <c r="AI10" s="41"/>
      <c r="AJ10" s="41"/>
      <c r="AK10" s="2"/>
      <c r="AL10" s="41">
        <f>データ!V6</f>
        <v>6960</v>
      </c>
      <c r="AM10" s="41"/>
      <c r="AN10" s="41"/>
      <c r="AO10" s="41"/>
      <c r="AP10" s="41"/>
      <c r="AQ10" s="41"/>
      <c r="AR10" s="41"/>
      <c r="AS10" s="41"/>
      <c r="AT10" s="34">
        <f>データ!W6</f>
        <v>2.5</v>
      </c>
      <c r="AU10" s="34"/>
      <c r="AV10" s="34"/>
      <c r="AW10" s="34"/>
      <c r="AX10" s="34"/>
      <c r="AY10" s="34"/>
      <c r="AZ10" s="34"/>
      <c r="BA10" s="34"/>
      <c r="BB10" s="34">
        <f>データ!X6</f>
        <v>2784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O0qX3IWUsFgXrQrXSraPZAIvNJgLpBV522s4F+AROw3zM+dZ6RD75SCVYmAhJGyaNl7LdfY43zEEOjIzzEr8nQ==" saltValue="R7sfNSffP6wmWk+/V1S34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322024</v>
      </c>
      <c r="D6" s="19">
        <f t="shared" si="3"/>
        <v>46</v>
      </c>
      <c r="E6" s="19">
        <f t="shared" si="3"/>
        <v>17</v>
      </c>
      <c r="F6" s="19">
        <f t="shared" si="3"/>
        <v>4</v>
      </c>
      <c r="G6" s="19">
        <f t="shared" si="3"/>
        <v>0</v>
      </c>
      <c r="H6" s="19" t="str">
        <f t="shared" si="3"/>
        <v>島根県　浜田市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55.28</v>
      </c>
      <c r="P6" s="20">
        <f t="shared" si="3"/>
        <v>14.49</v>
      </c>
      <c r="Q6" s="20">
        <f t="shared" si="3"/>
        <v>100</v>
      </c>
      <c r="R6" s="20">
        <f t="shared" si="3"/>
        <v>3025</v>
      </c>
      <c r="S6" s="20">
        <f t="shared" si="3"/>
        <v>48576</v>
      </c>
      <c r="T6" s="20">
        <f t="shared" si="3"/>
        <v>690.64</v>
      </c>
      <c r="U6" s="20">
        <f t="shared" si="3"/>
        <v>70.33</v>
      </c>
      <c r="V6" s="20">
        <f t="shared" si="3"/>
        <v>6960</v>
      </c>
      <c r="W6" s="20">
        <f t="shared" si="3"/>
        <v>2.5</v>
      </c>
      <c r="X6" s="20">
        <f t="shared" si="3"/>
        <v>2784</v>
      </c>
      <c r="Y6" s="21">
        <f>IF(Y7="",NA(),Y7)</f>
        <v>103.09</v>
      </c>
      <c r="Z6" s="21">
        <f t="shared" ref="Z6:AH6" si="4">IF(Z7="",NA(),Z7)</f>
        <v>99.62</v>
      </c>
      <c r="AA6" s="21">
        <f t="shared" si="4"/>
        <v>100.01</v>
      </c>
      <c r="AB6" s="21">
        <f t="shared" si="4"/>
        <v>105.77</v>
      </c>
      <c r="AC6" s="21">
        <f t="shared" si="4"/>
        <v>100.78</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9.5299999999999994</v>
      </c>
      <c r="AV6" s="21">
        <f t="shared" ref="AV6:BD6" si="6">IF(AV7="",NA(),AV7)</f>
        <v>17.440000000000001</v>
      </c>
      <c r="AW6" s="21">
        <f t="shared" si="6"/>
        <v>12.01</v>
      </c>
      <c r="AX6" s="21">
        <f t="shared" si="6"/>
        <v>15.12</v>
      </c>
      <c r="AY6" s="21">
        <f t="shared" si="6"/>
        <v>19.18</v>
      </c>
      <c r="AZ6" s="21">
        <f t="shared" si="6"/>
        <v>44.24</v>
      </c>
      <c r="BA6" s="21">
        <f t="shared" si="6"/>
        <v>43.07</v>
      </c>
      <c r="BB6" s="21">
        <f t="shared" si="6"/>
        <v>45.42</v>
      </c>
      <c r="BC6" s="21">
        <f t="shared" si="6"/>
        <v>50.63</v>
      </c>
      <c r="BD6" s="21">
        <f t="shared" si="6"/>
        <v>53.28</v>
      </c>
      <c r="BE6" s="20" t="str">
        <f>IF(BE7="","",IF(BE7="-","【-】","【"&amp;SUBSTITUTE(TEXT(BE7,"#,##0.00"),"-","△")&amp;"】"))</f>
        <v>【50.90】</v>
      </c>
      <c r="BF6" s="21">
        <f>IF(BF7="",NA(),BF7)</f>
        <v>403.54</v>
      </c>
      <c r="BG6" s="21">
        <f t="shared" ref="BG6:BO6" si="7">IF(BG7="",NA(),BG7)</f>
        <v>372.42</v>
      </c>
      <c r="BH6" s="21">
        <f t="shared" si="7"/>
        <v>553.26</v>
      </c>
      <c r="BI6" s="21">
        <f t="shared" si="7"/>
        <v>576.09</v>
      </c>
      <c r="BJ6" s="21">
        <f t="shared" si="7"/>
        <v>493.07</v>
      </c>
      <c r="BK6" s="21">
        <f t="shared" si="7"/>
        <v>1258.43</v>
      </c>
      <c r="BL6" s="21">
        <f t="shared" si="7"/>
        <v>1163.75</v>
      </c>
      <c r="BM6" s="21">
        <f t="shared" si="7"/>
        <v>1195.47</v>
      </c>
      <c r="BN6" s="21">
        <f t="shared" si="7"/>
        <v>1168.69</v>
      </c>
      <c r="BO6" s="21">
        <f t="shared" si="7"/>
        <v>1142.44</v>
      </c>
      <c r="BP6" s="20" t="str">
        <f>IF(BP7="","",IF(BP7="-","【-】","【"&amp;SUBSTITUTE(TEXT(BP7,"#,##0.00"),"-","△")&amp;"】"))</f>
        <v>【1,099.15】</v>
      </c>
      <c r="BQ6" s="21">
        <f>IF(BQ7="",NA(),BQ7)</f>
        <v>58.05</v>
      </c>
      <c r="BR6" s="21">
        <f t="shared" ref="BR6:BZ6" si="8">IF(BR7="",NA(),BR7)</f>
        <v>71.239999999999995</v>
      </c>
      <c r="BS6" s="21">
        <f t="shared" si="8"/>
        <v>66.97</v>
      </c>
      <c r="BT6" s="21">
        <f t="shared" si="8"/>
        <v>63.08</v>
      </c>
      <c r="BU6" s="21">
        <f t="shared" si="8"/>
        <v>61.9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297.19</v>
      </c>
      <c r="CC6" s="21">
        <f t="shared" ref="CC6:CK6" si="9">IF(CC7="",NA(),CC7)</f>
        <v>241.83</v>
      </c>
      <c r="CD6" s="21">
        <f t="shared" si="9"/>
        <v>267.58</v>
      </c>
      <c r="CE6" s="21">
        <f t="shared" si="9"/>
        <v>278.58999999999997</v>
      </c>
      <c r="CF6" s="21">
        <f t="shared" si="9"/>
        <v>281.01</v>
      </c>
      <c r="CG6" s="21">
        <f t="shared" si="9"/>
        <v>224.88</v>
      </c>
      <c r="CH6" s="21">
        <f t="shared" si="9"/>
        <v>228.64</v>
      </c>
      <c r="CI6" s="21">
        <f t="shared" si="9"/>
        <v>239.46</v>
      </c>
      <c r="CJ6" s="21">
        <f t="shared" si="9"/>
        <v>233.15</v>
      </c>
      <c r="CK6" s="21">
        <f t="shared" si="9"/>
        <v>252.17</v>
      </c>
      <c r="CL6" s="20" t="str">
        <f>IF(CL7="","",IF(CL7="-","【-】","【"&amp;SUBSTITUTE(TEXT(CL7,"#,##0.00"),"-","△")&amp;"】"))</f>
        <v>【225.78】</v>
      </c>
      <c r="CM6" s="21">
        <f>IF(CM7="",NA(),CM7)</f>
        <v>44.51</v>
      </c>
      <c r="CN6" s="21">
        <f t="shared" ref="CN6:CV6" si="10">IF(CN7="",NA(),CN7)</f>
        <v>49.06</v>
      </c>
      <c r="CO6" s="21">
        <f t="shared" si="10"/>
        <v>44.91</v>
      </c>
      <c r="CP6" s="21">
        <f t="shared" si="10"/>
        <v>43.09</v>
      </c>
      <c r="CQ6" s="21">
        <f t="shared" si="10"/>
        <v>42.6</v>
      </c>
      <c r="CR6" s="21">
        <f t="shared" si="10"/>
        <v>42.4</v>
      </c>
      <c r="CS6" s="21">
        <f t="shared" si="10"/>
        <v>42.28</v>
      </c>
      <c r="CT6" s="21">
        <f t="shared" si="10"/>
        <v>41.06</v>
      </c>
      <c r="CU6" s="21">
        <f t="shared" si="10"/>
        <v>42.09</v>
      </c>
      <c r="CV6" s="21">
        <f t="shared" si="10"/>
        <v>42.15</v>
      </c>
      <c r="CW6" s="20" t="str">
        <f>IF(CW7="","",IF(CW7="-","【-】","【"&amp;SUBSTITUTE(TEXT(CW7,"#,##0.00"),"-","△")&amp;"】"))</f>
        <v>【43.17】</v>
      </c>
      <c r="CX6" s="21">
        <f>IF(CX7="",NA(),CX7)</f>
        <v>74.25</v>
      </c>
      <c r="CY6" s="21">
        <f t="shared" ref="CY6:DG6" si="11">IF(CY7="",NA(),CY7)</f>
        <v>76.77</v>
      </c>
      <c r="CZ6" s="21">
        <f t="shared" si="11"/>
        <v>78.23</v>
      </c>
      <c r="DA6" s="21">
        <f t="shared" si="11"/>
        <v>78.12</v>
      </c>
      <c r="DB6" s="21">
        <f t="shared" si="11"/>
        <v>78.53</v>
      </c>
      <c r="DC6" s="21">
        <f t="shared" si="11"/>
        <v>84.19</v>
      </c>
      <c r="DD6" s="21">
        <f t="shared" si="11"/>
        <v>84.34</v>
      </c>
      <c r="DE6" s="21">
        <f t="shared" si="11"/>
        <v>84.34</v>
      </c>
      <c r="DF6" s="21">
        <f t="shared" si="11"/>
        <v>84.73</v>
      </c>
      <c r="DG6" s="21">
        <f t="shared" si="11"/>
        <v>84.21</v>
      </c>
      <c r="DH6" s="20" t="str">
        <f>IF(DH7="","",IF(DH7="-","【-】","【"&amp;SUBSTITUTE(TEXT(DH7,"#,##0.00"),"-","△")&amp;"】"))</f>
        <v>【86.31】</v>
      </c>
      <c r="DI6" s="21">
        <f>IF(DI7="",NA(),DI7)</f>
        <v>39.229999999999997</v>
      </c>
      <c r="DJ6" s="21">
        <f t="shared" ref="DJ6:DR6" si="12">IF(DJ7="",NA(),DJ7)</f>
        <v>42.6</v>
      </c>
      <c r="DK6" s="21">
        <f t="shared" si="12"/>
        <v>44.59</v>
      </c>
      <c r="DL6" s="21">
        <f t="shared" si="12"/>
        <v>46.75</v>
      </c>
      <c r="DM6" s="21">
        <f t="shared" si="12"/>
        <v>48.52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1">
        <f>IF(EE7="",NA(),EE7)</f>
        <v>99.51</v>
      </c>
      <c r="EF6" s="21">
        <f t="shared" ref="EF6:EN6" si="14">IF(EF7="",NA(),EF7)</f>
        <v>0.84</v>
      </c>
      <c r="EG6" s="21">
        <f t="shared" si="14"/>
        <v>0.35</v>
      </c>
      <c r="EH6" s="21">
        <f t="shared" si="14"/>
        <v>0.09</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322024</v>
      </c>
      <c r="D7" s="23">
        <v>46</v>
      </c>
      <c r="E7" s="23">
        <v>17</v>
      </c>
      <c r="F7" s="23">
        <v>4</v>
      </c>
      <c r="G7" s="23">
        <v>0</v>
      </c>
      <c r="H7" s="23" t="s">
        <v>96</v>
      </c>
      <c r="I7" s="23" t="s">
        <v>97</v>
      </c>
      <c r="J7" s="23" t="s">
        <v>98</v>
      </c>
      <c r="K7" s="23" t="s">
        <v>99</v>
      </c>
      <c r="L7" s="23" t="s">
        <v>100</v>
      </c>
      <c r="M7" s="23" t="s">
        <v>101</v>
      </c>
      <c r="N7" s="24" t="s">
        <v>102</v>
      </c>
      <c r="O7" s="24">
        <v>55.28</v>
      </c>
      <c r="P7" s="24">
        <v>14.49</v>
      </c>
      <c r="Q7" s="24">
        <v>100</v>
      </c>
      <c r="R7" s="24">
        <v>3025</v>
      </c>
      <c r="S7" s="24">
        <v>48576</v>
      </c>
      <c r="T7" s="24">
        <v>690.64</v>
      </c>
      <c r="U7" s="24">
        <v>70.33</v>
      </c>
      <c r="V7" s="24">
        <v>6960</v>
      </c>
      <c r="W7" s="24">
        <v>2.5</v>
      </c>
      <c r="X7" s="24">
        <v>2784</v>
      </c>
      <c r="Y7" s="24">
        <v>103.09</v>
      </c>
      <c r="Z7" s="24">
        <v>99.62</v>
      </c>
      <c r="AA7" s="24">
        <v>100.01</v>
      </c>
      <c r="AB7" s="24">
        <v>105.77</v>
      </c>
      <c r="AC7" s="24">
        <v>100.78</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9.5299999999999994</v>
      </c>
      <c r="AV7" s="24">
        <v>17.440000000000001</v>
      </c>
      <c r="AW7" s="24">
        <v>12.01</v>
      </c>
      <c r="AX7" s="24">
        <v>15.12</v>
      </c>
      <c r="AY7" s="24">
        <v>19.18</v>
      </c>
      <c r="AZ7" s="24">
        <v>44.24</v>
      </c>
      <c r="BA7" s="24">
        <v>43.07</v>
      </c>
      <c r="BB7" s="24">
        <v>45.42</v>
      </c>
      <c r="BC7" s="24">
        <v>50.63</v>
      </c>
      <c r="BD7" s="24">
        <v>53.28</v>
      </c>
      <c r="BE7" s="24">
        <v>50.9</v>
      </c>
      <c r="BF7" s="24">
        <v>403.54</v>
      </c>
      <c r="BG7" s="24">
        <v>372.42</v>
      </c>
      <c r="BH7" s="24">
        <v>553.26</v>
      </c>
      <c r="BI7" s="24">
        <v>576.09</v>
      </c>
      <c r="BJ7" s="24">
        <v>493.07</v>
      </c>
      <c r="BK7" s="24">
        <v>1258.43</v>
      </c>
      <c r="BL7" s="24">
        <v>1163.75</v>
      </c>
      <c r="BM7" s="24">
        <v>1195.47</v>
      </c>
      <c r="BN7" s="24">
        <v>1168.69</v>
      </c>
      <c r="BO7" s="24">
        <v>1142.44</v>
      </c>
      <c r="BP7" s="24">
        <v>1099.1500000000001</v>
      </c>
      <c r="BQ7" s="24">
        <v>58.05</v>
      </c>
      <c r="BR7" s="24">
        <v>71.239999999999995</v>
      </c>
      <c r="BS7" s="24">
        <v>66.97</v>
      </c>
      <c r="BT7" s="24">
        <v>63.08</v>
      </c>
      <c r="BU7" s="24">
        <v>61.9</v>
      </c>
      <c r="BV7" s="24">
        <v>73.36</v>
      </c>
      <c r="BW7" s="24">
        <v>72.599999999999994</v>
      </c>
      <c r="BX7" s="24">
        <v>69.430000000000007</v>
      </c>
      <c r="BY7" s="24">
        <v>70.709999999999994</v>
      </c>
      <c r="BZ7" s="24">
        <v>66.63</v>
      </c>
      <c r="CA7" s="24">
        <v>72.92</v>
      </c>
      <c r="CB7" s="24">
        <v>297.19</v>
      </c>
      <c r="CC7" s="24">
        <v>241.83</v>
      </c>
      <c r="CD7" s="24">
        <v>267.58</v>
      </c>
      <c r="CE7" s="24">
        <v>278.58999999999997</v>
      </c>
      <c r="CF7" s="24">
        <v>281.01</v>
      </c>
      <c r="CG7" s="24">
        <v>224.88</v>
      </c>
      <c r="CH7" s="24">
        <v>228.64</v>
      </c>
      <c r="CI7" s="24">
        <v>239.46</v>
      </c>
      <c r="CJ7" s="24">
        <v>233.15</v>
      </c>
      <c r="CK7" s="24">
        <v>252.17</v>
      </c>
      <c r="CL7" s="24">
        <v>225.78</v>
      </c>
      <c r="CM7" s="24">
        <v>44.51</v>
      </c>
      <c r="CN7" s="24">
        <v>49.06</v>
      </c>
      <c r="CO7" s="24">
        <v>44.91</v>
      </c>
      <c r="CP7" s="24">
        <v>43.09</v>
      </c>
      <c r="CQ7" s="24">
        <v>42.6</v>
      </c>
      <c r="CR7" s="24">
        <v>42.4</v>
      </c>
      <c r="CS7" s="24">
        <v>42.28</v>
      </c>
      <c r="CT7" s="24">
        <v>41.06</v>
      </c>
      <c r="CU7" s="24">
        <v>42.09</v>
      </c>
      <c r="CV7" s="24">
        <v>42.15</v>
      </c>
      <c r="CW7" s="24">
        <v>43.17</v>
      </c>
      <c r="CX7" s="24">
        <v>74.25</v>
      </c>
      <c r="CY7" s="24">
        <v>76.77</v>
      </c>
      <c r="CZ7" s="24">
        <v>78.23</v>
      </c>
      <c r="DA7" s="24">
        <v>78.12</v>
      </c>
      <c r="DB7" s="24">
        <v>78.53</v>
      </c>
      <c r="DC7" s="24">
        <v>84.19</v>
      </c>
      <c r="DD7" s="24">
        <v>84.34</v>
      </c>
      <c r="DE7" s="24">
        <v>84.34</v>
      </c>
      <c r="DF7" s="24">
        <v>84.73</v>
      </c>
      <c r="DG7" s="24">
        <v>84.21</v>
      </c>
      <c r="DH7" s="24">
        <v>86.31</v>
      </c>
      <c r="DI7" s="24">
        <v>39.229999999999997</v>
      </c>
      <c r="DJ7" s="24">
        <v>42.6</v>
      </c>
      <c r="DK7" s="24">
        <v>44.59</v>
      </c>
      <c r="DL7" s="24">
        <v>46.75</v>
      </c>
      <c r="DM7" s="24">
        <v>48.52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99.51</v>
      </c>
      <c r="EF7" s="24">
        <v>0.84</v>
      </c>
      <c r="EG7" s="24">
        <v>0.35</v>
      </c>
      <c r="EH7" s="24">
        <v>0.09</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2026-02-03T23:56:57Z</cp:lastPrinted>
  <dcterms:created xsi:type="dcterms:W3CDTF">2025-12-23T06:13:30Z</dcterms:created>
  <dcterms:modified xsi:type="dcterms:W3CDTF">2026-02-04T06:26:53Z</dcterms:modified>
  <cp:category/>
</cp:coreProperties>
</file>