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yada\Desktop\【経営比較分析表】2023_325279_47_1718\"/>
    </mc:Choice>
  </mc:AlternateContent>
  <xr:revisionPtr revIDLastSave="0" documentId="13_ncr:1_{50D5C085-A372-4455-A688-66A6E84F5B89}" xr6:coauthVersionLast="47" xr6:coauthVersionMax="47" xr10:uidLastSave="{00000000-0000-0000-0000-000000000000}"/>
  <workbookProtection workbookAlgorithmName="SHA-512" workbookHashValue="AFfxVPrSZefXBgM5OOzCeBVRlJ7Bhmhq6Q1q+6arES6tCR3PFdj98fEp1wiIeHXOXk5A7SGhLxDMOhJGRox9jg==" workbookSaltValue="y2l7XGNM/9vooFXzCyRLnA==" workbookSpinCount="100000" lockStructure="1"/>
  <bookViews>
    <workbookView xWindow="-120" yWindow="-120" windowWidth="2811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<sst xmlns="http://schemas.openxmlformats.org/spreadsheetml/2006/main" count="242" uniqueCount="119">
  <si>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</si>
  <si>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</si>
  <si>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</si>
  <si>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</si>
  <si>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</si>
  <si>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</si>
  <si>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</si>
  <si>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</si>
  <si>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</si>
  <si>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</si>
  <si>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</si>
  <si>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</si>
  <si>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</si>
  <si>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</si>
  <si>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</si>
  <si>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</si>
  <si>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</si>
  <si>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</si>
  <si>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</si>
  <si>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</si>
  <si>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</si>
  <si>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</si>
  <si>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</si>
  <si>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</si>
  <si>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</si>
  <si>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</si>
  <si>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</si>
  <si>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</si>
  <si>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</si>
  <si>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</si>
  <si>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</si>
  <si>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</si>
  <si>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</si>
  <si>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</si>
  <si>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</si>
  <si>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</si>
  <si>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</si>
  <si>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</si>
  <si>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</si>
  <si>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</si>
  <si>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</si>
  <si>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</si>
  <si>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</si>
  <si>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</si>
  <si>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</si>
  <si>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</si>
  <si>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</si>
  <si>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</si>
  <si>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</si>
  <si>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</si>
  <si>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</si>
  <si>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</si>
  <si>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</si>
  <si>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</si>
  <si>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</si>
  <si>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</si>
  <si>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</si>
  <si>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</si>
  <si>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</si>
  <si>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</si>
  <si>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</si>
  <si>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</si>
  <si>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</si>
  <si>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</si>
  <si>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</si>
  <si>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</si>
  <si>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</si>
  <si>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</si>
  <si>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</si>
  <si>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</si>
  <si>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</si>
  <si>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</si>
  <si>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</si>
  <si>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</si>
  <si>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</si>
  <si>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</si>
  <si>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</si>
  <si>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</si>
  <si>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</si>
  <si>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</si>
  <si>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</si>
  <si>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</si>
  <si>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</si>
  <si>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</si>
  <si>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</si>
  <si>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</si>
  <si>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</si>
  <si>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</si>
  <si>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</si>
  <si>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</si>
  <si>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</si>
  <si>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</si>
  <si>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</si>
  <si>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</si>
  <si>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</si>
  <si>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</si>
  <si>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</si>
  <si>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</si>
  <si>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知夫村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</si>
  <si>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</si>
  <si>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</si>
  <si>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</si>
  <si>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</si>
  <si>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</si>
  <si>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</si>
  <si>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</si>
  <si>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</si>
  <si>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</si>
  <si>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</si>
  <si>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</si>
  <si>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</si>
  <si>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</si>
  <si>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</si>
  <si>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</si>
  <si>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</si>
  <si>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</si>
  <si>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経費回収率は増加傾向にある。また、汚水処理原価は減少傾向にある。さらに企業債残高対事業規模比率は概ね横ばいとなっている。水洗化率はほぼ変わりなく高水準を維持している。
　今後の施設等の更新により、債務増加が予想されることから、使用料の見直し等が求められる。</t>
    <rPh sb="1" eb="6">
      <t>ケイヒカイシュウリツ</t>
    </rPh>
    <rPh sb="7" eb="11">
      <t>ゾウカケイコウ</t>
    </rPh>
    <rPh sb="49" eb="50">
      <t>オオム</t>
    </rPh>
    <rPh sb="51" eb="52">
      <t>ヨコ</t>
    </rPh>
    <phoneticPr fontId="4"/>
  </si>
  <si>
    <t>施設等の更新をあと5年以内で行うため、今後の経営状況の悪化が予想されるため、長寿命化計画に基づいた運用が求められる。</t>
    <phoneticPr fontId="4"/>
  </si>
  <si>
    <t>中継ポンプ場の機械更新を順次行っており、概ね機能保全計画のとおり進んでいるため、突発的な修繕などは減少している。</t>
    <rPh sb="0" eb="2">
      <t>チュウケイ</t>
    </rPh>
    <rPh sb="5" eb="6">
      <t>ジョウ</t>
    </rPh>
    <rPh sb="7" eb="9">
      <t>キカイ</t>
    </rPh>
    <rPh sb="9" eb="11">
      <t>コウシン</t>
    </rPh>
    <rPh sb="12" eb="14">
      <t>ジュンジ</t>
    </rPh>
    <rPh sb="14" eb="15">
      <t>オコナ</t>
    </rPh>
    <rPh sb="20" eb="21">
      <t>オオム</t>
    </rPh>
    <rPh sb="32" eb="33">
      <t>スス</t>
    </rPh>
    <rPh sb="40" eb="43">
      <t>トッパツテキ</t>
    </rPh>
    <rPh sb="44" eb="46">
      <t>シュウゼン</t>
    </rPh>
    <rPh sb="49" eb="51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</si>
</sst>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A-4B4C-B48D-E3450122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1.6</c:v>
                </c:pt>
                <c:pt idx="2">
                  <c:v>0.01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A-4B4C-B48D-E3450122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49.85</c:v>
                </c:pt>
                <c:pt idx="1">
                  <c:v>46.99</c:v>
                </c:pt>
                <c:pt idx="2">
                  <c:v>45.68</c:v>
                </c:pt>
                <c:pt idx="3">
                  <c:v>100.21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8-4118-B5E6-8F9F10DD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8-4118-B5E6-8F9F10DD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D-4D3D-A689-94B9719F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D-4D3D-A689-94B9719F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7F9-87FE-472BF72D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D-47F9-87FE-472BF72D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3-4B68-B594-CC18108D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3-4B68-B594-CC18108D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6-4F68-A3AA-82CF86CA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6-4F68-A3AA-82CF86CA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2904.31</c:v>
                </c:pt>
                <c:pt idx="1">
                  <c:v>2751.4</c:v>
                </c:pt>
                <c:pt idx="2">
                  <c:v>2664.93</c:v>
                </c:pt>
                <c:pt idx="3">
                  <c:v>2591.67</c:v>
                </c:pt>
                <c:pt idx="4">
                  <c:v>2715.24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5-4B4D-8734-92BCC3F23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998.42</c:v>
                </c:pt>
                <c:pt idx="1">
                  <c:v>1095.52</c:v>
                </c:pt>
                <c:pt idx="2">
                  <c:v>1056.55</c:v>
                </c:pt>
                <c:pt idx="3">
                  <c:v>1278.54</c:v>
                </c:pt>
                <c:pt idx="4">
                  <c:v>1149.7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5-4B4D-8734-92BCC3F23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31.03</c:v>
                </c:pt>
                <c:pt idx="1">
                  <c:v>31.6</c:v>
                </c:pt>
                <c:pt idx="2">
                  <c:v>31.41</c:v>
                </c:pt>
                <c:pt idx="3">
                  <c:v>62.67</c:v>
                </c:pt>
                <c:pt idx="4">
                  <c:v>83.93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A-4016-873B-ED6AAD3F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41.41</c:v>
                </c:pt>
                <c:pt idx="1">
                  <c:v>39.64</c:v>
                </c:pt>
                <c:pt idx="2">
                  <c:v>40</c:v>
                </c:pt>
                <c:pt idx="3">
                  <c:v>38.74</c:v>
                </c:pt>
                <c:pt idx="4">
                  <c:v>35.96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A-4016-873B-ED6AAD3F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801.31</c:v>
                </c:pt>
                <c:pt idx="1">
                  <c:v>764.62</c:v>
                </c:pt>
                <c:pt idx="2">
                  <c:v>738.44</c:v>
                </c:pt>
                <c:pt idx="3">
                  <c:v>366.13</c:v>
                </c:pt>
                <c:pt idx="4">
                  <c:v>277.86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2-4C0D-B9D6-A68FB83C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417.56</c:v>
                </c:pt>
                <c:pt idx="1">
                  <c:v>449.72</c:v>
                </c:pt>
                <c:pt idx="2">
                  <c:v>437.27</c:v>
                </c:pt>
                <c:pt idx="3">
                  <c:v>456.72</c:v>
                </c:pt>
                <c:pt idx="4">
                  <c:v>481.96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2-4C0D-B9D6-A68FB83C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5-4684-8302-1D82223C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32.479999999999997</c:v>
                </c:pt>
                <c:pt idx="1">
                  <c:v>30.19</c:v>
                </c:pt>
                <c:pt idx="2">
                  <c:v>28.77</c:v>
                </c:pt>
                <c:pt idx="3">
                  <c:v>26.22</c:v>
                </c:pt>
                <c:pt idx="4">
                  <c:v>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5-4684-8302-1D82223C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98.88</c:v>
                </c:pt>
                <c:pt idx="1">
                  <c:v>98.87</c:v>
                </c:pt>
                <c:pt idx="2">
                  <c:v>99.18</c:v>
                </c:pt>
                <c:pt idx="3">
                  <c:v>99.17</c:v>
                </c:pt>
                <c:pt idx="4">
                  <c:v>99.14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654-9A37-2EB944325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79.2</c:v>
                </c:pt>
                <c:pt idx="1">
                  <c:v>79.09</c:v>
                </c:pt>
                <c:pt idx="2">
                  <c:v>78.900000000000006</c:v>
                </c:pt>
                <c:pt idx="3">
                  <c:v>78.03</c:v>
                </c:pt>
                <c:pt idx="4">
                  <c:v>78.55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4-4654-9A37-2EB944325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【1,069.89】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G43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島根県　知夫村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592</v>
      </c>
      <c r="AM8" s="54"/>
      <c r="AN8" s="54"/>
      <c r="AO8" s="54"/>
      <c r="AP8" s="54"/>
      <c r="AQ8" s="54"/>
      <c r="AR8" s="54"/>
      <c r="AS8" s="54"/>
      <c r="AT8" s="53">
        <f>データ!T6</f>
        <v>5612.01</v>
      </c>
      <c r="AU8" s="53"/>
      <c r="AV8" s="53"/>
      <c r="AW8" s="53"/>
      <c r="AX8" s="53"/>
      <c r="AY8" s="53"/>
      <c r="AZ8" s="53"/>
      <c r="BA8" s="53"/>
      <c r="BB8" s="53">
        <f>データ!U6</f>
        <v>0.11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100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4000</v>
      </c>
      <c r="AE10" s="54"/>
      <c r="AF10" s="54"/>
      <c r="AG10" s="54"/>
      <c r="AH10" s="54"/>
      <c r="AI10" s="54"/>
      <c r="AJ10" s="54"/>
      <c r="AK10" s="2"/>
      <c r="AL10" s="54">
        <f>データ!V6</f>
        <v>581</v>
      </c>
      <c r="AM10" s="54"/>
      <c r="AN10" s="54"/>
      <c r="AO10" s="54"/>
      <c r="AP10" s="54"/>
      <c r="AQ10" s="54"/>
      <c r="AR10" s="54"/>
      <c r="AS10" s="54"/>
      <c r="AT10" s="53">
        <f>データ!W6</f>
        <v>0.17</v>
      </c>
      <c r="AU10" s="53"/>
      <c r="AV10" s="53"/>
      <c r="AW10" s="53"/>
      <c r="AX10" s="53"/>
      <c r="AY10" s="53"/>
      <c r="AZ10" s="53"/>
      <c r="BA10" s="53"/>
      <c r="BB10" s="53">
        <f>データ!X6</f>
        <v>3417.65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117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【1,069.89】</v>
      </c>
      <c r="I86" s="12" t="str">
        <f>データ!CA6</f>
        <v>【39.89】</v>
      </c>
      <c r="J86" s="12" t="str">
        <f>データ!CL6</f>
        <v>【426.52】</v>
      </c>
      <c r="K86" s="12" t="str">
        <f>データ!CW6</f>
        <v>【28.16】</v>
      </c>
      <c r="L86" s="12" t="str">
        <f>データ!DH6</f>
        <v>【80.73】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vgSB9+6MMfYZMu+gDm/TApx6GnURkC1Dbe8pobrQJWB4POq79gjTTtjnTtc9sWnHSMTLGFZcG0AI6+4vwnvfAg==" saltValue="BEUfnJ6Jnub/WuTcYwdMO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325279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島根県　知夫村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4000</v>
      </c>
      <c r="S6" s="20">
        <f t="shared" si="3"/>
        <v>592</v>
      </c>
      <c r="T6" s="20">
        <f t="shared" si="3"/>
        <v>5612.01</v>
      </c>
      <c r="U6" s="20">
        <f t="shared" si="3"/>
        <v>0.11</v>
      </c>
      <c r="V6" s="20">
        <f t="shared" si="3"/>
        <v>581</v>
      </c>
      <c r="W6" s="20">
        <f t="shared" si="3"/>
        <v>0.17</v>
      </c>
      <c r="X6" s="20">
        <f t="shared" si="3"/>
        <v>3417.65</v>
      </c>
      <c r="Y6" s="21">
        <f>IF(Y7="",NA(),Y7)</f>
        <v>49.85</v>
      </c>
      <c r="Z6" s="21">
        <f t="shared" ref="Z6:AH6" si="4">IF(Z7="",NA(),Z7)</f>
        <v>46.99</v>
      </c>
      <c r="AA6" s="21">
        <f t="shared" si="4"/>
        <v>45.68</v>
      </c>
      <c r="AB6" s="21">
        <f t="shared" si="4"/>
        <v>100.21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2904.31</v>
      </c>
      <c r="BG6" s="21">
        <f t="shared" ref="BG6:BO6" si="7">IF(BG7="",NA(),BG7)</f>
        <v>2751.4</v>
      </c>
      <c r="BH6" s="21">
        <f t="shared" si="7"/>
        <v>2664.93</v>
      </c>
      <c r="BI6" s="21">
        <f t="shared" si="7"/>
        <v>2591.67</v>
      </c>
      <c r="BJ6" s="21">
        <f t="shared" si="7"/>
        <v>2715.24</v>
      </c>
      <c r="BK6" s="21">
        <f t="shared" si="7"/>
        <v>998.42</v>
      </c>
      <c r="BL6" s="21">
        <f t="shared" si="7"/>
        <v>1095.52</v>
      </c>
      <c r="BM6" s="21">
        <f t="shared" si="7"/>
        <v>1056.55</v>
      </c>
      <c r="BN6" s="21">
        <f t="shared" si="7"/>
        <v>1278.54</v>
      </c>
      <c r="BO6" s="21">
        <f t="shared" si="7"/>
        <v>1149.7</v>
      </c>
      <c r="BP6" s="20" t="str">
        <f>IF(BP7="","",IF(BP7="-","【-】","【"&amp;SUBSTITUTE(TEXT(BP7,"#,##0.00"),"-","△")&amp;"】"))</f>
        <v>【1,069.89】</v>
      </c>
      <c r="BQ6" s="21">
        <f>IF(BQ7="",NA(),BQ7)</f>
        <v>31.03</v>
      </c>
      <c r="BR6" s="21">
        <f t="shared" ref="BR6:BZ6" si="8">IF(BR7="",NA(),BR7)</f>
        <v>31.6</v>
      </c>
      <c r="BS6" s="21">
        <f t="shared" si="8"/>
        <v>31.41</v>
      </c>
      <c r="BT6" s="21">
        <f t="shared" si="8"/>
        <v>62.67</v>
      </c>
      <c r="BU6" s="21">
        <f t="shared" si="8"/>
        <v>83.93</v>
      </c>
      <c r="BV6" s="21">
        <f t="shared" si="8"/>
        <v>41.41</v>
      </c>
      <c r="BW6" s="21">
        <f t="shared" si="8"/>
        <v>39.64</v>
      </c>
      <c r="BX6" s="21">
        <f t="shared" si="8"/>
        <v>40</v>
      </c>
      <c r="BY6" s="21">
        <f t="shared" si="8"/>
        <v>38.74</v>
      </c>
      <c r="BZ6" s="21">
        <f t="shared" si="8"/>
        <v>35.96</v>
      </c>
      <c r="CA6" s="20" t="str">
        <f>IF(CA7="","",IF(CA7="-","【-】","【"&amp;SUBSTITUTE(TEXT(CA7,"#,##0.00"),"-","△")&amp;"】"))</f>
        <v>【39.89】</v>
      </c>
      <c r="CB6" s="21">
        <f>IF(CB7="",NA(),CB7)</f>
        <v>801.31</v>
      </c>
      <c r="CC6" s="21">
        <f t="shared" ref="CC6:CK6" si="9">IF(CC7="",NA(),CC7)</f>
        <v>764.62</v>
      </c>
      <c r="CD6" s="21">
        <f t="shared" si="9"/>
        <v>738.44</v>
      </c>
      <c r="CE6" s="21">
        <f t="shared" si="9"/>
        <v>366.13</v>
      </c>
      <c r="CF6" s="21">
        <f t="shared" si="9"/>
        <v>277.86</v>
      </c>
      <c r="CG6" s="21">
        <f t="shared" si="9"/>
        <v>417.56</v>
      </c>
      <c r="CH6" s="21">
        <f t="shared" si="9"/>
        <v>449.72</v>
      </c>
      <c r="CI6" s="21">
        <f t="shared" si="9"/>
        <v>437.27</v>
      </c>
      <c r="CJ6" s="21">
        <f t="shared" si="9"/>
        <v>456.72</v>
      </c>
      <c r="CK6" s="21">
        <f t="shared" si="9"/>
        <v>481.96</v>
      </c>
      <c r="CL6" s="20" t="str">
        <f>IF(CL7="","",IF(CL7="-","【-】","【"&amp;SUBSTITUTE(TEXT(CL7,"#,##0.00"),"-","△")&amp;"】"))</f>
        <v>【426.52】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32.479999999999997</v>
      </c>
      <c r="CS6" s="21">
        <f t="shared" si="10"/>
        <v>30.19</v>
      </c>
      <c r="CT6" s="21">
        <f t="shared" si="10"/>
        <v>28.77</v>
      </c>
      <c r="CU6" s="21">
        <f t="shared" si="10"/>
        <v>26.22</v>
      </c>
      <c r="CV6" s="21">
        <f t="shared" si="10"/>
        <v>26.12</v>
      </c>
      <c r="CW6" s="20" t="str">
        <f>IF(CW7="","",IF(CW7="-","【-】","【"&amp;SUBSTITUTE(TEXT(CW7,"#,##0.00"),"-","△")&amp;"】"))</f>
        <v>【28.16】</v>
      </c>
      <c r="CX6" s="21">
        <f>IF(CX7="",NA(),CX7)</f>
        <v>98.88</v>
      </c>
      <c r="CY6" s="21">
        <f t="shared" ref="CY6:DG6" si="11">IF(CY7="",NA(),CY7)</f>
        <v>98.87</v>
      </c>
      <c r="CZ6" s="21">
        <f t="shared" si="11"/>
        <v>99.18</v>
      </c>
      <c r="DA6" s="21">
        <f t="shared" si="11"/>
        <v>99.17</v>
      </c>
      <c r="DB6" s="21">
        <f t="shared" si="11"/>
        <v>99.14</v>
      </c>
      <c r="DC6" s="21">
        <f t="shared" si="11"/>
        <v>79.2</v>
      </c>
      <c r="DD6" s="21">
        <f t="shared" si="11"/>
        <v>79.09</v>
      </c>
      <c r="DE6" s="21">
        <f t="shared" si="11"/>
        <v>78.900000000000006</v>
      </c>
      <c r="DF6" s="21">
        <f t="shared" si="11"/>
        <v>78.03</v>
      </c>
      <c r="DG6" s="21">
        <f t="shared" si="11"/>
        <v>78.55</v>
      </c>
      <c r="DH6" s="20" t="str">
        <f>IF(DH7="","",IF(DH7="-","【-】","【"&amp;SUBSTITUTE(TEXT(DH7,"#,##0.00"),"-","△")&amp;"】"))</f>
        <v>【80.73】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1" t="str">
        <f t="shared" si="14"/>
        <v>-</v>
      </c>
      <c r="EJ6" s="21">
        <f t="shared" si="14"/>
        <v>0.01</v>
      </c>
      <c r="EK6" s="21">
        <f t="shared" si="14"/>
        <v>1.6</v>
      </c>
      <c r="EL6" s="21">
        <f t="shared" si="14"/>
        <v>0.01</v>
      </c>
      <c r="EM6" s="21">
        <f t="shared" si="14"/>
        <v>0.01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325279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100</v>
      </c>
      <c r="Q7" s="24">
        <v>100</v>
      </c>
      <c r="R7" s="24">
        <v>4000</v>
      </c>
      <c r="S7" s="24">
        <v>592</v>
      </c>
      <c r="T7" s="24">
        <v>5612.01</v>
      </c>
      <c r="U7" s="24">
        <v>0.11</v>
      </c>
      <c r="V7" s="24">
        <v>581</v>
      </c>
      <c r="W7" s="24">
        <v>0.17</v>
      </c>
      <c r="X7" s="24">
        <v>3417.65</v>
      </c>
      <c r="Y7" s="24">
        <v>49.85</v>
      </c>
      <c r="Z7" s="24">
        <v>46.99</v>
      </c>
      <c r="AA7" s="24">
        <v>45.68</v>
      </c>
      <c r="AB7" s="24">
        <v>100.21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2904.31</v>
      </c>
      <c r="BG7" s="24">
        <v>2751.4</v>
      </c>
      <c r="BH7" s="24">
        <v>2664.93</v>
      </c>
      <c r="BI7" s="24">
        <v>2591.67</v>
      </c>
      <c r="BJ7" s="24">
        <v>2715.24</v>
      </c>
      <c r="BK7" s="24">
        <v>998.42</v>
      </c>
      <c r="BL7" s="24">
        <v>1095.52</v>
      </c>
      <c r="BM7" s="24">
        <v>1056.55</v>
      </c>
      <c r="BN7" s="24">
        <v>1278.54</v>
      </c>
      <c r="BO7" s="24">
        <v>1149.7</v>
      </c>
      <c r="BP7" s="24">
        <v>1069.8900000000001</v>
      </c>
      <c r="BQ7" s="24">
        <v>31.03</v>
      </c>
      <c r="BR7" s="24">
        <v>31.6</v>
      </c>
      <c r="BS7" s="24">
        <v>31.41</v>
      </c>
      <c r="BT7" s="24">
        <v>62.67</v>
      </c>
      <c r="BU7" s="24">
        <v>83.93</v>
      </c>
      <c r="BV7" s="24">
        <v>41.41</v>
      </c>
      <c r="BW7" s="24">
        <v>39.64</v>
      </c>
      <c r="BX7" s="24">
        <v>40</v>
      </c>
      <c r="BY7" s="24">
        <v>38.74</v>
      </c>
      <c r="BZ7" s="24">
        <v>35.96</v>
      </c>
      <c r="CA7" s="24">
        <v>39.89</v>
      </c>
      <c r="CB7" s="24">
        <v>801.31</v>
      </c>
      <c r="CC7" s="24">
        <v>764.62</v>
      </c>
      <c r="CD7" s="24">
        <v>738.44</v>
      </c>
      <c r="CE7" s="24">
        <v>366.13</v>
      </c>
      <c r="CF7" s="24">
        <v>277.86</v>
      </c>
      <c r="CG7" s="24">
        <v>417.56</v>
      </c>
      <c r="CH7" s="24">
        <v>449.72</v>
      </c>
      <c r="CI7" s="24">
        <v>437.27</v>
      </c>
      <c r="CJ7" s="24">
        <v>456.72</v>
      </c>
      <c r="CK7" s="24">
        <v>481.96</v>
      </c>
      <c r="CL7" s="24">
        <v>426.52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32.479999999999997</v>
      </c>
      <c r="CS7" s="24">
        <v>30.19</v>
      </c>
      <c r="CT7" s="24">
        <v>28.77</v>
      </c>
      <c r="CU7" s="24">
        <v>26.22</v>
      </c>
      <c r="CV7" s="24">
        <v>26.12</v>
      </c>
      <c r="CW7" s="24">
        <v>28.16</v>
      </c>
      <c r="CX7" s="24">
        <v>98.88</v>
      </c>
      <c r="CY7" s="24">
        <v>98.87</v>
      </c>
      <c r="CZ7" s="24">
        <v>99.18</v>
      </c>
      <c r="DA7" s="24">
        <v>99.17</v>
      </c>
      <c r="DB7" s="24">
        <v>99.14</v>
      </c>
      <c r="DC7" s="24">
        <v>79.2</v>
      </c>
      <c r="DD7" s="24">
        <v>79.09</v>
      </c>
      <c r="DE7" s="24">
        <v>78.900000000000006</v>
      </c>
      <c r="DF7" s="24">
        <v>78.03</v>
      </c>
      <c r="DG7" s="24">
        <v>78.55</v>
      </c>
      <c r="DH7" s="24">
        <v>80.73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 t="s">
        <v>104</v>
      </c>
      <c r="EJ7" s="24">
        <v>0.01</v>
      </c>
      <c r="EK7" s="24">
        <v>1.6</v>
      </c>
      <c r="EL7" s="24">
        <v>0.01</v>
      </c>
      <c r="EM7" s="24">
        <v>0.01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吾郷　均</cp:lastModifiedBy>
  <dcterms:created xsi:type="dcterms:W3CDTF">2024-12-19T01:46:31Z</dcterms:created>
  <dcterms:modified xsi:type="dcterms:W3CDTF">2025-02-12T08:40:26Z</dcterms:modified>
  <cp:category/>
</cp:coreProperties>
</file>