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20.11.16\水道局\01.総務課\008財務共通全般\公営企業に係る「経営比較分析表」の策定\R5分\"/>
    </mc:Choice>
  </mc:AlternateContent>
  <xr:revisionPtr revIDLastSave="0" documentId="13_ncr:1_{34546435-F9CA-4C32-8C9E-0A74BA0EEDCD}" xr6:coauthVersionLast="47" xr6:coauthVersionMax="47" xr10:uidLastSave="{00000000-0000-0000-0000-000000000000}"/>
  <workbookProtection workbookAlgorithmName="SHA-512" workbookHashValue="7fXGKODsqe3sNrcRRC6mors6lH8xffYqUwimLT5NHpGIwm2FLX48l4FsAqAAJD1Bsax43l2XoDBKTKMHNQmLUQ==" workbookSaltValue="cwT5FC8faC75SNR52677X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AL10" i="4"/>
  <c r="AL8" i="4"/>
  <c r="P8" i="4"/>
  <c r="I8" i="4"/>
</calcChain>
</file>

<file path=xl/sharedStrings.xml><?xml version="1.0" encoding="utf-8"?>
<sst xmlns="http://schemas.openxmlformats.org/spreadsheetml/2006/main" count="252" uniqueCount="120">
  <si>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</si>
  <si>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</si>
  <si>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</si>
  <si>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</si>
  <si>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</si>
  <si>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</si>
  <si>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</si>
  <si>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</si>
  <si>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</si>
  <si>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</si>
  <si>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</si>
  <si>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</si>
  <si>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</si>
  <si>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</si>
  <si>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</si>
  <si>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</si>
  <si>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</si>
  <si>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</si>
  <si>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</si>
  <si>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</si>
  <si>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</si>
  <si>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</si>
  <si>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</si>
  <si>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</si>
  <si>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</si>
  <si>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</si>
  <si>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</si>
  <si>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</si>
  <si>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</si>
  <si>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</si>
  <si>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</si>
  <si>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</si>
  <si>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</si>
  <si>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</si>
  <si>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</si>
  <si>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</si>
  <si>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</si>
  <si>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</si>
  <si>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</si>
  <si>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</si>
  <si>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</si>
  <si>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</si>
  <si>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</si>
  <si>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</si>
  <si>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</si>
  <si>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</si>
  <si>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</si>
  <si>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</si>
  <si>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</si>
  <si>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</si>
  <si>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</si>
  <si>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</si>
  <si>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</si>
  <si>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</si>
  <si>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</si>
  <si>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</si>
  <si>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</si>
  <si>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</si>
  <si>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</si>
  <si>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</si>
  <si>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</si>
  <si>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</si>
  <si>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</si>
  <si>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</si>
  <si>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</si>
  <si>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</si>
  <si>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</si>
  <si>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</si>
  <si>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</si>
  <si>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</si>
  <si>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</si>
  <si>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</si>
  <si>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</si>
  <si>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</si>
  <si>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</si>
  <si>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</si>
  <si>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</si>
  <si>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</si>
  <si>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</si>
  <si>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</si>
  <si>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</si>
  <si>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</si>
  <si>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</si>
  <si>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</si>
  <si>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</si>
  <si>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</si>
  <si>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</si>
  <si>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</si>
  <si>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</si>
  <si>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</si>
  <si>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</si>
  <si>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</si>
  <si>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</si>
  <si>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</si>
  <si>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</si>
  <si>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</si>
  <si>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</si>
  <si>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</si>
  <si>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</si>
  <si>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</si>
  <si>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</si>
  <si>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</si>
  <si>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</si>
  <si>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</si>
  <si>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</si>
  <si>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</si>
  <si>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</si>
  <si>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</si>
  <si>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</si>
  <si>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</si>
  <si>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</si>
  <si>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</si>
  <si>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</si>
  <si>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</si>
  <si>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</si>
  <si>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</si>
  <si>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</si>
  <si>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
　経常収支比率は100％を超えている。
④企業債残高対事業規模比率
　企業債残高に対する一般会計負担額が高いため類似団体の平均値を大幅に下回っている。
⑤経費回収率
　R4、R5と段階的に使用料を改定し、使用料収入が増加したが、依然として、使用料で回収すべき経費を使用料で賄えていない状況であるため、適正な使用料を検討していく必要がある。
⑥汚水処理原価
　有収水量１㎥あたりの汚水処理費用が高く、類似団体の平均値よりも高い原価である。効率的な汚水処理が実施できていない状態である。
⑧水洗化率
　処理区域内で水洗便所を設置して汚水処理している人口の割合が100％である。</t>
    <rPh sb="101" eb="104">
      <t>ダンカイテキ</t>
    </rPh>
    <phoneticPr fontId="4"/>
  </si>
  <si>
    <t>　供用開始が平成2年で布設から33年経過している。今後、機器設備類の老朽化に伴い修繕費用が必要になってくると想定される。</t>
    <phoneticPr fontId="4"/>
  </si>
  <si>
    <t>　R4年度、R5年度と使用料の改定を行っているが、人口の減少などによって有収水量が減少している。今後も適正な使用料について定期的に見直ししていく必要がある。
　今後、設置基数の増加により、維持管理費も増加してくる。今後、維持管理の効率化（維持管理経費の削減等）を検討し、経営基盤の強化を図り、持続可能な事業経営を行う必要がある。
　また、経営の透明性を向上させ、事業の経営健全化のため、R6年度から公営企業会計を適用することとしている。</t>
    <rPh sb="8" eb="10">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</si>
</sst>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20-4272-900A-7DCF29DCD0E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F20-4272-900A-7DCF29DCD0E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57-481A-9F6E-6A9C568B325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BF57-481A-9F6E-6A9C568B325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C81-41E0-B87E-50606200D52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4C81-41E0-B87E-50606200D52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100.01</c:v>
                </c:pt>
                <c:pt idx="1">
                  <c:v>100.02</c:v>
                </c:pt>
                <c:pt idx="2">
                  <c:v>100.03</c:v>
                </c:pt>
                <c:pt idx="3">
                  <c:v>99.92</c:v>
                </c:pt>
                <c:pt idx="4">
                  <c:v>103.09</c:v>
                </c:pt>
              </c:numCache>
            </c:numRef>
          </c:val>
          <c:extLst>
            <c:ext xmlns:c16="http://schemas.microsoft.com/office/drawing/2014/chart" uri="{C3380CC4-5D6E-409C-BE32-E72D297353CC}">
              <c16:uniqueId val="{00000000-E9BD-4E06-89BD-B6E4722370B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BD-4E06-89BD-B6E4722370B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B8-4481-96B5-2C6EFBA46A9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B8-4481-96B5-2C6EFBA46A9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0E-46C2-BC69-BE0CF78F9EA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0E-46C2-BC69-BE0CF78F9EA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0B-4B35-836D-92A46F3B977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0B-4B35-836D-92A46F3B977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35-4925-B2EC-4A39BD9231C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35-4925-B2EC-4A39BD9231C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35.29</c:v>
                </c:pt>
                <c:pt idx="1">
                  <c:v>6.47</c:v>
                </c:pt>
                <c:pt idx="2">
                  <c:v>4.0599999999999996</c:v>
                </c:pt>
                <c:pt idx="3">
                  <c:v>3.92</c:v>
                </c:pt>
                <c:pt idx="4">
                  <c:v>3</c:v>
                </c:pt>
              </c:numCache>
            </c:numRef>
          </c:val>
          <c:extLst>
            <c:ext xmlns:c16="http://schemas.microsoft.com/office/drawing/2014/chart" uri="{C3380CC4-5D6E-409C-BE32-E72D297353CC}">
              <c16:uniqueId val="{00000000-1465-4062-8F46-C0A68E73309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1465-4062-8F46-C0A68E73309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46.58</c:v>
                </c:pt>
                <c:pt idx="1">
                  <c:v>48.37</c:v>
                </c:pt>
                <c:pt idx="2">
                  <c:v>46.8</c:v>
                </c:pt>
                <c:pt idx="3">
                  <c:v>51.21</c:v>
                </c:pt>
                <c:pt idx="4">
                  <c:v>50.46</c:v>
                </c:pt>
              </c:numCache>
            </c:numRef>
          </c:val>
          <c:extLst>
            <c:ext xmlns:c16="http://schemas.microsoft.com/office/drawing/2014/chart" uri="{C3380CC4-5D6E-409C-BE32-E72D297353CC}">
              <c16:uniqueId val="{00000000-4CD8-40AE-A5A7-D7A8136B0A2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4CD8-40AE-A5A7-D7A8136B0A2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372.33</c:v>
                </c:pt>
                <c:pt idx="1">
                  <c:v>324.27999999999997</c:v>
                </c:pt>
                <c:pt idx="2">
                  <c:v>334.58</c:v>
                </c:pt>
                <c:pt idx="3">
                  <c:v>332.97</c:v>
                </c:pt>
                <c:pt idx="4">
                  <c:v>343.4</c:v>
                </c:pt>
              </c:numCache>
            </c:numRef>
          </c:val>
          <c:extLst>
            <c:ext xmlns:c16="http://schemas.microsoft.com/office/drawing/2014/chart" uri="{C3380CC4-5D6E-409C-BE32-E72D297353CC}">
              <c16:uniqueId val="{00000000-44FC-4AED-9395-6E28E79F9B8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44FC-4AED-9395-6E28E79F9B8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B6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島根県　雲南市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非設置</v>
      </c>
      <c r="AE8" s="35"/>
      <c r="AF8" s="35"/>
      <c r="AG8" s="35"/>
      <c r="AH8" s="35"/>
      <c r="AI8" s="35"/>
      <c r="AJ8" s="35"/>
      <c r="AK8" s="3"/>
      <c r="AL8" s="36">
        <f>データ!S6</f>
        <v>35085</v>
      </c>
      <c r="AM8" s="36"/>
      <c r="AN8" s="36"/>
      <c r="AO8" s="36"/>
      <c r="AP8" s="36"/>
      <c r="AQ8" s="36"/>
      <c r="AR8" s="36"/>
      <c r="AS8" s="36"/>
      <c r="AT8" s="37">
        <f>データ!T6</f>
        <v>553.17999999999995</v>
      </c>
      <c r="AU8" s="37"/>
      <c r="AV8" s="37"/>
      <c r="AW8" s="37"/>
      <c r="AX8" s="37"/>
      <c r="AY8" s="37"/>
      <c r="AZ8" s="37"/>
      <c r="BA8" s="37"/>
      <c r="BB8" s="37">
        <f>データ!U6</f>
        <v>63.42</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22.7</v>
      </c>
      <c r="Q10" s="37"/>
      <c r="R10" s="37"/>
      <c r="S10" s="37"/>
      <c r="T10" s="37"/>
      <c r="U10" s="37"/>
      <c r="V10" s="37"/>
      <c r="W10" s="37">
        <f>データ!Q6</f>
        <v>100</v>
      </c>
      <c r="X10" s="37"/>
      <c r="Y10" s="37"/>
      <c r="Z10" s="37"/>
      <c r="AA10" s="37"/>
      <c r="AB10" s="37"/>
      <c r="AC10" s="37"/>
      <c r="AD10" s="36">
        <f>データ!R6</f>
        <v>3293</v>
      </c>
      <c r="AE10" s="36"/>
      <c r="AF10" s="36"/>
      <c r="AG10" s="36"/>
      <c r="AH10" s="36"/>
      <c r="AI10" s="36"/>
      <c r="AJ10" s="36"/>
      <c r="AK10" s="2"/>
      <c r="AL10" s="36">
        <f>データ!V6</f>
        <v>7904</v>
      </c>
      <c r="AM10" s="36"/>
      <c r="AN10" s="36"/>
      <c r="AO10" s="36"/>
      <c r="AP10" s="36"/>
      <c r="AQ10" s="36"/>
      <c r="AR10" s="36"/>
      <c r="AS10" s="36"/>
      <c r="AT10" s="37">
        <f>データ!W6</f>
        <v>435.17</v>
      </c>
      <c r="AU10" s="37"/>
      <c r="AV10" s="37"/>
      <c r="AW10" s="37"/>
      <c r="AX10" s="37"/>
      <c r="AY10" s="37"/>
      <c r="AZ10" s="37"/>
      <c r="BA10" s="37"/>
      <c r="BB10" s="37">
        <f>データ!X6</f>
        <v>18.16</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【349.83】</v>
      </c>
      <c r="I86" s="12" t="str">
        <f>データ!CA6</f>
        <v>【53.65】</v>
      </c>
      <c r="J86" s="12" t="str">
        <f>データ!CL6</f>
        <v>【307.86】</v>
      </c>
      <c r="K86" s="12" t="str">
        <f>データ!CW6</f>
        <v>【54.61】</v>
      </c>
      <c r="L86" s="12" t="str">
        <f>データ!DH6</f>
        <v>【85.31】</v>
      </c>
      <c r="M86" s="12" t="s">
        <v>43</v>
      </c>
      <c r="N86" s="12" t="s">
        <v>43</v>
      </c>
      <c r="O86" s="12" t="str">
        <f>データ!EO6</f>
        <v>【-】</v>
      </c>
    </row>
  </sheetData>
  <sheetProtection algorithmName="SHA-512" hashValue="ZKqN9UbHIvRwKYfYN3f89MJjxuaAR3hX8zRNf04dF2zhOjDkD0E0PMEDDtH2GRihWWtD+A9rjnPN4DJZc8SL+g==" saltValue="w47VVORX1vL7sNioC9kWs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322091</v>
      </c>
      <c r="D6" s="19">
        <f t="shared" si="3"/>
        <v>47</v>
      </c>
      <c r="E6" s="19">
        <f t="shared" si="3"/>
        <v>18</v>
      </c>
      <c r="F6" s="19">
        <f t="shared" si="3"/>
        <v>0</v>
      </c>
      <c r="G6" s="19">
        <f t="shared" si="3"/>
        <v>0</v>
      </c>
      <c r="H6" s="19" t="str">
        <f t="shared" si="3"/>
        <v>島根県　雲南市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22.7</v>
      </c>
      <c r="Q6" s="20">
        <f t="shared" si="3"/>
        <v>100</v>
      </c>
      <c r="R6" s="20">
        <f t="shared" si="3"/>
        <v>3293</v>
      </c>
      <c r="S6" s="20">
        <f t="shared" si="3"/>
        <v>35085</v>
      </c>
      <c r="T6" s="20">
        <f t="shared" si="3"/>
        <v>553.17999999999995</v>
      </c>
      <c r="U6" s="20">
        <f t="shared" si="3"/>
        <v>63.42</v>
      </c>
      <c r="V6" s="20">
        <f t="shared" si="3"/>
        <v>7904</v>
      </c>
      <c r="W6" s="20">
        <f t="shared" si="3"/>
        <v>435.17</v>
      </c>
      <c r="X6" s="20">
        <f t="shared" si="3"/>
        <v>18.16</v>
      </c>
      <c r="Y6" s="21">
        <f>IF(Y7="",NA(),Y7)</f>
        <v>100.01</v>
      </c>
      <c r="Z6" s="21">
        <f t="shared" ref="Z6:AH6" si="4">IF(Z7="",NA(),Z7)</f>
        <v>100.02</v>
      </c>
      <c r="AA6" s="21">
        <f t="shared" si="4"/>
        <v>100.03</v>
      </c>
      <c r="AB6" s="21">
        <f t="shared" si="4"/>
        <v>99.92</v>
      </c>
      <c r="AC6" s="21">
        <f t="shared" si="4"/>
        <v>103.09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35.29</v>
      </c>
      <c r="BG6" s="21">
        <f t="shared" ref="BG6:BO6" si="7">IF(BG7="",NA(),BG7)</f>
        <v>6.47</v>
      </c>
      <c r="BH6" s="21">
        <f t="shared" si="7"/>
        <v>4.0599999999999996</v>
      </c>
      <c r="BI6" s="21">
        <f t="shared" si="7"/>
        <v>3.92</v>
      </c>
      <c r="BJ6" s="21">
        <f t="shared" si="7"/>
        <v>3</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46.58</v>
      </c>
      <c r="BR6" s="21">
        <f t="shared" ref="BR6:BZ6" si="8">IF(BR7="",NA(),BR7)</f>
        <v>48.37</v>
      </c>
      <c r="BS6" s="21">
        <f t="shared" si="8"/>
        <v>46.8</v>
      </c>
      <c r="BT6" s="21">
        <f t="shared" si="8"/>
        <v>51.21</v>
      </c>
      <c r="BU6" s="21">
        <f t="shared" si="8"/>
        <v>50.46</v>
      </c>
      <c r="BV6" s="21">
        <f t="shared" si="8"/>
        <v>62.5</v>
      </c>
      <c r="BW6" s="21">
        <f t="shared" si="8"/>
        <v>60.59</v>
      </c>
      <c r="BX6" s="21">
        <f t="shared" si="8"/>
        <v>60</v>
      </c>
      <c r="BY6" s="21">
        <f t="shared" si="8"/>
        <v>59.01</v>
      </c>
      <c r="BZ6" s="21">
        <f t="shared" si="8"/>
        <v>56.06</v>
      </c>
      <c r="CA6" s="20" t="str">
        <f>IF(CA7="","",IF(CA7="-","【-】","【"&amp;SUBSTITUTE(TEXT(CA7,"#,##0.00"),"-","△")&amp;"】"))</f>
        <v>【53.65】</v>
      </c>
      <c r="CB6" s="21">
        <f>IF(CB7="",NA(),CB7)</f>
        <v>372.33</v>
      </c>
      <c r="CC6" s="21">
        <f t="shared" ref="CC6:CK6" si="9">IF(CC7="",NA(),CC7)</f>
        <v>324.27999999999997</v>
      </c>
      <c r="CD6" s="21">
        <f t="shared" si="9"/>
        <v>334.58</v>
      </c>
      <c r="CE6" s="21">
        <f t="shared" si="9"/>
        <v>332.97</v>
      </c>
      <c r="CF6" s="21">
        <f t="shared" si="9"/>
        <v>343.4</v>
      </c>
      <c r="CG6" s="21">
        <f t="shared" si="9"/>
        <v>269.33</v>
      </c>
      <c r="CH6" s="21">
        <f t="shared" si="9"/>
        <v>280.23</v>
      </c>
      <c r="CI6" s="21">
        <f t="shared" si="9"/>
        <v>282.70999999999998</v>
      </c>
      <c r="CJ6" s="21">
        <f t="shared" si="9"/>
        <v>291.82</v>
      </c>
      <c r="CK6" s="21">
        <f t="shared" si="9"/>
        <v>304.36</v>
      </c>
      <c r="CL6" s="20" t="str">
        <f>IF(CL7="","",IF(CL7="-","【-】","【"&amp;SUBSTITUTE(TEXT(CL7,"#,##0.00"),"-","△")&amp;"】"))</f>
        <v>【307.86】</v>
      </c>
      <c r="CM6" s="21" t="str">
        <f>IF(CM7="",NA(),CM7)</f>
        <v>-</v>
      </c>
      <c r="CN6" s="21" t="str">
        <f t="shared" ref="CN6:CV6" si="10">IF(CN7="",NA(),CN7)</f>
        <v>-</v>
      </c>
      <c r="CO6" s="21" t="str">
        <f t="shared" si="10"/>
        <v>-</v>
      </c>
      <c r="CP6" s="21" t="str">
        <f t="shared" si="10"/>
        <v>-</v>
      </c>
      <c r="CQ6" s="21" t="str">
        <f t="shared" si="10"/>
        <v>-</v>
      </c>
      <c r="CR6" s="21">
        <f t="shared" si="10"/>
        <v>59.64</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90.63</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322091</v>
      </c>
      <c r="D7" s="23">
        <v>47</v>
      </c>
      <c r="E7" s="23">
        <v>18</v>
      </c>
      <c r="F7" s="23">
        <v>0</v>
      </c>
      <c r="G7" s="23">
        <v>0</v>
      </c>
      <c r="H7" s="23" t="s">
        <v>98</v>
      </c>
      <c r="I7" s="23" t="s">
        <v>99</v>
      </c>
      <c r="J7" s="23" t="s">
        <v>100</v>
      </c>
      <c r="K7" s="23" t="s">
        <v>101</v>
      </c>
      <c r="L7" s="23" t="s">
        <v>102</v>
      </c>
      <c r="M7" s="23" t="s">
        <v>103</v>
      </c>
      <c r="N7" s="24" t="s">
        <v>104</v>
      </c>
      <c r="O7" s="24" t="s">
        <v>105</v>
      </c>
      <c r="P7" s="24">
        <v>22.7</v>
      </c>
      <c r="Q7" s="24">
        <v>100</v>
      </c>
      <c r="R7" s="24">
        <v>3293</v>
      </c>
      <c r="S7" s="24">
        <v>35085</v>
      </c>
      <c r="T7" s="24">
        <v>553.17999999999995</v>
      </c>
      <c r="U7" s="24">
        <v>63.42</v>
      </c>
      <c r="V7" s="24">
        <v>7904</v>
      </c>
      <c r="W7" s="24">
        <v>435.17</v>
      </c>
      <c r="X7" s="24">
        <v>18.16</v>
      </c>
      <c r="Y7" s="24">
        <v>100.01</v>
      </c>
      <c r="Z7" s="24">
        <v>100.02</v>
      </c>
      <c r="AA7" s="24">
        <v>100.03</v>
      </c>
      <c r="AB7" s="24">
        <v>99.92</v>
      </c>
      <c r="AC7" s="24">
        <v>103.09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35.29</v>
      </c>
      <c r="BG7" s="24">
        <v>6.47</v>
      </c>
      <c r="BH7" s="24">
        <v>4.0599999999999996</v>
      </c>
      <c r="BI7" s="24">
        <v>3.92</v>
      </c>
      <c r="BJ7" s="24">
        <v>3</v>
      </c>
      <c r="BK7" s="24">
        <v>270.57</v>
      </c>
      <c r="BL7" s="24">
        <v>294.27</v>
      </c>
      <c r="BM7" s="24">
        <v>294.08999999999997</v>
      </c>
      <c r="BN7" s="24">
        <v>294.08999999999997</v>
      </c>
      <c r="BO7" s="24">
        <v>338.47</v>
      </c>
      <c r="BP7" s="24">
        <v>349.83</v>
      </c>
      <c r="BQ7" s="24">
        <v>46.58</v>
      </c>
      <c r="BR7" s="24">
        <v>48.37</v>
      </c>
      <c r="BS7" s="24">
        <v>46.8</v>
      </c>
      <c r="BT7" s="24">
        <v>51.21</v>
      </c>
      <c r="BU7" s="24">
        <v>50.46</v>
      </c>
      <c r="BV7" s="24">
        <v>62.5</v>
      </c>
      <c r="BW7" s="24">
        <v>60.59</v>
      </c>
      <c r="BX7" s="24">
        <v>60</v>
      </c>
      <c r="BY7" s="24">
        <v>59.01</v>
      </c>
      <c r="BZ7" s="24">
        <v>56.06</v>
      </c>
      <c r="CA7" s="24">
        <v>53.65</v>
      </c>
      <c r="CB7" s="24">
        <v>372.33</v>
      </c>
      <c r="CC7" s="24">
        <v>324.27999999999997</v>
      </c>
      <c r="CD7" s="24">
        <v>334.58</v>
      </c>
      <c r="CE7" s="24">
        <v>332.97</v>
      </c>
      <c r="CF7" s="24">
        <v>343.4</v>
      </c>
      <c r="CG7" s="24">
        <v>269.33</v>
      </c>
      <c r="CH7" s="24">
        <v>280.23</v>
      </c>
      <c r="CI7" s="24">
        <v>282.70999999999998</v>
      </c>
      <c r="CJ7" s="24">
        <v>291.82</v>
      </c>
      <c r="CK7" s="24">
        <v>304.36</v>
      </c>
      <c r="CL7" s="24">
        <v>307.86</v>
      </c>
      <c r="CM7" s="24" t="s">
        <v>104</v>
      </c>
      <c r="CN7" s="24" t="s">
        <v>104</v>
      </c>
      <c r="CO7" s="24" t="s">
        <v>104</v>
      </c>
      <c r="CP7" s="24" t="s">
        <v>104</v>
      </c>
      <c r="CQ7" s="24" t="s">
        <v>104</v>
      </c>
      <c r="CR7" s="24">
        <v>59.64</v>
      </c>
      <c r="CS7" s="24">
        <v>58.19</v>
      </c>
      <c r="CT7" s="24">
        <v>56.52</v>
      </c>
      <c r="CU7" s="24">
        <v>88.45</v>
      </c>
      <c r="CV7" s="24">
        <v>54.08</v>
      </c>
      <c r="CW7" s="24">
        <v>54.61</v>
      </c>
      <c r="CX7" s="24">
        <v>100</v>
      </c>
      <c r="CY7" s="24">
        <v>100</v>
      </c>
      <c r="CZ7" s="24">
        <v>100</v>
      </c>
      <c r="DA7" s="24">
        <v>100</v>
      </c>
      <c r="DB7" s="24">
        <v>100</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山根　史朗</cp:lastModifiedBy>
  <dcterms:created xsi:type="dcterms:W3CDTF">2025-01-24T07:41:00Z</dcterms:created>
  <dcterms:modified xsi:type="dcterms:W3CDTF">2025-02-05T02:29:58Z</dcterms:modified>
  <cp:category/>
</cp:coreProperties>
</file>