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50122経営比較分析表（R05決算）\4.修正様式提出分\法非適用＿下水道課【経営比較分析表】2023_322067_47_1718\"/>
    </mc:Choice>
  </mc:AlternateContent>
  <workbookProtection workbookAlgorithmName="SHA-512" workbookHashValue="AKVao7jACrzBlmVlx8h538/DLAoEhu61rRq4VlGw2RNNjmi3uq5WDrJ6uAzAFkbw0GYdqBQDT76vUfSHPr8Wgg==" workbookSaltValue="WFDCtPDOYDK/wMX59kVOjA==" workbookSpinCount="100000" lockStructure="1"/>
  <bookViews>
    <workbookView xWindow="0" yWindow="0" windowWidth="23040" windowHeight="921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D8" i="4"/>
  <c r="I8" i="4"/>
  <c r="B8" i="4"/>
</calcChain>
</file>

<file path=xl/sharedStrings.xml><?xml version="1.0" encoding="utf-8"?>
<sst xmlns="http://schemas.openxmlformats.org/spreadsheetml/2006/main" count="247" uniqueCount="119">
  <si>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</si>
  <si>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</si>
  <si>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</si>
  <si>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</si>
  <si>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</si>
  <si>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</si>
  <si>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</si>
  <si>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</si>
  <si>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</si>
  <si>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</si>
  <si>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</si>
  <si>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</si>
  <si>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</si>
  <si>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</si>
  <si>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</si>
  <si>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</si>
  <si>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</si>
  <si>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</si>
  <si>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</si>
  <si>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</si>
  <si>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</si>
  <si>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</si>
  <si>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</si>
  <si>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</si>
  <si>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</si>
  <si>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</si>
  <si>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</si>
  <si>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</si>
  <si>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</si>
  <si>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</si>
  <si>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</si>
  <si>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</si>
  <si>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</si>
  <si>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</si>
  <si>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</si>
  <si>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</si>
  <si>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</si>
  <si>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</si>
  <si>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</si>
  <si>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</si>
  <si>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</si>
  <si>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</si>
  <si>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</si>
  <si>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</si>
  <si>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</si>
  <si>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</si>
  <si>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</si>
  <si>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</si>
  <si>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</si>
  <si>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</si>
  <si>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</si>
  <si>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</si>
  <si>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</si>
  <si>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</si>
  <si>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</si>
  <si>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</si>
  <si>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</si>
  <si>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</si>
  <si>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</si>
  <si>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</si>
  <si>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</si>
  <si>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</si>
  <si>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</si>
  <si>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</si>
  <si>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</si>
  <si>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</si>
  <si>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</si>
  <si>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</si>
  <si>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</si>
  <si>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</si>
  <si>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</si>
  <si>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</si>
  <si>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</si>
  <si>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</si>
  <si>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</si>
  <si>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</si>
  <si>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</si>
  <si>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</si>
  <si>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</si>
  <si>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</si>
  <si>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</si>
  <si>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</si>
  <si>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</si>
  <si>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</si>
  <si>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</si>
  <si>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</si>
  <si>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</si>
  <si>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</si>
  <si>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</si>
  <si>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</si>
  <si>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</si>
  <si>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</si>
  <si>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</si>
  <si>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</si>
  <si>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</si>
  <si>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</si>
  <si>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</si>
  <si>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</si>
  <si>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</si>
  <si>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</si>
  <si>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</si>
  <si>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</si>
  <si>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</si>
  <si>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</si>
  <si>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</si>
  <si>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</si>
  <si>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</si>
  <si>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</si>
  <si>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</si>
  <si>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</si>
  <si>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</si>
  <si>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</si>
  <si>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</si>
  <si>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</si>
  <si>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</si>
  <si>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</si>
  <si>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・収益的収支比率は増加しているが、経費回収率の低さから見て分かるように、使用料収入で汚水処理費用が賄えていない状況にある。
・予算に占める企業債償還金の割合が大きく、自主財源のみでは経営が成り立たず、一般会計からの繰入金に頼らざるをえない状況にある。このため、令和3年度に使用料改定を行った。
・事業継続中であり、毎年度浄化槽を新規設置しているため、企業債残高は今後も増加していくことが考えられる。
・施設利用率が全国平均を下回っているのは、浄化槽区域において少子高齢化が急速に進展しているためである。</t>
    <rPh sb="9" eb="11">
      <t>ゾウカ</t>
    </rPh>
    <rPh sb="74" eb="75">
      <t>キン</t>
    </rPh>
    <rPh sb="130" eb="132">
      <t>レイワ</t>
    </rPh>
    <rPh sb="133" eb="135">
      <t>ネンド</t>
    </rPh>
    <rPh sb="136" eb="141">
      <t>シヨウリョウカイテイ</t>
    </rPh>
    <rPh sb="142" eb="143">
      <t>オコナ</t>
    </rPh>
    <phoneticPr fontId="4"/>
  </si>
  <si>
    <t>・供用開始が平成15年度であり、比較的新しい浄化槽が多いため、大規模な改修はほとんど行っていないが、将来的に改修計画の検討をしていく必要がある。
・浄化槽ブロワの故障が年々増加しており、修繕費が増加傾向にあるため、対応策の検討が必要である。</t>
    <rPh sb="1" eb="3">
      <t>キョウヨウ</t>
    </rPh>
    <rPh sb="31" eb="34">
      <t>ダイキボ</t>
    </rPh>
    <rPh sb="35" eb="37">
      <t>カイシュウ</t>
    </rPh>
    <rPh sb="42" eb="43">
      <t>オコナ</t>
    </rPh>
    <phoneticPr fontId="4"/>
  </si>
  <si>
    <t>・設置基数の増加により、使用料収入が増加しているものの、汚水処理費用を賄うほどにはなく、維持管理費の節減や料金体系の見直しにより、経営の健全化を図っていく必要がある。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</si>
</sst>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E-47A2-9D4D-F4B8D84B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E-47A2-9D4D-F4B8D84B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99.95</c:v>
                </c:pt>
                <c:pt idx="1">
                  <c:v>99.97</c:v>
                </c:pt>
                <c:pt idx="2">
                  <c:v>100.14</c:v>
                </c:pt>
                <c:pt idx="3">
                  <c:v>100</c:v>
                </c:pt>
                <c:pt idx="4">
                  <c:v>108.92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E-49C5-90F3-A232CD7B4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E-49C5-90F3-A232CD7B4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0-46F8-A0BD-2C1F9E2F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0-46F8-A0BD-2C1F9E2F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E-409C-97CC-951CD6651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E-409C-97CC-951CD6651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D6E-A323-E24CCA46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C-4D6E-A323-E24CCA46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7-4B93-AFFA-CF1A93AA0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7-4B93-AFFA-CF1A93AA0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573.46</c:v>
                </c:pt>
                <c:pt idx="1">
                  <c:v>491.54</c:v>
                </c:pt>
                <c:pt idx="2">
                  <c:v>330.26</c:v>
                </c:pt>
                <c:pt idx="3">
                  <c:v>333.69</c:v>
                </c:pt>
                <c:pt idx="4">
                  <c:v>556.82000000000005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E-4C7A-A425-D46545DE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270.57</c:v>
                </c:pt>
                <c:pt idx="1">
                  <c:v>294.27</c:v>
                </c:pt>
                <c:pt idx="2">
                  <c:v>294.08999999999997</c:v>
                </c:pt>
                <c:pt idx="3">
                  <c:v>294.08999999999997</c:v>
                </c:pt>
                <c:pt idx="4">
                  <c:v>338.47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E-4C7A-A425-D46545DE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54.96</c:v>
                </c:pt>
                <c:pt idx="1">
                  <c:v>59.1</c:v>
                </c:pt>
                <c:pt idx="2">
                  <c:v>62.35</c:v>
                </c:pt>
                <c:pt idx="3">
                  <c:v>63.38</c:v>
                </c:pt>
                <c:pt idx="4">
                  <c:v>51.01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3-4AD7-8E94-C67B06645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60.59</c:v>
                </c:pt>
                <c:pt idx="2">
                  <c:v>60</c:v>
                </c:pt>
                <c:pt idx="3">
                  <c:v>59.01</c:v>
                </c:pt>
                <c:pt idx="4">
                  <c:v>56.06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3-4AD7-8E94-C67B06645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338.49</c:v>
                </c:pt>
                <c:pt idx="1">
                  <c:v>321.42</c:v>
                </c:pt>
                <c:pt idx="2">
                  <c:v>328.83</c:v>
                </c:pt>
                <c:pt idx="3">
                  <c:v>356.58</c:v>
                </c:pt>
                <c:pt idx="4">
                  <c:v>373.55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1-4AE9-A4C2-E9226AC7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269.33</c:v>
                </c:pt>
                <c:pt idx="1">
                  <c:v>280.23</c:v>
                </c:pt>
                <c:pt idx="2">
                  <c:v>282.70999999999998</c:v>
                </c:pt>
                <c:pt idx="3">
                  <c:v>291.82</c:v>
                </c:pt>
                <c:pt idx="4">
                  <c:v>304.36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1-4AE9-A4C2-E9226AC7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45.07</c:v>
                </c:pt>
                <c:pt idx="1">
                  <c:v>46.98</c:v>
                </c:pt>
                <c:pt idx="2">
                  <c:v>45.12</c:v>
                </c:pt>
                <c:pt idx="3">
                  <c:v>43.74</c:v>
                </c:pt>
                <c:pt idx="4">
                  <c:v>44.12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1-4706-9854-03232AF61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59.64</c:v>
                </c:pt>
                <c:pt idx="1">
                  <c:v>58.19</c:v>
                </c:pt>
                <c:pt idx="2">
                  <c:v>56.52</c:v>
                </c:pt>
                <c:pt idx="3">
                  <c:v>88.45</c:v>
                </c:pt>
                <c:pt idx="4">
                  <c:v>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1-4706-9854-03232AF61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7-42D7-A05E-54D429423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90.63</c:v>
                </c:pt>
                <c:pt idx="1">
                  <c:v>87.8</c:v>
                </c:pt>
                <c:pt idx="2">
                  <c:v>88.43</c:v>
                </c:pt>
                <c:pt idx="3">
                  <c:v>90.34</c:v>
                </c:pt>
                <c:pt idx="4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7-42D7-A05E-54D429423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T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島根県　安来市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35855</v>
      </c>
      <c r="AM8" s="54"/>
      <c r="AN8" s="54"/>
      <c r="AO8" s="54"/>
      <c r="AP8" s="54"/>
      <c r="AQ8" s="54"/>
      <c r="AR8" s="54"/>
      <c r="AS8" s="54"/>
      <c r="AT8" s="53">
        <f>データ!T6</f>
        <v>420.93</v>
      </c>
      <c r="AU8" s="53"/>
      <c r="AV8" s="53"/>
      <c r="AW8" s="53"/>
      <c r="AX8" s="53"/>
      <c r="AY8" s="53"/>
      <c r="AZ8" s="53"/>
      <c r="BA8" s="53"/>
      <c r="BB8" s="53">
        <f>データ!U6</f>
        <v>85.18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8.2799999999999994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4200</v>
      </c>
      <c r="AE10" s="54"/>
      <c r="AF10" s="54"/>
      <c r="AG10" s="54"/>
      <c r="AH10" s="54"/>
      <c r="AI10" s="54"/>
      <c r="AJ10" s="54"/>
      <c r="AK10" s="2"/>
      <c r="AL10" s="54">
        <f>データ!V6</f>
        <v>2949</v>
      </c>
      <c r="AM10" s="54"/>
      <c r="AN10" s="54"/>
      <c r="AO10" s="54"/>
      <c r="AP10" s="54"/>
      <c r="AQ10" s="54"/>
      <c r="AR10" s="54"/>
      <c r="AS10" s="54"/>
      <c r="AT10" s="53">
        <f>データ!W6</f>
        <v>0.27</v>
      </c>
      <c r="AU10" s="53"/>
      <c r="AV10" s="53"/>
      <c r="AW10" s="53"/>
      <c r="AX10" s="53"/>
      <c r="AY10" s="53"/>
      <c r="AZ10" s="53"/>
      <c r="BA10" s="53"/>
      <c r="BB10" s="53">
        <f>データ!X6</f>
        <v>10922.22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116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117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118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【349.83】</v>
      </c>
      <c r="I86" s="12" t="str">
        <f>データ!CA6</f>
        <v>【53.65】</v>
      </c>
      <c r="J86" s="12" t="str">
        <f>データ!CL6</f>
        <v>【307.86】</v>
      </c>
      <c r="K86" s="12" t="str">
        <f>データ!CW6</f>
        <v>【54.61】</v>
      </c>
      <c r="L86" s="12" t="str">
        <f>データ!DH6</f>
        <v>【85.31】</v>
      </c>
      <c r="M86" s="12" t="s">
        <v>44</v>
      </c>
      <c r="N86" s="12" t="s">
        <v>43</v>
      </c>
      <c r="O86" s="12" t="str">
        <f>データ!EO6</f>
        <v>【-】</v>
      </c>
    </row>
  </sheetData>
  <sheetProtection algorithmName="SHA-512" hashValue="EGj/0uECSNIP242BsIIYGTajwefMd3N6kRkcwh7lyq1OIRLABST5rXqkw3vGlx1YDwB2uVo/6xB1yFKFFKbMWw==" saltValue="Cbla/mDW+inzt2HQKKZCg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322067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島根県　安来市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8.2799999999999994</v>
      </c>
      <c r="Q6" s="20">
        <f t="shared" si="3"/>
        <v>100</v>
      </c>
      <c r="R6" s="20">
        <f t="shared" si="3"/>
        <v>4200</v>
      </c>
      <c r="S6" s="20">
        <f t="shared" si="3"/>
        <v>35855</v>
      </c>
      <c r="T6" s="20">
        <f t="shared" si="3"/>
        <v>420.93</v>
      </c>
      <c r="U6" s="20">
        <f t="shared" si="3"/>
        <v>85.18</v>
      </c>
      <c r="V6" s="20">
        <f t="shared" si="3"/>
        <v>2949</v>
      </c>
      <c r="W6" s="20">
        <f t="shared" si="3"/>
        <v>0.27</v>
      </c>
      <c r="X6" s="20">
        <f t="shared" si="3"/>
        <v>10922.22</v>
      </c>
      <c r="Y6" s="21">
        <f>IF(Y7="",NA(),Y7)</f>
        <v>99.95</v>
      </c>
      <c r="Z6" s="21">
        <f t="shared" ref="Z6:AH6" si="4">IF(Z7="",NA(),Z7)</f>
        <v>99.97</v>
      </c>
      <c r="AA6" s="21">
        <f t="shared" si="4"/>
        <v>100.14</v>
      </c>
      <c r="AB6" s="21">
        <f t="shared" si="4"/>
        <v>100</v>
      </c>
      <c r="AC6" s="21">
        <f t="shared" si="4"/>
        <v>108.92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573.46</v>
      </c>
      <c r="BG6" s="21">
        <f t="shared" ref="BG6:BO6" si="7">IF(BG7="",NA(),BG7)</f>
        <v>491.54</v>
      </c>
      <c r="BH6" s="21">
        <f t="shared" si="7"/>
        <v>330.26</v>
      </c>
      <c r="BI6" s="21">
        <f t="shared" si="7"/>
        <v>333.69</v>
      </c>
      <c r="BJ6" s="21">
        <f t="shared" si="7"/>
        <v>556.82000000000005</v>
      </c>
      <c r="BK6" s="21">
        <f t="shared" si="7"/>
        <v>270.57</v>
      </c>
      <c r="BL6" s="21">
        <f t="shared" si="7"/>
        <v>294.27</v>
      </c>
      <c r="BM6" s="21">
        <f t="shared" si="7"/>
        <v>294.08999999999997</v>
      </c>
      <c r="BN6" s="21">
        <f t="shared" si="7"/>
        <v>294.08999999999997</v>
      </c>
      <c r="BO6" s="21">
        <f t="shared" si="7"/>
        <v>338.47</v>
      </c>
      <c r="BP6" s="20" t="str">
        <f>IF(BP7="","",IF(BP7="-","【-】","【"&amp;SUBSTITUTE(TEXT(BP7,"#,##0.00"),"-","△")&amp;"】"))</f>
        <v>【349.83】</v>
      </c>
      <c r="BQ6" s="21">
        <f>IF(BQ7="",NA(),BQ7)</f>
        <v>54.96</v>
      </c>
      <c r="BR6" s="21">
        <f t="shared" ref="BR6:BZ6" si="8">IF(BR7="",NA(),BR7)</f>
        <v>59.1</v>
      </c>
      <c r="BS6" s="21">
        <f t="shared" si="8"/>
        <v>62.35</v>
      </c>
      <c r="BT6" s="21">
        <f t="shared" si="8"/>
        <v>63.38</v>
      </c>
      <c r="BU6" s="21">
        <f t="shared" si="8"/>
        <v>51.01</v>
      </c>
      <c r="BV6" s="21">
        <f t="shared" si="8"/>
        <v>62.5</v>
      </c>
      <c r="BW6" s="21">
        <f t="shared" si="8"/>
        <v>60.59</v>
      </c>
      <c r="BX6" s="21">
        <f t="shared" si="8"/>
        <v>60</v>
      </c>
      <c r="BY6" s="21">
        <f t="shared" si="8"/>
        <v>59.01</v>
      </c>
      <c r="BZ6" s="21">
        <f t="shared" si="8"/>
        <v>56.06</v>
      </c>
      <c r="CA6" s="20" t="str">
        <f>IF(CA7="","",IF(CA7="-","【-】","【"&amp;SUBSTITUTE(TEXT(CA7,"#,##0.00"),"-","△")&amp;"】"))</f>
        <v>【53.65】</v>
      </c>
      <c r="CB6" s="21">
        <f>IF(CB7="",NA(),CB7)</f>
        <v>338.49</v>
      </c>
      <c r="CC6" s="21">
        <f t="shared" ref="CC6:CK6" si="9">IF(CC7="",NA(),CC7)</f>
        <v>321.42</v>
      </c>
      <c r="CD6" s="21">
        <f t="shared" si="9"/>
        <v>328.83</v>
      </c>
      <c r="CE6" s="21">
        <f t="shared" si="9"/>
        <v>356.58</v>
      </c>
      <c r="CF6" s="21">
        <f t="shared" si="9"/>
        <v>373.55</v>
      </c>
      <c r="CG6" s="21">
        <f t="shared" si="9"/>
        <v>269.33</v>
      </c>
      <c r="CH6" s="21">
        <f t="shared" si="9"/>
        <v>280.23</v>
      </c>
      <c r="CI6" s="21">
        <f t="shared" si="9"/>
        <v>282.70999999999998</v>
      </c>
      <c r="CJ6" s="21">
        <f t="shared" si="9"/>
        <v>291.82</v>
      </c>
      <c r="CK6" s="21">
        <f t="shared" si="9"/>
        <v>304.36</v>
      </c>
      <c r="CL6" s="20" t="str">
        <f>IF(CL7="","",IF(CL7="-","【-】","【"&amp;SUBSTITUTE(TEXT(CL7,"#,##0.00"),"-","△")&amp;"】"))</f>
        <v>【307.86】</v>
      </c>
      <c r="CM6" s="21">
        <f>IF(CM7="",NA(),CM7)</f>
        <v>45.07</v>
      </c>
      <c r="CN6" s="21">
        <f t="shared" ref="CN6:CV6" si="10">IF(CN7="",NA(),CN7)</f>
        <v>46.98</v>
      </c>
      <c r="CO6" s="21">
        <f t="shared" si="10"/>
        <v>45.12</v>
      </c>
      <c r="CP6" s="21">
        <f t="shared" si="10"/>
        <v>43.74</v>
      </c>
      <c r="CQ6" s="21">
        <f t="shared" si="10"/>
        <v>44.12</v>
      </c>
      <c r="CR6" s="21">
        <f t="shared" si="10"/>
        <v>59.64</v>
      </c>
      <c r="CS6" s="21">
        <f t="shared" si="10"/>
        <v>58.19</v>
      </c>
      <c r="CT6" s="21">
        <f t="shared" si="10"/>
        <v>56.52</v>
      </c>
      <c r="CU6" s="21">
        <f t="shared" si="10"/>
        <v>88.45</v>
      </c>
      <c r="CV6" s="21">
        <f t="shared" si="10"/>
        <v>54.08</v>
      </c>
      <c r="CW6" s="20" t="str">
        <f>IF(CW7="","",IF(CW7="-","【-】","【"&amp;SUBSTITUTE(TEXT(CW7,"#,##0.00"),"-","△")&amp;"】"))</f>
        <v>【54.61】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90.63</v>
      </c>
      <c r="DD6" s="21">
        <f t="shared" si="11"/>
        <v>87.8</v>
      </c>
      <c r="DE6" s="21">
        <f t="shared" si="11"/>
        <v>88.43</v>
      </c>
      <c r="DF6" s="21">
        <f t="shared" si="11"/>
        <v>90.34</v>
      </c>
      <c r="DG6" s="21">
        <f t="shared" si="11"/>
        <v>90.57</v>
      </c>
      <c r="DH6" s="20" t="str">
        <f>IF(DH7="","",IF(DH7="-","【-】","【"&amp;SUBSTITUTE(TEXT(DH7,"#,##0.00"),"-","△")&amp;"】"))</f>
        <v>【85.31】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2023</v>
      </c>
      <c r="C7" s="23">
        <v>322067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8.2799999999999994</v>
      </c>
      <c r="Q7" s="24">
        <v>100</v>
      </c>
      <c r="R7" s="24">
        <v>4200</v>
      </c>
      <c r="S7" s="24">
        <v>35855</v>
      </c>
      <c r="T7" s="24">
        <v>420.93</v>
      </c>
      <c r="U7" s="24">
        <v>85.18</v>
      </c>
      <c r="V7" s="24">
        <v>2949</v>
      </c>
      <c r="W7" s="24">
        <v>0.27</v>
      </c>
      <c r="X7" s="24">
        <v>10922.22</v>
      </c>
      <c r="Y7" s="24">
        <v>99.95</v>
      </c>
      <c r="Z7" s="24">
        <v>99.97</v>
      </c>
      <c r="AA7" s="24">
        <v>100.14</v>
      </c>
      <c r="AB7" s="24">
        <v>100</v>
      </c>
      <c r="AC7" s="24">
        <v>108.92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573.46</v>
      </c>
      <c r="BG7" s="24">
        <v>491.54</v>
      </c>
      <c r="BH7" s="24">
        <v>330.26</v>
      </c>
      <c r="BI7" s="24">
        <v>333.69</v>
      </c>
      <c r="BJ7" s="24">
        <v>556.82000000000005</v>
      </c>
      <c r="BK7" s="24">
        <v>270.57</v>
      </c>
      <c r="BL7" s="24">
        <v>294.27</v>
      </c>
      <c r="BM7" s="24">
        <v>294.08999999999997</v>
      </c>
      <c r="BN7" s="24">
        <v>294.08999999999997</v>
      </c>
      <c r="BO7" s="24">
        <v>338.47</v>
      </c>
      <c r="BP7" s="24">
        <v>349.83</v>
      </c>
      <c r="BQ7" s="24">
        <v>54.96</v>
      </c>
      <c r="BR7" s="24">
        <v>59.1</v>
      </c>
      <c r="BS7" s="24">
        <v>62.35</v>
      </c>
      <c r="BT7" s="24">
        <v>63.38</v>
      </c>
      <c r="BU7" s="24">
        <v>51.01</v>
      </c>
      <c r="BV7" s="24">
        <v>62.5</v>
      </c>
      <c r="BW7" s="24">
        <v>60.59</v>
      </c>
      <c r="BX7" s="24">
        <v>60</v>
      </c>
      <c r="BY7" s="24">
        <v>59.01</v>
      </c>
      <c r="BZ7" s="24">
        <v>56.06</v>
      </c>
      <c r="CA7" s="24">
        <v>53.65</v>
      </c>
      <c r="CB7" s="24">
        <v>338.49</v>
      </c>
      <c r="CC7" s="24">
        <v>321.42</v>
      </c>
      <c r="CD7" s="24">
        <v>328.83</v>
      </c>
      <c r="CE7" s="24">
        <v>356.58</v>
      </c>
      <c r="CF7" s="24">
        <v>373.55</v>
      </c>
      <c r="CG7" s="24">
        <v>269.33</v>
      </c>
      <c r="CH7" s="24">
        <v>280.23</v>
      </c>
      <c r="CI7" s="24">
        <v>282.70999999999998</v>
      </c>
      <c r="CJ7" s="24">
        <v>291.82</v>
      </c>
      <c r="CK7" s="24">
        <v>304.36</v>
      </c>
      <c r="CL7" s="24">
        <v>307.86</v>
      </c>
      <c r="CM7" s="24">
        <v>45.07</v>
      </c>
      <c r="CN7" s="24">
        <v>46.98</v>
      </c>
      <c r="CO7" s="24">
        <v>45.12</v>
      </c>
      <c r="CP7" s="24">
        <v>43.74</v>
      </c>
      <c r="CQ7" s="24">
        <v>44.12</v>
      </c>
      <c r="CR7" s="24">
        <v>59.64</v>
      </c>
      <c r="CS7" s="24">
        <v>58.19</v>
      </c>
      <c r="CT7" s="24">
        <v>56.52</v>
      </c>
      <c r="CU7" s="24">
        <v>88.45</v>
      </c>
      <c r="CV7" s="24">
        <v>54.08</v>
      </c>
      <c r="CW7" s="24">
        <v>54.61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90.63</v>
      </c>
      <c r="DD7" s="24">
        <v>87.8</v>
      </c>
      <c r="DE7" s="24">
        <v>88.43</v>
      </c>
      <c r="DF7" s="24">
        <v>90.34</v>
      </c>
      <c r="DG7" s="24">
        <v>90.57</v>
      </c>
      <c r="DH7" s="24">
        <v>85.31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ys00666</cp:lastModifiedBy>
  <dcterms:created xsi:type="dcterms:W3CDTF">2025-01-24T07:40:59Z</dcterms:created>
  <dcterms:modified xsi:type="dcterms:W3CDTF">2025-02-07T00:19:17Z</dcterms:modified>
  <cp:category/>
</cp:coreProperties>
</file>