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iles018\市職員\上下水道部\下水道課\管理\公営企業関連\4.経営比較分析\250122経営比較分析表（R05決算）\4.修正様式提出分\法非適用＿下水道課【経営比較分析表】2023_322067_47_1718\"/>
    </mc:Choice>
  </mc:AlternateContent>
  <workbookProtection workbookAlgorithmName="SHA-512" workbookHashValue="69NSjszxnEWHsrQR+eYrTNWCxjw9tSUvopt2TCwVsb6Wt/bEi4T1+/wueSPxTB7MtCziV+wkKgWmICft/DMmdw==" workbookSaltValue="t/iiSvvXHEEtGpBgoK9MBw==" workbookSpinCount="100000" lockStructure="1"/>
  <bookViews>
    <workbookView xWindow="0" yWindow="0" windowWidth="23040" windowHeight="921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6" i="4"/>
  <c r="J86" i="4"/>
  <c r="I86" i="4"/>
  <c r="H86" i="4"/>
  <c r="E86" i="4"/>
  <c r="AT10" i="4"/>
  <c r="AL10" i="4"/>
  <c r="I10" i="4"/>
  <c r="AL8" i="4"/>
  <c r="P8" i="4"/>
  <c r="I8" i="4"/>
</calcChain>
</file>

<file path=xl/sharedStrings.xml><?xml version="1.0" encoding="utf-8"?>
<sst xmlns="http://schemas.openxmlformats.org/spreadsheetml/2006/main" count="236" uniqueCount="119">
  <si>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</si>
  <si>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</si>
  <si>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</si>
  <si>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</si>
  <si>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</si>
  <si>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</si>
  <si>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</si>
  <si>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</si>
  <si>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</si>
  <si>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</si>
  <si>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</si>
  <si>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</si>
  <si>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</si>
  <si>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</si>
  <si>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</si>
  <si>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</si>
  <si>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</si>
  <si>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</si>
  <si>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</si>
  <si>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</si>
  <si>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</si>
  <si>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</si>
  <si>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</si>
  <si>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</si>
  <si>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</si>
  <si>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</si>
  <si>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</si>
  <si>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</si>
  <si>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</si>
  <si>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</si>
  <si>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</si>
  <si>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</si>
  <si>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</si>
  <si>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</si>
  <si>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</si>
  <si>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</si>
  <si>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</si>
  <si>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</si>
  <si>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</si>
  <si>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</si>
  <si>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</si>
  <si>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</si>
  <si>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</si>
  <si>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</si>
  <si>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</si>
  <si>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</si>
  <si>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</si>
  <si>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</si>
  <si>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</si>
  <si>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</si>
  <si>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</si>
  <si>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</si>
  <si>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</si>
  <si>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</si>
  <si>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</si>
  <si>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</si>
  <si>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</si>
  <si>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</si>
  <si>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</si>
  <si>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</si>
  <si>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</si>
  <si>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</si>
  <si>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</si>
  <si>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</si>
  <si>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</si>
  <si>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</si>
  <si>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</si>
  <si>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</si>
  <si>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</si>
  <si>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</si>
  <si>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</si>
  <si>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</si>
  <si>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</si>
  <si>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</si>
  <si>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</si>
  <si>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</si>
  <si>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</si>
  <si>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</si>
  <si>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</si>
  <si>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</si>
  <si>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</si>
  <si>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</si>
  <si>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</si>
  <si>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</si>
  <si>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</si>
  <si>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</si>
  <si>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</si>
  <si>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</si>
  <si>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</si>
  <si>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</si>
  <si>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</si>
  <si>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</si>
  <si>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</si>
  <si>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</si>
  <si>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</si>
  <si>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</si>
  <si>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</si>
  <si>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</si>
  <si>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安来市</t>
  </si>
  <si>
    <t>法非適用</t>
  </si>
  <si>
    <t>下水道事業</t>
  </si>
  <si>
    <t>小規模集合排水処理</t>
  </si>
  <si>
    <t>I2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</si>
  <si>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</si>
  <si>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</si>
  <si>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</si>
  <si>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</si>
  <si>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</si>
  <si>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</si>
  <si>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</si>
  <si>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</si>
  <si>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</si>
  <si>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</si>
  <si>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</si>
  <si>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</si>
  <si>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</si>
  <si>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・収益的収支比率と経費回収率の低さから見て分かるように、使用料収入で汚水処理費用が賄えていない状況にある。
・経費回収率が全国平均を下回っているのは、未接続世帯が残っているためである。
・予算に占める企業債償還金の割合が大きく、自主財源のみでは経営が成り立たず、一般会計からの繰入金に頼らざるをえない状況にある。このため、令和3年度に使用料改定を行った。
・事業完了しており、企業債残高は減少傾向にある。
・水洗化率は横ばいだが、節水意識の向上ならびに人口の減少による影響から、使用料収入は減少傾向にある。
・施設利用率が全国平均を下回っているのは、未接続世帯が残っているためである。</t>
    <rPh sb="105" eb="106">
      <t>キン</t>
    </rPh>
    <rPh sb="161" eb="163">
      <t>レイワ</t>
    </rPh>
    <rPh sb="164" eb="166">
      <t>ネンド</t>
    </rPh>
    <rPh sb="167" eb="172">
      <t>シヨウリョウカイテイ</t>
    </rPh>
    <rPh sb="173" eb="174">
      <t>オコナ</t>
    </rPh>
    <rPh sb="209" eb="210">
      <t>ヨコ</t>
    </rPh>
    <phoneticPr fontId="4"/>
  </si>
  <si>
    <t>・現在のところ、管渠の破損等の状況には至っていない。
・供用開始から19年と比較的新しいため、現状では老朽化による影響は発生していないが、今後は長寿命化に向けた取組を検討していく必要がある。</t>
    <rPh sb="1" eb="3">
      <t>ゲンザイ</t>
    </rPh>
    <phoneticPr fontId="4"/>
  </si>
  <si>
    <t>・事業規模が小さく効率的な運営が困難なため、他事業への転換等抜本的な改革も検討する必要がある。
・将来的に有収水量の大幅な増加は見込めないため、維持管理費の節減や料金体系の見直しにより、経営の健全化を図っていく必要がある。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</si>
</sst>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C-448C-AF33-B190C1A4F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8C-448C-AF33-B190C1A4F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74.989999999999995</c:v>
                </c:pt>
                <c:pt idx="1">
                  <c:v>76.78</c:v>
                </c:pt>
                <c:pt idx="2">
                  <c:v>76.28</c:v>
                </c:pt>
                <c:pt idx="3">
                  <c:v>76.61</c:v>
                </c:pt>
                <c:pt idx="4">
                  <c:v>82.07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5F-48BC-9AAD-34FFE36B2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5F-48BC-9AAD-34FFE36B2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52-4405-8667-1A884BFA4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52-4405-8667-1A884BFA4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83-407D-AA12-029E71A82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83-407D-AA12-029E71A82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A-48A5-A4EB-BE39EC549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4A-48A5-A4EB-BE39EC549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E7-48E6-8D29-A9C447DE2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E7-48E6-8D29-A9C447DE2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2137.25</c:v>
                </c:pt>
                <c:pt idx="1">
                  <c:v>1773.59</c:v>
                </c:pt>
                <c:pt idx="2">
                  <c:v>1003.55</c:v>
                </c:pt>
                <c:pt idx="3">
                  <c:v>951.3</c:v>
                </c:pt>
                <c:pt idx="4">
                  <c:v>1671.96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1-4B3A-BC54-6D9010AFC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1748.51</c:v>
                </c:pt>
                <c:pt idx="1">
                  <c:v>1640.16</c:v>
                </c:pt>
                <c:pt idx="2">
                  <c:v>1521.05</c:v>
                </c:pt>
                <c:pt idx="3">
                  <c:v>1490.65</c:v>
                </c:pt>
                <c:pt idx="4">
                  <c:v>1312.67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D1-4B3A-BC54-6D9010AFC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30.72</c:v>
                </c:pt>
                <c:pt idx="1">
                  <c:v>33.200000000000003</c:v>
                </c:pt>
                <c:pt idx="2">
                  <c:v>33.68</c:v>
                </c:pt>
                <c:pt idx="3">
                  <c:v>34.08</c:v>
                </c:pt>
                <c:pt idx="4">
                  <c:v>24.38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3-40B7-85BD-3512F22F1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34.99</c:v>
                </c:pt>
                <c:pt idx="1">
                  <c:v>38.270000000000003</c:v>
                </c:pt>
                <c:pt idx="2">
                  <c:v>37.520000000000003</c:v>
                </c:pt>
                <c:pt idx="3">
                  <c:v>34.96</c:v>
                </c:pt>
                <c:pt idx="4">
                  <c:v>34.44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A3-40B7-85BD-3512F22F1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639.02</c:v>
                </c:pt>
                <c:pt idx="1">
                  <c:v>603.55999999999995</c:v>
                </c:pt>
                <c:pt idx="2">
                  <c:v>651.19000000000005</c:v>
                </c:pt>
                <c:pt idx="3">
                  <c:v>717.89</c:v>
                </c:pt>
                <c:pt idx="4">
                  <c:v>873.67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A-4A52-B0DD-74DE403D5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520.91999999999996</c:v>
                </c:pt>
                <c:pt idx="1">
                  <c:v>486.77</c:v>
                </c:pt>
                <c:pt idx="2">
                  <c:v>502.1</c:v>
                </c:pt>
                <c:pt idx="3">
                  <c:v>539.07000000000005</c:v>
                </c:pt>
                <c:pt idx="4">
                  <c:v>541.80999999999995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AA-4A52-B0DD-74DE403D5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28.95</c:v>
                </c:pt>
                <c:pt idx="1">
                  <c:v>28.95</c:v>
                </c:pt>
                <c:pt idx="2">
                  <c:v>28.95</c:v>
                </c:pt>
                <c:pt idx="3">
                  <c:v>28.95</c:v>
                </c:pt>
                <c:pt idx="4">
                  <c:v>28.95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A-4785-B137-40C0CDA91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34.68</c:v>
                </c:pt>
                <c:pt idx="1">
                  <c:v>34.700000000000003</c:v>
                </c:pt>
                <c:pt idx="2">
                  <c:v>46.83</c:v>
                </c:pt>
                <c:pt idx="3">
                  <c:v>33.74</c:v>
                </c:pt>
                <c:pt idx="4">
                  <c:v>32.979999999999997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8A-4785-B137-40C0CDA91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89.71</c:v>
                </c:pt>
                <c:pt idx="1">
                  <c:v>86.76</c:v>
                </c:pt>
                <c:pt idx="2">
                  <c:v>85.92</c:v>
                </c:pt>
                <c:pt idx="3">
                  <c:v>87.5</c:v>
                </c:pt>
                <c:pt idx="4">
                  <c:v>87.69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E-45BC-B486-BC001758C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90.33</c:v>
                </c:pt>
                <c:pt idx="1">
                  <c:v>90.04</c:v>
                </c:pt>
                <c:pt idx="2">
                  <c:v>90.58</c:v>
                </c:pt>
                <c:pt idx="3">
                  <c:v>90.11</c:v>
                </c:pt>
                <c:pt idx="4">
                  <c:v>89.95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BE-45BC-B486-BC001758C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【1,321.62】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【538.24】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T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島根県　安来市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3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小規模集合排水処理</v>
      </c>
      <c r="Q8" s="65"/>
      <c r="R8" s="65"/>
      <c r="S8" s="65"/>
      <c r="T8" s="65"/>
      <c r="U8" s="65"/>
      <c r="V8" s="65"/>
      <c r="W8" s="65" t="str">
        <f>データ!L6</f>
        <v>I2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54">
        <f>データ!S6</f>
        <v>35855</v>
      </c>
      <c r="AM8" s="54"/>
      <c r="AN8" s="54"/>
      <c r="AO8" s="54"/>
      <c r="AP8" s="54"/>
      <c r="AQ8" s="54"/>
      <c r="AR8" s="54"/>
      <c r="AS8" s="54"/>
      <c r="AT8" s="53">
        <f>データ!T6</f>
        <v>420.93</v>
      </c>
      <c r="AU8" s="53"/>
      <c r="AV8" s="53"/>
      <c r="AW8" s="53"/>
      <c r="AX8" s="53"/>
      <c r="AY8" s="53"/>
      <c r="AZ8" s="53"/>
      <c r="BA8" s="53"/>
      <c r="BB8" s="53">
        <f>データ!U6</f>
        <v>85.18</v>
      </c>
      <c r="BC8" s="53"/>
      <c r="BD8" s="53"/>
      <c r="BE8" s="53"/>
      <c r="BF8" s="53"/>
      <c r="BG8" s="53"/>
      <c r="BH8" s="53"/>
      <c r="BI8" s="53"/>
      <c r="BJ8" s="3"/>
      <c r="BK8" s="3"/>
      <c r="BL8" s="67" t="s">
        <v>10</v>
      </c>
      <c r="BM8" s="68"/>
      <c r="BN8" s="57" t="s">
        <v>11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8"/>
    </row>
    <row r="9" spans="1:78" ht="18.75" customHeight="1" x14ac:dyDescent="0.15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3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3"/>
      <c r="BK9" s="3"/>
      <c r="BL9" s="60" t="s">
        <v>20</v>
      </c>
      <c r="BM9" s="61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53" t="str">
        <f>データ!N6</f>
        <v>-</v>
      </c>
      <c r="C10" s="53"/>
      <c r="D10" s="53"/>
      <c r="E10" s="53"/>
      <c r="F10" s="53"/>
      <c r="G10" s="53"/>
      <c r="H10" s="53"/>
      <c r="I10" s="53" t="str">
        <f>データ!O6</f>
        <v>該当数値なし</v>
      </c>
      <c r="J10" s="53"/>
      <c r="K10" s="53"/>
      <c r="L10" s="53"/>
      <c r="M10" s="53"/>
      <c r="N10" s="53"/>
      <c r="O10" s="53"/>
      <c r="P10" s="53">
        <f>データ!P6</f>
        <v>0.18</v>
      </c>
      <c r="Q10" s="53"/>
      <c r="R10" s="53"/>
      <c r="S10" s="53"/>
      <c r="T10" s="53"/>
      <c r="U10" s="53"/>
      <c r="V10" s="53"/>
      <c r="W10" s="53">
        <f>データ!Q6</f>
        <v>100</v>
      </c>
      <c r="X10" s="53"/>
      <c r="Y10" s="53"/>
      <c r="Z10" s="53"/>
      <c r="AA10" s="53"/>
      <c r="AB10" s="53"/>
      <c r="AC10" s="53"/>
      <c r="AD10" s="54">
        <f>データ!R6</f>
        <v>4200</v>
      </c>
      <c r="AE10" s="54"/>
      <c r="AF10" s="54"/>
      <c r="AG10" s="54"/>
      <c r="AH10" s="54"/>
      <c r="AI10" s="54"/>
      <c r="AJ10" s="54"/>
      <c r="AK10" s="2"/>
      <c r="AL10" s="54">
        <f>データ!V6</f>
        <v>65</v>
      </c>
      <c r="AM10" s="54"/>
      <c r="AN10" s="54"/>
      <c r="AO10" s="54"/>
      <c r="AP10" s="54"/>
      <c r="AQ10" s="54"/>
      <c r="AR10" s="54"/>
      <c r="AS10" s="54"/>
      <c r="AT10" s="53">
        <f>データ!W6</f>
        <v>0.01</v>
      </c>
      <c r="AU10" s="53"/>
      <c r="AV10" s="53"/>
      <c r="AW10" s="53"/>
      <c r="AX10" s="53"/>
      <c r="AY10" s="53"/>
      <c r="AZ10" s="53"/>
      <c r="BA10" s="53"/>
      <c r="BB10" s="53">
        <f>データ!X6</f>
        <v>6500</v>
      </c>
      <c r="BC10" s="53"/>
      <c r="BD10" s="53"/>
      <c r="BE10" s="53"/>
      <c r="BF10" s="53"/>
      <c r="BG10" s="53"/>
      <c r="BH10" s="53"/>
      <c r="BI10" s="53"/>
      <c r="BJ10" s="2"/>
      <c r="BK10" s="2"/>
      <c r="BL10" s="55" t="s">
        <v>22</v>
      </c>
      <c r="BM10" s="56"/>
      <c r="BN10" s="44" t="s">
        <v>23</v>
      </c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6" t="s">
        <v>24</v>
      </c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</row>
    <row r="14" spans="1:78" ht="13.5" customHeight="1" x14ac:dyDescent="0.15">
      <c r="A14" s="2"/>
      <c r="B14" s="48" t="s">
        <v>25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50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116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117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118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【1,321.62】</v>
      </c>
      <c r="I86" s="12" t="str">
        <f>データ!CA6</f>
        <v>【34.61】</v>
      </c>
      <c r="J86" s="12" t="str">
        <f>データ!CL6</f>
        <v>【538.24】</v>
      </c>
      <c r="K86" s="12" t="str">
        <f>データ!CW6</f>
        <v>【33.03】</v>
      </c>
      <c r="L86" s="12" t="str">
        <f>データ!DH6</f>
        <v>【89.81】</v>
      </c>
      <c r="M86" s="12" t="s">
        <v>44</v>
      </c>
      <c r="N86" s="12" t="s">
        <v>44</v>
      </c>
      <c r="O86" s="12" t="str">
        <f>データ!EO6</f>
        <v>【0.00】</v>
      </c>
    </row>
  </sheetData>
  <sheetProtection algorithmName="SHA-512" hashValue="RQQFMK10AuCBRarAjrx1T8weZ8AvIC1U1nwPVxCTLyaiINCfFXckOK0nrE52nmL5o/joBV1ww5hIMHpZFZOTqA==" saltValue="ZvaWplfQ527Y0LJZ8u9vh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2" t="s">
        <v>54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55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56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58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59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60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61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62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63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64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65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66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67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68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2023</v>
      </c>
      <c r="C6" s="19">
        <f t="shared" ref="C6:X6" si="3">C7</f>
        <v>322067</v>
      </c>
      <c r="D6" s="19">
        <f t="shared" si="3"/>
        <v>47</v>
      </c>
      <c r="E6" s="19">
        <f t="shared" si="3"/>
        <v>17</v>
      </c>
      <c r="F6" s="19">
        <f t="shared" si="3"/>
        <v>9</v>
      </c>
      <c r="G6" s="19">
        <f t="shared" si="3"/>
        <v>0</v>
      </c>
      <c r="H6" s="19" t="str">
        <f t="shared" si="3"/>
        <v>島根県　安来市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小規模集合排水処理</v>
      </c>
      <c r="L6" s="19" t="str">
        <f t="shared" si="3"/>
        <v>I2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0.18</v>
      </c>
      <c r="Q6" s="20">
        <f t="shared" si="3"/>
        <v>100</v>
      </c>
      <c r="R6" s="20">
        <f t="shared" si="3"/>
        <v>4200</v>
      </c>
      <c r="S6" s="20">
        <f t="shared" si="3"/>
        <v>35855</v>
      </c>
      <c r="T6" s="20">
        <f t="shared" si="3"/>
        <v>420.93</v>
      </c>
      <c r="U6" s="20">
        <f t="shared" si="3"/>
        <v>85.18</v>
      </c>
      <c r="V6" s="20">
        <f t="shared" si="3"/>
        <v>65</v>
      </c>
      <c r="W6" s="20">
        <f t="shared" si="3"/>
        <v>0.01</v>
      </c>
      <c r="X6" s="20">
        <f t="shared" si="3"/>
        <v>6500</v>
      </c>
      <c r="Y6" s="21">
        <f>IF(Y7="",NA(),Y7)</f>
        <v>74.989999999999995</v>
      </c>
      <c r="Z6" s="21">
        <f t="shared" ref="Z6:AH6" si="4">IF(Z7="",NA(),Z7)</f>
        <v>76.78</v>
      </c>
      <c r="AA6" s="21">
        <f t="shared" si="4"/>
        <v>76.28</v>
      </c>
      <c r="AB6" s="21">
        <f t="shared" si="4"/>
        <v>76.61</v>
      </c>
      <c r="AC6" s="21">
        <f t="shared" si="4"/>
        <v>82.07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2137.25</v>
      </c>
      <c r="BG6" s="21">
        <f t="shared" ref="BG6:BO6" si="7">IF(BG7="",NA(),BG7)</f>
        <v>1773.59</v>
      </c>
      <c r="BH6" s="21">
        <f t="shared" si="7"/>
        <v>1003.55</v>
      </c>
      <c r="BI6" s="21">
        <f t="shared" si="7"/>
        <v>951.3</v>
      </c>
      <c r="BJ6" s="21">
        <f t="shared" si="7"/>
        <v>1671.96</v>
      </c>
      <c r="BK6" s="21">
        <f t="shared" si="7"/>
        <v>1748.51</v>
      </c>
      <c r="BL6" s="21">
        <f t="shared" si="7"/>
        <v>1640.16</v>
      </c>
      <c r="BM6" s="21">
        <f t="shared" si="7"/>
        <v>1521.05</v>
      </c>
      <c r="BN6" s="21">
        <f t="shared" si="7"/>
        <v>1490.65</v>
      </c>
      <c r="BO6" s="21">
        <f t="shared" si="7"/>
        <v>1312.67</v>
      </c>
      <c r="BP6" s="20" t="str">
        <f>IF(BP7="","",IF(BP7="-","【-】","【"&amp;SUBSTITUTE(TEXT(BP7,"#,##0.00"),"-","△")&amp;"】"))</f>
        <v>【1,321.62】</v>
      </c>
      <c r="BQ6" s="21">
        <f>IF(BQ7="",NA(),BQ7)</f>
        <v>30.72</v>
      </c>
      <c r="BR6" s="21">
        <f t="shared" ref="BR6:BZ6" si="8">IF(BR7="",NA(),BR7)</f>
        <v>33.200000000000003</v>
      </c>
      <c r="BS6" s="21">
        <f t="shared" si="8"/>
        <v>33.68</v>
      </c>
      <c r="BT6" s="21">
        <f t="shared" si="8"/>
        <v>34.08</v>
      </c>
      <c r="BU6" s="21">
        <f t="shared" si="8"/>
        <v>24.38</v>
      </c>
      <c r="BV6" s="21">
        <f t="shared" si="8"/>
        <v>34.99</v>
      </c>
      <c r="BW6" s="21">
        <f t="shared" si="8"/>
        <v>38.270000000000003</v>
      </c>
      <c r="BX6" s="21">
        <f t="shared" si="8"/>
        <v>37.520000000000003</v>
      </c>
      <c r="BY6" s="21">
        <f t="shared" si="8"/>
        <v>34.96</v>
      </c>
      <c r="BZ6" s="21">
        <f t="shared" si="8"/>
        <v>34.44</v>
      </c>
      <c r="CA6" s="20" t="str">
        <f>IF(CA7="","",IF(CA7="-","【-】","【"&amp;SUBSTITUTE(TEXT(CA7,"#,##0.00"),"-","△")&amp;"】"))</f>
        <v>【34.61】</v>
      </c>
      <c r="CB6" s="21">
        <f>IF(CB7="",NA(),CB7)</f>
        <v>639.02</v>
      </c>
      <c r="CC6" s="21">
        <f t="shared" ref="CC6:CK6" si="9">IF(CC7="",NA(),CC7)</f>
        <v>603.55999999999995</v>
      </c>
      <c r="CD6" s="21">
        <f t="shared" si="9"/>
        <v>651.19000000000005</v>
      </c>
      <c r="CE6" s="21">
        <f t="shared" si="9"/>
        <v>717.89</v>
      </c>
      <c r="CF6" s="21">
        <f t="shared" si="9"/>
        <v>873.67</v>
      </c>
      <c r="CG6" s="21">
        <f t="shared" si="9"/>
        <v>520.91999999999996</v>
      </c>
      <c r="CH6" s="21">
        <f t="shared" si="9"/>
        <v>486.77</v>
      </c>
      <c r="CI6" s="21">
        <f t="shared" si="9"/>
        <v>502.1</v>
      </c>
      <c r="CJ6" s="21">
        <f t="shared" si="9"/>
        <v>539.07000000000005</v>
      </c>
      <c r="CK6" s="21">
        <f t="shared" si="9"/>
        <v>541.80999999999995</v>
      </c>
      <c r="CL6" s="20" t="str">
        <f>IF(CL7="","",IF(CL7="-","【-】","【"&amp;SUBSTITUTE(TEXT(CL7,"#,##0.00"),"-","△")&amp;"】"))</f>
        <v>【538.24】</v>
      </c>
      <c r="CM6" s="21">
        <f>IF(CM7="",NA(),CM7)</f>
        <v>28.95</v>
      </c>
      <c r="CN6" s="21">
        <f t="shared" ref="CN6:CV6" si="10">IF(CN7="",NA(),CN7)</f>
        <v>28.95</v>
      </c>
      <c r="CO6" s="21">
        <f t="shared" si="10"/>
        <v>28.95</v>
      </c>
      <c r="CP6" s="21">
        <f t="shared" si="10"/>
        <v>28.95</v>
      </c>
      <c r="CQ6" s="21">
        <f t="shared" si="10"/>
        <v>28.95</v>
      </c>
      <c r="CR6" s="21">
        <f t="shared" si="10"/>
        <v>34.68</v>
      </c>
      <c r="CS6" s="21">
        <f t="shared" si="10"/>
        <v>34.700000000000003</v>
      </c>
      <c r="CT6" s="21">
        <f t="shared" si="10"/>
        <v>46.83</v>
      </c>
      <c r="CU6" s="21">
        <f t="shared" si="10"/>
        <v>33.74</v>
      </c>
      <c r="CV6" s="21">
        <f t="shared" si="10"/>
        <v>32.979999999999997</v>
      </c>
      <c r="CW6" s="20" t="str">
        <f>IF(CW7="","",IF(CW7="-","【-】","【"&amp;SUBSTITUTE(TEXT(CW7,"#,##0.00"),"-","△")&amp;"】"))</f>
        <v>【33.03】</v>
      </c>
      <c r="CX6" s="21">
        <f>IF(CX7="",NA(),CX7)</f>
        <v>89.71</v>
      </c>
      <c r="CY6" s="21">
        <f t="shared" ref="CY6:DG6" si="11">IF(CY7="",NA(),CY7)</f>
        <v>86.76</v>
      </c>
      <c r="CZ6" s="21">
        <f t="shared" si="11"/>
        <v>85.92</v>
      </c>
      <c r="DA6" s="21">
        <f t="shared" si="11"/>
        <v>87.5</v>
      </c>
      <c r="DB6" s="21">
        <f t="shared" si="11"/>
        <v>87.69</v>
      </c>
      <c r="DC6" s="21">
        <f t="shared" si="11"/>
        <v>90.33</v>
      </c>
      <c r="DD6" s="21">
        <f t="shared" si="11"/>
        <v>90.04</v>
      </c>
      <c r="DE6" s="21">
        <f t="shared" si="11"/>
        <v>90.58</v>
      </c>
      <c r="DF6" s="21">
        <f t="shared" si="11"/>
        <v>90.11</v>
      </c>
      <c r="DG6" s="21">
        <f t="shared" si="11"/>
        <v>89.95</v>
      </c>
      <c r="DH6" s="20" t="str">
        <f>IF(DH7="","",IF(DH7="-","【-】","【"&amp;SUBSTITUTE(TEXT(DH7,"#,##0.00"),"-","△")&amp;"】"))</f>
        <v>【89.81】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0">
        <f t="shared" si="14"/>
        <v>0</v>
      </c>
      <c r="EK6" s="20">
        <f t="shared" si="14"/>
        <v>0</v>
      </c>
      <c r="EL6" s="20">
        <f t="shared" si="14"/>
        <v>0</v>
      </c>
      <c r="EM6" s="20">
        <f t="shared" si="14"/>
        <v>0</v>
      </c>
      <c r="EN6" s="20">
        <f t="shared" si="14"/>
        <v>0</v>
      </c>
      <c r="EO6" s="20" t="str">
        <f>IF(EO7="","",IF(EO7="-","【-】","【"&amp;SUBSTITUTE(TEXT(EO7,"#,##0.00"),"-","△")&amp;"】"))</f>
        <v>【0.00】</v>
      </c>
    </row>
    <row r="7" spans="1:145" s="22" customFormat="1" x14ac:dyDescent="0.15">
      <c r="A7" s="14"/>
      <c r="B7" s="23">
        <v>2023</v>
      </c>
      <c r="C7" s="23">
        <v>322067</v>
      </c>
      <c r="D7" s="23">
        <v>47</v>
      </c>
      <c r="E7" s="23">
        <v>17</v>
      </c>
      <c r="F7" s="23">
        <v>9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0.18</v>
      </c>
      <c r="Q7" s="24">
        <v>100</v>
      </c>
      <c r="R7" s="24">
        <v>4200</v>
      </c>
      <c r="S7" s="24">
        <v>35855</v>
      </c>
      <c r="T7" s="24">
        <v>420.93</v>
      </c>
      <c r="U7" s="24">
        <v>85.18</v>
      </c>
      <c r="V7" s="24">
        <v>65</v>
      </c>
      <c r="W7" s="24">
        <v>0.01</v>
      </c>
      <c r="X7" s="24">
        <v>6500</v>
      </c>
      <c r="Y7" s="24">
        <v>74.989999999999995</v>
      </c>
      <c r="Z7" s="24">
        <v>76.78</v>
      </c>
      <c r="AA7" s="24">
        <v>76.28</v>
      </c>
      <c r="AB7" s="24">
        <v>76.61</v>
      </c>
      <c r="AC7" s="24">
        <v>82.07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2137.25</v>
      </c>
      <c r="BG7" s="24">
        <v>1773.59</v>
      </c>
      <c r="BH7" s="24">
        <v>1003.55</v>
      </c>
      <c r="BI7" s="24">
        <v>951.3</v>
      </c>
      <c r="BJ7" s="24">
        <v>1671.96</v>
      </c>
      <c r="BK7" s="24">
        <v>1748.51</v>
      </c>
      <c r="BL7" s="24">
        <v>1640.16</v>
      </c>
      <c r="BM7" s="24">
        <v>1521.05</v>
      </c>
      <c r="BN7" s="24">
        <v>1490.65</v>
      </c>
      <c r="BO7" s="24">
        <v>1312.67</v>
      </c>
      <c r="BP7" s="24">
        <v>1321.62</v>
      </c>
      <c r="BQ7" s="24">
        <v>30.72</v>
      </c>
      <c r="BR7" s="24">
        <v>33.200000000000003</v>
      </c>
      <c r="BS7" s="24">
        <v>33.68</v>
      </c>
      <c r="BT7" s="24">
        <v>34.08</v>
      </c>
      <c r="BU7" s="24">
        <v>24.38</v>
      </c>
      <c r="BV7" s="24">
        <v>34.99</v>
      </c>
      <c r="BW7" s="24">
        <v>38.270000000000003</v>
      </c>
      <c r="BX7" s="24">
        <v>37.520000000000003</v>
      </c>
      <c r="BY7" s="24">
        <v>34.96</v>
      </c>
      <c r="BZ7" s="24">
        <v>34.44</v>
      </c>
      <c r="CA7" s="24">
        <v>34.61</v>
      </c>
      <c r="CB7" s="24">
        <v>639.02</v>
      </c>
      <c r="CC7" s="24">
        <v>603.55999999999995</v>
      </c>
      <c r="CD7" s="24">
        <v>651.19000000000005</v>
      </c>
      <c r="CE7" s="24">
        <v>717.89</v>
      </c>
      <c r="CF7" s="24">
        <v>873.67</v>
      </c>
      <c r="CG7" s="24">
        <v>520.91999999999996</v>
      </c>
      <c r="CH7" s="24">
        <v>486.77</v>
      </c>
      <c r="CI7" s="24">
        <v>502.1</v>
      </c>
      <c r="CJ7" s="24">
        <v>539.07000000000005</v>
      </c>
      <c r="CK7" s="24">
        <v>541.80999999999995</v>
      </c>
      <c r="CL7" s="24">
        <v>538.24</v>
      </c>
      <c r="CM7" s="24">
        <v>28.95</v>
      </c>
      <c r="CN7" s="24">
        <v>28.95</v>
      </c>
      <c r="CO7" s="24">
        <v>28.95</v>
      </c>
      <c r="CP7" s="24">
        <v>28.95</v>
      </c>
      <c r="CQ7" s="24">
        <v>28.95</v>
      </c>
      <c r="CR7" s="24">
        <v>34.68</v>
      </c>
      <c r="CS7" s="24">
        <v>34.700000000000003</v>
      </c>
      <c r="CT7" s="24">
        <v>46.83</v>
      </c>
      <c r="CU7" s="24">
        <v>33.74</v>
      </c>
      <c r="CV7" s="24">
        <v>32.979999999999997</v>
      </c>
      <c r="CW7" s="24">
        <v>33.03</v>
      </c>
      <c r="CX7" s="24">
        <v>89.71</v>
      </c>
      <c r="CY7" s="24">
        <v>86.76</v>
      </c>
      <c r="CZ7" s="24">
        <v>85.92</v>
      </c>
      <c r="DA7" s="24">
        <v>87.5</v>
      </c>
      <c r="DB7" s="24">
        <v>87.69</v>
      </c>
      <c r="DC7" s="24">
        <v>90.33</v>
      </c>
      <c r="DD7" s="24">
        <v>90.04</v>
      </c>
      <c r="DE7" s="24">
        <v>90.58</v>
      </c>
      <c r="DF7" s="24">
        <v>90.11</v>
      </c>
      <c r="DG7" s="24">
        <v>89.95</v>
      </c>
      <c r="DH7" s="24">
        <v>89.81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</v>
      </c>
      <c r="EK7" s="24">
        <v>0</v>
      </c>
      <c r="EL7" s="24">
        <v>0</v>
      </c>
      <c r="EM7" s="24">
        <v>0</v>
      </c>
      <c r="EN7" s="24">
        <v>0</v>
      </c>
      <c r="EO7" s="24">
        <v>0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ys00666</cp:lastModifiedBy>
  <dcterms:created xsi:type="dcterms:W3CDTF">2025-01-24T07:39:27Z</dcterms:created>
  <dcterms:modified xsi:type="dcterms:W3CDTF">2025-02-07T00:18:31Z</dcterms:modified>
  <cp:category/>
</cp:coreProperties>
</file>