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Y:\01大田市役所\01政策・総務部\財政課\000_NASデータ\04諸調査\R6\48_【済】公営企業に係る経営比較分析表（令和５年度決算）の分析等について\04_再提出\"/>
    </mc:Choice>
  </mc:AlternateContent>
  <xr:revisionPtr revIDLastSave="0" documentId="13_ncr:1_{642FDB54-1DC8-46F5-AA19-95806359B946}" xr6:coauthVersionLast="45" xr6:coauthVersionMax="47" xr10:uidLastSave="{00000000-0000-0000-0000-000000000000}"/>
  <workbookProtection workbookAlgorithmName="SHA-512" workbookHashValue="O6Ya7f5ymRfsCvQ7CeI3O68wTzweNfeSp4Y8ndyMbXBKwY7MUo0N7ICEqBJYnluxDJ2OLKRJbP9dtvznpWyX3Q==" workbookSaltValue="MCI085YyC24o/vBEQBHaHw==" workbookSpinCount="100000" lockStructure="1"/>
  <bookViews>
    <workbookView xWindow="780" yWindow="1695" windowWidth="23310" windowHeight="135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T10" i="4"/>
  <c r="AL10" i="4"/>
  <c r="I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<sst xmlns="http://schemas.openxmlformats.org/spreadsheetml/2006/main" count="236" uniqueCount="119">
  <si>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</si>
  <si>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</si>
  <si>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</si>
  <si>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</si>
  <si>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</si>
  <si>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</si>
  <si>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</si>
  <si>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</si>
  <si>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</si>
  <si>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</si>
  <si>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</si>
  <si>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</si>
  <si>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</si>
  <si>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</si>
  <si>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</si>
  <si>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</si>
  <si>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</si>
  <si>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</si>
  <si>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</si>
  <si>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</si>
  <si>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</si>
  <si>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</si>
  <si>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</si>
  <si>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</si>
  <si>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</si>
  <si>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</si>
  <si>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</si>
  <si>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</si>
  <si>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</si>
  <si>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</si>
  <si>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</si>
  <si>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</si>
  <si>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</si>
  <si>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</si>
  <si>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</si>
  <si>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</si>
  <si>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</si>
  <si>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</si>
  <si>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</si>
  <si>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</si>
  <si>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</si>
  <si>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</si>
  <si>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</si>
  <si>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</si>
  <si>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</si>
  <si>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</si>
  <si>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</si>
  <si>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</si>
  <si>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</si>
  <si>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</si>
  <si>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</si>
  <si>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</si>
  <si>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</si>
  <si>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</si>
  <si>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</si>
  <si>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</si>
  <si>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</si>
  <si>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</si>
  <si>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</si>
  <si>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</si>
  <si>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</si>
  <si>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</si>
  <si>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</si>
  <si>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</si>
  <si>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</si>
  <si>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</si>
  <si>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</si>
  <si>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</si>
  <si>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</si>
  <si>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</si>
  <si>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</si>
  <si>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</si>
  <si>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</si>
  <si>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</si>
  <si>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</si>
  <si>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</si>
  <si>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</si>
  <si>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</si>
  <si>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</si>
  <si>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</si>
  <si>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</si>
  <si>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</si>
  <si>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</si>
  <si>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</si>
  <si>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</si>
  <si>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</si>
  <si>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</si>
  <si>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</si>
  <si>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</si>
  <si>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</si>
  <si>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</si>
  <si>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</si>
  <si>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</si>
  <si>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</si>
  <si>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</si>
  <si>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</si>
  <si>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</si>
  <si>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</si>
  <si>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</si>
  <si>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</si>
  <si>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</si>
  <si>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</si>
  <si>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</si>
  <si>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</si>
  <si>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</si>
  <si>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</si>
  <si>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</si>
  <si>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</si>
  <si>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</si>
  <si>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</si>
  <si>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</si>
  <si>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</si>
  <si>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</si>
  <si>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</si>
  <si>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</si>
  <si>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</si>
  <si>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③管渠改善率
　令和5年度末現在、供用開始後26年を経過する。
　現在のところ、法定耐用年数50年を経過した管渠はなく、また、令和2年度にはストックマネジメント事業により施設の機能診断を行ったが、その結果を見ても早急な更新を要する管渠は見受けられなかった。</t>
    <phoneticPr fontId="4"/>
  </si>
  <si>
    <t>平成9年度に供用を開始し既に施設整備を終えているが、建設投資に見合った使用料収入に結びついていないため、一般会計からの繰入金に依存せざるを得ない経営状況となっている。
　高齢化による人口減少や管渠等の汚水処理施設全体の老朽化が進む中、平成28年度に策定した経営戦略により、施設の更新時期に合わせてダウンサイジング等について検討していくとともに、維持管理費の削減、適正な使用料収入の確保といった経営の健全化について検討していく必要がある。</t>
    <phoneticPr fontId="4"/>
  </si>
  <si>
    <t>①収益的収支比率
　令和６年度の公営企業法適用化に伴う打ち切り決算のため、100％を上回っている。
④企業債残高対事業規模比率
　企業債残高のうち一般会計が負担すべき額の算定方法の見直しにより、繰入増としたことから数値が0%となっている。
⑤経費回収率
　法適化に伴う打ち切り決算により経費回収率は上昇した。
⑥汚水処理原価
　法適化に伴う打ち切り決算により汚水処理原価は減少した。
⑦施設利用率
　施設利用率は、ほぼ横ばい状態である。
⑧水洗化率
　類似団体や全国平均よりも上回っており、適切な水処理が行われている。</t>
    <rPh sb="10" eb="12">
      <t>レイワ</t>
    </rPh>
    <rPh sb="13" eb="15">
      <t>ネンド</t>
    </rPh>
    <rPh sb="16" eb="20">
      <t>コウエイキギョウ</t>
    </rPh>
    <rPh sb="20" eb="24">
      <t>ホウテキヨウカ</t>
    </rPh>
    <rPh sb="25" eb="26">
      <t>トモナ</t>
    </rPh>
    <rPh sb="27" eb="28">
      <t>ウ</t>
    </rPh>
    <rPh sb="29" eb="30">
      <t>キ</t>
    </rPh>
    <rPh sb="31" eb="33">
      <t>ケッサン</t>
    </rPh>
    <rPh sb="42" eb="44">
      <t>ウワマワ</t>
    </rPh>
    <rPh sb="130" eb="133">
      <t>ホウテキカ</t>
    </rPh>
    <rPh sb="134" eb="135">
      <t>トモナ</t>
    </rPh>
    <rPh sb="136" eb="137">
      <t>ウ</t>
    </rPh>
    <rPh sb="138" eb="139">
      <t>キ</t>
    </rPh>
    <rPh sb="140" eb="142">
      <t>ケッサン</t>
    </rPh>
    <rPh sb="145" eb="150">
      <t>ケイヒカイシュウリツ</t>
    </rPh>
    <rPh sb="151" eb="153">
      <t>ジョウショウ</t>
    </rPh>
    <rPh sb="167" eb="170">
      <t>ホウテキカ</t>
    </rPh>
    <rPh sb="171" eb="172">
      <t>トモナ</t>
    </rPh>
    <rPh sb="173" eb="174">
      <t>ウ</t>
    </rPh>
    <rPh sb="175" eb="176">
      <t>キ</t>
    </rPh>
    <rPh sb="177" eb="179">
      <t>ケッサン</t>
    </rPh>
    <rPh sb="182" eb="188">
      <t>オスイショリゲンカ</t>
    </rPh>
    <rPh sb="189" eb="191">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</si>
</sst>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12-46C6-8D03-B6C369A7420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6112-46C6-8D03-B6C369A7420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107.89</c:v>
                </c:pt>
              </c:numCache>
            </c:numRef>
          </c:val>
          <c:extLst>
            <c:ext xmlns:c16="http://schemas.microsoft.com/office/drawing/2014/chart" uri="{C3380CC4-5D6E-409C-BE32-E72D297353CC}">
              <c16:uniqueId val="{00000000-0767-4AF3-8E0E-F0940649537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67-4AF3-8E0E-F0940649537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885-4008-9FE3-BF401C6BCA5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85-4008-9FE3-BF401C6BCA5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E9-44D6-AD39-1E3D9C6243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E9-44D6-AD39-1E3D9C6243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85-41D4-9A22-624918E8BC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85-41D4-9A22-624918E8BC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A-4846-B1DF-6B2DCD0626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A-4846-B1DF-6B2DCD0626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8B-4756-B70B-6AA64297017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78B-4756-B70B-6AA64297017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42.05</c:v>
                </c:pt>
                <c:pt idx="1">
                  <c:v>44.92</c:v>
                </c:pt>
                <c:pt idx="2">
                  <c:v>42.61</c:v>
                </c:pt>
                <c:pt idx="3">
                  <c:v>41.65</c:v>
                </c:pt>
                <c:pt idx="4">
                  <c:v>50.82</c:v>
                </c:pt>
              </c:numCache>
            </c:numRef>
          </c:val>
          <c:extLst>
            <c:ext xmlns:c16="http://schemas.microsoft.com/office/drawing/2014/chart" uri="{C3380CC4-5D6E-409C-BE32-E72D297353CC}">
              <c16:uniqueId val="{00000000-CB79-4DA8-B2C1-31735637A74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CB79-4DA8-B2C1-31735637A74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441.66</c:v>
                </c:pt>
                <c:pt idx="1">
                  <c:v>408.04</c:v>
                </c:pt>
                <c:pt idx="2">
                  <c:v>405.23</c:v>
                </c:pt>
                <c:pt idx="3">
                  <c:v>414.44</c:v>
                </c:pt>
                <c:pt idx="4">
                  <c:v>302.52999999999997</c:v>
                </c:pt>
              </c:numCache>
            </c:numRef>
          </c:val>
          <c:extLst>
            <c:ext xmlns:c16="http://schemas.microsoft.com/office/drawing/2014/chart" uri="{C3380CC4-5D6E-409C-BE32-E72D297353CC}">
              <c16:uniqueId val="{00000000-798A-4F2C-8D73-653E064DD5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798A-4F2C-8D73-653E064DD5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51.05</c:v>
                </c:pt>
                <c:pt idx="1">
                  <c:v>53.97</c:v>
                </c:pt>
                <c:pt idx="2">
                  <c:v>56.49</c:v>
                </c:pt>
                <c:pt idx="3">
                  <c:v>54.39</c:v>
                </c:pt>
                <c:pt idx="4">
                  <c:v>53.56</c:v>
                </c:pt>
              </c:numCache>
            </c:numRef>
          </c:val>
          <c:extLst>
            <c:ext xmlns:c16="http://schemas.microsoft.com/office/drawing/2014/chart" uri="{C3380CC4-5D6E-409C-BE32-E72D297353CC}">
              <c16:uniqueId val="{00000000-B806-4ED3-A7BE-3FDEBC57F96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B806-4ED3-A7BE-3FDEBC57F96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88.19</c:v>
                </c:pt>
                <c:pt idx="1">
                  <c:v>88.01</c:v>
                </c:pt>
                <c:pt idx="2">
                  <c:v>92.94</c:v>
                </c:pt>
                <c:pt idx="3">
                  <c:v>92.11</c:v>
                </c:pt>
                <c:pt idx="4">
                  <c:v>93.48</c:v>
                </c:pt>
              </c:numCache>
            </c:numRef>
          </c:val>
          <c:extLst>
            <c:ext xmlns:c16="http://schemas.microsoft.com/office/drawing/2014/chart" uri="{C3380CC4-5D6E-409C-BE32-E72D297353CC}">
              <c16:uniqueId val="{00000000-E5F3-4D34-A9DC-88A97FC3620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E5F3-4D34-A9DC-88A97FC3620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E16" zoomScale="70" zoomScaleNormal="70" workbookViewId="0">
      <selection activeCell="BF58" sqref="BF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島根県　大田市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32195</v>
      </c>
      <c r="AM8" s="36"/>
      <c r="AN8" s="36"/>
      <c r="AO8" s="36"/>
      <c r="AP8" s="36"/>
      <c r="AQ8" s="36"/>
      <c r="AR8" s="36"/>
      <c r="AS8" s="36"/>
      <c r="AT8" s="37">
        <f>データ!T6</f>
        <v>553.17999999999995</v>
      </c>
      <c r="AU8" s="37"/>
      <c r="AV8" s="37"/>
      <c r="AW8" s="37"/>
      <c r="AX8" s="37"/>
      <c r="AY8" s="37"/>
      <c r="AZ8" s="37"/>
      <c r="BA8" s="37"/>
      <c r="BB8" s="37">
        <f>データ!U6</f>
        <v>58.2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1.54</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491</v>
      </c>
      <c r="AM10" s="36"/>
      <c r="AN10" s="36"/>
      <c r="AO10" s="36"/>
      <c r="AP10" s="36"/>
      <c r="AQ10" s="36"/>
      <c r="AR10" s="36"/>
      <c r="AS10" s="36"/>
      <c r="AT10" s="37">
        <f>データ!W6</f>
        <v>0.24</v>
      </c>
      <c r="AU10" s="37"/>
      <c r="AV10" s="37"/>
      <c r="AW10" s="37"/>
      <c r="AX10" s="37"/>
      <c r="AY10" s="37"/>
      <c r="AZ10" s="37"/>
      <c r="BA10" s="37"/>
      <c r="BB10" s="37">
        <f>データ!X6</f>
        <v>2045.83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43</v>
      </c>
      <c r="N86" s="12" t="s">
        <v>44</v>
      </c>
      <c r="O86" s="12" t="str">
        <f>データ!EO6</f>
        <v>【0.02】</v>
      </c>
    </row>
  </sheetData>
  <sheetProtection algorithmName="SHA-512" hashValue="vYEOSAkDm0T0cXteJeaJJ4SVDJvuHDm5ZzZfPksh7WaL95GJeQTwc6Qp+Ub2ej/FgZe7vv0XydH3PLzxdtU6qQ==" saltValue="Zx73IeuJX40mT3vYqkd1+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322059</v>
      </c>
      <c r="D6" s="19">
        <f t="shared" si="3"/>
        <v>47</v>
      </c>
      <c r="E6" s="19">
        <f t="shared" si="3"/>
        <v>17</v>
      </c>
      <c r="F6" s="19">
        <f t="shared" si="3"/>
        <v>5</v>
      </c>
      <c r="G6" s="19">
        <f t="shared" si="3"/>
        <v>0</v>
      </c>
      <c r="H6" s="19" t="str">
        <f t="shared" si="3"/>
        <v>島根県　大田市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1.54</v>
      </c>
      <c r="Q6" s="20">
        <f t="shared" si="3"/>
        <v>100</v>
      </c>
      <c r="R6" s="20">
        <f t="shared" si="3"/>
        <v>3850</v>
      </c>
      <c r="S6" s="20">
        <f t="shared" si="3"/>
        <v>32195</v>
      </c>
      <c r="T6" s="20">
        <f t="shared" si="3"/>
        <v>553.17999999999995</v>
      </c>
      <c r="U6" s="20">
        <f t="shared" si="3"/>
        <v>58.2</v>
      </c>
      <c r="V6" s="20">
        <f t="shared" si="3"/>
        <v>491</v>
      </c>
      <c r="W6" s="20">
        <f t="shared" si="3"/>
        <v>0.24</v>
      </c>
      <c r="X6" s="20">
        <f t="shared" si="3"/>
        <v>2045.83</v>
      </c>
      <c r="Y6" s="21">
        <f>IF(Y7="",NA(),Y7)</f>
        <v>100</v>
      </c>
      <c r="Z6" s="21">
        <f t="shared" ref="Z6:AH6" si="4">IF(Z7="",NA(),Z7)</f>
        <v>100</v>
      </c>
      <c r="AA6" s="21">
        <f t="shared" si="4"/>
        <v>100</v>
      </c>
      <c r="AB6" s="21">
        <f t="shared" si="4"/>
        <v>100</v>
      </c>
      <c r="AC6" s="21">
        <f t="shared" si="4"/>
        <v>107.89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42.05</v>
      </c>
      <c r="BR6" s="21">
        <f t="shared" ref="BR6:BZ6" si="8">IF(BR7="",NA(),BR7)</f>
        <v>44.92</v>
      </c>
      <c r="BS6" s="21">
        <f t="shared" si="8"/>
        <v>42.61</v>
      </c>
      <c r="BT6" s="21">
        <f t="shared" si="8"/>
        <v>41.65</v>
      </c>
      <c r="BU6" s="21">
        <f t="shared" si="8"/>
        <v>50.82</v>
      </c>
      <c r="BV6" s="21">
        <f t="shared" si="8"/>
        <v>57.31</v>
      </c>
      <c r="BW6" s="21">
        <f t="shared" si="8"/>
        <v>57.08</v>
      </c>
      <c r="BX6" s="21">
        <f t="shared" si="8"/>
        <v>56.26</v>
      </c>
      <c r="BY6" s="21">
        <f t="shared" si="8"/>
        <v>52.94</v>
      </c>
      <c r="BZ6" s="21">
        <f t="shared" si="8"/>
        <v>52.05</v>
      </c>
      <c r="CA6" s="20" t="str">
        <f>IF(CA7="","",IF(CA7="-","【-】","【"&amp;SUBSTITUTE(TEXT(CA7,"#,##0.00"),"-","△")&amp;"】"))</f>
        <v>【56.93】</v>
      </c>
      <c r="CB6" s="21">
        <f>IF(CB7="",NA(),CB7)</f>
        <v>441.66</v>
      </c>
      <c r="CC6" s="21">
        <f t="shared" ref="CC6:CK6" si="9">IF(CC7="",NA(),CC7)</f>
        <v>408.04</v>
      </c>
      <c r="CD6" s="21">
        <f t="shared" si="9"/>
        <v>405.23</v>
      </c>
      <c r="CE6" s="21">
        <f t="shared" si="9"/>
        <v>414.44</v>
      </c>
      <c r="CF6" s="21">
        <f t="shared" si="9"/>
        <v>302.52999999999997</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51.05</v>
      </c>
      <c r="CN6" s="21">
        <f t="shared" ref="CN6:CV6" si="10">IF(CN7="",NA(),CN7)</f>
        <v>53.97</v>
      </c>
      <c r="CO6" s="21">
        <f t="shared" si="10"/>
        <v>56.49</v>
      </c>
      <c r="CP6" s="21">
        <f t="shared" si="10"/>
        <v>54.39</v>
      </c>
      <c r="CQ6" s="21">
        <f t="shared" si="10"/>
        <v>53.56</v>
      </c>
      <c r="CR6" s="21">
        <f t="shared" si="10"/>
        <v>50.14</v>
      </c>
      <c r="CS6" s="21">
        <f t="shared" si="10"/>
        <v>54.83</v>
      </c>
      <c r="CT6" s="21">
        <f t="shared" si="10"/>
        <v>66.53</v>
      </c>
      <c r="CU6" s="21">
        <f t="shared" si="10"/>
        <v>52.35</v>
      </c>
      <c r="CV6" s="21">
        <f t="shared" si="10"/>
        <v>46.25</v>
      </c>
      <c r="CW6" s="20" t="str">
        <f>IF(CW7="","",IF(CW7="-","【-】","【"&amp;SUBSTITUTE(TEXT(CW7,"#,##0.00"),"-","△")&amp;"】"))</f>
        <v>【49.87】</v>
      </c>
      <c r="CX6" s="21">
        <f>IF(CX7="",NA(),CX7)</f>
        <v>88.19</v>
      </c>
      <c r="CY6" s="21">
        <f t="shared" ref="CY6:DG6" si="11">IF(CY7="",NA(),CY7)</f>
        <v>88.01</v>
      </c>
      <c r="CZ6" s="21">
        <f t="shared" si="11"/>
        <v>92.94</v>
      </c>
      <c r="DA6" s="21">
        <f t="shared" si="11"/>
        <v>92.11</v>
      </c>
      <c r="DB6" s="21">
        <f t="shared" si="11"/>
        <v>93.48</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322059</v>
      </c>
      <c r="D7" s="23">
        <v>47</v>
      </c>
      <c r="E7" s="23">
        <v>17</v>
      </c>
      <c r="F7" s="23">
        <v>5</v>
      </c>
      <c r="G7" s="23">
        <v>0</v>
      </c>
      <c r="H7" s="23" t="s">
        <v>98</v>
      </c>
      <c r="I7" s="23" t="s">
        <v>99</v>
      </c>
      <c r="J7" s="23" t="s">
        <v>100</v>
      </c>
      <c r="K7" s="23" t="s">
        <v>101</v>
      </c>
      <c r="L7" s="23" t="s">
        <v>102</v>
      </c>
      <c r="M7" s="23" t="s">
        <v>103</v>
      </c>
      <c r="N7" s="24" t="s">
        <v>104</v>
      </c>
      <c r="O7" s="24" t="s">
        <v>105</v>
      </c>
      <c r="P7" s="24">
        <v>1.54</v>
      </c>
      <c r="Q7" s="24">
        <v>100</v>
      </c>
      <c r="R7" s="24">
        <v>3850</v>
      </c>
      <c r="S7" s="24">
        <v>32195</v>
      </c>
      <c r="T7" s="24">
        <v>553.17999999999995</v>
      </c>
      <c r="U7" s="24">
        <v>58.2</v>
      </c>
      <c r="V7" s="24">
        <v>491</v>
      </c>
      <c r="W7" s="24">
        <v>0.24</v>
      </c>
      <c r="X7" s="24">
        <v>2045.83</v>
      </c>
      <c r="Y7" s="24">
        <v>100</v>
      </c>
      <c r="Z7" s="24">
        <v>100</v>
      </c>
      <c r="AA7" s="24">
        <v>100</v>
      </c>
      <c r="AB7" s="24">
        <v>100</v>
      </c>
      <c r="AC7" s="24">
        <v>107.89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42.05</v>
      </c>
      <c r="BR7" s="24">
        <v>44.92</v>
      </c>
      <c r="BS7" s="24">
        <v>42.61</v>
      </c>
      <c r="BT7" s="24">
        <v>41.65</v>
      </c>
      <c r="BU7" s="24">
        <v>50.82</v>
      </c>
      <c r="BV7" s="24">
        <v>57.31</v>
      </c>
      <c r="BW7" s="24">
        <v>57.08</v>
      </c>
      <c r="BX7" s="24">
        <v>56.26</v>
      </c>
      <c r="BY7" s="24">
        <v>52.94</v>
      </c>
      <c r="BZ7" s="24">
        <v>52.05</v>
      </c>
      <c r="CA7" s="24">
        <v>56.93</v>
      </c>
      <c r="CB7" s="24">
        <v>441.66</v>
      </c>
      <c r="CC7" s="24">
        <v>408.04</v>
      </c>
      <c r="CD7" s="24">
        <v>405.23</v>
      </c>
      <c r="CE7" s="24">
        <v>414.44</v>
      </c>
      <c r="CF7" s="24">
        <v>302.52999999999997</v>
      </c>
      <c r="CG7" s="24">
        <v>273.52</v>
      </c>
      <c r="CH7" s="24">
        <v>274.99</v>
      </c>
      <c r="CI7" s="24">
        <v>282.08999999999997</v>
      </c>
      <c r="CJ7" s="24">
        <v>303.27999999999997</v>
      </c>
      <c r="CK7" s="24">
        <v>301.86</v>
      </c>
      <c r="CL7" s="24">
        <v>271.14999999999998</v>
      </c>
      <c r="CM7" s="24">
        <v>51.05</v>
      </c>
      <c r="CN7" s="24">
        <v>53.97</v>
      </c>
      <c r="CO7" s="24">
        <v>56.49</v>
      </c>
      <c r="CP7" s="24">
        <v>54.39</v>
      </c>
      <c r="CQ7" s="24">
        <v>53.56</v>
      </c>
      <c r="CR7" s="24">
        <v>50.14</v>
      </c>
      <c r="CS7" s="24">
        <v>54.83</v>
      </c>
      <c r="CT7" s="24">
        <v>66.53</v>
      </c>
      <c r="CU7" s="24">
        <v>52.35</v>
      </c>
      <c r="CV7" s="24">
        <v>46.25</v>
      </c>
      <c r="CW7" s="24">
        <v>49.87</v>
      </c>
      <c r="CX7" s="24">
        <v>88.19</v>
      </c>
      <c r="CY7" s="24">
        <v>88.01</v>
      </c>
      <c r="CZ7" s="24">
        <v>92.94</v>
      </c>
      <c r="DA7" s="24">
        <v>92.11</v>
      </c>
      <c r="DB7" s="24">
        <v>93.48</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2024-12-19T01:44:31Z</dcterms:created>
  <dcterms:modified xsi:type="dcterms:W3CDTF">2025-02-20T00:09:29Z</dcterms:modified>
  <cp:category/>
</cp:coreProperties>
</file>