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松尾昌臣\Desktop\【経営比較分析表】2022_325252_47_1718\"/>
    </mc:Choice>
  </mc:AlternateContent>
  <xr:revisionPtr revIDLastSave="0" documentId="13_ncr:1_{593753A3-83E0-45B4-A4FB-3256AD97FDEA}" xr6:coauthVersionLast="47" xr6:coauthVersionMax="47" xr10:uidLastSave="{00000000-0000-0000-0000-000000000000}"/>
  <workbookProtection workbookAlgorithmName="SHA-512" workbookHashValue="55w//5OemOGswYlOVZuPvn+IQfUaLxdV7QBThEaVQM0oQPxMuS4qhknFQ00HKdWaJhLQwn0FYiBAkVZoe1JeTA==" workbookSaltValue="IP+hhzI/cSY2qvvYCPWeaw==" workbookSpinCount="100000" lockStructure="1"/>
  <bookViews>
    <workbookView xWindow="14295" yWindow="0" windowWidth="14610" windowHeight="155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T10" i="4"/>
  <c r="AL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<sst xmlns="http://schemas.openxmlformats.org/spreadsheetml/2006/main" count="236" uniqueCount="119">
  <si>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</si>
  <si>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</si>
  <si>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</si>
  <si>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</si>
  <si>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</si>
  <si>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</si>
  <si>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</si>
  <si>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</si>
  <si>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</si>
  <si>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</si>
  <si>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</si>
  <si>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</si>
  <si>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</si>
  <si>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</si>
  <si>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</si>
  <si>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</si>
  <si>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</si>
  <si>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</si>
  <si>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</si>
  <si>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</si>
  <si>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</si>
  <si>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</si>
  <si>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</si>
  <si>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</si>
  <si>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</si>
  <si>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</si>
  <si>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</si>
  <si>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</si>
  <si>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</si>
  <si>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</si>
  <si>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</si>
  <si>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</si>
  <si>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</si>
  <si>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</si>
  <si>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</si>
  <si>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</si>
  <si>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</si>
  <si>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</si>
  <si>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</si>
  <si>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</si>
  <si>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</si>
  <si>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</si>
  <si>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</si>
  <si>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</si>
  <si>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</si>
  <si>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</si>
  <si>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</si>
  <si>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</si>
  <si>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</si>
  <si>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</si>
  <si>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</si>
  <si>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</si>
  <si>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</si>
  <si>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</si>
  <si>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</si>
  <si>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</si>
  <si>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</si>
  <si>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</si>
  <si>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</si>
  <si>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</si>
  <si>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</si>
  <si>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</si>
  <si>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</si>
  <si>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</si>
  <si>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</si>
  <si>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</si>
  <si>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</si>
  <si>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</si>
  <si>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</si>
  <si>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</si>
  <si>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</si>
  <si>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</si>
  <si>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</si>
  <si>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</si>
  <si>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</si>
  <si>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</si>
  <si>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</si>
  <si>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</si>
  <si>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</si>
  <si>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</si>
  <si>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</si>
  <si>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</si>
  <si>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</si>
  <si>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</si>
  <si>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</si>
  <si>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</si>
  <si>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</si>
  <si>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</si>
  <si>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</si>
  <si>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</si>
  <si>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</si>
  <si>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</si>
  <si>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</si>
  <si>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</si>
  <si>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</si>
  <si>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</si>
  <si>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</si>
  <si>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</si>
  <si>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</si>
  <si>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</si>
  <si>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</si>
  <si>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</si>
  <si>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</si>
  <si>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</si>
  <si>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</si>
  <si>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</si>
  <si>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</si>
  <si>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</si>
  <si>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</si>
  <si>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</si>
  <si>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</si>
  <si>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</si>
  <si>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</si>
  <si>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</si>
  <si>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</si>
  <si>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</si>
  <si>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phoneticPr fontId="4"/>
  </si>
  <si>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</si>
  <si>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近年３０％台から５０％台を推移しておりますが、他会計からの繰入金の増加が要因であるため経営改善が進んだとは言えず、引き続き一般会計からの繰入金の補填が必要な状態にあります。
［④企業債残高対給水収益比率］は、類似団体と比較すると高い傾向にあります。これは企業債の償還期間が比較的長く、減少しにくいこと等が考えられます。今後は人口減少や施設の老朽化などが進行するため、企業債も増加する予想であり、更なる経営努力が必要となります。                                                    　　　　　　　[⑤経費回収率]・[⑧水洗化率]は類似団体の平均値を上回っていますが、更なる改善に向けて努力を続けて参ります。
[⑦施設利用率]は類似団体の平均値を下回ってお前年度から下落しています。原因を確認し更なる改善に向けて努力を続けて参ります。　　　　　　　　　　　　　　　　　　
　　　　　　　　　　　　　　　　　　　　　　　　　　　　また、令和８年度までの経営見通しや投資計画に基づく「経営戦略」を策定済であり、健全な経営に取り組んでいきます。</t>
    <rPh sb="457" eb="458">
      <t>シタ</t>
    </rPh>
    <rPh sb="462" eb="465">
      <t>ゼンネンド</t>
    </rPh>
    <rPh sb="467" eb="469">
      <t>ゲラク</t>
    </rPh>
    <rPh sb="475" eb="477">
      <t>ゲンイン</t>
    </rPh>
    <rPh sb="478" eb="480">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</si>
</sst>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E-4B59-A1C1-65097002BD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189E-4B59-A1C1-65097002BD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36.36</c:v>
                </c:pt>
                <c:pt idx="1">
                  <c:v>36.36</c:v>
                </c:pt>
                <c:pt idx="2">
                  <c:v>36.36</c:v>
                </c:pt>
                <c:pt idx="3">
                  <c:v>36.36</c:v>
                </c:pt>
                <c:pt idx="4">
                  <c:v>17.170000000000002</c:v>
                </c:pt>
              </c:numCache>
            </c:numRef>
          </c:val>
          <c:extLst>
            <c:ext xmlns:c16="http://schemas.microsoft.com/office/drawing/2014/chart" uri="{C3380CC4-5D6E-409C-BE32-E72D297353CC}">
              <c16:uniqueId val="{00000000-2837-408F-BC78-87A9B08F60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2837-408F-BC78-87A9B08F60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96.31</c:v>
                </c:pt>
                <c:pt idx="2">
                  <c:v>95.83</c:v>
                </c:pt>
                <c:pt idx="3">
                  <c:v>96.35</c:v>
                </c:pt>
                <c:pt idx="4">
                  <c:v>96.32</c:v>
                </c:pt>
              </c:numCache>
            </c:numRef>
          </c:val>
          <c:extLst>
            <c:ext xmlns:c16="http://schemas.microsoft.com/office/drawing/2014/chart" uri="{C3380CC4-5D6E-409C-BE32-E72D297353CC}">
              <c16:uniqueId val="{00000000-FE6C-4E16-BB92-DAED001E30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FE6C-4E16-BB92-DAED001E30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50.74</c:v>
                </c:pt>
                <c:pt idx="1">
                  <c:v>41.6</c:v>
                </c:pt>
                <c:pt idx="2">
                  <c:v>34.17</c:v>
                </c:pt>
                <c:pt idx="3">
                  <c:v>47.54</c:v>
                </c:pt>
                <c:pt idx="4">
                  <c:v>48.67</c:v>
                </c:pt>
              </c:numCache>
            </c:numRef>
          </c:val>
          <c:extLst>
            <c:ext xmlns:c16="http://schemas.microsoft.com/office/drawing/2014/chart" uri="{C3380CC4-5D6E-409C-BE32-E72D297353CC}">
              <c16:uniqueId val="{00000000-87E6-4060-8A5F-327F167A59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6-4060-8A5F-327F167A59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3-4FAC-AA16-CDCBDA4F93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3-4FAC-AA16-CDCBDA4F93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40-4187-8F0D-5514213107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0-4187-8F0D-5514213107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9-48A7-A266-A3DF4A25B8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9-48A7-A266-A3DF4A25B8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BC-4861-8F0D-ACEE522E19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C-4861-8F0D-ACEE522E19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3967.73</c:v>
                </c:pt>
                <c:pt idx="1">
                  <c:v>3743.79</c:v>
                </c:pt>
                <c:pt idx="2">
                  <c:v>3569.62</c:v>
                </c:pt>
                <c:pt idx="3">
                  <c:v>3382.78</c:v>
                </c:pt>
                <c:pt idx="4">
                  <c:v>3259.22</c:v>
                </c:pt>
              </c:numCache>
            </c:numRef>
          </c:val>
          <c:extLst>
            <c:ext xmlns:c16="http://schemas.microsoft.com/office/drawing/2014/chart" uri="{C3380CC4-5D6E-409C-BE32-E72D297353CC}">
              <c16:uniqueId val="{00000000-13E1-4EDB-A167-65B3F4C46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13E1-4EDB-A167-65B3F4C46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32.76</c:v>
                </c:pt>
                <c:pt idx="1">
                  <c:v>50.01</c:v>
                </c:pt>
                <c:pt idx="2">
                  <c:v>76.8</c:v>
                </c:pt>
                <c:pt idx="3">
                  <c:v>64.83</c:v>
                </c:pt>
                <c:pt idx="4">
                  <c:v>61.08</c:v>
                </c:pt>
              </c:numCache>
            </c:numRef>
          </c:val>
          <c:extLst>
            <c:ext xmlns:c16="http://schemas.microsoft.com/office/drawing/2014/chart" uri="{C3380CC4-5D6E-409C-BE32-E72D297353CC}">
              <c16:uniqueId val="{00000000-3AAE-4E5C-A0FC-C827A8C7FB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3AAE-4E5C-A0FC-C827A8C7FB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1026.6400000000001</c:v>
                </c:pt>
                <c:pt idx="1">
                  <c:v>661.72</c:v>
                </c:pt>
                <c:pt idx="2">
                  <c:v>429.55</c:v>
                </c:pt>
                <c:pt idx="3">
                  <c:v>490.91</c:v>
                </c:pt>
                <c:pt idx="4">
                  <c:v>561.42999999999995</c:v>
                </c:pt>
              </c:numCache>
            </c:numRef>
          </c:val>
          <c:extLst>
            <c:ext xmlns:c16="http://schemas.microsoft.com/office/drawing/2014/chart" uri="{C3380CC4-5D6E-409C-BE32-E72D297353CC}">
              <c16:uniqueId val="{00000000-C494-417B-A685-5C5FC6A00E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494-417B-A685-5C5FC6A00E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海士町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2238</v>
      </c>
      <c r="AM8" s="55"/>
      <c r="AN8" s="55"/>
      <c r="AO8" s="55"/>
      <c r="AP8" s="55"/>
      <c r="AQ8" s="55"/>
      <c r="AR8" s="55"/>
      <c r="AS8" s="55"/>
      <c r="AT8" s="54">
        <f>データ!T6</f>
        <v>33.44</v>
      </c>
      <c r="AU8" s="54"/>
      <c r="AV8" s="54"/>
      <c r="AW8" s="54"/>
      <c r="AX8" s="54"/>
      <c r="AY8" s="54"/>
      <c r="AZ8" s="54"/>
      <c r="BA8" s="54"/>
      <c r="BB8" s="54">
        <f>データ!U6</f>
        <v>66.930000000000007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18.559999999999999</v>
      </c>
      <c r="Q10" s="54"/>
      <c r="R10" s="54"/>
      <c r="S10" s="54"/>
      <c r="T10" s="54"/>
      <c r="U10" s="54"/>
      <c r="V10" s="54"/>
      <c r="W10" s="54">
        <f>データ!Q6</f>
        <v>100</v>
      </c>
      <c r="X10" s="54"/>
      <c r="Y10" s="54"/>
      <c r="Z10" s="54"/>
      <c r="AA10" s="54"/>
      <c r="AB10" s="54"/>
      <c r="AC10" s="54"/>
      <c r="AD10" s="55">
        <f>データ!R6</f>
        <v>4210</v>
      </c>
      <c r="AE10" s="55"/>
      <c r="AF10" s="55"/>
      <c r="AG10" s="55"/>
      <c r="AH10" s="55"/>
      <c r="AI10" s="55"/>
      <c r="AJ10" s="55"/>
      <c r="AK10" s="2"/>
      <c r="AL10" s="55">
        <f>データ!V6</f>
        <v>408</v>
      </c>
      <c r="AM10" s="55"/>
      <c r="AN10" s="55"/>
      <c r="AO10" s="55"/>
      <c r="AP10" s="55"/>
      <c r="AQ10" s="55"/>
      <c r="AR10" s="55"/>
      <c r="AS10" s="55"/>
      <c r="AT10" s="54">
        <f>データ!W6</f>
        <v>0.09</v>
      </c>
      <c r="AU10" s="54"/>
      <c r="AV10" s="54"/>
      <c r="AW10" s="54"/>
      <c r="AX10" s="54"/>
      <c r="AY10" s="54"/>
      <c r="AZ10" s="54"/>
      <c r="BA10" s="54"/>
      <c r="BB10" s="54">
        <f>データ!X6</f>
        <v>4533.33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URA+zTVCai3zJNKuuYiO2rxg0E0jL7Fr1uhJHvRFJr8I4wtDxuOkCeFlqNYlPXSfXjRAVPaGIW2vntQJErUrA==" saltValue="Bk+p0LbFimWpOgPHXEDK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325252</v>
      </c>
      <c r="D6" s="19">
        <f t="shared" si="3"/>
        <v>47</v>
      </c>
      <c r="E6" s="19">
        <f t="shared" si="3"/>
        <v>17</v>
      </c>
      <c r="F6" s="19">
        <f t="shared" si="3"/>
        <v>6</v>
      </c>
      <c r="G6" s="19">
        <f t="shared" si="3"/>
        <v>0</v>
      </c>
      <c r="H6" s="19" t="str">
        <f t="shared" si="3"/>
        <v>島根県　海士町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18.559999999999999</v>
      </c>
      <c r="Q6" s="20">
        <f t="shared" si="3"/>
        <v>100</v>
      </c>
      <c r="R6" s="20">
        <f t="shared" si="3"/>
        <v>4210</v>
      </c>
      <c r="S6" s="20">
        <f t="shared" si="3"/>
        <v>2238</v>
      </c>
      <c r="T6" s="20">
        <f t="shared" si="3"/>
        <v>33.44</v>
      </c>
      <c r="U6" s="20">
        <f t="shared" si="3"/>
        <v>66.930000000000007</v>
      </c>
      <c r="V6" s="20">
        <f t="shared" si="3"/>
        <v>408</v>
      </c>
      <c r="W6" s="20">
        <f t="shared" si="3"/>
        <v>0.09</v>
      </c>
      <c r="X6" s="20">
        <f t="shared" si="3"/>
        <v>4533.33</v>
      </c>
      <c r="Y6" s="21">
        <f>IF(Y7="",NA(),Y7)</f>
        <v>50.74</v>
      </c>
      <c r="Z6" s="21">
        <f t="shared" ref="Z6:AH6" si="4">IF(Z7="",NA(),Z7)</f>
        <v>41.6</v>
      </c>
      <c r="AA6" s="21">
        <f t="shared" si="4"/>
        <v>34.17</v>
      </c>
      <c r="AB6" s="21">
        <f t="shared" si="4"/>
        <v>47.54</v>
      </c>
      <c r="AC6" s="21">
        <f t="shared" si="4"/>
        <v>48.67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3967.73</v>
      </c>
      <c r="BG6" s="21">
        <f t="shared" ref="BG6:BO6" si="7">IF(BG7="",NA(),BG7)</f>
        <v>3743.79</v>
      </c>
      <c r="BH6" s="21">
        <f t="shared" si="7"/>
        <v>3569.62</v>
      </c>
      <c r="BI6" s="21">
        <f t="shared" si="7"/>
        <v>3382.78</v>
      </c>
      <c r="BJ6" s="21">
        <f t="shared" si="7"/>
        <v>3259.22</v>
      </c>
      <c r="BK6" s="21">
        <f t="shared" si="7"/>
        <v>1006.65</v>
      </c>
      <c r="BL6" s="21">
        <f t="shared" si="7"/>
        <v>998.42</v>
      </c>
      <c r="BM6" s="21">
        <f t="shared" si="7"/>
        <v>1095.52</v>
      </c>
      <c r="BN6" s="21">
        <f t="shared" si="7"/>
        <v>1056.55</v>
      </c>
      <c r="BO6" s="21">
        <f t="shared" si="7"/>
        <v>1278.54</v>
      </c>
      <c r="BP6" s="20" t="str">
        <f>IF(BP7="","",IF(BP7="-","【-】","【"&amp;SUBSTITUTE(TEXT(BP7,"#,##0.00"),"-","△")&amp;"】"))</f>
        <v>【1,078.44】</v>
      </c>
      <c r="BQ6" s="21">
        <f>IF(BQ7="",NA(),BQ7)</f>
        <v>32.76</v>
      </c>
      <c r="BR6" s="21">
        <f t="shared" ref="BR6:BZ6" si="8">IF(BR7="",NA(),BR7)</f>
        <v>50.01</v>
      </c>
      <c r="BS6" s="21">
        <f t="shared" si="8"/>
        <v>76.8</v>
      </c>
      <c r="BT6" s="21">
        <f t="shared" si="8"/>
        <v>64.83</v>
      </c>
      <c r="BU6" s="21">
        <f t="shared" si="8"/>
        <v>61.08</v>
      </c>
      <c r="BV6" s="21">
        <f t="shared" si="8"/>
        <v>43.43</v>
      </c>
      <c r="BW6" s="21">
        <f t="shared" si="8"/>
        <v>41.41</v>
      </c>
      <c r="BX6" s="21">
        <f t="shared" si="8"/>
        <v>39.64</v>
      </c>
      <c r="BY6" s="21">
        <f t="shared" si="8"/>
        <v>40</v>
      </c>
      <c r="BZ6" s="21">
        <f t="shared" si="8"/>
        <v>38.74</v>
      </c>
      <c r="CA6" s="20" t="str">
        <f>IF(CA7="","",IF(CA7="-","【-】","【"&amp;SUBSTITUTE(TEXT(CA7,"#,##0.00"),"-","△")&amp;"】"))</f>
        <v>【41.91】</v>
      </c>
      <c r="CB6" s="21">
        <f>IF(CB7="",NA(),CB7)</f>
        <v>1026.6400000000001</v>
      </c>
      <c r="CC6" s="21">
        <f t="shared" ref="CC6:CK6" si="9">IF(CC7="",NA(),CC7)</f>
        <v>661.72</v>
      </c>
      <c r="CD6" s="21">
        <f t="shared" si="9"/>
        <v>429.55</v>
      </c>
      <c r="CE6" s="21">
        <f t="shared" si="9"/>
        <v>490.91</v>
      </c>
      <c r="CF6" s="21">
        <f t="shared" si="9"/>
        <v>561.42999999999995</v>
      </c>
      <c r="CG6" s="21">
        <f t="shared" si="9"/>
        <v>400.44</v>
      </c>
      <c r="CH6" s="21">
        <f t="shared" si="9"/>
        <v>417.56</v>
      </c>
      <c r="CI6" s="21">
        <f t="shared" si="9"/>
        <v>449.72</v>
      </c>
      <c r="CJ6" s="21">
        <f t="shared" si="9"/>
        <v>437.27</v>
      </c>
      <c r="CK6" s="21">
        <f t="shared" si="9"/>
        <v>456.72</v>
      </c>
      <c r="CL6" s="20" t="str">
        <f>IF(CL7="","",IF(CL7="-","【-】","【"&amp;SUBSTITUTE(TEXT(CL7,"#,##0.00"),"-","△")&amp;"】"))</f>
        <v>【420.17】</v>
      </c>
      <c r="CM6" s="21">
        <f>IF(CM7="",NA(),CM7)</f>
        <v>36.36</v>
      </c>
      <c r="CN6" s="21">
        <f t="shared" ref="CN6:CV6" si="10">IF(CN7="",NA(),CN7)</f>
        <v>36.36</v>
      </c>
      <c r="CO6" s="21">
        <f t="shared" si="10"/>
        <v>36.36</v>
      </c>
      <c r="CP6" s="21">
        <f t="shared" si="10"/>
        <v>36.36</v>
      </c>
      <c r="CQ6" s="21">
        <f t="shared" si="10"/>
        <v>17.170000000000002</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96.43</v>
      </c>
      <c r="CY6" s="21">
        <f t="shared" ref="CY6:DG6" si="11">IF(CY7="",NA(),CY7)</f>
        <v>96.31</v>
      </c>
      <c r="CZ6" s="21">
        <f t="shared" si="11"/>
        <v>95.83</v>
      </c>
      <c r="DA6" s="21">
        <f t="shared" si="11"/>
        <v>96.35</v>
      </c>
      <c r="DB6" s="21">
        <f t="shared" si="11"/>
        <v>96.32</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325252</v>
      </c>
      <c r="D7" s="23">
        <v>47</v>
      </c>
      <c r="E7" s="23">
        <v>17</v>
      </c>
      <c r="F7" s="23">
        <v>6</v>
      </c>
      <c r="G7" s="23">
        <v>0</v>
      </c>
      <c r="H7" s="23" t="s">
        <v>97</v>
      </c>
      <c r="I7" s="23" t="s">
        <v>98</v>
      </c>
      <c r="J7" s="23" t="s">
        <v>99</v>
      </c>
      <c r="K7" s="23" t="s">
        <v>100</v>
      </c>
      <c r="L7" s="23" t="s">
        <v>101</v>
      </c>
      <c r="M7" s="23" t="s">
        <v>102</v>
      </c>
      <c r="N7" s="24" t="s">
        <v>103</v>
      </c>
      <c r="O7" s="24" t="s">
        <v>104</v>
      </c>
      <c r="P7" s="24">
        <v>18.559999999999999</v>
      </c>
      <c r="Q7" s="24">
        <v>100</v>
      </c>
      <c r="R7" s="24">
        <v>4210</v>
      </c>
      <c r="S7" s="24">
        <v>2238</v>
      </c>
      <c r="T7" s="24">
        <v>33.44</v>
      </c>
      <c r="U7" s="24">
        <v>66.930000000000007</v>
      </c>
      <c r="V7" s="24">
        <v>408</v>
      </c>
      <c r="W7" s="24">
        <v>0.09</v>
      </c>
      <c r="X7" s="24">
        <v>4533.33</v>
      </c>
      <c r="Y7" s="24">
        <v>50.74</v>
      </c>
      <c r="Z7" s="24">
        <v>41.6</v>
      </c>
      <c r="AA7" s="24">
        <v>34.17</v>
      </c>
      <c r="AB7" s="24">
        <v>47.54</v>
      </c>
      <c r="AC7" s="24">
        <v>48.67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3967.73</v>
      </c>
      <c r="BG7" s="24">
        <v>3743.79</v>
      </c>
      <c r="BH7" s="24">
        <v>3569.62</v>
      </c>
      <c r="BI7" s="24">
        <v>3382.78</v>
      </c>
      <c r="BJ7" s="24">
        <v>3259.22</v>
      </c>
      <c r="BK7" s="24">
        <v>1006.65</v>
      </c>
      <c r="BL7" s="24">
        <v>998.42</v>
      </c>
      <c r="BM7" s="24">
        <v>1095.52</v>
      </c>
      <c r="BN7" s="24">
        <v>1056.55</v>
      </c>
      <c r="BO7" s="24">
        <v>1278.54</v>
      </c>
      <c r="BP7" s="24">
        <v>1078.44</v>
      </c>
      <c r="BQ7" s="24">
        <v>32.76</v>
      </c>
      <c r="BR7" s="24">
        <v>50.01</v>
      </c>
      <c r="BS7" s="24">
        <v>76.8</v>
      </c>
      <c r="BT7" s="24">
        <v>64.83</v>
      </c>
      <c r="BU7" s="24">
        <v>61.08</v>
      </c>
      <c r="BV7" s="24">
        <v>43.43</v>
      </c>
      <c r="BW7" s="24">
        <v>41.41</v>
      </c>
      <c r="BX7" s="24">
        <v>39.64</v>
      </c>
      <c r="BY7" s="24">
        <v>40</v>
      </c>
      <c r="BZ7" s="24">
        <v>38.74</v>
      </c>
      <c r="CA7" s="24">
        <v>41.91</v>
      </c>
      <c r="CB7" s="24">
        <v>1026.6400000000001</v>
      </c>
      <c r="CC7" s="24">
        <v>661.72</v>
      </c>
      <c r="CD7" s="24">
        <v>429.55</v>
      </c>
      <c r="CE7" s="24">
        <v>490.91</v>
      </c>
      <c r="CF7" s="24">
        <v>561.42999999999995</v>
      </c>
      <c r="CG7" s="24">
        <v>400.44</v>
      </c>
      <c r="CH7" s="24">
        <v>417.56</v>
      </c>
      <c r="CI7" s="24">
        <v>449.72</v>
      </c>
      <c r="CJ7" s="24">
        <v>437.27</v>
      </c>
      <c r="CK7" s="24">
        <v>456.72</v>
      </c>
      <c r="CL7" s="24">
        <v>420.17</v>
      </c>
      <c r="CM7" s="24">
        <v>36.36</v>
      </c>
      <c r="CN7" s="24">
        <v>36.36</v>
      </c>
      <c r="CO7" s="24">
        <v>36.36</v>
      </c>
      <c r="CP7" s="24">
        <v>36.36</v>
      </c>
      <c r="CQ7" s="24">
        <v>17.170000000000002</v>
      </c>
      <c r="CR7" s="24">
        <v>32.229999999999997</v>
      </c>
      <c r="CS7" s="24">
        <v>32.479999999999997</v>
      </c>
      <c r="CT7" s="24">
        <v>30.19</v>
      </c>
      <c r="CU7" s="24">
        <v>28.77</v>
      </c>
      <c r="CV7" s="24">
        <v>26.22</v>
      </c>
      <c r="CW7" s="24">
        <v>29.92</v>
      </c>
      <c r="CX7" s="24">
        <v>96.43</v>
      </c>
      <c r="CY7" s="24">
        <v>96.31</v>
      </c>
      <c r="CZ7" s="24">
        <v>95.83</v>
      </c>
      <c r="DA7" s="24">
        <v>96.35</v>
      </c>
      <c r="DB7" s="24">
        <v>96.32</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昌臣</cp:lastModifiedBy>
  <dcterms:created xsi:type="dcterms:W3CDTF">2023-12-12T02:57:42Z</dcterms:created>
  <dcterms:modified xsi:type="dcterms:W3CDTF">2024-01-24T02:42:24Z</dcterms:modified>
  <cp:category/>
</cp:coreProperties>
</file>