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松尾昌臣\Desktop\【経営比較分析表】2022_325252_47_1718\"/>
    </mc:Choice>
  </mc:AlternateContent>
  <xr:revisionPtr revIDLastSave="0" documentId="13_ncr:1_{4A0A1854-A1A0-4668-B138-6B764C9531D7}" xr6:coauthVersionLast="47" xr6:coauthVersionMax="47" xr10:uidLastSave="{00000000-0000-0000-0000-000000000000}"/>
  <workbookProtection workbookAlgorithmName="SHA-512" workbookHashValue="95cqLTveQb3Ln4cUKJ5mua1JEvEKdNUk6z+je26HsV9rf9qEjggXXWqjhO4ok16GVoc9qEjinrs8u4BvQlvGUg==" workbookSaltValue="pgTyWc+ndGK57thdno9kj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AL10"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<sst xmlns="http://schemas.openxmlformats.org/spreadsheetml/2006/main" count="236" uniqueCount="119">
  <si>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</si>
  <si>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</si>
  <si>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</si>
  <si>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</si>
  <si>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</si>
  <si>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</si>
  <si>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</si>
  <si>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</si>
  <si>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</si>
  <si>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</si>
  <si>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</si>
  <si>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</si>
  <si>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</si>
  <si>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</si>
  <si>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</si>
  <si>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</si>
  <si>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</si>
  <si>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</si>
  <si>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</si>
  <si>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</si>
  <si>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</si>
  <si>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</si>
  <si>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</si>
  <si>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</si>
  <si>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</si>
  <si>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</si>
  <si>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</si>
  <si>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</si>
  <si>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</si>
  <si>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</si>
  <si>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</si>
  <si>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</si>
  <si>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</si>
  <si>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</si>
  <si>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</si>
  <si>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</si>
  <si>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</si>
  <si>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</si>
  <si>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</si>
  <si>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</si>
  <si>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</si>
  <si>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</si>
  <si>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</si>
  <si>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</si>
  <si>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</si>
  <si>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</si>
  <si>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</si>
  <si>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</si>
  <si>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</si>
  <si>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</si>
  <si>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</si>
  <si>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</si>
  <si>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</si>
  <si>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</si>
  <si>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</si>
  <si>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</si>
  <si>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</si>
  <si>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</si>
  <si>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</si>
  <si>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</si>
  <si>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</si>
  <si>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</si>
  <si>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</si>
  <si>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</si>
  <si>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</si>
  <si>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</si>
  <si>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</si>
  <si>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</si>
  <si>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</si>
  <si>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</si>
  <si>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</si>
  <si>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</si>
  <si>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</si>
  <si>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</si>
  <si>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</si>
  <si>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</si>
  <si>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</si>
  <si>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</si>
  <si>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</si>
  <si>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</si>
  <si>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</si>
  <si>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</si>
  <si>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</si>
  <si>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</si>
  <si>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</si>
  <si>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</si>
  <si>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</si>
  <si>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</si>
  <si>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</si>
  <si>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</si>
  <si>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</si>
  <si>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</si>
  <si>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</si>
  <si>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</si>
  <si>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</si>
  <si>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</si>
  <si>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</si>
  <si>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</si>
  <si>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</si>
  <si>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</si>
  <si>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</si>
  <si>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</si>
  <si>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</si>
  <si>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</si>
  <si>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</si>
  <si>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</si>
  <si>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</si>
  <si>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</si>
  <si>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</si>
  <si>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</si>
  <si>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</si>
  <si>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</si>
  <si>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</si>
  <si>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</si>
  <si>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</si>
  <si>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</si>
  <si>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については、完成から１０数年程度とまだ更新までは期間があるため、管渠の更新工事の予定はしておりません。その他機械・設備については、長寿命化支援事業を計画的に実施していくことにより、設備の適切な管理に努めて参ります。</t>
    <phoneticPr fontId="4"/>
  </si>
  <si>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phoneticPr fontId="4"/>
  </si>
  <si>
    <t>人口密度も高くないことから装置産業である下水道事業を経営するには、厳しい環境にあります。
　　　　　　　　　　　　　　　　　　　　　　　　　　　[①収益的収支比率］は、過去５年間で４０％から３０％で推移しており、引き続き一般会計からの繰入金の補填が必要な状態であり経営改善に向けた取組を進めていく必要があります。
［④企業債残高対給水収益比率］は、類似団体と比較すると高い傾向にあります。これは企業債の償還期間が比較的長く、減少しにいくこと等が考えられます。今後は人口減少や施設の老朽化などが進行するため、企業債も増加する予想であり、更なる経営努力が必要となります。　　　　　　　　　　　　　　　　　　　　　　　　　　　　　　　　　　　　　　　　　　　　 　　　　　　　　　　　　　　　　　　　　　　　　[⑤施設利用率][⑥汚水処理原価]は類似団体の平均値を下回っていますが、更なる改善に向けて努力を続けて参ります。　
[⑦施設利用率][⑧水洗化率]は類似団体の平均値を上回っていますが、更なる改善に向けて努力を続けて参ります。
　　　　　　　　　　　　　　　　　　　　　　　　　　　　　　　　　　　　　　　　　　　　　　　　　　　　　本町は、令和８年度までの経営見通しや投資計画に基づく「経営戦略」を策定済であり、この経営戦略を適切にローリングしていくことで健全な経営に取り組んでいきます。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</si>
</sst>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08-4309-B749-6A90C96BFB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9508-4309-B749-6A90C96BFB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47.06</c:v>
                </c:pt>
                <c:pt idx="1">
                  <c:v>49.06</c:v>
                </c:pt>
                <c:pt idx="2">
                  <c:v>49.06</c:v>
                </c:pt>
                <c:pt idx="3">
                  <c:v>50.59</c:v>
                </c:pt>
                <c:pt idx="4">
                  <c:v>51.41</c:v>
                </c:pt>
              </c:numCache>
            </c:numRef>
          </c:val>
          <c:extLst>
            <c:ext xmlns:c16="http://schemas.microsoft.com/office/drawing/2014/chart" uri="{C3380CC4-5D6E-409C-BE32-E72D297353CC}">
              <c16:uniqueId val="{00000000-E889-49A5-AE03-798D10B3C4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E889-49A5-AE03-798D10B3C4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85.62</c:v>
                </c:pt>
                <c:pt idx="1">
                  <c:v>85.43</c:v>
                </c:pt>
                <c:pt idx="2">
                  <c:v>85.58</c:v>
                </c:pt>
                <c:pt idx="3">
                  <c:v>85.55</c:v>
                </c:pt>
                <c:pt idx="4">
                  <c:v>85.33</c:v>
                </c:pt>
              </c:numCache>
            </c:numRef>
          </c:val>
          <c:extLst>
            <c:ext xmlns:c16="http://schemas.microsoft.com/office/drawing/2014/chart" uri="{C3380CC4-5D6E-409C-BE32-E72D297353CC}">
              <c16:uniqueId val="{00000000-4E9D-4D40-AC34-F34B2DB3B8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E9D-4D40-AC34-F34B2DB3B8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37.56</c:v>
                </c:pt>
                <c:pt idx="1">
                  <c:v>39.61</c:v>
                </c:pt>
                <c:pt idx="2">
                  <c:v>37.08</c:v>
                </c:pt>
                <c:pt idx="3">
                  <c:v>38</c:v>
                </c:pt>
                <c:pt idx="4">
                  <c:v>36.5</c:v>
                </c:pt>
              </c:numCache>
            </c:numRef>
          </c:val>
          <c:extLst>
            <c:ext xmlns:c16="http://schemas.microsoft.com/office/drawing/2014/chart" uri="{C3380CC4-5D6E-409C-BE32-E72D297353CC}">
              <c16:uniqueId val="{00000000-79A2-4879-B34E-C7B39B75E3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2-4879-B34E-C7B39B75E3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E-4F6C-8419-C7E64DD089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E-4F6C-8419-C7E64DD089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68-4234-B092-42A793D7B3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8-4234-B092-42A793D7B3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E-4287-9B89-1C7A960178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E-4287-9B89-1C7A960178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E-4A11-BB17-D755C84590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E-4A11-BB17-D755C84590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5564.88</c:v>
                </c:pt>
                <c:pt idx="1">
                  <c:v>5683</c:v>
                </c:pt>
                <c:pt idx="2">
                  <c:v>5452.58</c:v>
                </c:pt>
                <c:pt idx="3">
                  <c:v>5255.75</c:v>
                </c:pt>
                <c:pt idx="4">
                  <c:v>5144.5</c:v>
                </c:pt>
              </c:numCache>
            </c:numRef>
          </c:val>
          <c:extLst>
            <c:ext xmlns:c16="http://schemas.microsoft.com/office/drawing/2014/chart" uri="{C3380CC4-5D6E-409C-BE32-E72D297353CC}">
              <c16:uniqueId val="{00000000-6295-40E8-B4F6-8FC7D4A6B0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295-40E8-B4F6-8FC7D4A6B0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72.069999999999993</c:v>
                </c:pt>
                <c:pt idx="1">
                  <c:v>60.31</c:v>
                </c:pt>
                <c:pt idx="2">
                  <c:v>62.26</c:v>
                </c:pt>
                <c:pt idx="3">
                  <c:v>58.76</c:v>
                </c:pt>
                <c:pt idx="4">
                  <c:v>56.71</c:v>
                </c:pt>
              </c:numCache>
            </c:numRef>
          </c:val>
          <c:extLst>
            <c:ext xmlns:c16="http://schemas.microsoft.com/office/drawing/2014/chart" uri="{C3380CC4-5D6E-409C-BE32-E72D297353CC}">
              <c16:uniqueId val="{00000000-3E96-4F09-80FB-C5BDCC1259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E96-4F09-80FB-C5BDCC1259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307.69</c:v>
                </c:pt>
                <c:pt idx="1">
                  <c:v>366.74</c:v>
                </c:pt>
                <c:pt idx="2">
                  <c:v>361.53</c:v>
                </c:pt>
                <c:pt idx="3">
                  <c:v>368.2</c:v>
                </c:pt>
                <c:pt idx="4">
                  <c:v>371.29</c:v>
                </c:pt>
              </c:numCache>
            </c:numRef>
          </c:val>
          <c:extLst>
            <c:ext xmlns:c16="http://schemas.microsoft.com/office/drawing/2014/chart" uri="{C3380CC4-5D6E-409C-BE32-E72D297353CC}">
              <c16:uniqueId val="{00000000-0113-4F40-AE7A-AD035DC55F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113-4F40-AE7A-AD035DC55F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5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海士町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2238</v>
      </c>
      <c r="AM8" s="55"/>
      <c r="AN8" s="55"/>
      <c r="AO8" s="55"/>
      <c r="AP8" s="55"/>
      <c r="AQ8" s="55"/>
      <c r="AR8" s="55"/>
      <c r="AS8" s="55"/>
      <c r="AT8" s="54">
        <f>データ!T6</f>
        <v>33.44</v>
      </c>
      <c r="AU8" s="54"/>
      <c r="AV8" s="54"/>
      <c r="AW8" s="54"/>
      <c r="AX8" s="54"/>
      <c r="AY8" s="54"/>
      <c r="AZ8" s="54"/>
      <c r="BA8" s="54"/>
      <c r="BB8" s="54">
        <f>データ!U6</f>
        <v>66.930000000000007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63.88</v>
      </c>
      <c r="Q10" s="54"/>
      <c r="R10" s="54"/>
      <c r="S10" s="54"/>
      <c r="T10" s="54"/>
      <c r="U10" s="54"/>
      <c r="V10" s="54"/>
      <c r="W10" s="54">
        <f>データ!Q6</f>
        <v>100</v>
      </c>
      <c r="X10" s="54"/>
      <c r="Y10" s="54"/>
      <c r="Z10" s="54"/>
      <c r="AA10" s="54"/>
      <c r="AB10" s="54"/>
      <c r="AC10" s="54"/>
      <c r="AD10" s="55">
        <f>データ!R6</f>
        <v>4210</v>
      </c>
      <c r="AE10" s="55"/>
      <c r="AF10" s="55"/>
      <c r="AG10" s="55"/>
      <c r="AH10" s="55"/>
      <c r="AI10" s="55"/>
      <c r="AJ10" s="55"/>
      <c r="AK10" s="2"/>
      <c r="AL10" s="55">
        <f>データ!V6</f>
        <v>1404</v>
      </c>
      <c r="AM10" s="55"/>
      <c r="AN10" s="55"/>
      <c r="AO10" s="55"/>
      <c r="AP10" s="55"/>
      <c r="AQ10" s="55"/>
      <c r="AR10" s="55"/>
      <c r="AS10" s="55"/>
      <c r="AT10" s="54">
        <f>データ!W6</f>
        <v>0.71</v>
      </c>
      <c r="AU10" s="54"/>
      <c r="AV10" s="54"/>
      <c r="AW10" s="54"/>
      <c r="AX10" s="54"/>
      <c r="AY10" s="54"/>
      <c r="AZ10" s="54"/>
      <c r="BA10" s="54"/>
      <c r="BB10" s="54">
        <f>データ!X6</f>
        <v>1977.46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25CbTKC01jnh/xJmz9TuBwVhWLKVYKaEzKZ9PngI3pJG2MiYGxCDsrSDuByQUL/U1Sm08ZyVLszyzEOzVYWocw==" saltValue="gyPc2C6yCfhuGCm3Z4Ck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325252</v>
      </c>
      <c r="D6" s="19">
        <f t="shared" si="3"/>
        <v>47</v>
      </c>
      <c r="E6" s="19">
        <f t="shared" si="3"/>
        <v>17</v>
      </c>
      <c r="F6" s="19">
        <f t="shared" si="3"/>
        <v>4</v>
      </c>
      <c r="G6" s="19">
        <f t="shared" si="3"/>
        <v>0</v>
      </c>
      <c r="H6" s="19" t="str">
        <f t="shared" si="3"/>
        <v>島根県　海士町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63.88</v>
      </c>
      <c r="Q6" s="20">
        <f t="shared" si="3"/>
        <v>100</v>
      </c>
      <c r="R6" s="20">
        <f t="shared" si="3"/>
        <v>4210</v>
      </c>
      <c r="S6" s="20">
        <f t="shared" si="3"/>
        <v>2238</v>
      </c>
      <c r="T6" s="20">
        <f t="shared" si="3"/>
        <v>33.44</v>
      </c>
      <c r="U6" s="20">
        <f t="shared" si="3"/>
        <v>66.930000000000007</v>
      </c>
      <c r="V6" s="20">
        <f t="shared" si="3"/>
        <v>1404</v>
      </c>
      <c r="W6" s="20">
        <f t="shared" si="3"/>
        <v>0.71</v>
      </c>
      <c r="X6" s="20">
        <f t="shared" si="3"/>
        <v>1977.46</v>
      </c>
      <c r="Y6" s="21">
        <f>IF(Y7="",NA(),Y7)</f>
        <v>37.56</v>
      </c>
      <c r="Z6" s="21">
        <f t="shared" ref="Z6:AH6" si="4">IF(Z7="",NA(),Z7)</f>
        <v>39.61</v>
      </c>
      <c r="AA6" s="21">
        <f t="shared" si="4"/>
        <v>37.08</v>
      </c>
      <c r="AB6" s="21">
        <f t="shared" si="4"/>
        <v>38</v>
      </c>
      <c r="AC6" s="21">
        <f t="shared" si="4"/>
        <v>36.5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5564.88</v>
      </c>
      <c r="BG6" s="21">
        <f t="shared" ref="BG6:BO6" si="7">IF(BG7="",NA(),BG7)</f>
        <v>5683</v>
      </c>
      <c r="BH6" s="21">
        <f t="shared" si="7"/>
        <v>5452.58</v>
      </c>
      <c r="BI6" s="21">
        <f t="shared" si="7"/>
        <v>5255.75</v>
      </c>
      <c r="BJ6" s="21">
        <f t="shared" si="7"/>
        <v>5144.5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72.069999999999993</v>
      </c>
      <c r="BR6" s="21">
        <f t="shared" ref="BR6:BZ6" si="8">IF(BR7="",NA(),BR7)</f>
        <v>60.31</v>
      </c>
      <c r="BS6" s="21">
        <f t="shared" si="8"/>
        <v>62.26</v>
      </c>
      <c r="BT6" s="21">
        <f t="shared" si="8"/>
        <v>58.76</v>
      </c>
      <c r="BU6" s="21">
        <f t="shared" si="8"/>
        <v>56.71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307.69</v>
      </c>
      <c r="CC6" s="21">
        <f t="shared" ref="CC6:CK6" si="9">IF(CC7="",NA(),CC7)</f>
        <v>366.74</v>
      </c>
      <c r="CD6" s="21">
        <f t="shared" si="9"/>
        <v>361.53</v>
      </c>
      <c r="CE6" s="21">
        <f t="shared" si="9"/>
        <v>368.2</v>
      </c>
      <c r="CF6" s="21">
        <f t="shared" si="9"/>
        <v>371.29</v>
      </c>
      <c r="CG6" s="21">
        <f t="shared" si="9"/>
        <v>230.02</v>
      </c>
      <c r="CH6" s="21">
        <f t="shared" si="9"/>
        <v>228.47</v>
      </c>
      <c r="CI6" s="21">
        <f t="shared" si="9"/>
        <v>224.88</v>
      </c>
      <c r="CJ6" s="21">
        <f t="shared" si="9"/>
        <v>228.64</v>
      </c>
      <c r="CK6" s="21">
        <f t="shared" si="9"/>
        <v>239.46</v>
      </c>
      <c r="CL6" s="20" t="str">
        <f>IF(CL7="","",IF(CL7="-","【-】","【"&amp;SUBSTITUTE(TEXT(CL7,"#,##0.00"),"-","△")&amp;"】"))</f>
        <v>【220.62】</v>
      </c>
      <c r="CM6" s="21">
        <f>IF(CM7="",NA(),CM7)</f>
        <v>47.06</v>
      </c>
      <c r="CN6" s="21">
        <f t="shared" ref="CN6:CV6" si="10">IF(CN7="",NA(),CN7)</f>
        <v>49.06</v>
      </c>
      <c r="CO6" s="21">
        <f t="shared" si="10"/>
        <v>49.06</v>
      </c>
      <c r="CP6" s="21">
        <f t="shared" si="10"/>
        <v>50.59</v>
      </c>
      <c r="CQ6" s="21">
        <f t="shared" si="10"/>
        <v>51.41</v>
      </c>
      <c r="CR6" s="21">
        <f t="shared" si="10"/>
        <v>42.56</v>
      </c>
      <c r="CS6" s="21">
        <f t="shared" si="10"/>
        <v>42.47</v>
      </c>
      <c r="CT6" s="21">
        <f t="shared" si="10"/>
        <v>42.4</v>
      </c>
      <c r="CU6" s="21">
        <f t="shared" si="10"/>
        <v>42.28</v>
      </c>
      <c r="CV6" s="21">
        <f t="shared" si="10"/>
        <v>41.06</v>
      </c>
      <c r="CW6" s="20" t="str">
        <f>IF(CW7="","",IF(CW7="-","【-】","【"&amp;SUBSTITUTE(TEXT(CW7,"#,##0.00"),"-","△")&amp;"】"))</f>
        <v>【42.22】</v>
      </c>
      <c r="CX6" s="21">
        <f>IF(CX7="",NA(),CX7)</f>
        <v>85.62</v>
      </c>
      <c r="CY6" s="21">
        <f t="shared" ref="CY6:DG6" si="11">IF(CY7="",NA(),CY7)</f>
        <v>85.43</v>
      </c>
      <c r="CZ6" s="21">
        <f t="shared" si="11"/>
        <v>85.58</v>
      </c>
      <c r="DA6" s="21">
        <f t="shared" si="11"/>
        <v>85.55</v>
      </c>
      <c r="DB6" s="21">
        <f t="shared" si="11"/>
        <v>85.33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325252</v>
      </c>
      <c r="D7" s="23">
        <v>47</v>
      </c>
      <c r="E7" s="23">
        <v>17</v>
      </c>
      <c r="F7" s="23">
        <v>4</v>
      </c>
      <c r="G7" s="23">
        <v>0</v>
      </c>
      <c r="H7" s="23" t="s">
        <v>97</v>
      </c>
      <c r="I7" s="23" t="s">
        <v>98</v>
      </c>
      <c r="J7" s="23" t="s">
        <v>99</v>
      </c>
      <c r="K7" s="23" t="s">
        <v>100</v>
      </c>
      <c r="L7" s="23" t="s">
        <v>101</v>
      </c>
      <c r="M7" s="23" t="s">
        <v>102</v>
      </c>
      <c r="N7" s="24" t="s">
        <v>103</v>
      </c>
      <c r="O7" s="24" t="s">
        <v>104</v>
      </c>
      <c r="P7" s="24">
        <v>63.88</v>
      </c>
      <c r="Q7" s="24">
        <v>100</v>
      </c>
      <c r="R7" s="24">
        <v>4210</v>
      </c>
      <c r="S7" s="24">
        <v>2238</v>
      </c>
      <c r="T7" s="24">
        <v>33.44</v>
      </c>
      <c r="U7" s="24">
        <v>66.930000000000007</v>
      </c>
      <c r="V7" s="24">
        <v>1404</v>
      </c>
      <c r="W7" s="24">
        <v>0.71</v>
      </c>
      <c r="X7" s="24">
        <v>1977.46</v>
      </c>
      <c r="Y7" s="24">
        <v>37.56</v>
      </c>
      <c r="Z7" s="24">
        <v>39.61</v>
      </c>
      <c r="AA7" s="24">
        <v>37.08</v>
      </c>
      <c r="AB7" s="24">
        <v>38</v>
      </c>
      <c r="AC7" s="24">
        <v>36.5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5564.88</v>
      </c>
      <c r="BG7" s="24">
        <v>5683</v>
      </c>
      <c r="BH7" s="24">
        <v>5452.58</v>
      </c>
      <c r="BI7" s="24">
        <v>5255.75</v>
      </c>
      <c r="BJ7" s="24">
        <v>5144.5</v>
      </c>
      <c r="BK7" s="24">
        <v>1194.1500000000001</v>
      </c>
      <c r="BL7" s="24">
        <v>1206.79</v>
      </c>
      <c r="BM7" s="24">
        <v>1258.43</v>
      </c>
      <c r="BN7" s="24">
        <v>1163.75</v>
      </c>
      <c r="BO7" s="24">
        <v>1195.47</v>
      </c>
      <c r="BP7" s="24">
        <v>1182.1099999999999</v>
      </c>
      <c r="BQ7" s="24">
        <v>72.069999999999993</v>
      </c>
      <c r="BR7" s="24">
        <v>60.31</v>
      </c>
      <c r="BS7" s="24">
        <v>62.26</v>
      </c>
      <c r="BT7" s="24">
        <v>58.76</v>
      </c>
      <c r="BU7" s="24">
        <v>56.71</v>
      </c>
      <c r="BV7" s="24">
        <v>72.260000000000005</v>
      </c>
      <c r="BW7" s="24">
        <v>71.84</v>
      </c>
      <c r="BX7" s="24">
        <v>73.36</v>
      </c>
      <c r="BY7" s="24">
        <v>72.599999999999994</v>
      </c>
      <c r="BZ7" s="24">
        <v>69.430000000000007</v>
      </c>
      <c r="CA7" s="24">
        <v>73.78</v>
      </c>
      <c r="CB7" s="24">
        <v>307.69</v>
      </c>
      <c r="CC7" s="24">
        <v>366.74</v>
      </c>
      <c r="CD7" s="24">
        <v>361.53</v>
      </c>
      <c r="CE7" s="24">
        <v>368.2</v>
      </c>
      <c r="CF7" s="24">
        <v>371.29</v>
      </c>
      <c r="CG7" s="24">
        <v>230.02</v>
      </c>
      <c r="CH7" s="24">
        <v>228.47</v>
      </c>
      <c r="CI7" s="24">
        <v>224.88</v>
      </c>
      <c r="CJ7" s="24">
        <v>228.64</v>
      </c>
      <c r="CK7" s="24">
        <v>239.46</v>
      </c>
      <c r="CL7" s="24">
        <v>220.62</v>
      </c>
      <c r="CM7" s="24">
        <v>47.06</v>
      </c>
      <c r="CN7" s="24">
        <v>49.06</v>
      </c>
      <c r="CO7" s="24">
        <v>49.06</v>
      </c>
      <c r="CP7" s="24">
        <v>50.59</v>
      </c>
      <c r="CQ7" s="24">
        <v>51.41</v>
      </c>
      <c r="CR7" s="24">
        <v>42.56</v>
      </c>
      <c r="CS7" s="24">
        <v>42.47</v>
      </c>
      <c r="CT7" s="24">
        <v>42.4</v>
      </c>
      <c r="CU7" s="24">
        <v>42.28</v>
      </c>
      <c r="CV7" s="24">
        <v>41.06</v>
      </c>
      <c r="CW7" s="24">
        <v>42.22</v>
      </c>
      <c r="CX7" s="24">
        <v>85.62</v>
      </c>
      <c r="CY7" s="24">
        <v>85.43</v>
      </c>
      <c r="CZ7" s="24">
        <v>85.58</v>
      </c>
      <c r="DA7" s="24">
        <v>85.55</v>
      </c>
      <c r="DB7" s="24">
        <v>85.33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昌臣</cp:lastModifiedBy>
  <dcterms:created xsi:type="dcterms:W3CDTF">2023-12-12T02:50:52Z</dcterms:created>
  <dcterms:modified xsi:type="dcterms:W3CDTF">2024-01-24T02:35:09Z</dcterms:modified>
  <cp:category/>
</cp:coreProperties>
</file>