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5決算統計関係\経営比較分析の報告\2.27〆\美郷町下水【経営比較分析表】2022_324485_47_1718\"/>
    </mc:Choice>
  </mc:AlternateContent>
  <workbookProtection workbookAlgorithmName="SHA-512" workbookHashValue="N/7a4mKQbC6Rs4p6wpiSPZLfp6HndSzH4xGgnMhTSKgF6H/VNocrbfp8kswO/nFOgf9OQ3NCZy1WVMaKPE3m0w==" workbookSaltValue="PbNdQF+e3ND8gXmvkOzYfA==" workbookSpinCount="100000" lockStructure="1"/>
  <bookViews>
    <workbookView xWindow="0" yWindow="0" windowWidth="15360" windowHeight="764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W10" i="4"/>
  <c r="B10" i="4"/>
  <c r="AL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<sst xmlns="http://schemas.openxmlformats.org/spreadsheetml/2006/main" count="247" uniqueCount="120">
  <si>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</si>
  <si>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</si>
  <si>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</si>
  <si>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</si>
  <si>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</si>
  <si>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</si>
  <si>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</si>
  <si>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</si>
  <si>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</si>
  <si>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</si>
  <si>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</si>
  <si>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</si>
  <si>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</si>
  <si>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</si>
  <si>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</si>
  <si>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</si>
  <si>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</si>
  <si>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</si>
  <si>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</si>
  <si>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</si>
  <si>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</si>
  <si>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</si>
  <si>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</si>
  <si>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</si>
  <si>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</si>
  <si>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</si>
  <si>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</si>
  <si>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</si>
  <si>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</si>
  <si>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</si>
  <si>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</si>
  <si>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</si>
  <si>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</si>
  <si>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</si>
  <si>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</si>
  <si>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</si>
  <si>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</si>
  <si>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</si>
  <si>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</si>
  <si>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</si>
  <si>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</si>
  <si>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</si>
  <si>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</si>
  <si>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</si>
  <si>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</si>
  <si>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</si>
  <si>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</si>
  <si>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</si>
  <si>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</si>
  <si>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</si>
  <si>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</si>
  <si>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</si>
  <si>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</si>
  <si>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</si>
  <si>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</si>
  <si>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</si>
  <si>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</si>
  <si>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</si>
  <si>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</si>
  <si>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</si>
  <si>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</si>
  <si>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</si>
  <si>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</si>
  <si>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</si>
  <si>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</si>
  <si>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</si>
  <si>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</si>
  <si>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</si>
  <si>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</si>
  <si>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</si>
  <si>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</si>
  <si>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</si>
  <si>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</si>
  <si>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</si>
  <si>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</si>
  <si>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</si>
  <si>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</si>
  <si>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</si>
  <si>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</si>
  <si>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</si>
  <si>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</si>
  <si>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</si>
  <si>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</si>
  <si>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</si>
  <si>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</si>
  <si>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</si>
  <si>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</si>
  <si>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</si>
  <si>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</si>
  <si>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</si>
  <si>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</si>
  <si>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</si>
  <si>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</si>
  <si>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</si>
  <si>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</si>
  <si>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</si>
  <si>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</si>
  <si>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</si>
  <si>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</si>
  <si>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</si>
  <si>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</si>
  <si>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</si>
  <si>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</si>
  <si>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</si>
  <si>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</si>
  <si>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</si>
  <si>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</si>
  <si>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</si>
  <si>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</si>
  <si>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</si>
  <si>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</si>
  <si>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</si>
  <si>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</si>
  <si>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</si>
  <si>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</si>
  <si>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</si>
  <si>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</si>
  <si>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規模が小さく、将来的に特定地域生活排水処理施設と一体的な施設管理並びに運営が必要なため、経営の健全性・効率性を検討し、下水道料金等の見直しを行なう時点においては、特定地域生活排水処理施設の経営指標を基準にして統一性を図るものとする。</t>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</si>
  <si>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phoneticPr fontId="4"/>
  </si>
  <si>
    <t>①収益的収支比率は、公営企業への移行のため打ち切り決算を行っており収入が例年より減っているが、100%前後を推移している。④⑤⑥施設整備完了の平成13年度から年数がたち老朽化が進み、また人口減少に歯止めがかからないことから、今後、施設長寿命化や維持管理費の抑制等を検討する必要がある。⑦施設の利用率は、類似団体の平均値と比較して若干低いものの⑧の水洗化率は、それ以上であり、今後においてもこれを維持しつつ適正な維持管理に努めたい。</t>
    <rPh sb="40" eb="41">
      <t>ヘ</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</si>
</sst>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F0-4F3E-948A-ECD00F387C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F0-4F3E-948A-ECD00F387C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36.11</c:v>
                </c:pt>
                <c:pt idx="1">
                  <c:v>30.56</c:v>
                </c:pt>
                <c:pt idx="2">
                  <c:v>36.11</c:v>
                </c:pt>
                <c:pt idx="3">
                  <c:v>36.11</c:v>
                </c:pt>
                <c:pt idx="4">
                  <c:v>36.11</c:v>
                </c:pt>
              </c:numCache>
            </c:numRef>
          </c:val>
          <c:extLst>
            <c:ext xmlns:c16="http://schemas.microsoft.com/office/drawing/2014/chart" uri="{C3380CC4-5D6E-409C-BE32-E72D297353CC}">
              <c16:uniqueId val="{00000000-706F-453B-AE70-6E6C906ECC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706F-453B-AE70-6E6C906ECC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837-4096-B07B-E2E4B87030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B837-4096-B07B-E2E4B87030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100.31</c:v>
                </c:pt>
                <c:pt idx="1">
                  <c:v>100.34</c:v>
                </c:pt>
                <c:pt idx="2">
                  <c:v>99.84</c:v>
                </c:pt>
                <c:pt idx="3">
                  <c:v>99.97</c:v>
                </c:pt>
                <c:pt idx="4">
                  <c:v>99.89</c:v>
                </c:pt>
              </c:numCache>
            </c:numRef>
          </c:val>
          <c:extLst>
            <c:ext xmlns:c16="http://schemas.microsoft.com/office/drawing/2014/chart" uri="{C3380CC4-5D6E-409C-BE32-E72D297353CC}">
              <c16:uniqueId val="{00000000-2DBD-4F00-A895-58887D7DB2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BD-4F00-A895-58887D7DB2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87-4033-94BC-62FBC46A86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87-4033-94BC-62FBC46A86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B-4FB0-A4EA-01F3411570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B-4FB0-A4EA-01F3411570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9-4AEC-9223-74151A47DE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9-4AEC-9223-74151A47DE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B0-4E70-8269-B6D0DF1D1E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B0-4E70-8269-B6D0DF1D1E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834.48</c:v>
                </c:pt>
                <c:pt idx="1">
                  <c:v>808.82</c:v>
                </c:pt>
                <c:pt idx="2">
                  <c:v>718.22</c:v>
                </c:pt>
                <c:pt idx="3">
                  <c:v>836.95</c:v>
                </c:pt>
                <c:pt idx="4">
                  <c:v>650.64</c:v>
                </c:pt>
              </c:numCache>
            </c:numRef>
          </c:val>
          <c:extLst>
            <c:ext xmlns:c16="http://schemas.microsoft.com/office/drawing/2014/chart" uri="{C3380CC4-5D6E-409C-BE32-E72D297353CC}">
              <c16:uniqueId val="{00000000-6519-435F-A33E-5AF7C210D9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6519-435F-A33E-5AF7C210D9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35.26</c:v>
                </c:pt>
                <c:pt idx="1">
                  <c:v>33.520000000000003</c:v>
                </c:pt>
                <c:pt idx="2">
                  <c:v>36.549999999999997</c:v>
                </c:pt>
                <c:pt idx="3">
                  <c:v>33.979999999999997</c:v>
                </c:pt>
                <c:pt idx="4">
                  <c:v>30.2</c:v>
                </c:pt>
              </c:numCache>
            </c:numRef>
          </c:val>
          <c:extLst>
            <c:ext xmlns:c16="http://schemas.microsoft.com/office/drawing/2014/chart" uri="{C3380CC4-5D6E-409C-BE32-E72D297353CC}">
              <c16:uniqueId val="{00000000-D545-41B1-9B3D-2DB0D20C24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D545-41B1-9B3D-2DB0D20C24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489.79</c:v>
                </c:pt>
                <c:pt idx="1">
                  <c:v>538.04999999999995</c:v>
                </c:pt>
                <c:pt idx="2">
                  <c:v>491.11</c:v>
                </c:pt>
                <c:pt idx="3">
                  <c:v>520.94000000000005</c:v>
                </c:pt>
                <c:pt idx="4">
                  <c:v>545.19000000000005</c:v>
                </c:pt>
              </c:numCache>
            </c:numRef>
          </c:val>
          <c:extLst>
            <c:ext xmlns:c16="http://schemas.microsoft.com/office/drawing/2014/chart" uri="{C3380CC4-5D6E-409C-BE32-E72D297353CC}">
              <c16:uniqueId val="{00000000-A068-4252-A3CD-8C49BCD752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A068-4252-A3CD-8C49BCD752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Q6" sqref="BQ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美郷町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4222</v>
      </c>
      <c r="AM8" s="45"/>
      <c r="AN8" s="45"/>
      <c r="AO8" s="45"/>
      <c r="AP8" s="45"/>
      <c r="AQ8" s="45"/>
      <c r="AR8" s="45"/>
      <c r="AS8" s="45"/>
      <c r="AT8" s="46">
        <f>データ!T6</f>
        <v>282.92</v>
      </c>
      <c r="AU8" s="46"/>
      <c r="AV8" s="46"/>
      <c r="AW8" s="46"/>
      <c r="AX8" s="46"/>
      <c r="AY8" s="46"/>
      <c r="AZ8" s="46"/>
      <c r="BA8" s="46"/>
      <c r="BB8" s="46">
        <f>データ!U6</f>
        <v>14.92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1.5</v>
      </c>
      <c r="Q10" s="46"/>
      <c r="R10" s="46"/>
      <c r="S10" s="46"/>
      <c r="T10" s="46"/>
      <c r="U10" s="46"/>
      <c r="V10" s="46"/>
      <c r="W10" s="46">
        <f>データ!Q6</f>
        <v>100</v>
      </c>
      <c r="X10" s="46"/>
      <c r="Y10" s="46"/>
      <c r="Z10" s="46"/>
      <c r="AA10" s="46"/>
      <c r="AB10" s="46"/>
      <c r="AC10" s="46"/>
      <c r="AD10" s="45">
        <f>データ!R6</f>
        <v>3060</v>
      </c>
      <c r="AE10" s="45"/>
      <c r="AF10" s="45"/>
      <c r="AG10" s="45"/>
      <c r="AH10" s="45"/>
      <c r="AI10" s="45"/>
      <c r="AJ10" s="45"/>
      <c r="AK10" s="2"/>
      <c r="AL10" s="45">
        <f>データ!V6</f>
        <v>63</v>
      </c>
      <c r="AM10" s="45"/>
      <c r="AN10" s="45"/>
      <c r="AO10" s="45"/>
      <c r="AP10" s="45"/>
      <c r="AQ10" s="45"/>
      <c r="AR10" s="45"/>
      <c r="AS10" s="45"/>
      <c r="AT10" s="46">
        <f>データ!W6</f>
        <v>0.01</v>
      </c>
      <c r="AU10" s="46"/>
      <c r="AV10" s="46"/>
      <c r="AW10" s="46"/>
      <c r="AX10" s="46"/>
      <c r="AY10" s="46"/>
      <c r="AZ10" s="46"/>
      <c r="BA10" s="46"/>
      <c r="BB10" s="46">
        <f>データ!X6</f>
        <v>6300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45</v>
      </c>
      <c r="O86" s="12" t="str">
        <f>データ!EO6</f>
        <v>【-】</v>
      </c>
    </row>
  </sheetData>
  <sheetProtection algorithmName="SHA-512" hashValue="dKwJlG1FRnT7Sq2YkvB20fMds8QXjXXT/ZvF51trQt1TGqmfpy0SNgVcpCkx4sCi2/hrUAJNNz8ddaoYjqUVxA==" saltValue="9dqE9R772QG1zbGsEMws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324485</v>
      </c>
      <c r="D6" s="19">
        <f t="shared" si="3"/>
        <v>47</v>
      </c>
      <c r="E6" s="19">
        <f t="shared" si="3"/>
        <v>18</v>
      </c>
      <c r="F6" s="19">
        <f t="shared" si="3"/>
        <v>1</v>
      </c>
      <c r="G6" s="19">
        <f t="shared" si="3"/>
        <v>0</v>
      </c>
      <c r="H6" s="19" t="str">
        <f t="shared" si="3"/>
        <v>島根県　美郷町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1.5</v>
      </c>
      <c r="Q6" s="20">
        <f t="shared" si="3"/>
        <v>100</v>
      </c>
      <c r="R6" s="20">
        <f t="shared" si="3"/>
        <v>3060</v>
      </c>
      <c r="S6" s="20">
        <f t="shared" si="3"/>
        <v>4222</v>
      </c>
      <c r="T6" s="20">
        <f t="shared" si="3"/>
        <v>282.92</v>
      </c>
      <c r="U6" s="20">
        <f t="shared" si="3"/>
        <v>14.92</v>
      </c>
      <c r="V6" s="20">
        <f t="shared" si="3"/>
        <v>63</v>
      </c>
      <c r="W6" s="20">
        <f t="shared" si="3"/>
        <v>0.01</v>
      </c>
      <c r="X6" s="20">
        <f t="shared" si="3"/>
        <v>6300</v>
      </c>
      <c r="Y6" s="21">
        <f>IF(Y7="",NA(),Y7)</f>
        <v>100.31</v>
      </c>
      <c r="Z6" s="21">
        <f t="shared" ref="Z6:AH6" si="4">IF(Z7="",NA(),Z7)</f>
        <v>100.34</v>
      </c>
      <c r="AA6" s="21">
        <f t="shared" si="4"/>
        <v>99.84</v>
      </c>
      <c r="AB6" s="21">
        <f t="shared" si="4"/>
        <v>99.97</v>
      </c>
      <c r="AC6" s="21">
        <f t="shared" si="4"/>
        <v>99.89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834.48</v>
      </c>
      <c r="BG6" s="21">
        <f t="shared" ref="BG6:BO6" si="7">IF(BG7="",NA(),BG7)</f>
        <v>808.82</v>
      </c>
      <c r="BH6" s="21">
        <f t="shared" si="7"/>
        <v>718.22</v>
      </c>
      <c r="BI6" s="21">
        <f t="shared" si="7"/>
        <v>836.95</v>
      </c>
      <c r="BJ6" s="21">
        <f t="shared" si="7"/>
        <v>650.64</v>
      </c>
      <c r="BK6" s="21">
        <f t="shared" si="7"/>
        <v>855.65</v>
      </c>
      <c r="BL6" s="21">
        <f t="shared" si="7"/>
        <v>862.99</v>
      </c>
      <c r="BM6" s="21">
        <f t="shared" si="7"/>
        <v>782.91</v>
      </c>
      <c r="BN6" s="21">
        <f t="shared" si="7"/>
        <v>783.21</v>
      </c>
      <c r="BO6" s="21">
        <f t="shared" si="7"/>
        <v>902.04</v>
      </c>
      <c r="BP6" s="20" t="str">
        <f>IF(BP7="","",IF(BP7="-","【-】","【"&amp;SUBSTITUTE(TEXT(BP7,"#,##0.00"),"-","△")&amp;"】"))</f>
        <v>【881.57】</v>
      </c>
      <c r="BQ6" s="21">
        <f>IF(BQ7="",NA(),BQ7)</f>
        <v>35.26</v>
      </c>
      <c r="BR6" s="21">
        <f t="shared" ref="BR6:BZ6" si="8">IF(BR7="",NA(),BR7)</f>
        <v>33.520000000000003</v>
      </c>
      <c r="BS6" s="21">
        <f t="shared" si="8"/>
        <v>36.549999999999997</v>
      </c>
      <c r="BT6" s="21">
        <f t="shared" si="8"/>
        <v>33.979999999999997</v>
      </c>
      <c r="BU6" s="21">
        <f t="shared" si="8"/>
        <v>30.2</v>
      </c>
      <c r="BV6" s="21">
        <f t="shared" si="8"/>
        <v>52.23</v>
      </c>
      <c r="BW6" s="21">
        <f t="shared" si="8"/>
        <v>50.06</v>
      </c>
      <c r="BX6" s="21">
        <f t="shared" si="8"/>
        <v>49.38</v>
      </c>
      <c r="BY6" s="21">
        <f t="shared" si="8"/>
        <v>48.53</v>
      </c>
      <c r="BZ6" s="21">
        <f t="shared" si="8"/>
        <v>46.11</v>
      </c>
      <c r="CA6" s="20" t="str">
        <f>IF(CA7="","",IF(CA7="-","【-】","【"&amp;SUBSTITUTE(TEXT(CA7,"#,##0.00"),"-","△")&amp;"】"))</f>
        <v>【46.46】</v>
      </c>
      <c r="CB6" s="21">
        <f>IF(CB7="",NA(),CB7)</f>
        <v>489.79</v>
      </c>
      <c r="CC6" s="21">
        <f t="shared" ref="CC6:CK6" si="9">IF(CC7="",NA(),CC7)</f>
        <v>538.04999999999995</v>
      </c>
      <c r="CD6" s="21">
        <f t="shared" si="9"/>
        <v>491.11</v>
      </c>
      <c r="CE6" s="21">
        <f t="shared" si="9"/>
        <v>520.94000000000005</v>
      </c>
      <c r="CF6" s="21">
        <f t="shared" si="9"/>
        <v>545.19000000000005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36.11</v>
      </c>
      <c r="CN6" s="21">
        <f t="shared" ref="CN6:CV6" si="10">IF(CN7="",NA(),CN7)</f>
        <v>30.56</v>
      </c>
      <c r="CO6" s="21">
        <f t="shared" si="10"/>
        <v>36.11</v>
      </c>
      <c r="CP6" s="21">
        <f t="shared" si="10"/>
        <v>36.11</v>
      </c>
      <c r="CQ6" s="21">
        <f t="shared" si="10"/>
        <v>36.11</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324485</v>
      </c>
      <c r="D7" s="23">
        <v>47</v>
      </c>
      <c r="E7" s="23">
        <v>18</v>
      </c>
      <c r="F7" s="23">
        <v>1</v>
      </c>
      <c r="G7" s="23">
        <v>0</v>
      </c>
      <c r="H7" s="23" t="s">
        <v>99</v>
      </c>
      <c r="I7" s="23" t="s">
        <v>100</v>
      </c>
      <c r="J7" s="23" t="s">
        <v>101</v>
      </c>
      <c r="K7" s="23" t="s">
        <v>102</v>
      </c>
      <c r="L7" s="23" t="s">
        <v>103</v>
      </c>
      <c r="M7" s="23" t="s">
        <v>104</v>
      </c>
      <c r="N7" s="24" t="s">
        <v>105</v>
      </c>
      <c r="O7" s="24" t="s">
        <v>106</v>
      </c>
      <c r="P7" s="24">
        <v>1.5</v>
      </c>
      <c r="Q7" s="24">
        <v>100</v>
      </c>
      <c r="R7" s="24">
        <v>3060</v>
      </c>
      <c r="S7" s="24">
        <v>4222</v>
      </c>
      <c r="T7" s="24">
        <v>282.92</v>
      </c>
      <c r="U7" s="24">
        <v>14.92</v>
      </c>
      <c r="V7" s="24">
        <v>63</v>
      </c>
      <c r="W7" s="24">
        <v>0.01</v>
      </c>
      <c r="X7" s="24">
        <v>6300</v>
      </c>
      <c r="Y7" s="24">
        <v>100.31</v>
      </c>
      <c r="Z7" s="24">
        <v>100.34</v>
      </c>
      <c r="AA7" s="24">
        <v>99.84</v>
      </c>
      <c r="AB7" s="24">
        <v>99.97</v>
      </c>
      <c r="AC7" s="24">
        <v>99.89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834.48</v>
      </c>
      <c r="BG7" s="24">
        <v>808.82</v>
      </c>
      <c r="BH7" s="24">
        <v>718.22</v>
      </c>
      <c r="BI7" s="24">
        <v>836.95</v>
      </c>
      <c r="BJ7" s="24">
        <v>650.64</v>
      </c>
      <c r="BK7" s="24">
        <v>855.65</v>
      </c>
      <c r="BL7" s="24">
        <v>862.99</v>
      </c>
      <c r="BM7" s="24">
        <v>782.91</v>
      </c>
      <c r="BN7" s="24">
        <v>783.21</v>
      </c>
      <c r="BO7" s="24">
        <v>902.04</v>
      </c>
      <c r="BP7" s="24">
        <v>881.57</v>
      </c>
      <c r="BQ7" s="24">
        <v>35.26</v>
      </c>
      <c r="BR7" s="24">
        <v>33.520000000000003</v>
      </c>
      <c r="BS7" s="24">
        <v>36.549999999999997</v>
      </c>
      <c r="BT7" s="24">
        <v>33.979999999999997</v>
      </c>
      <c r="BU7" s="24">
        <v>30.2</v>
      </c>
      <c r="BV7" s="24">
        <v>52.23</v>
      </c>
      <c r="BW7" s="24">
        <v>50.06</v>
      </c>
      <c r="BX7" s="24">
        <v>49.38</v>
      </c>
      <c r="BY7" s="24">
        <v>48.53</v>
      </c>
      <c r="BZ7" s="24">
        <v>46.11</v>
      </c>
      <c r="CA7" s="24">
        <v>46.46</v>
      </c>
      <c r="CB7" s="24">
        <v>489.79</v>
      </c>
      <c r="CC7" s="24">
        <v>538.04999999999995</v>
      </c>
      <c r="CD7" s="24">
        <v>491.11</v>
      </c>
      <c r="CE7" s="24">
        <v>520.94000000000005</v>
      </c>
      <c r="CF7" s="24">
        <v>545.19000000000005</v>
      </c>
      <c r="CG7" s="24">
        <v>294.05</v>
      </c>
      <c r="CH7" s="24">
        <v>309.22000000000003</v>
      </c>
      <c r="CI7" s="24">
        <v>316.97000000000003</v>
      </c>
      <c r="CJ7" s="24">
        <v>326.17</v>
      </c>
      <c r="CK7" s="24">
        <v>336.93</v>
      </c>
      <c r="CL7" s="24">
        <v>339.86</v>
      </c>
      <c r="CM7" s="24">
        <v>36.11</v>
      </c>
      <c r="CN7" s="24">
        <v>30.56</v>
      </c>
      <c r="CO7" s="24">
        <v>36.11</v>
      </c>
      <c r="CP7" s="24">
        <v>36.11</v>
      </c>
      <c r="CQ7" s="24">
        <v>36.11</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2023-12-12T03:02:15Z</dcterms:created>
  <dcterms:modified xsi:type="dcterms:W3CDTF">2024-02-27T07:59:54Z</dcterms:modified>
  <cp:category/>
</cp:coreProperties>
</file>