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下水道係\下水\決算統計\R5決算統計関係\経営比較分析の報告\2.27〆\美郷町下水【経営比較分析表】2022_324485_47_1718\"/>
    </mc:Choice>
  </mc:AlternateContent>
  <workbookProtection workbookAlgorithmName="SHA-512" workbookHashValue="3UgzZ18xu4mw+YlWir2sRSHvENlzfcX99g+0D/KH4/Dxj/KhXNDdmF5Xp4t0/K3EXwdtwpxXSgDQidyNfMLN1A==" workbookSaltValue="NhcNLUyJa3LyQL5i9jApw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<sst xmlns="http://schemas.openxmlformats.org/spreadsheetml/2006/main" count="236" uniqueCount="119">
  <si>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</si>
  <si>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</si>
  <si>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</si>
  <si>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</si>
  <si>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</si>
  <si>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</si>
  <si>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</si>
  <si>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</si>
  <si>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</si>
  <si>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</si>
  <si>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</si>
  <si>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</si>
  <si>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</si>
  <si>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</si>
  <si>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</si>
  <si>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</si>
  <si>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</si>
  <si>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</si>
  <si>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</si>
  <si>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</si>
  <si>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</si>
  <si>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</si>
  <si>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</si>
  <si>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</si>
  <si>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</si>
  <si>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</si>
  <si>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</si>
  <si>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</si>
  <si>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</si>
  <si>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</si>
  <si>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</si>
  <si>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</si>
  <si>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</si>
  <si>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</si>
  <si>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</si>
  <si>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</si>
  <si>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</si>
  <si>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</si>
  <si>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</si>
  <si>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</si>
  <si>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</si>
  <si>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</si>
  <si>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</si>
  <si>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</si>
  <si>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</si>
  <si>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</si>
  <si>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</si>
  <si>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</si>
  <si>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</si>
  <si>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</si>
  <si>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</si>
  <si>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</si>
  <si>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</si>
  <si>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</si>
  <si>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</si>
  <si>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</si>
  <si>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</si>
  <si>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</si>
  <si>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</si>
  <si>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</si>
  <si>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</si>
  <si>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</si>
  <si>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</si>
  <si>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</si>
  <si>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</si>
  <si>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</si>
  <si>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</si>
  <si>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</si>
  <si>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</si>
  <si>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</si>
  <si>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</si>
  <si>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</si>
  <si>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</si>
  <si>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</si>
  <si>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</si>
  <si>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</si>
  <si>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</si>
  <si>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</si>
  <si>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</si>
  <si>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</si>
  <si>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</si>
  <si>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</si>
  <si>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</si>
  <si>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</si>
  <si>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</si>
  <si>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</si>
  <si>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</si>
  <si>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</si>
  <si>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</si>
  <si>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</si>
  <si>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</si>
  <si>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</si>
  <si>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</si>
  <si>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</si>
  <si>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</si>
  <si>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</si>
  <si>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</si>
  <si>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</si>
  <si>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</si>
  <si>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</si>
  <si>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</si>
  <si>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</si>
  <si>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</si>
  <si>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</si>
  <si>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</si>
  <si>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</si>
  <si>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</si>
  <si>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</si>
  <si>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</si>
  <si>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</si>
  <si>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</si>
  <si>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</si>
  <si>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</si>
  <si>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</si>
  <si>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</si>
  <si>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</si>
  <si>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農業集落排水施設については、現在６施設を管理運営している。なお、平成５年４月から供用を開始した施設を除くと管渠の耐用年数は20年以上を残していることから管渠の老朽化はさほど進行していない。しかし、施設機器類については耐久年度を迎えた物もあり、修繕費が高騰しないように努める必要がある。</t>
    <phoneticPr fontId="4"/>
  </si>
  <si>
    <t>今後、地方債の償還金が減少することが予定されているが、人口減少に歯止めがかからないことから、収益的収支や料金水準の適切性並びに費用の効率性を検討する必要もあり、類似団体の平均値と比較して経費回収率も低いことから全体的な汚水処理費用の削減を検討しつつ近隣市町等の料金比較分析行い、将来的な下水道料金の見直しを検討する必要がある。</t>
    <rPh sb="149" eb="151">
      <t>ミナオ</t>
    </rPh>
    <phoneticPr fontId="4"/>
  </si>
  <si>
    <r>
      <t>①収益的収支比率については、公営企業への移行のため打ち切り決算をおこなっており収入が例年より減ったため下がっている。なお、⑤経費回収率は類似団体の平均に比べ数値が低く⑥汚水処理原価においては高く推移している。④の企業債残高は、地方債の償還金が右肩下がりの傾向にあり収益的収支比率は100%に近い。老朽化が進み人口減少に歯止めがかからないことから、今後、施設長寿命化や維持管理費の抑制等を検討する必要がある。⑦施設利用率は、</t>
    </r>
    <r>
      <rPr>
        <sz val="11"/>
        <rFont val="ＭＳ ゴシック"/>
        <family val="3"/>
        <charset val="128"/>
      </rPr>
      <t>類</t>
    </r>
    <r>
      <rPr>
        <sz val="11"/>
        <color theme="1"/>
        <rFont val="ＭＳ ゴシック"/>
        <family val="3"/>
        <charset val="128"/>
      </rPr>
      <t>似団体の平均より低いものの⑧水洗化率は、類似団体とも比較して高い数値となっていることから今後新たな加入者は見込めない現状となっている。なお、既施設加入者は、今後徐々に減少することから料金収入の減少も将来において予測される。このことから近い将来において下水道料金の見直しを検討する時期となってきている。　　</t>
    </r>
    <rPh sb="46" eb="47">
      <t>ヘ</t>
    </rPh>
    <rPh sb="51" eb="52">
      <t>サ</t>
    </rPh>
    <rPh sb="343" eb="345">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</si>
</sst>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31-4BDF-A31A-A186757D93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231-4BDF-A31A-A186757D93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37.200000000000003</c:v>
                </c:pt>
                <c:pt idx="1">
                  <c:v>36.340000000000003</c:v>
                </c:pt>
                <c:pt idx="2">
                  <c:v>36.049999999999997</c:v>
                </c:pt>
                <c:pt idx="3">
                  <c:v>35.049999999999997</c:v>
                </c:pt>
                <c:pt idx="4">
                  <c:v>34.19</c:v>
                </c:pt>
              </c:numCache>
            </c:numRef>
          </c:val>
          <c:extLst>
            <c:ext xmlns:c16="http://schemas.microsoft.com/office/drawing/2014/chart" uri="{C3380CC4-5D6E-409C-BE32-E72D297353CC}">
              <c16:uniqueId val="{00000000-ADA4-47B5-B5FF-2D6FFBB86C6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DA4-47B5-B5FF-2D6FFBB86C6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92.01</c:v>
                </c:pt>
                <c:pt idx="1">
                  <c:v>93.53</c:v>
                </c:pt>
                <c:pt idx="2">
                  <c:v>93.61</c:v>
                </c:pt>
                <c:pt idx="3">
                  <c:v>93.53</c:v>
                </c:pt>
                <c:pt idx="4">
                  <c:v>93.41</c:v>
                </c:pt>
              </c:numCache>
            </c:numRef>
          </c:val>
          <c:extLst>
            <c:ext xmlns:c16="http://schemas.microsoft.com/office/drawing/2014/chart" uri="{C3380CC4-5D6E-409C-BE32-E72D297353CC}">
              <c16:uniqueId val="{00000000-2639-421A-A825-470EB7D457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2639-421A-A825-470EB7D457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98.85</c:v>
                </c:pt>
                <c:pt idx="1">
                  <c:v>98.9</c:v>
                </c:pt>
                <c:pt idx="2">
                  <c:v>98.94</c:v>
                </c:pt>
                <c:pt idx="3">
                  <c:v>99.18</c:v>
                </c:pt>
                <c:pt idx="4">
                  <c:v>99.16</c:v>
                </c:pt>
              </c:numCache>
            </c:numRef>
          </c:val>
          <c:extLst>
            <c:ext xmlns:c16="http://schemas.microsoft.com/office/drawing/2014/chart" uri="{C3380CC4-5D6E-409C-BE32-E72D297353CC}">
              <c16:uniqueId val="{00000000-7B82-4C80-A9E7-3E76886E64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2-4C80-A9E7-3E76886E64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B3-4079-9EC0-A8892ADC8B7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B3-4079-9EC0-A8892ADC8B7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48-4CA8-8357-4685097882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48-4CA8-8357-4685097882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90-4775-9A45-D732C96717A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90-4775-9A45-D732C96717A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3B-478A-BA51-03B3253D5B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3B-478A-BA51-03B3253D5B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1559.46</c:v>
                </c:pt>
                <c:pt idx="1">
                  <c:v>1969</c:v>
                </c:pt>
                <c:pt idx="2">
                  <c:v>1355.92</c:v>
                </c:pt>
                <c:pt idx="3">
                  <c:v>1521.75</c:v>
                </c:pt>
                <c:pt idx="4">
                  <c:v>1240.8399999999999</c:v>
                </c:pt>
              </c:numCache>
            </c:numRef>
          </c:val>
          <c:extLst>
            <c:ext xmlns:c16="http://schemas.microsoft.com/office/drawing/2014/chart" uri="{C3380CC4-5D6E-409C-BE32-E72D297353CC}">
              <c16:uniqueId val="{00000000-245C-4F05-9D3E-356D078F0D2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45C-4F05-9D3E-356D078F0D2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32.5</c:v>
                </c:pt>
                <c:pt idx="1">
                  <c:v>27.91</c:v>
                </c:pt>
                <c:pt idx="2">
                  <c:v>28.5</c:v>
                </c:pt>
                <c:pt idx="3">
                  <c:v>28.7</c:v>
                </c:pt>
                <c:pt idx="4">
                  <c:v>26.09</c:v>
                </c:pt>
              </c:numCache>
            </c:numRef>
          </c:val>
          <c:extLst>
            <c:ext xmlns:c16="http://schemas.microsoft.com/office/drawing/2014/chart" uri="{C3380CC4-5D6E-409C-BE32-E72D297353CC}">
              <c16:uniqueId val="{00000000-770B-41CB-A13F-8204411D3A5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770B-41CB-A13F-8204411D3A5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563.23</c:v>
                </c:pt>
                <c:pt idx="1">
                  <c:v>657.91</c:v>
                </c:pt>
                <c:pt idx="2">
                  <c:v>647.37</c:v>
                </c:pt>
                <c:pt idx="3">
                  <c:v>649.23</c:v>
                </c:pt>
                <c:pt idx="4">
                  <c:v>664.5</c:v>
                </c:pt>
              </c:numCache>
            </c:numRef>
          </c:val>
          <c:extLst>
            <c:ext xmlns:c16="http://schemas.microsoft.com/office/drawing/2014/chart" uri="{C3380CC4-5D6E-409C-BE32-E72D297353CC}">
              <c16:uniqueId val="{00000000-D996-4D57-AB0C-7ADCFA7F4D9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D996-4D57-AB0C-7ADCFA7F4D9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0"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島根県　美郷町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4222</v>
      </c>
      <c r="AM8" s="42"/>
      <c r="AN8" s="42"/>
      <c r="AO8" s="42"/>
      <c r="AP8" s="42"/>
      <c r="AQ8" s="42"/>
      <c r="AR8" s="42"/>
      <c r="AS8" s="42"/>
      <c r="AT8" s="35">
        <f>データ!T6</f>
        <v>282.92</v>
      </c>
      <c r="AU8" s="35"/>
      <c r="AV8" s="35"/>
      <c r="AW8" s="35"/>
      <c r="AX8" s="35"/>
      <c r="AY8" s="35"/>
      <c r="AZ8" s="35"/>
      <c r="BA8" s="35"/>
      <c r="BB8" s="35">
        <f>データ!U6</f>
        <v>14.92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23.46</v>
      </c>
      <c r="Q10" s="35"/>
      <c r="R10" s="35"/>
      <c r="S10" s="35"/>
      <c r="T10" s="35"/>
      <c r="U10" s="35"/>
      <c r="V10" s="35"/>
      <c r="W10" s="35">
        <f>データ!Q6</f>
        <v>100</v>
      </c>
      <c r="X10" s="35"/>
      <c r="Y10" s="35"/>
      <c r="Z10" s="35"/>
      <c r="AA10" s="35"/>
      <c r="AB10" s="35"/>
      <c r="AC10" s="35"/>
      <c r="AD10" s="42">
        <f>データ!R6</f>
        <v>3060</v>
      </c>
      <c r="AE10" s="42"/>
      <c r="AF10" s="42"/>
      <c r="AG10" s="42"/>
      <c r="AH10" s="42"/>
      <c r="AI10" s="42"/>
      <c r="AJ10" s="42"/>
      <c r="AK10" s="2"/>
      <c r="AL10" s="42">
        <f>データ!V6</f>
        <v>987</v>
      </c>
      <c r="AM10" s="42"/>
      <c r="AN10" s="42"/>
      <c r="AO10" s="42"/>
      <c r="AP10" s="42"/>
      <c r="AQ10" s="42"/>
      <c r="AR10" s="42"/>
      <c r="AS10" s="42"/>
      <c r="AT10" s="35">
        <f>データ!W6</f>
        <v>0.28999999999999998</v>
      </c>
      <c r="AU10" s="35"/>
      <c r="AV10" s="35"/>
      <c r="AW10" s="35"/>
      <c r="AX10" s="35"/>
      <c r="AY10" s="35"/>
      <c r="AZ10" s="35"/>
      <c r="BA10" s="35"/>
      <c r="BB10" s="35">
        <f>データ!X6</f>
        <v>3403.45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VF8tP5EloKLWB7WdCQSLtRf3lXNVFa0nxETHMwl/J1DnkQUjlhPdfsG9+JHNwhA0vRp/M3Hms11BqHUevcpXOA==" saltValue="v3VL2Ml/qGM+TW0TfLv2V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324485</v>
      </c>
      <c r="D6" s="19">
        <f t="shared" si="3"/>
        <v>47</v>
      </c>
      <c r="E6" s="19">
        <f t="shared" si="3"/>
        <v>17</v>
      </c>
      <c r="F6" s="19">
        <f t="shared" si="3"/>
        <v>5</v>
      </c>
      <c r="G6" s="19">
        <f t="shared" si="3"/>
        <v>0</v>
      </c>
      <c r="H6" s="19" t="str">
        <f t="shared" si="3"/>
        <v>島根県　美郷町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23.46</v>
      </c>
      <c r="Q6" s="20">
        <f t="shared" si="3"/>
        <v>100</v>
      </c>
      <c r="R6" s="20">
        <f t="shared" si="3"/>
        <v>3060</v>
      </c>
      <c r="S6" s="20">
        <f t="shared" si="3"/>
        <v>4222</v>
      </c>
      <c r="T6" s="20">
        <f t="shared" si="3"/>
        <v>282.92</v>
      </c>
      <c r="U6" s="20">
        <f t="shared" si="3"/>
        <v>14.92</v>
      </c>
      <c r="V6" s="20">
        <f t="shared" si="3"/>
        <v>987</v>
      </c>
      <c r="W6" s="20">
        <f t="shared" si="3"/>
        <v>0.28999999999999998</v>
      </c>
      <c r="X6" s="20">
        <f t="shared" si="3"/>
        <v>3403.45</v>
      </c>
      <c r="Y6" s="21">
        <f>IF(Y7="",NA(),Y7)</f>
        <v>98.85</v>
      </c>
      <c r="Z6" s="21">
        <f t="shared" ref="Z6:AH6" si="4">IF(Z7="",NA(),Z7)</f>
        <v>98.9</v>
      </c>
      <c r="AA6" s="21">
        <f t="shared" si="4"/>
        <v>98.94</v>
      </c>
      <c r="AB6" s="21">
        <f t="shared" si="4"/>
        <v>99.18</v>
      </c>
      <c r="AC6" s="21">
        <f t="shared" si="4"/>
        <v>99.16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1559.46</v>
      </c>
      <c r="BG6" s="21">
        <f t="shared" ref="BG6:BO6" si="7">IF(BG7="",NA(),BG7)</f>
        <v>1969</v>
      </c>
      <c r="BH6" s="21">
        <f t="shared" si="7"/>
        <v>1355.92</v>
      </c>
      <c r="BI6" s="21">
        <f t="shared" si="7"/>
        <v>1521.75</v>
      </c>
      <c r="BJ6" s="21">
        <f t="shared" si="7"/>
        <v>1240.8399999999999</v>
      </c>
      <c r="BK6" s="21">
        <f t="shared" si="7"/>
        <v>789.46</v>
      </c>
      <c r="BL6" s="21">
        <f t="shared" si="7"/>
        <v>826.83</v>
      </c>
      <c r="BM6" s="21">
        <f t="shared" si="7"/>
        <v>867.83</v>
      </c>
      <c r="BN6" s="21">
        <f t="shared" si="7"/>
        <v>791.76</v>
      </c>
      <c r="BO6" s="21">
        <f t="shared" si="7"/>
        <v>900.82</v>
      </c>
      <c r="BP6" s="20" t="str">
        <f>IF(BP7="","",IF(BP7="-","【-】","【"&amp;SUBSTITUTE(TEXT(BP7,"#,##0.00"),"-","△")&amp;"】"))</f>
        <v>【809.19】</v>
      </c>
      <c r="BQ6" s="21">
        <f>IF(BQ7="",NA(),BQ7)</f>
        <v>32.5</v>
      </c>
      <c r="BR6" s="21">
        <f t="shared" ref="BR6:BZ6" si="8">IF(BR7="",NA(),BR7)</f>
        <v>27.91</v>
      </c>
      <c r="BS6" s="21">
        <f t="shared" si="8"/>
        <v>28.5</v>
      </c>
      <c r="BT6" s="21">
        <f t="shared" si="8"/>
        <v>28.7</v>
      </c>
      <c r="BU6" s="21">
        <f t="shared" si="8"/>
        <v>26.09</v>
      </c>
      <c r="BV6" s="21">
        <f t="shared" si="8"/>
        <v>57.77</v>
      </c>
      <c r="BW6" s="21">
        <f t="shared" si="8"/>
        <v>57.31</v>
      </c>
      <c r="BX6" s="21">
        <f t="shared" si="8"/>
        <v>57.08</v>
      </c>
      <c r="BY6" s="21">
        <f t="shared" si="8"/>
        <v>56.26</v>
      </c>
      <c r="BZ6" s="21">
        <f t="shared" si="8"/>
        <v>52.94</v>
      </c>
      <c r="CA6" s="20" t="str">
        <f>IF(CA7="","",IF(CA7="-","【-】","【"&amp;SUBSTITUTE(TEXT(CA7,"#,##0.00"),"-","△")&amp;"】"))</f>
        <v>【57.02】</v>
      </c>
      <c r="CB6" s="21">
        <f>IF(CB7="",NA(),CB7)</f>
        <v>563.23</v>
      </c>
      <c r="CC6" s="21">
        <f t="shared" ref="CC6:CK6" si="9">IF(CC7="",NA(),CC7)</f>
        <v>657.91</v>
      </c>
      <c r="CD6" s="21">
        <f t="shared" si="9"/>
        <v>647.37</v>
      </c>
      <c r="CE6" s="21">
        <f t="shared" si="9"/>
        <v>649.23</v>
      </c>
      <c r="CF6" s="21">
        <f t="shared" si="9"/>
        <v>664.5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37.200000000000003</v>
      </c>
      <c r="CN6" s="21">
        <f t="shared" ref="CN6:CV6" si="10">IF(CN7="",NA(),CN7)</f>
        <v>36.340000000000003</v>
      </c>
      <c r="CO6" s="21">
        <f t="shared" si="10"/>
        <v>36.049999999999997</v>
      </c>
      <c r="CP6" s="21">
        <f t="shared" si="10"/>
        <v>35.049999999999997</v>
      </c>
      <c r="CQ6" s="21">
        <f t="shared" si="10"/>
        <v>34.19</v>
      </c>
      <c r="CR6" s="21">
        <f t="shared" si="10"/>
        <v>50.68</v>
      </c>
      <c r="CS6" s="21">
        <f t="shared" si="10"/>
        <v>50.14</v>
      </c>
      <c r="CT6" s="21">
        <f t="shared" si="10"/>
        <v>54.83</v>
      </c>
      <c r="CU6" s="21">
        <f t="shared" si="10"/>
        <v>66.53</v>
      </c>
      <c r="CV6" s="21">
        <f t="shared" si="10"/>
        <v>52.35</v>
      </c>
      <c r="CW6" s="20" t="str">
        <f>IF(CW7="","",IF(CW7="-","【-】","【"&amp;SUBSTITUTE(TEXT(CW7,"#,##0.00"),"-","△")&amp;"】"))</f>
        <v>【52.55】</v>
      </c>
      <c r="CX6" s="21">
        <f>IF(CX7="",NA(),CX7)</f>
        <v>92.01</v>
      </c>
      <c r="CY6" s="21">
        <f t="shared" ref="CY6:DG6" si="11">IF(CY7="",NA(),CY7)</f>
        <v>93.53</v>
      </c>
      <c r="CZ6" s="21">
        <f t="shared" si="11"/>
        <v>93.61</v>
      </c>
      <c r="DA6" s="21">
        <f t="shared" si="11"/>
        <v>93.53</v>
      </c>
      <c r="DB6" s="21">
        <f t="shared" si="11"/>
        <v>93.41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324485</v>
      </c>
      <c r="D7" s="23">
        <v>47</v>
      </c>
      <c r="E7" s="23">
        <v>17</v>
      </c>
      <c r="F7" s="23">
        <v>5</v>
      </c>
      <c r="G7" s="23">
        <v>0</v>
      </c>
      <c r="H7" s="23" t="s">
        <v>98</v>
      </c>
      <c r="I7" s="23" t="s">
        <v>99</v>
      </c>
      <c r="J7" s="23" t="s">
        <v>100</v>
      </c>
      <c r="K7" s="23" t="s">
        <v>101</v>
      </c>
      <c r="L7" s="23" t="s">
        <v>102</v>
      </c>
      <c r="M7" s="23" t="s">
        <v>103</v>
      </c>
      <c r="N7" s="24" t="s">
        <v>104</v>
      </c>
      <c r="O7" s="24" t="s">
        <v>105</v>
      </c>
      <c r="P7" s="24">
        <v>23.46</v>
      </c>
      <c r="Q7" s="24">
        <v>100</v>
      </c>
      <c r="R7" s="24">
        <v>3060</v>
      </c>
      <c r="S7" s="24">
        <v>4222</v>
      </c>
      <c r="T7" s="24">
        <v>282.92</v>
      </c>
      <c r="U7" s="24">
        <v>14.92</v>
      </c>
      <c r="V7" s="24">
        <v>987</v>
      </c>
      <c r="W7" s="24">
        <v>0.28999999999999998</v>
      </c>
      <c r="X7" s="24">
        <v>3403.45</v>
      </c>
      <c r="Y7" s="24">
        <v>98.85</v>
      </c>
      <c r="Z7" s="24">
        <v>98.9</v>
      </c>
      <c r="AA7" s="24">
        <v>98.94</v>
      </c>
      <c r="AB7" s="24">
        <v>99.18</v>
      </c>
      <c r="AC7" s="24">
        <v>99.16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1559.46</v>
      </c>
      <c r="BG7" s="24">
        <v>1969</v>
      </c>
      <c r="BH7" s="24">
        <v>1355.92</v>
      </c>
      <c r="BI7" s="24">
        <v>1521.75</v>
      </c>
      <c r="BJ7" s="24">
        <v>1240.8399999999999</v>
      </c>
      <c r="BK7" s="24">
        <v>789.46</v>
      </c>
      <c r="BL7" s="24">
        <v>826.83</v>
      </c>
      <c r="BM7" s="24">
        <v>867.83</v>
      </c>
      <c r="BN7" s="24">
        <v>791.76</v>
      </c>
      <c r="BO7" s="24">
        <v>900.82</v>
      </c>
      <c r="BP7" s="24">
        <v>809.19</v>
      </c>
      <c r="BQ7" s="24">
        <v>32.5</v>
      </c>
      <c r="BR7" s="24">
        <v>27.91</v>
      </c>
      <c r="BS7" s="24">
        <v>28.5</v>
      </c>
      <c r="BT7" s="24">
        <v>28.7</v>
      </c>
      <c r="BU7" s="24">
        <v>26.09</v>
      </c>
      <c r="BV7" s="24">
        <v>57.77</v>
      </c>
      <c r="BW7" s="24">
        <v>57.31</v>
      </c>
      <c r="BX7" s="24">
        <v>57.08</v>
      </c>
      <c r="BY7" s="24">
        <v>56.26</v>
      </c>
      <c r="BZ7" s="24">
        <v>52.94</v>
      </c>
      <c r="CA7" s="24">
        <v>57.02</v>
      </c>
      <c r="CB7" s="24">
        <v>563.23</v>
      </c>
      <c r="CC7" s="24">
        <v>657.91</v>
      </c>
      <c r="CD7" s="24">
        <v>647.37</v>
      </c>
      <c r="CE7" s="24">
        <v>649.23</v>
      </c>
      <c r="CF7" s="24">
        <v>664.5</v>
      </c>
      <c r="CG7" s="24">
        <v>274.35000000000002</v>
      </c>
      <c r="CH7" s="24">
        <v>273.52</v>
      </c>
      <c r="CI7" s="24">
        <v>274.99</v>
      </c>
      <c r="CJ7" s="24">
        <v>282.08999999999997</v>
      </c>
      <c r="CK7" s="24">
        <v>303.27999999999997</v>
      </c>
      <c r="CL7" s="24">
        <v>273.68</v>
      </c>
      <c r="CM7" s="24">
        <v>37.200000000000003</v>
      </c>
      <c r="CN7" s="24">
        <v>36.340000000000003</v>
      </c>
      <c r="CO7" s="24">
        <v>36.049999999999997</v>
      </c>
      <c r="CP7" s="24">
        <v>35.049999999999997</v>
      </c>
      <c r="CQ7" s="24">
        <v>34.19</v>
      </c>
      <c r="CR7" s="24">
        <v>50.68</v>
      </c>
      <c r="CS7" s="24">
        <v>50.14</v>
      </c>
      <c r="CT7" s="24">
        <v>54.83</v>
      </c>
      <c r="CU7" s="24">
        <v>66.53</v>
      </c>
      <c r="CV7" s="24">
        <v>52.35</v>
      </c>
      <c r="CW7" s="24">
        <v>52.55</v>
      </c>
      <c r="CX7" s="24">
        <v>92.01</v>
      </c>
      <c r="CY7" s="24">
        <v>93.53</v>
      </c>
      <c r="CZ7" s="24">
        <v>93.61</v>
      </c>
      <c r="DA7" s="24">
        <v>93.53</v>
      </c>
      <c r="DB7" s="24">
        <v>93.41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2023-12-12T02:55:21Z</dcterms:created>
  <dcterms:modified xsi:type="dcterms:W3CDTF">2024-02-27T08:11:48Z</dcterms:modified>
  <cp:category/>
</cp:coreProperties>
</file>