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u-files018\市職員\上下水道部\水道管理課\01管理\水道事業\経営比較分析 調査\R5度回答分\"/>
    </mc:Choice>
  </mc:AlternateContent>
  <workbookProtection workbookAlgorithmName="SHA-512" workbookHashValue="ZrPURufxdTbTUOXF1LF2Hn2Ovk09jfk+QWxhlfOAUaBfodBfg499uTxrv0dDeskmLGQJAjB71vJGA0qZgMhWCw==" workbookSaltValue="aqybiCIa9wWeKpf8ib7OUA==" workbookSpinCount="100000" lockStructure="1"/>
  <bookViews>
    <workbookView xWindow="0" yWindow="0" windowWidth="28800" windowHeight="11730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<sst xmlns="http://schemas.openxmlformats.org/spreadsheetml/2006/main" count="228" uniqueCount="113">
  <si>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経営比較分析表（令和4年度決算）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</si>
  <si>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</si>
  <si>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</si>
  <si>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</si>
  <si>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</si>
  <si>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</si>
  <si>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</si>
  <si>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</si>
  <si>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</si>
  <si>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</si>
  <si>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</si>
  <si>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</si>
  <si>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</si>
  <si>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</si>
  <si>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</si>
  <si>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</si>
  <si>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</si>
  <si>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</si>
  <si>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</si>
  <si>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</si>
  <si>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</si>
  <si>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</si>
  <si>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</si>
  <si>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</si>
  <si>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</si>
  <si>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</si>
  <si>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</si>
  <si>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</si>
  <si>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</si>
  <si>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</si>
  <si>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</si>
  <si>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</si>
  <si>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</si>
  <si>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</si>
  <si>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</si>
  <si>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</si>
  <si>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</si>
  <si>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</si>
  <si>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</si>
  <si>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</si>
  <si>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</si>
  <si>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</si>
  <si>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</si>
  <si>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</si>
  <si>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</si>
  <si>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</si>
  <si>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</si>
  <si>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</si>
  <si>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</si>
  <si>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</si>
  <si>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</si>
  <si>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</si>
  <si>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</si>
  <si>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</si>
  <si>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</si>
  <si>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</si>
  <si>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</si>
  <si>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</si>
  <si>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</si>
  <si>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</si>
  <si>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</si>
  <si>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</si>
  <si>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</si>
  <si>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</si>
  <si>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</si>
  <si>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</si>
  <si>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</si>
  <si>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</si>
  <si>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</si>
  <si>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</si>
  <si>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</si>
  <si>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</si>
  <si>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</si>
  <si>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</si>
  <si>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</si>
  <si>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</si>
  <si>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</si>
  <si>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</si>
  <si>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</si>
  <si>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</si>
  <si>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</si>
  <si>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</si>
  <si>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</si>
  <si>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</si>
  <si>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</si>
  <si>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</si>
  <si>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</si>
  <si>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</si>
  <si>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</si>
  <si>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</si>
  <si>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</si>
  <si>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</si>
  <si>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</si>
  <si>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安来市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</si>
  <si>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</si>
  <si>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</si>
  <si>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</si>
  <si>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</si>
  <si>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</si>
  <si>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</si>
  <si>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</si>
  <si>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</si>
  <si>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</si>
  <si>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</si>
  <si>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</si>
  <si>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</si>
  <si>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</si>
  <si>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</si>
  <si>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</si>
  <si>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</si>
  <si>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経常収支比率が100％をこえることができたが、率は昨年度より下回り、料金回収率も同様の動きとなり、経営状況は厳しくなった。
　企業債残高対給水収益比率は類似団体平均値に比べて、高いのは、簡易水道事業債の残高が多く、給水収益は下がる傾向にあるので、改善することが困難な現状である。
　このような状況だが、施設利用率や、有収率は順調に推移しているので、安定して水の供給はできていると考えている。</t>
    <rPh sb="1" eb="3">
      <t>ケイジョウ</t>
    </rPh>
    <rPh sb="3" eb="5">
      <t>シュウシ</t>
    </rPh>
    <rPh sb="5" eb="7">
      <t>ヒリツ</t>
    </rPh>
    <rPh sb="24" eb="25">
      <t>リツ</t>
    </rPh>
    <rPh sb="26" eb="29">
      <t>サクネンド</t>
    </rPh>
    <rPh sb="31" eb="33">
      <t>シタマワ</t>
    </rPh>
    <rPh sb="35" eb="37">
      <t>リョウキン</t>
    </rPh>
    <rPh sb="37" eb="39">
      <t>カイシュウ</t>
    </rPh>
    <rPh sb="39" eb="40">
      <t>リツ</t>
    </rPh>
    <rPh sb="41" eb="43">
      <t>ドウヨウ</t>
    </rPh>
    <rPh sb="44" eb="45">
      <t>ウゴ</t>
    </rPh>
    <rPh sb="50" eb="52">
      <t>ケイエイ</t>
    </rPh>
    <rPh sb="52" eb="54">
      <t>ジョウキョウ</t>
    </rPh>
    <rPh sb="55" eb="56">
      <t>キビ</t>
    </rPh>
    <rPh sb="64" eb="66">
      <t>キギョウ</t>
    </rPh>
    <rPh sb="66" eb="67">
      <t>サイ</t>
    </rPh>
    <rPh sb="67" eb="69">
      <t>ザンダカ</t>
    </rPh>
    <rPh sb="69" eb="70">
      <t>タイ</t>
    </rPh>
    <rPh sb="70" eb="72">
      <t>キュウスイ</t>
    </rPh>
    <rPh sb="72" eb="74">
      <t>シュウエキ</t>
    </rPh>
    <rPh sb="74" eb="76">
      <t>ヒリツ</t>
    </rPh>
    <rPh sb="77" eb="79">
      <t>ルイジ</t>
    </rPh>
    <rPh sb="79" eb="81">
      <t>ダンタイ</t>
    </rPh>
    <rPh sb="81" eb="83">
      <t>ヘイキン</t>
    </rPh>
    <rPh sb="83" eb="84">
      <t>アタイ</t>
    </rPh>
    <rPh sb="85" eb="86">
      <t>クラ</t>
    </rPh>
    <rPh sb="89" eb="90">
      <t>タカ</t>
    </rPh>
    <rPh sb="94" eb="96">
      <t>カンイ</t>
    </rPh>
    <rPh sb="96" eb="98">
      <t>スイドウ</t>
    </rPh>
    <rPh sb="98" eb="100">
      <t>ジギョウ</t>
    </rPh>
    <rPh sb="100" eb="101">
      <t>サイ</t>
    </rPh>
    <rPh sb="102" eb="104">
      <t>ザンダカ</t>
    </rPh>
    <rPh sb="105" eb="106">
      <t>オオ</t>
    </rPh>
    <rPh sb="108" eb="110">
      <t>キュウスイ</t>
    </rPh>
    <rPh sb="110" eb="112">
      <t>シュウエキ</t>
    </rPh>
    <rPh sb="113" eb="114">
      <t>サ</t>
    </rPh>
    <rPh sb="116" eb="118">
      <t>ケイコウ</t>
    </rPh>
    <rPh sb="124" eb="126">
      <t>カイゼン</t>
    </rPh>
    <rPh sb="131" eb="133">
      <t>コンナン</t>
    </rPh>
    <rPh sb="134" eb="136">
      <t>ゲンジョウ</t>
    </rPh>
    <rPh sb="147" eb="149">
      <t>ジョウキョウ</t>
    </rPh>
    <rPh sb="152" eb="154">
      <t>シセツ</t>
    </rPh>
    <rPh sb="154" eb="157">
      <t>リヨウリツ</t>
    </rPh>
    <rPh sb="159" eb="161">
      <t>ユウシュウ</t>
    </rPh>
    <rPh sb="161" eb="162">
      <t>リツ</t>
    </rPh>
    <rPh sb="163" eb="165">
      <t>ジュンチョウ</t>
    </rPh>
    <rPh sb="166" eb="168">
      <t>スイイ</t>
    </rPh>
    <rPh sb="175" eb="177">
      <t>アンテイ</t>
    </rPh>
    <rPh sb="179" eb="180">
      <t>ミズ</t>
    </rPh>
    <rPh sb="181" eb="183">
      <t>キョウキュウ</t>
    </rPh>
    <rPh sb="190" eb="191">
      <t>カンガ</t>
    </rPh>
    <phoneticPr fontId="4"/>
  </si>
  <si>
    <t>　国の交付金を利用し、管路更新を計画的に実施している。管路経年化率は、少しずつであるが、改善できている。
　有形固定資産減価償却率が増加してきているため、更新時期を迎える資産がますます増加してくると見込んでいる。</t>
    <rPh sb="1" eb="2">
      <t>クニ</t>
    </rPh>
    <rPh sb="3" eb="6">
      <t>コウフキン</t>
    </rPh>
    <rPh sb="7" eb="9">
      <t>リヨウ</t>
    </rPh>
    <rPh sb="11" eb="13">
      <t>カンロ</t>
    </rPh>
    <rPh sb="13" eb="15">
      <t>コウシン</t>
    </rPh>
    <rPh sb="16" eb="18">
      <t>ケイカク</t>
    </rPh>
    <rPh sb="18" eb="19">
      <t>テキ</t>
    </rPh>
    <rPh sb="20" eb="22">
      <t>ジッシ</t>
    </rPh>
    <rPh sb="27" eb="29">
      <t>カンロ</t>
    </rPh>
    <rPh sb="29" eb="32">
      <t>ケイネンカ</t>
    </rPh>
    <rPh sb="32" eb="33">
      <t>リツ</t>
    </rPh>
    <rPh sb="35" eb="36">
      <t>スコ</t>
    </rPh>
    <rPh sb="44" eb="46">
      <t>カイゼン</t>
    </rPh>
    <rPh sb="54" eb="56">
      <t>ユウケイ</t>
    </rPh>
    <rPh sb="56" eb="58">
      <t>コテイ</t>
    </rPh>
    <rPh sb="58" eb="60">
      <t>シサン</t>
    </rPh>
    <rPh sb="60" eb="62">
      <t>ゲンカ</t>
    </rPh>
    <rPh sb="62" eb="64">
      <t>ショウキャク</t>
    </rPh>
    <rPh sb="64" eb="65">
      <t>リツ</t>
    </rPh>
    <rPh sb="66" eb="68">
      <t>ゾウカ</t>
    </rPh>
    <rPh sb="77" eb="79">
      <t>コウシン</t>
    </rPh>
    <rPh sb="79" eb="81">
      <t>ジキ</t>
    </rPh>
    <rPh sb="82" eb="83">
      <t>ムカ</t>
    </rPh>
    <rPh sb="85" eb="87">
      <t>シサン</t>
    </rPh>
    <rPh sb="92" eb="94">
      <t>ゾウカ</t>
    </rPh>
    <rPh sb="99" eb="101">
      <t>ミコ</t>
    </rPh>
    <phoneticPr fontId="4"/>
  </si>
  <si>
    <t>　令和4年度は、動力費や資材費の高騰などで経費が増加し、有収水量が年々減少している中で、財政運営が一層厳しくなった。
　管路等の更新は、水道事業の重要な課題であり、更新箇所の選定や長寿命化について検討等行いながら、安定した経営の継続を目指したい。</t>
    <rPh sb="1" eb="3">
      <t>レイワ</t>
    </rPh>
    <rPh sb="4" eb="6">
      <t>ネンド</t>
    </rPh>
    <rPh sb="8" eb="10">
      <t>ドウリョク</t>
    </rPh>
    <rPh sb="10" eb="11">
      <t>ヒ</t>
    </rPh>
    <rPh sb="12" eb="14">
      <t>シザイ</t>
    </rPh>
    <rPh sb="14" eb="15">
      <t>ヒ</t>
    </rPh>
    <rPh sb="16" eb="18">
      <t>コウトウ</t>
    </rPh>
    <rPh sb="21" eb="23">
      <t>ケイヒ</t>
    </rPh>
    <rPh sb="24" eb="26">
      <t>ゾウカ</t>
    </rPh>
    <rPh sb="28" eb="29">
      <t>ユウ</t>
    </rPh>
    <rPh sb="30" eb="32">
      <t>スイリョウ</t>
    </rPh>
    <rPh sb="33" eb="35">
      <t>ネンネン</t>
    </rPh>
    <rPh sb="35" eb="37">
      <t>ゲンショウ</t>
    </rPh>
    <rPh sb="41" eb="42">
      <t>ナカ</t>
    </rPh>
    <rPh sb="44" eb="46">
      <t>ザイセイ</t>
    </rPh>
    <rPh sb="46" eb="48">
      <t>ウンエイ</t>
    </rPh>
    <rPh sb="49" eb="51">
      <t>イッソウ</t>
    </rPh>
    <rPh sb="51" eb="52">
      <t>キビ</t>
    </rPh>
    <rPh sb="60" eb="62">
      <t>カンロ</t>
    </rPh>
    <rPh sb="62" eb="63">
      <t>トウ</t>
    </rPh>
    <rPh sb="64" eb="66">
      <t>コウシン</t>
    </rPh>
    <rPh sb="68" eb="70">
      <t>スイドウ</t>
    </rPh>
    <rPh sb="70" eb="72">
      <t>ジギョウ</t>
    </rPh>
    <rPh sb="73" eb="75">
      <t>ジュウヨウ</t>
    </rPh>
    <rPh sb="76" eb="78">
      <t>カダイ</t>
    </rPh>
    <rPh sb="82" eb="84">
      <t>コウシン</t>
    </rPh>
    <rPh sb="84" eb="86">
      <t>カショ</t>
    </rPh>
    <rPh sb="87" eb="89">
      <t>センテイ</t>
    </rPh>
    <rPh sb="90" eb="94">
      <t>チョウジュミョウカ</t>
    </rPh>
    <rPh sb="98" eb="100">
      <t>ケントウ</t>
    </rPh>
    <rPh sb="100" eb="101">
      <t>トウ</t>
    </rPh>
    <rPh sb="101" eb="102">
      <t>オコナ</t>
    </rPh>
    <rPh sb="107" eb="109">
      <t>アンテイ</t>
    </rPh>
    <rPh sb="111" eb="113">
      <t>ケイエイ</t>
    </rPh>
    <rPh sb="114" eb="116">
      <t>ケイゾク</t>
    </rPh>
    <rPh sb="117" eb="119">
      <t>メザ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</si>
</sst>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0.84</c:v>
                </c:pt>
                <c:pt idx="1">
                  <c:v>0.86</c:v>
                </c:pt>
                <c:pt idx="2">
                  <c:v>0.87</c:v>
                </c:pt>
                <c:pt idx="3">
                  <c:v>1.04</c:v>
                </c:pt>
                <c:pt idx="4">
                  <c:v>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AE-46DA-B681-89ABB59C0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0.57999999999999996</c:v>
                </c:pt>
                <c:pt idx="1">
                  <c:v>0.54</c:v>
                </c:pt>
                <c:pt idx="2">
                  <c:v>0.56999999999999995</c:v>
                </c:pt>
                <c:pt idx="3">
                  <c:v>0.52</c:v>
                </c:pt>
                <c:pt idx="4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AE-46DA-B681-89ABB59C0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70.180000000000007</c:v>
                </c:pt>
                <c:pt idx="1">
                  <c:v>66.89</c:v>
                </c:pt>
                <c:pt idx="2">
                  <c:v>66.16</c:v>
                </c:pt>
                <c:pt idx="3">
                  <c:v>65.040000000000006</c:v>
                </c:pt>
                <c:pt idx="4">
                  <c:v>64.09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02-46EB-8AA8-035A3F5F3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59.74</c:v>
                </c:pt>
                <c:pt idx="1">
                  <c:v>59.67</c:v>
                </c:pt>
                <c:pt idx="2">
                  <c:v>60.12</c:v>
                </c:pt>
                <c:pt idx="3">
                  <c:v>60.34</c:v>
                </c:pt>
                <c:pt idx="4">
                  <c:v>59.54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02-46EB-8AA8-035A3F5F3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89.49</c:v>
                </c:pt>
                <c:pt idx="1">
                  <c:v>89.75</c:v>
                </c:pt>
                <c:pt idx="2">
                  <c:v>91.3</c:v>
                </c:pt>
                <c:pt idx="3">
                  <c:v>90.67</c:v>
                </c:pt>
                <c:pt idx="4">
                  <c:v>90.03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AE-484A-9AD9-AD60CD73D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84.8</c:v>
                </c:pt>
                <c:pt idx="1">
                  <c:v>84.6</c:v>
                </c:pt>
                <c:pt idx="2">
                  <c:v>84.24</c:v>
                </c:pt>
                <c:pt idx="3">
                  <c:v>84.19</c:v>
                </c:pt>
                <c:pt idx="4">
                  <c:v>83.93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AE-484A-9AD9-AD60CD73D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98.35</c:v>
                </c:pt>
                <c:pt idx="1">
                  <c:v>99.5</c:v>
                </c:pt>
                <c:pt idx="2">
                  <c:v>104.98</c:v>
                </c:pt>
                <c:pt idx="3">
                  <c:v>105.08</c:v>
                </c:pt>
                <c:pt idx="4">
                  <c:v>100.36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CB-49C1-B0EC-8C0B7018E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110.66</c:v>
                </c:pt>
                <c:pt idx="1">
                  <c:v>109.01</c:v>
                </c:pt>
                <c:pt idx="2">
                  <c:v>108.83</c:v>
                </c:pt>
                <c:pt idx="3">
                  <c:v>109.23</c:v>
                </c:pt>
                <c:pt idx="4">
                  <c:v>108.04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CB-49C1-B0EC-8C0B7018E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48.72</c:v>
                </c:pt>
                <c:pt idx="1">
                  <c:v>49.61</c:v>
                </c:pt>
                <c:pt idx="2">
                  <c:v>51.07</c:v>
                </c:pt>
                <c:pt idx="3">
                  <c:v>52.34</c:v>
                </c:pt>
                <c:pt idx="4">
                  <c:v>53.74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60-4D98-9104-68D131CEB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47.66</c:v>
                </c:pt>
                <c:pt idx="1">
                  <c:v>48.17</c:v>
                </c:pt>
                <c:pt idx="2">
                  <c:v>48.83</c:v>
                </c:pt>
                <c:pt idx="3">
                  <c:v>49.96</c:v>
                </c:pt>
                <c:pt idx="4">
                  <c:v>50.82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60-4D98-9104-68D131CEB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4.96</c:v>
                </c:pt>
                <c:pt idx="1">
                  <c:v>4.53</c:v>
                </c:pt>
                <c:pt idx="2">
                  <c:v>9.6</c:v>
                </c:pt>
                <c:pt idx="3">
                  <c:v>9.1300000000000008</c:v>
                </c:pt>
                <c:pt idx="4">
                  <c:v>8.27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A3-4ADD-8519-870EDA2AC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15.1</c:v>
                </c:pt>
                <c:pt idx="1">
                  <c:v>17.12</c:v>
                </c:pt>
                <c:pt idx="2">
                  <c:v>18.18</c:v>
                </c:pt>
                <c:pt idx="3">
                  <c:v>19.32</c:v>
                </c:pt>
                <c:pt idx="4">
                  <c:v>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A3-4ADD-8519-870EDA2AC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 formatCode="#,##0.00;&quot;△&quot;#,##0.00;&quot;-&quot;">
                  <c:v>4.54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A2-455D-8AEB-7F372B25D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2.74</c:v>
                </c:pt>
                <c:pt idx="1">
                  <c:v>3.7</c:v>
                </c:pt>
                <c:pt idx="2">
                  <c:v>4.34</c:v>
                </c:pt>
                <c:pt idx="3">
                  <c:v>4.6900000000000004</c:v>
                </c:pt>
                <c:pt idx="4">
                  <c:v>4.72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A2-455D-8AEB-7F372B25D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183.98</c:v>
                </c:pt>
                <c:pt idx="1">
                  <c:v>171.76</c:v>
                </c:pt>
                <c:pt idx="2">
                  <c:v>193.9</c:v>
                </c:pt>
                <c:pt idx="3">
                  <c:v>211.01</c:v>
                </c:pt>
                <c:pt idx="4">
                  <c:v>208.45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B2-46CE-92AF-BE48EBD2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366.03</c:v>
                </c:pt>
                <c:pt idx="1">
                  <c:v>365.18</c:v>
                </c:pt>
                <c:pt idx="2">
                  <c:v>327.77</c:v>
                </c:pt>
                <c:pt idx="3">
                  <c:v>338.02</c:v>
                </c:pt>
                <c:pt idx="4">
                  <c:v>345.94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B2-46CE-92AF-BE48EBD2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817.87</c:v>
                </c:pt>
                <c:pt idx="1">
                  <c:v>814.07</c:v>
                </c:pt>
                <c:pt idx="2">
                  <c:v>792.58</c:v>
                </c:pt>
                <c:pt idx="3">
                  <c:v>790.74</c:v>
                </c:pt>
                <c:pt idx="4">
                  <c:v>763.27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C7-4EA6-A8EE-5DE9A50C2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370.12</c:v>
                </c:pt>
                <c:pt idx="1">
                  <c:v>371.65</c:v>
                </c:pt>
                <c:pt idx="2">
                  <c:v>397.1</c:v>
                </c:pt>
                <c:pt idx="3">
                  <c:v>379.91</c:v>
                </c:pt>
                <c:pt idx="4">
                  <c:v>386.61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C7-4EA6-A8EE-5DE9A50C2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84.01</c:v>
                </c:pt>
                <c:pt idx="1">
                  <c:v>87.3</c:v>
                </c:pt>
                <c:pt idx="2">
                  <c:v>95.48</c:v>
                </c:pt>
                <c:pt idx="3">
                  <c:v>97.04</c:v>
                </c:pt>
                <c:pt idx="4">
                  <c:v>91.71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8F-42A1-891D-FDCEA06EE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100.42</c:v>
                </c:pt>
                <c:pt idx="1">
                  <c:v>98.77</c:v>
                </c:pt>
                <c:pt idx="2">
                  <c:v>95.79</c:v>
                </c:pt>
                <c:pt idx="3">
                  <c:v>98.3</c:v>
                </c:pt>
                <c:pt idx="4">
                  <c:v>93.82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8F-42A1-891D-FDCEA06EE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216.34</c:v>
                </c:pt>
                <c:pt idx="1">
                  <c:v>222.95</c:v>
                </c:pt>
                <c:pt idx="2">
                  <c:v>204.97</c:v>
                </c:pt>
                <c:pt idx="3">
                  <c:v>201.96</c:v>
                </c:pt>
                <c:pt idx="4">
                  <c:v>214.35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D90-9F81-C69C48EE1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171.67</c:v>
                </c:pt>
                <c:pt idx="1">
                  <c:v>173.67</c:v>
                </c:pt>
                <c:pt idx="2">
                  <c:v>171.13</c:v>
                </c:pt>
                <c:pt idx="3">
                  <c:v>173.7</c:v>
                </c:pt>
                <c:pt idx="4">
                  <c:v>178.94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1D-4D90-9F81-C69C48EE1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【252.29】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N40" zoomScaleNormal="100" workbookViewId="0">
      <selection activeCell="BD57" sqref="BD57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</row>
    <row r="3" spans="1:78" ht="9.75" customHeight="1" x14ac:dyDescent="0.15">
      <c r="A3" s="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</row>
    <row r="4" spans="1:78" ht="9.75" customHeight="1" x14ac:dyDescent="0.15">
      <c r="A4" s="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2" t="str">
        <f>データ!H6</f>
        <v>島根県　安来市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3"/>
      <c r="AE6" s="33"/>
      <c r="AF6" s="33"/>
      <c r="AG6" s="3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4" t="s">
        <v>1</v>
      </c>
      <c r="C7" s="35"/>
      <c r="D7" s="35"/>
      <c r="E7" s="35"/>
      <c r="F7" s="35"/>
      <c r="G7" s="35"/>
      <c r="H7" s="35"/>
      <c r="I7" s="34" t="s">
        <v>2</v>
      </c>
      <c r="J7" s="35"/>
      <c r="K7" s="35"/>
      <c r="L7" s="35"/>
      <c r="M7" s="35"/>
      <c r="N7" s="35"/>
      <c r="O7" s="36"/>
      <c r="P7" s="37" t="s">
        <v>3</v>
      </c>
      <c r="Q7" s="37"/>
      <c r="R7" s="37"/>
      <c r="S7" s="37"/>
      <c r="T7" s="37"/>
      <c r="U7" s="37"/>
      <c r="V7" s="37"/>
      <c r="W7" s="37" t="s">
        <v>4</v>
      </c>
      <c r="X7" s="37"/>
      <c r="Y7" s="37"/>
      <c r="Z7" s="37"/>
      <c r="AA7" s="37"/>
      <c r="AB7" s="37"/>
      <c r="AC7" s="37"/>
      <c r="AD7" s="37" t="s">
        <v>5</v>
      </c>
      <c r="AE7" s="37"/>
      <c r="AF7" s="37"/>
      <c r="AG7" s="37"/>
      <c r="AH7" s="37"/>
      <c r="AI7" s="37"/>
      <c r="AJ7" s="37"/>
      <c r="AK7" s="2"/>
      <c r="AL7" s="37" t="s">
        <v>6</v>
      </c>
      <c r="AM7" s="37"/>
      <c r="AN7" s="37"/>
      <c r="AO7" s="37"/>
      <c r="AP7" s="37"/>
      <c r="AQ7" s="37"/>
      <c r="AR7" s="37"/>
      <c r="AS7" s="37"/>
      <c r="AT7" s="34" t="s">
        <v>7</v>
      </c>
      <c r="AU7" s="35"/>
      <c r="AV7" s="35"/>
      <c r="AW7" s="35"/>
      <c r="AX7" s="35"/>
      <c r="AY7" s="35"/>
      <c r="AZ7" s="35"/>
      <c r="BA7" s="35"/>
      <c r="BB7" s="37" t="s">
        <v>8</v>
      </c>
      <c r="BC7" s="37"/>
      <c r="BD7" s="37"/>
      <c r="BE7" s="37"/>
      <c r="BF7" s="37"/>
      <c r="BG7" s="37"/>
      <c r="BH7" s="37"/>
      <c r="BI7" s="37"/>
      <c r="BJ7" s="3"/>
      <c r="BK7" s="3"/>
      <c r="BL7" s="38" t="s">
        <v>9</v>
      </c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40"/>
    </row>
    <row r="8" spans="1:78" ht="18.75" customHeight="1" x14ac:dyDescent="0.15">
      <c r="A8" s="2"/>
      <c r="B8" s="41" t="str">
        <f>データ!$I$6</f>
        <v>法適用</v>
      </c>
      <c r="C8" s="42"/>
      <c r="D8" s="42"/>
      <c r="E8" s="42"/>
      <c r="F8" s="42"/>
      <c r="G8" s="42"/>
      <c r="H8" s="42"/>
      <c r="I8" s="41" t="str">
        <f>データ!$J$6</f>
        <v>水道事業</v>
      </c>
      <c r="J8" s="42"/>
      <c r="K8" s="42"/>
      <c r="L8" s="42"/>
      <c r="M8" s="42"/>
      <c r="N8" s="42"/>
      <c r="O8" s="43"/>
      <c r="P8" s="44" t="str">
        <f>データ!$K$6</f>
        <v>末端給水事業</v>
      </c>
      <c r="Q8" s="44"/>
      <c r="R8" s="44"/>
      <c r="S8" s="44"/>
      <c r="T8" s="44"/>
      <c r="U8" s="44"/>
      <c r="V8" s="44"/>
      <c r="W8" s="44" t="str">
        <f>データ!$L$6</f>
        <v>A5</v>
      </c>
      <c r="X8" s="44"/>
      <c r="Y8" s="44"/>
      <c r="Z8" s="44"/>
      <c r="AA8" s="44"/>
      <c r="AB8" s="44"/>
      <c r="AC8" s="44"/>
      <c r="AD8" s="44" t="str">
        <f>データ!$M$6</f>
        <v>非設置</v>
      </c>
      <c r="AE8" s="44"/>
      <c r="AF8" s="44"/>
      <c r="AG8" s="44"/>
      <c r="AH8" s="44"/>
      <c r="AI8" s="44"/>
      <c r="AJ8" s="44"/>
      <c r="AK8" s="2"/>
      <c r="AL8" s="45">
        <f>データ!$R$6</f>
        <v>36391</v>
      </c>
      <c r="AM8" s="45"/>
      <c r="AN8" s="45"/>
      <c r="AO8" s="45"/>
      <c r="AP8" s="45"/>
      <c r="AQ8" s="45"/>
      <c r="AR8" s="45"/>
      <c r="AS8" s="45"/>
      <c r="AT8" s="46">
        <f>データ!$S$6</f>
        <v>420.93</v>
      </c>
      <c r="AU8" s="47"/>
      <c r="AV8" s="47"/>
      <c r="AW8" s="47"/>
      <c r="AX8" s="47"/>
      <c r="AY8" s="47"/>
      <c r="AZ8" s="47"/>
      <c r="BA8" s="47"/>
      <c r="BB8" s="48">
        <f>データ!$T$6</f>
        <v>86.45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10</v>
      </c>
      <c r="BM8" s="50"/>
      <c r="BN8" s="51" t="s">
        <v>11</v>
      </c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2"/>
    </row>
    <row r="9" spans="1:78" ht="18.75" customHeight="1" x14ac:dyDescent="0.15">
      <c r="A9" s="2"/>
      <c r="B9" s="34" t="s">
        <v>12</v>
      </c>
      <c r="C9" s="35"/>
      <c r="D9" s="35"/>
      <c r="E9" s="35"/>
      <c r="F9" s="35"/>
      <c r="G9" s="35"/>
      <c r="H9" s="35"/>
      <c r="I9" s="34" t="s">
        <v>13</v>
      </c>
      <c r="J9" s="35"/>
      <c r="K9" s="35"/>
      <c r="L9" s="35"/>
      <c r="M9" s="35"/>
      <c r="N9" s="35"/>
      <c r="O9" s="36"/>
      <c r="P9" s="37" t="s">
        <v>14</v>
      </c>
      <c r="Q9" s="37"/>
      <c r="R9" s="37"/>
      <c r="S9" s="37"/>
      <c r="T9" s="37"/>
      <c r="U9" s="37"/>
      <c r="V9" s="37"/>
      <c r="W9" s="37" t="s">
        <v>15</v>
      </c>
      <c r="X9" s="37"/>
      <c r="Y9" s="37"/>
      <c r="Z9" s="37"/>
      <c r="AA9" s="37"/>
      <c r="AB9" s="37"/>
      <c r="AC9" s="37"/>
      <c r="AD9" s="2"/>
      <c r="AE9" s="2"/>
      <c r="AF9" s="2"/>
      <c r="AG9" s="2"/>
      <c r="AH9" s="2"/>
      <c r="AI9" s="2"/>
      <c r="AJ9" s="2"/>
      <c r="AK9" s="2"/>
      <c r="AL9" s="37" t="s">
        <v>16</v>
      </c>
      <c r="AM9" s="37"/>
      <c r="AN9" s="37"/>
      <c r="AO9" s="37"/>
      <c r="AP9" s="37"/>
      <c r="AQ9" s="37"/>
      <c r="AR9" s="37"/>
      <c r="AS9" s="37"/>
      <c r="AT9" s="34" t="s">
        <v>17</v>
      </c>
      <c r="AU9" s="35"/>
      <c r="AV9" s="35"/>
      <c r="AW9" s="35"/>
      <c r="AX9" s="35"/>
      <c r="AY9" s="35"/>
      <c r="AZ9" s="35"/>
      <c r="BA9" s="35"/>
      <c r="BB9" s="37" t="s">
        <v>18</v>
      </c>
      <c r="BC9" s="37"/>
      <c r="BD9" s="37"/>
      <c r="BE9" s="37"/>
      <c r="BF9" s="37"/>
      <c r="BG9" s="37"/>
      <c r="BH9" s="37"/>
      <c r="BI9" s="37"/>
      <c r="BJ9" s="3"/>
      <c r="BK9" s="3"/>
      <c r="BL9" s="53" t="s">
        <v>19</v>
      </c>
      <c r="BM9" s="54"/>
      <c r="BN9" s="55" t="s">
        <v>20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6"/>
    </row>
    <row r="10" spans="1:78" ht="18.75" customHeight="1" x14ac:dyDescent="0.15">
      <c r="A10" s="2"/>
      <c r="B10" s="46" t="str">
        <f>データ!$N$6</f>
        <v>-</v>
      </c>
      <c r="C10" s="47"/>
      <c r="D10" s="47"/>
      <c r="E10" s="47"/>
      <c r="F10" s="47"/>
      <c r="G10" s="47"/>
      <c r="H10" s="47"/>
      <c r="I10" s="46">
        <f>データ!$O$6</f>
        <v>51.27</v>
      </c>
      <c r="J10" s="47"/>
      <c r="K10" s="47"/>
      <c r="L10" s="47"/>
      <c r="M10" s="47"/>
      <c r="N10" s="47"/>
      <c r="O10" s="81"/>
      <c r="P10" s="48">
        <f>データ!$P$6</f>
        <v>98.82</v>
      </c>
      <c r="Q10" s="48"/>
      <c r="R10" s="48"/>
      <c r="S10" s="48"/>
      <c r="T10" s="48"/>
      <c r="U10" s="48"/>
      <c r="V10" s="48"/>
      <c r="W10" s="45">
        <f>データ!$Q$6</f>
        <v>3516</v>
      </c>
      <c r="X10" s="45"/>
      <c r="Y10" s="45"/>
      <c r="Z10" s="45"/>
      <c r="AA10" s="45"/>
      <c r="AB10" s="45"/>
      <c r="AC10" s="45"/>
      <c r="AD10" s="2"/>
      <c r="AE10" s="2"/>
      <c r="AF10" s="2"/>
      <c r="AG10" s="2"/>
      <c r="AH10" s="2"/>
      <c r="AI10" s="2"/>
      <c r="AJ10" s="2"/>
      <c r="AK10" s="2"/>
      <c r="AL10" s="45">
        <f>データ!$U$6</f>
        <v>35713</v>
      </c>
      <c r="AM10" s="45"/>
      <c r="AN10" s="45"/>
      <c r="AO10" s="45"/>
      <c r="AP10" s="45"/>
      <c r="AQ10" s="45"/>
      <c r="AR10" s="45"/>
      <c r="AS10" s="45"/>
      <c r="AT10" s="46">
        <f>データ!$V$6</f>
        <v>259.75</v>
      </c>
      <c r="AU10" s="47"/>
      <c r="AV10" s="47"/>
      <c r="AW10" s="47"/>
      <c r="AX10" s="47"/>
      <c r="AY10" s="47"/>
      <c r="AZ10" s="47"/>
      <c r="BA10" s="47"/>
      <c r="BB10" s="48">
        <f>データ!$W$6</f>
        <v>137.49</v>
      </c>
      <c r="BC10" s="48"/>
      <c r="BD10" s="48"/>
      <c r="BE10" s="48"/>
      <c r="BF10" s="48"/>
      <c r="BG10" s="48"/>
      <c r="BH10" s="48"/>
      <c r="BI10" s="48"/>
      <c r="BJ10" s="2"/>
      <c r="BK10" s="2"/>
      <c r="BL10" s="63" t="s">
        <v>21</v>
      </c>
      <c r="BM10" s="64"/>
      <c r="BN10" s="65" t="s">
        <v>22</v>
      </c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15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15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7" t="s">
        <v>110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5" t="s">
        <v>26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7" t="s">
        <v>111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 x14ac:dyDescent="0.15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 x14ac:dyDescent="0.15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5" t="s">
        <v>28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7" t="s">
        <v>112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【108.70】</v>
      </c>
      <c r="F85" s="13" t="str">
        <f>データ!AS6</f>
        <v>【1.34】</v>
      </c>
      <c r="G85" s="13" t="str">
        <f>データ!BD6</f>
        <v>【252.29】</v>
      </c>
      <c r="H85" s="13" t="str">
        <f>データ!BO6</f>
        <v>【268.07】</v>
      </c>
      <c r="I85" s="13" t="str">
        <f>データ!BZ6</f>
        <v>【97.47】</v>
      </c>
      <c r="J85" s="13" t="str">
        <f>データ!CK6</f>
        <v>【174.75】</v>
      </c>
      <c r="K85" s="13" t="str">
        <f>データ!CV6</f>
        <v>【59.97】</v>
      </c>
      <c r="L85" s="13" t="str">
        <f>データ!DG6</f>
        <v>【89.76】</v>
      </c>
      <c r="M85" s="13" t="str">
        <f>データ!DR6</f>
        <v>【51.51】</v>
      </c>
      <c r="N85" s="13" t="str">
        <f>データ!EC6</f>
        <v>【23.75】</v>
      </c>
      <c r="O85" s="13" t="str">
        <f>データ!EN6</f>
        <v>【0.67】</v>
      </c>
    </row>
  </sheetData>
  <sheetProtection algorithmName="SHA-512" hashValue="QPddkLZ3ysYhtOb9o2Rip83scXkJBdRiXX2qPHU39AP+X3ZpKnZMWrzxorv/Ds6pNIdkeR2fSrlo1/dgjXd+pA==" saltValue="bqnK1RH//EUdffiUIftjWg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2022</v>
      </c>
      <c r="C6" s="20">
        <f t="shared" ref="C6:W6" si="3">C7</f>
        <v>322067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島根県　安来市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A5</v>
      </c>
      <c r="M6" s="20" t="str">
        <f t="shared" si="3"/>
        <v>非設置</v>
      </c>
      <c r="N6" s="21" t="str">
        <f t="shared" si="3"/>
        <v>-</v>
      </c>
      <c r="O6" s="21">
        <f t="shared" si="3"/>
        <v>51.27</v>
      </c>
      <c r="P6" s="21">
        <f t="shared" si="3"/>
        <v>98.82</v>
      </c>
      <c r="Q6" s="21">
        <f t="shared" si="3"/>
        <v>3516</v>
      </c>
      <c r="R6" s="21">
        <f t="shared" si="3"/>
        <v>36391</v>
      </c>
      <c r="S6" s="21">
        <f t="shared" si="3"/>
        <v>420.93</v>
      </c>
      <c r="T6" s="21">
        <f t="shared" si="3"/>
        <v>86.45</v>
      </c>
      <c r="U6" s="21">
        <f t="shared" si="3"/>
        <v>35713</v>
      </c>
      <c r="V6" s="21">
        <f t="shared" si="3"/>
        <v>259.75</v>
      </c>
      <c r="W6" s="21">
        <f t="shared" si="3"/>
        <v>137.49</v>
      </c>
      <c r="X6" s="22">
        <f>IF(X7="",NA(),X7)</f>
        <v>98.35</v>
      </c>
      <c r="Y6" s="22">
        <f t="shared" ref="Y6:AG6" si="4">IF(Y7="",NA(),Y7)</f>
        <v>99.5</v>
      </c>
      <c r="Z6" s="22">
        <f t="shared" si="4"/>
        <v>104.98</v>
      </c>
      <c r="AA6" s="22">
        <f t="shared" si="4"/>
        <v>105.08</v>
      </c>
      <c r="AB6" s="22">
        <f t="shared" si="4"/>
        <v>100.36</v>
      </c>
      <c r="AC6" s="22">
        <f t="shared" si="4"/>
        <v>110.66</v>
      </c>
      <c r="AD6" s="22">
        <f t="shared" si="4"/>
        <v>109.01</v>
      </c>
      <c r="AE6" s="22">
        <f t="shared" si="4"/>
        <v>108.83</v>
      </c>
      <c r="AF6" s="22">
        <f t="shared" si="4"/>
        <v>109.23</v>
      </c>
      <c r="AG6" s="22">
        <f t="shared" si="4"/>
        <v>108.04</v>
      </c>
      <c r="AH6" s="21" t="str">
        <f>IF(AH7="","",IF(AH7="-","【-】","【"&amp;SUBSTITUTE(TEXT(AH7,"#,##0.00"),"-","△")&amp;"】"))</f>
        <v>【108.70】</v>
      </c>
      <c r="AI6" s="22">
        <f>IF(AI7="",NA(),AI7)</f>
        <v>4.54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2.74</v>
      </c>
      <c r="AO6" s="22">
        <f t="shared" si="5"/>
        <v>3.7</v>
      </c>
      <c r="AP6" s="22">
        <f t="shared" si="5"/>
        <v>4.34</v>
      </c>
      <c r="AQ6" s="22">
        <f t="shared" si="5"/>
        <v>4.6900000000000004</v>
      </c>
      <c r="AR6" s="22">
        <f t="shared" si="5"/>
        <v>4.72</v>
      </c>
      <c r="AS6" s="21" t="str">
        <f>IF(AS7="","",IF(AS7="-","【-】","【"&amp;SUBSTITUTE(TEXT(AS7,"#,##0.00"),"-","△")&amp;"】"))</f>
        <v>【1.34】</v>
      </c>
      <c r="AT6" s="22">
        <f>IF(AT7="",NA(),AT7)</f>
        <v>183.98</v>
      </c>
      <c r="AU6" s="22">
        <f t="shared" ref="AU6:BC6" si="6">IF(AU7="",NA(),AU7)</f>
        <v>171.76</v>
      </c>
      <c r="AV6" s="22">
        <f t="shared" si="6"/>
        <v>193.9</v>
      </c>
      <c r="AW6" s="22">
        <f t="shared" si="6"/>
        <v>211.01</v>
      </c>
      <c r="AX6" s="22">
        <f t="shared" si="6"/>
        <v>208.45</v>
      </c>
      <c r="AY6" s="22">
        <f t="shared" si="6"/>
        <v>366.03</v>
      </c>
      <c r="AZ6" s="22">
        <f t="shared" si="6"/>
        <v>365.18</v>
      </c>
      <c r="BA6" s="22">
        <f t="shared" si="6"/>
        <v>327.77</v>
      </c>
      <c r="BB6" s="22">
        <f t="shared" si="6"/>
        <v>338.02</v>
      </c>
      <c r="BC6" s="22">
        <f t="shared" si="6"/>
        <v>345.94</v>
      </c>
      <c r="BD6" s="21" t="str">
        <f>IF(BD7="","",IF(BD7="-","【-】","【"&amp;SUBSTITUTE(TEXT(BD7,"#,##0.00"),"-","△")&amp;"】"))</f>
        <v>【252.29】</v>
      </c>
      <c r="BE6" s="22">
        <f>IF(BE7="",NA(),BE7)</f>
        <v>817.87</v>
      </c>
      <c r="BF6" s="22">
        <f t="shared" ref="BF6:BN6" si="7">IF(BF7="",NA(),BF7)</f>
        <v>814.07</v>
      </c>
      <c r="BG6" s="22">
        <f t="shared" si="7"/>
        <v>792.58</v>
      </c>
      <c r="BH6" s="22">
        <f t="shared" si="7"/>
        <v>790.74</v>
      </c>
      <c r="BI6" s="22">
        <f t="shared" si="7"/>
        <v>763.27</v>
      </c>
      <c r="BJ6" s="22">
        <f t="shared" si="7"/>
        <v>370.12</v>
      </c>
      <c r="BK6" s="22">
        <f t="shared" si="7"/>
        <v>371.65</v>
      </c>
      <c r="BL6" s="22">
        <f t="shared" si="7"/>
        <v>397.1</v>
      </c>
      <c r="BM6" s="22">
        <f t="shared" si="7"/>
        <v>379.91</v>
      </c>
      <c r="BN6" s="22">
        <f t="shared" si="7"/>
        <v>386.61</v>
      </c>
      <c r="BO6" s="21" t="str">
        <f>IF(BO7="","",IF(BO7="-","【-】","【"&amp;SUBSTITUTE(TEXT(BO7,"#,##0.00"),"-","△")&amp;"】"))</f>
        <v>【268.07】</v>
      </c>
      <c r="BP6" s="22">
        <f>IF(BP7="",NA(),BP7)</f>
        <v>84.01</v>
      </c>
      <c r="BQ6" s="22">
        <f t="shared" ref="BQ6:BY6" si="8">IF(BQ7="",NA(),BQ7)</f>
        <v>87.3</v>
      </c>
      <c r="BR6" s="22">
        <f t="shared" si="8"/>
        <v>95.48</v>
      </c>
      <c r="BS6" s="22">
        <f t="shared" si="8"/>
        <v>97.04</v>
      </c>
      <c r="BT6" s="22">
        <f t="shared" si="8"/>
        <v>91.71</v>
      </c>
      <c r="BU6" s="22">
        <f t="shared" si="8"/>
        <v>100.42</v>
      </c>
      <c r="BV6" s="22">
        <f t="shared" si="8"/>
        <v>98.77</v>
      </c>
      <c r="BW6" s="22">
        <f t="shared" si="8"/>
        <v>95.79</v>
      </c>
      <c r="BX6" s="22">
        <f t="shared" si="8"/>
        <v>98.3</v>
      </c>
      <c r="BY6" s="22">
        <f t="shared" si="8"/>
        <v>93.82</v>
      </c>
      <c r="BZ6" s="21" t="str">
        <f>IF(BZ7="","",IF(BZ7="-","【-】","【"&amp;SUBSTITUTE(TEXT(BZ7,"#,##0.00"),"-","△")&amp;"】"))</f>
        <v>【97.47】</v>
      </c>
      <c r="CA6" s="22">
        <f>IF(CA7="",NA(),CA7)</f>
        <v>216.34</v>
      </c>
      <c r="CB6" s="22">
        <f t="shared" ref="CB6:CJ6" si="9">IF(CB7="",NA(),CB7)</f>
        <v>222.95</v>
      </c>
      <c r="CC6" s="22">
        <f t="shared" si="9"/>
        <v>204.97</v>
      </c>
      <c r="CD6" s="22">
        <f t="shared" si="9"/>
        <v>201.96</v>
      </c>
      <c r="CE6" s="22">
        <f t="shared" si="9"/>
        <v>214.35</v>
      </c>
      <c r="CF6" s="22">
        <f t="shared" si="9"/>
        <v>171.67</v>
      </c>
      <c r="CG6" s="22">
        <f t="shared" si="9"/>
        <v>173.67</v>
      </c>
      <c r="CH6" s="22">
        <f t="shared" si="9"/>
        <v>171.13</v>
      </c>
      <c r="CI6" s="22">
        <f t="shared" si="9"/>
        <v>173.7</v>
      </c>
      <c r="CJ6" s="22">
        <f t="shared" si="9"/>
        <v>178.94</v>
      </c>
      <c r="CK6" s="21" t="str">
        <f>IF(CK7="","",IF(CK7="-","【-】","【"&amp;SUBSTITUTE(TEXT(CK7,"#,##0.00"),"-","△")&amp;"】"))</f>
        <v>【174.75】</v>
      </c>
      <c r="CL6" s="22">
        <f>IF(CL7="",NA(),CL7)</f>
        <v>70.180000000000007</v>
      </c>
      <c r="CM6" s="22">
        <f t="shared" ref="CM6:CU6" si="10">IF(CM7="",NA(),CM7)</f>
        <v>66.89</v>
      </c>
      <c r="CN6" s="22">
        <f t="shared" si="10"/>
        <v>66.16</v>
      </c>
      <c r="CO6" s="22">
        <f t="shared" si="10"/>
        <v>65.040000000000006</v>
      </c>
      <c r="CP6" s="22">
        <f t="shared" si="10"/>
        <v>64.09</v>
      </c>
      <c r="CQ6" s="22">
        <f t="shared" si="10"/>
        <v>59.74</v>
      </c>
      <c r="CR6" s="22">
        <f t="shared" si="10"/>
        <v>59.67</v>
      </c>
      <c r="CS6" s="22">
        <f t="shared" si="10"/>
        <v>60.12</v>
      </c>
      <c r="CT6" s="22">
        <f t="shared" si="10"/>
        <v>60.34</v>
      </c>
      <c r="CU6" s="22">
        <f t="shared" si="10"/>
        <v>59.54</v>
      </c>
      <c r="CV6" s="21" t="str">
        <f>IF(CV7="","",IF(CV7="-","【-】","【"&amp;SUBSTITUTE(TEXT(CV7,"#,##0.00"),"-","△")&amp;"】"))</f>
        <v>【59.97】</v>
      </c>
      <c r="CW6" s="22">
        <f>IF(CW7="",NA(),CW7)</f>
        <v>89.49</v>
      </c>
      <c r="CX6" s="22">
        <f t="shared" ref="CX6:DF6" si="11">IF(CX7="",NA(),CX7)</f>
        <v>89.75</v>
      </c>
      <c r="CY6" s="22">
        <f t="shared" si="11"/>
        <v>91.3</v>
      </c>
      <c r="CZ6" s="22">
        <f t="shared" si="11"/>
        <v>90.67</v>
      </c>
      <c r="DA6" s="22">
        <f t="shared" si="11"/>
        <v>90.03</v>
      </c>
      <c r="DB6" s="22">
        <f t="shared" si="11"/>
        <v>84.8</v>
      </c>
      <c r="DC6" s="22">
        <f t="shared" si="11"/>
        <v>84.6</v>
      </c>
      <c r="DD6" s="22">
        <f t="shared" si="11"/>
        <v>84.24</v>
      </c>
      <c r="DE6" s="22">
        <f t="shared" si="11"/>
        <v>84.19</v>
      </c>
      <c r="DF6" s="22">
        <f t="shared" si="11"/>
        <v>83.93</v>
      </c>
      <c r="DG6" s="21" t="str">
        <f>IF(DG7="","",IF(DG7="-","【-】","【"&amp;SUBSTITUTE(TEXT(DG7,"#,##0.00"),"-","△")&amp;"】"))</f>
        <v>【89.76】</v>
      </c>
      <c r="DH6" s="22">
        <f>IF(DH7="",NA(),DH7)</f>
        <v>48.72</v>
      </c>
      <c r="DI6" s="22">
        <f t="shared" ref="DI6:DQ6" si="12">IF(DI7="",NA(),DI7)</f>
        <v>49.61</v>
      </c>
      <c r="DJ6" s="22">
        <f t="shared" si="12"/>
        <v>51.07</v>
      </c>
      <c r="DK6" s="22">
        <f t="shared" si="12"/>
        <v>52.34</v>
      </c>
      <c r="DL6" s="22">
        <f t="shared" si="12"/>
        <v>53.74</v>
      </c>
      <c r="DM6" s="22">
        <f t="shared" si="12"/>
        <v>47.66</v>
      </c>
      <c r="DN6" s="22">
        <f t="shared" si="12"/>
        <v>48.17</v>
      </c>
      <c r="DO6" s="22">
        <f t="shared" si="12"/>
        <v>48.83</v>
      </c>
      <c r="DP6" s="22">
        <f t="shared" si="12"/>
        <v>49.96</v>
      </c>
      <c r="DQ6" s="22">
        <f t="shared" si="12"/>
        <v>50.82</v>
      </c>
      <c r="DR6" s="21" t="str">
        <f>IF(DR7="","",IF(DR7="-","【-】","【"&amp;SUBSTITUTE(TEXT(DR7,"#,##0.00"),"-","△")&amp;"】"))</f>
        <v>【51.51】</v>
      </c>
      <c r="DS6" s="22">
        <f>IF(DS7="",NA(),DS7)</f>
        <v>4.96</v>
      </c>
      <c r="DT6" s="22">
        <f t="shared" ref="DT6:EB6" si="13">IF(DT7="",NA(),DT7)</f>
        <v>4.53</v>
      </c>
      <c r="DU6" s="22">
        <f t="shared" si="13"/>
        <v>9.6</v>
      </c>
      <c r="DV6" s="22">
        <f t="shared" si="13"/>
        <v>9.1300000000000008</v>
      </c>
      <c r="DW6" s="22">
        <f t="shared" si="13"/>
        <v>8.27</v>
      </c>
      <c r="DX6" s="22">
        <f t="shared" si="13"/>
        <v>15.1</v>
      </c>
      <c r="DY6" s="22">
        <f t="shared" si="13"/>
        <v>17.12</v>
      </c>
      <c r="DZ6" s="22">
        <f t="shared" si="13"/>
        <v>18.18</v>
      </c>
      <c r="EA6" s="22">
        <f t="shared" si="13"/>
        <v>19.32</v>
      </c>
      <c r="EB6" s="22">
        <f t="shared" si="13"/>
        <v>21.16</v>
      </c>
      <c r="EC6" s="21" t="str">
        <f>IF(EC7="","",IF(EC7="-","【-】","【"&amp;SUBSTITUTE(TEXT(EC7,"#,##0.00"),"-","△")&amp;"】"))</f>
        <v>【23.75】</v>
      </c>
      <c r="ED6" s="22">
        <f>IF(ED7="",NA(),ED7)</f>
        <v>0.84</v>
      </c>
      <c r="EE6" s="22">
        <f t="shared" ref="EE6:EM6" si="14">IF(EE7="",NA(),EE7)</f>
        <v>0.86</v>
      </c>
      <c r="EF6" s="22">
        <f t="shared" si="14"/>
        <v>0.87</v>
      </c>
      <c r="EG6" s="22">
        <f t="shared" si="14"/>
        <v>1.04</v>
      </c>
      <c r="EH6" s="22">
        <f t="shared" si="14"/>
        <v>0.63</v>
      </c>
      <c r="EI6" s="22">
        <f t="shared" si="14"/>
        <v>0.57999999999999996</v>
      </c>
      <c r="EJ6" s="22">
        <f t="shared" si="14"/>
        <v>0.54</v>
      </c>
      <c r="EK6" s="22">
        <f t="shared" si="14"/>
        <v>0.56999999999999995</v>
      </c>
      <c r="EL6" s="22">
        <f t="shared" si="14"/>
        <v>0.52</v>
      </c>
      <c r="EM6" s="22">
        <f t="shared" si="14"/>
        <v>0.48</v>
      </c>
      <c r="EN6" s="21" t="str">
        <f>IF(EN7="","",IF(EN7="-","【-】","【"&amp;SUBSTITUTE(TEXT(EN7,"#,##0.00"),"-","△")&amp;"】"))</f>
        <v>【0.67】</v>
      </c>
    </row>
    <row r="7" spans="1:144" s="23" customFormat="1" x14ac:dyDescent="0.15">
      <c r="A7" s="15"/>
      <c r="B7" s="24">
        <v>2022</v>
      </c>
      <c r="C7" s="24">
        <v>322067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51.27</v>
      </c>
      <c r="P7" s="25">
        <v>98.82</v>
      </c>
      <c r="Q7" s="25">
        <v>3516</v>
      </c>
      <c r="R7" s="25">
        <v>36391</v>
      </c>
      <c r="S7" s="25">
        <v>420.93</v>
      </c>
      <c r="T7" s="25">
        <v>86.45</v>
      </c>
      <c r="U7" s="25">
        <v>35713</v>
      </c>
      <c r="V7" s="25">
        <v>259.75</v>
      </c>
      <c r="W7" s="25">
        <v>137.49</v>
      </c>
      <c r="X7" s="25">
        <v>98.35</v>
      </c>
      <c r="Y7" s="25">
        <v>99.5</v>
      </c>
      <c r="Z7" s="25">
        <v>104.98</v>
      </c>
      <c r="AA7" s="25">
        <v>105.08</v>
      </c>
      <c r="AB7" s="25">
        <v>100.36</v>
      </c>
      <c r="AC7" s="25">
        <v>110.66</v>
      </c>
      <c r="AD7" s="25">
        <v>109.01</v>
      </c>
      <c r="AE7" s="25">
        <v>108.83</v>
      </c>
      <c r="AF7" s="25">
        <v>109.23</v>
      </c>
      <c r="AG7" s="25">
        <v>108.04</v>
      </c>
      <c r="AH7" s="25">
        <v>108.7</v>
      </c>
      <c r="AI7" s="25">
        <v>4.54</v>
      </c>
      <c r="AJ7" s="25">
        <v>0</v>
      </c>
      <c r="AK7" s="25">
        <v>0</v>
      </c>
      <c r="AL7" s="25">
        <v>0</v>
      </c>
      <c r="AM7" s="25">
        <v>0</v>
      </c>
      <c r="AN7" s="25">
        <v>2.74</v>
      </c>
      <c r="AO7" s="25">
        <v>3.7</v>
      </c>
      <c r="AP7" s="25">
        <v>4.34</v>
      </c>
      <c r="AQ7" s="25">
        <v>4.6900000000000004</v>
      </c>
      <c r="AR7" s="25">
        <v>4.72</v>
      </c>
      <c r="AS7" s="25">
        <v>1.34</v>
      </c>
      <c r="AT7" s="25">
        <v>183.98</v>
      </c>
      <c r="AU7" s="25">
        <v>171.76</v>
      </c>
      <c r="AV7" s="25">
        <v>193.9</v>
      </c>
      <c r="AW7" s="25">
        <v>211.01</v>
      </c>
      <c r="AX7" s="25">
        <v>208.45</v>
      </c>
      <c r="AY7" s="25">
        <v>366.03</v>
      </c>
      <c r="AZ7" s="25">
        <v>365.18</v>
      </c>
      <c r="BA7" s="25">
        <v>327.77</v>
      </c>
      <c r="BB7" s="25">
        <v>338.02</v>
      </c>
      <c r="BC7" s="25">
        <v>345.94</v>
      </c>
      <c r="BD7" s="25">
        <v>252.29</v>
      </c>
      <c r="BE7" s="25">
        <v>817.87</v>
      </c>
      <c r="BF7" s="25">
        <v>814.07</v>
      </c>
      <c r="BG7" s="25">
        <v>792.58</v>
      </c>
      <c r="BH7" s="25">
        <v>790.74</v>
      </c>
      <c r="BI7" s="25">
        <v>763.27</v>
      </c>
      <c r="BJ7" s="25">
        <v>370.12</v>
      </c>
      <c r="BK7" s="25">
        <v>371.65</v>
      </c>
      <c r="BL7" s="25">
        <v>397.1</v>
      </c>
      <c r="BM7" s="25">
        <v>379.91</v>
      </c>
      <c r="BN7" s="25">
        <v>386.61</v>
      </c>
      <c r="BO7" s="25">
        <v>268.07</v>
      </c>
      <c r="BP7" s="25">
        <v>84.01</v>
      </c>
      <c r="BQ7" s="25">
        <v>87.3</v>
      </c>
      <c r="BR7" s="25">
        <v>95.48</v>
      </c>
      <c r="BS7" s="25">
        <v>97.04</v>
      </c>
      <c r="BT7" s="25">
        <v>91.71</v>
      </c>
      <c r="BU7" s="25">
        <v>100.42</v>
      </c>
      <c r="BV7" s="25">
        <v>98.77</v>
      </c>
      <c r="BW7" s="25">
        <v>95.79</v>
      </c>
      <c r="BX7" s="25">
        <v>98.3</v>
      </c>
      <c r="BY7" s="25">
        <v>93.82</v>
      </c>
      <c r="BZ7" s="25">
        <v>97.47</v>
      </c>
      <c r="CA7" s="25">
        <v>216.34</v>
      </c>
      <c r="CB7" s="25">
        <v>222.95</v>
      </c>
      <c r="CC7" s="25">
        <v>204.97</v>
      </c>
      <c r="CD7" s="25">
        <v>201.96</v>
      </c>
      <c r="CE7" s="25">
        <v>214.35</v>
      </c>
      <c r="CF7" s="25">
        <v>171.67</v>
      </c>
      <c r="CG7" s="25">
        <v>173.67</v>
      </c>
      <c r="CH7" s="25">
        <v>171.13</v>
      </c>
      <c r="CI7" s="25">
        <v>173.7</v>
      </c>
      <c r="CJ7" s="25">
        <v>178.94</v>
      </c>
      <c r="CK7" s="25">
        <v>174.75</v>
      </c>
      <c r="CL7" s="25">
        <v>70.180000000000007</v>
      </c>
      <c r="CM7" s="25">
        <v>66.89</v>
      </c>
      <c r="CN7" s="25">
        <v>66.16</v>
      </c>
      <c r="CO7" s="25">
        <v>65.040000000000006</v>
      </c>
      <c r="CP7" s="25">
        <v>64.09</v>
      </c>
      <c r="CQ7" s="25">
        <v>59.74</v>
      </c>
      <c r="CR7" s="25">
        <v>59.67</v>
      </c>
      <c r="CS7" s="25">
        <v>60.12</v>
      </c>
      <c r="CT7" s="25">
        <v>60.34</v>
      </c>
      <c r="CU7" s="25">
        <v>59.54</v>
      </c>
      <c r="CV7" s="25">
        <v>59.97</v>
      </c>
      <c r="CW7" s="25">
        <v>89.49</v>
      </c>
      <c r="CX7" s="25">
        <v>89.75</v>
      </c>
      <c r="CY7" s="25">
        <v>91.3</v>
      </c>
      <c r="CZ7" s="25">
        <v>90.67</v>
      </c>
      <c r="DA7" s="25">
        <v>90.03</v>
      </c>
      <c r="DB7" s="25">
        <v>84.8</v>
      </c>
      <c r="DC7" s="25">
        <v>84.6</v>
      </c>
      <c r="DD7" s="25">
        <v>84.24</v>
      </c>
      <c r="DE7" s="25">
        <v>84.19</v>
      </c>
      <c r="DF7" s="25">
        <v>83.93</v>
      </c>
      <c r="DG7" s="25">
        <v>89.76</v>
      </c>
      <c r="DH7" s="25">
        <v>48.72</v>
      </c>
      <c r="DI7" s="25">
        <v>49.61</v>
      </c>
      <c r="DJ7" s="25">
        <v>51.07</v>
      </c>
      <c r="DK7" s="25">
        <v>52.34</v>
      </c>
      <c r="DL7" s="25">
        <v>53.74</v>
      </c>
      <c r="DM7" s="25">
        <v>47.66</v>
      </c>
      <c r="DN7" s="25">
        <v>48.17</v>
      </c>
      <c r="DO7" s="25">
        <v>48.83</v>
      </c>
      <c r="DP7" s="25">
        <v>49.96</v>
      </c>
      <c r="DQ7" s="25">
        <v>50.82</v>
      </c>
      <c r="DR7" s="25">
        <v>51.51</v>
      </c>
      <c r="DS7" s="25">
        <v>4.96</v>
      </c>
      <c r="DT7" s="25">
        <v>4.53</v>
      </c>
      <c r="DU7" s="25">
        <v>9.6</v>
      </c>
      <c r="DV7" s="25">
        <v>9.1300000000000008</v>
      </c>
      <c r="DW7" s="25">
        <v>8.27</v>
      </c>
      <c r="DX7" s="25">
        <v>15.1</v>
      </c>
      <c r="DY7" s="25">
        <v>17.12</v>
      </c>
      <c r="DZ7" s="25">
        <v>18.18</v>
      </c>
      <c r="EA7" s="25">
        <v>19.32</v>
      </c>
      <c r="EB7" s="25">
        <v>21.16</v>
      </c>
      <c r="EC7" s="25">
        <v>23.75</v>
      </c>
      <c r="ED7" s="25">
        <v>0.84</v>
      </c>
      <c r="EE7" s="25">
        <v>0.86</v>
      </c>
      <c r="EF7" s="25">
        <v>0.87</v>
      </c>
      <c r="EG7" s="25">
        <v>1.04</v>
      </c>
      <c r="EH7" s="25">
        <v>0.63</v>
      </c>
      <c r="EI7" s="25">
        <v>0.57999999999999996</v>
      </c>
      <c r="EJ7" s="25">
        <v>0.54</v>
      </c>
      <c r="EK7" s="25">
        <v>0.56999999999999995</v>
      </c>
      <c r="EL7" s="25">
        <v>0.52</v>
      </c>
      <c r="EM7" s="25">
        <v>0.48</v>
      </c>
      <c r="EN7" s="25">
        <v>0.67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DATEVALUE($B7+12-B11&amp;"/1/"&amp;B12)</f>
        <v>47484</v>
      </c>
      <c r="C10" s="30">
        <f>DATEVALUE($B7+12-C11&amp;"/1/"&amp;C12)</f>
        <v>47849</v>
      </c>
      <c r="D10" s="30">
        <f>DATEVALUE($B7+12-D11&amp;"/1/"&amp;D12)</f>
        <v>48215</v>
      </c>
      <c r="E10" s="30">
        <f>DATEVALUE($B7+12-E11&amp;"/1/"&amp;E12)</f>
        <v>48582</v>
      </c>
      <c r="F10" s="30">
        <f>DATEVALUE($B7+12-F11&amp;"/1/"&amp;F12)</f>
        <v>48948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108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2023-12-05T00:58:46Z</dcterms:created>
  <dcterms:modified xsi:type="dcterms:W3CDTF">2024-01-28T23:28:43Z</dcterms:modified>
  <cp:category/>
</cp:coreProperties>
</file>