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110\Desktop\【２／７（水）県〆切】公営企業に係る「経営比較分析表」の分析等について\県提出\"/>
    </mc:Choice>
  </mc:AlternateContent>
  <workbookProtection workbookAlgorithmName="SHA-512" workbookHashValue="jSW/zdJYKM84IpggQsBN5iIILXJE2UOK25+VcGgkhL+fnsDHzUcGsFo4irVHVxR0O+hp0vCWUvi7+ijVfyfg/w==" workbookSaltValue="4ne2AXr2WCT9z8oQS86ZWA=="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<sst xmlns="http://schemas.openxmlformats.org/spreadsheetml/2006/main" count="228" uniqueCount="114">
  <si>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</si>
  <si>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</si>
  <si>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</si>
  <si>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</si>
  <si>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</si>
  <si>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</si>
  <si>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</si>
  <si>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</si>
  <si>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</si>
  <si>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</si>
  <si>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</si>
  <si>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</si>
  <si>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</si>
  <si>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</si>
  <si>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</si>
  <si>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</si>
  <si>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</si>
  <si>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</si>
  <si>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</si>
  <si>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</si>
  <si>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</si>
  <si>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</si>
  <si>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</si>
  <si>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</si>
  <si>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</si>
  <si>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</si>
  <si>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</si>
  <si>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</si>
  <si>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</si>
  <si>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</si>
  <si>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</si>
  <si>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</si>
  <si>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</si>
  <si>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</si>
  <si>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</si>
  <si>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</si>
  <si>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</si>
  <si>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</si>
  <si>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</si>
  <si>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</si>
  <si>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</si>
  <si>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</si>
  <si>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</si>
  <si>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</si>
  <si>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</si>
  <si>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</si>
  <si>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</si>
  <si>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</si>
  <si>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</si>
  <si>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</si>
  <si>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</si>
  <si>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</si>
  <si>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</si>
  <si>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</si>
  <si>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</si>
  <si>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</si>
  <si>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</si>
  <si>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</si>
  <si>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</si>
  <si>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</si>
  <si>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</si>
  <si>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</si>
  <si>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</si>
  <si>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</si>
  <si>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</si>
  <si>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</si>
  <si>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</si>
  <si>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</si>
  <si>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</si>
  <si>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</si>
  <si>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</si>
  <si>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</si>
  <si>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</si>
  <si>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</si>
  <si>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</si>
  <si>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</si>
  <si>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</si>
  <si>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</si>
  <si>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</si>
  <si>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</si>
  <si>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</si>
  <si>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</si>
  <si>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</si>
  <si>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</si>
  <si>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</si>
  <si>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</si>
  <si>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</si>
  <si>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</si>
  <si>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</si>
  <si>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</si>
  <si>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</si>
  <si>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</si>
  <si>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</si>
  <si>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益田市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</si>
  <si>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</si>
  <si>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</si>
  <si>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</si>
  <si>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</si>
  <si>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</si>
  <si>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</si>
  <si>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</si>
  <si>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</si>
  <si>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</si>
  <si>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</si>
  <si>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</si>
  <si>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</si>
  <si>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</si>
  <si>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</si>
  <si>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</si>
  <si>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</si>
  <si>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</si>
  <si>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</si>
  <si>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
　平均値を上回り、数値も年々増加しており、施設の老朽化が進んでいる。
②管路経年化率
　簡水統合による施設の増加、法定耐用年数に達する管路が増加する年代に入り数値が上昇している傾向にある。
③管路更新率
　耐震化の重要度、緊急度、管路の劣化状況等を踏まえて策定された施設耐震化更新計画に令和2年度より着手し、計画的に老朽施設の更新、耐震化を進めているが、類似団体より下回っているので引き続き改善していく必要がある。</t>
    <rPh sb="14" eb="17">
      <t>ヘイキンチ</t>
    </rPh>
    <rPh sb="57" eb="59">
      <t>カンスイ</t>
    </rPh>
    <rPh sb="59" eb="61">
      <t>トウゴウ</t>
    </rPh>
    <rPh sb="64" eb="66">
      <t>シセツ</t>
    </rPh>
    <rPh sb="67" eb="69">
      <t>ゾウカ</t>
    </rPh>
    <rPh sb="70" eb="72">
      <t>ホウテイ</t>
    </rPh>
    <rPh sb="72" eb="74">
      <t>タイヨウ</t>
    </rPh>
    <rPh sb="74" eb="76">
      <t>ネンスウ</t>
    </rPh>
    <rPh sb="77" eb="78">
      <t>タッ</t>
    </rPh>
    <rPh sb="80" eb="82">
      <t>カンロ</t>
    </rPh>
    <rPh sb="83" eb="85">
      <t>ゾウカ</t>
    </rPh>
    <rPh sb="87" eb="89">
      <t>ネンダイ</t>
    </rPh>
    <rPh sb="90" eb="91">
      <t>ハイ</t>
    </rPh>
    <rPh sb="92" eb="94">
      <t>スウチ</t>
    </rPh>
    <rPh sb="95" eb="97">
      <t>ジョウショウ</t>
    </rPh>
    <rPh sb="101" eb="103">
      <t>ケイコウ</t>
    </rPh>
    <rPh sb="146" eb="148">
      <t>シセツ</t>
    </rPh>
    <rPh sb="148" eb="151">
      <t>タイシンカ</t>
    </rPh>
    <rPh sb="151" eb="153">
      <t>コウシン</t>
    </rPh>
    <rPh sb="153" eb="155">
      <t>ケイカク</t>
    </rPh>
    <rPh sb="156" eb="158">
      <t>レイワ</t>
    </rPh>
    <rPh sb="159" eb="161">
      <t>ネンド</t>
    </rPh>
    <rPh sb="163" eb="165">
      <t>チャクシュ</t>
    </rPh>
    <rPh sb="167" eb="170">
      <t>ケイカクテキ</t>
    </rPh>
    <rPh sb="171" eb="173">
      <t>ロウキュウ</t>
    </rPh>
    <rPh sb="173" eb="175">
      <t>シセツ</t>
    </rPh>
    <rPh sb="176" eb="178">
      <t>コウシン</t>
    </rPh>
    <rPh sb="179" eb="182">
      <t>タイシンカ</t>
    </rPh>
    <rPh sb="183" eb="184">
      <t>スス</t>
    </rPh>
    <rPh sb="196" eb="198">
      <t>シタマワ</t>
    </rPh>
    <rPh sb="204" eb="205">
      <t>ヒ</t>
    </rPh>
    <rPh sb="206" eb="207">
      <t>ツヅ</t>
    </rPh>
    <rPh sb="214" eb="216">
      <t>ヒツヨウ</t>
    </rPh>
    <phoneticPr fontId="4"/>
  </si>
  <si>
    <t>①経常収支比率
　平成30年度の簡水統合の影響により、例年平均値を大きく下回っていたが、前年比での他会計補助金等の営業外収益の増により数値が上昇している。
②累積欠損金比率　
　累積欠損金は発生していない。
③流動比率
　未払金が増加したが、流動資産、流動負債ともに前年度より減少しており、良好な状態を保っている。
④企業債残高対給水収益比率　
　簡水統合により引き継いた企業債が影響し、類似団体を下回っていたが、令和2年10月から実施している料金増額改定等により数値は類似団体以下の良好な状態に改善している。
⑤料金回収率
　給水原価が上昇したことと、新型コロナウイルス感染症対応地方創生臨時交付金を活用し、水道料金の基本料金等減免措置を行ったことで供給単価が下がったため数値が上昇した。引き続き適切な料金収入の確保に努める。
⑥給水原価
　簡水統合の影響及び修繕費等の増加に加え、昨年度電気料金の高騰により動力費が増加したため数値が上昇した。
⑦施設利用率
　施設利用率は統合前より引き続き高い水準を保っており、有用に施設が活用され、今後給水人口減少等の影響も想定されるため、将来的に管路のダウンサイジング等の検討が必要となる。
⑧有収率　
　水道管更新や漏水調査等により有収率を上げるよう努めているが、類似団体を大きく下回っており、引き続き老朽化した水道管の更新を進める必要がある。</t>
    <rPh sb="138" eb="140">
      <t>ゲンショウ</t>
    </rPh>
    <rPh sb="269" eb="271">
      <t>ジョウショウ</t>
    </rPh>
    <rPh sb="337" eb="339">
      <t>スウチ</t>
    </rPh>
    <rPh sb="340" eb="342">
      <t>ジョウショウ</t>
    </rPh>
    <rPh sb="389" eb="390">
      <t>クワ</t>
    </rPh>
    <rPh sb="415" eb="417">
      <t>スウチ</t>
    </rPh>
    <rPh sb="418" eb="420">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</si>
</sst>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7.0000000000000007E-2</c:v>
                </c:pt>
                <c:pt idx="1">
                  <c:v>0.1</c:v>
                </c:pt>
                <c:pt idx="2">
                  <c:v>0.2</c:v>
                </c:pt>
                <c:pt idx="3">
                  <c:v>0.38</c:v>
                </c:pt>
                <c:pt idx="4">
                  <c:v>0.25</c:v>
                </c:pt>
              </c:numCache>
            </c:numRef>
          </c:val>
          <c:extLst>
            <c:ext xmlns:c16="http://schemas.microsoft.com/office/drawing/2014/chart" uri="{C3380CC4-5D6E-409C-BE32-E72D297353CC}">
              <c16:uniqueId val="{00000000-ED5F-4E95-8CCD-2C67F8A4B63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ED5F-4E95-8CCD-2C67F8A4B63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104.03</c:v>
                </c:pt>
                <c:pt idx="1">
                  <c:v>103.6</c:v>
                </c:pt>
                <c:pt idx="2">
                  <c:v>100.87</c:v>
                </c:pt>
                <c:pt idx="3">
                  <c:v>108.57</c:v>
                </c:pt>
                <c:pt idx="4">
                  <c:v>110</c:v>
                </c:pt>
              </c:numCache>
            </c:numRef>
          </c:val>
          <c:extLst>
            <c:ext xmlns:c16="http://schemas.microsoft.com/office/drawing/2014/chart" uri="{C3380CC4-5D6E-409C-BE32-E72D297353CC}">
              <c16:uniqueId val="{00000000-9B3F-4FE7-800E-1E43B1817A3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9B3F-4FE7-800E-1E43B1817A3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54.35</c:v>
                </c:pt>
                <c:pt idx="1">
                  <c:v>55.99</c:v>
                </c:pt>
                <c:pt idx="2">
                  <c:v>57.36</c:v>
                </c:pt>
                <c:pt idx="3">
                  <c:v>58.09</c:v>
                </c:pt>
                <c:pt idx="4">
                  <c:v>58.87</c:v>
                </c:pt>
              </c:numCache>
            </c:numRef>
          </c:val>
          <c:extLst>
            <c:ext xmlns:c16="http://schemas.microsoft.com/office/drawing/2014/chart" uri="{C3380CC4-5D6E-409C-BE32-E72D297353CC}">
              <c16:uniqueId val="{00000000-3808-4CD4-8F25-D111AB23337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3808-4CD4-8F25-D111AB23337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22.64</c:v>
                </c:pt>
                <c:pt idx="1">
                  <c:v>29.96</c:v>
                </c:pt>
                <c:pt idx="2">
                  <c:v>31.37</c:v>
                </c:pt>
                <c:pt idx="3">
                  <c:v>30.95</c:v>
                </c:pt>
                <c:pt idx="4">
                  <c:v>30.86</c:v>
                </c:pt>
              </c:numCache>
            </c:numRef>
          </c:val>
          <c:extLst>
            <c:ext xmlns:c16="http://schemas.microsoft.com/office/drawing/2014/chart" uri="{C3380CC4-5D6E-409C-BE32-E72D297353CC}">
              <c16:uniqueId val="{00000000-7370-4E88-BAC3-A66B587713F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7370-4E88-BAC3-A66B587713F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B4-48DD-B369-E23F793E9FC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3EB4-48DD-B369-E23F793E9FC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359.5</c:v>
                </c:pt>
                <c:pt idx="1">
                  <c:v>345.63</c:v>
                </c:pt>
                <c:pt idx="2">
                  <c:v>362.95</c:v>
                </c:pt>
                <c:pt idx="3">
                  <c:v>324.66000000000003</c:v>
                </c:pt>
                <c:pt idx="4">
                  <c:v>325.32</c:v>
                </c:pt>
              </c:numCache>
            </c:numRef>
          </c:val>
          <c:extLst>
            <c:ext xmlns:c16="http://schemas.microsoft.com/office/drawing/2014/chart" uri="{C3380CC4-5D6E-409C-BE32-E72D297353CC}">
              <c16:uniqueId val="{00000000-3F29-4EC5-9E52-31DE3A4C2FD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3F29-4EC5-9E52-31DE3A4C2FD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467.42</c:v>
                </c:pt>
                <c:pt idx="1">
                  <c:v>444.47</c:v>
                </c:pt>
                <c:pt idx="2">
                  <c:v>389.91</c:v>
                </c:pt>
                <c:pt idx="3">
                  <c:v>349.87</c:v>
                </c:pt>
                <c:pt idx="4">
                  <c:v>351.32</c:v>
                </c:pt>
              </c:numCache>
            </c:numRef>
          </c:val>
          <c:extLst>
            <c:ext xmlns:c16="http://schemas.microsoft.com/office/drawing/2014/chart" uri="{C3380CC4-5D6E-409C-BE32-E72D297353CC}">
              <c16:uniqueId val="{00000000-DED6-427E-83C5-567D967B7BD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DED6-427E-83C5-567D967B7BD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90.95</c:v>
                </c:pt>
                <c:pt idx="1">
                  <c:v>91.5</c:v>
                </c:pt>
                <c:pt idx="2">
                  <c:v>94.41</c:v>
                </c:pt>
                <c:pt idx="3">
                  <c:v>100.84</c:v>
                </c:pt>
                <c:pt idx="4">
                  <c:v>90.72</c:v>
                </c:pt>
              </c:numCache>
            </c:numRef>
          </c:val>
          <c:extLst>
            <c:ext xmlns:c16="http://schemas.microsoft.com/office/drawing/2014/chart" uri="{C3380CC4-5D6E-409C-BE32-E72D297353CC}">
              <c16:uniqueId val="{00000000-2696-4B38-ABF3-BCC3DB1C8F5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2696-4B38-ABF3-BCC3DB1C8F5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177.94</c:v>
                </c:pt>
                <c:pt idx="1">
                  <c:v>177.29</c:v>
                </c:pt>
                <c:pt idx="2">
                  <c:v>173.07</c:v>
                </c:pt>
                <c:pt idx="3">
                  <c:v>173.06</c:v>
                </c:pt>
                <c:pt idx="4">
                  <c:v>183.9</c:v>
                </c:pt>
              </c:numCache>
            </c:numRef>
          </c:val>
          <c:extLst>
            <c:ext xmlns:c16="http://schemas.microsoft.com/office/drawing/2014/chart" uri="{C3380CC4-5D6E-409C-BE32-E72D297353CC}">
              <c16:uniqueId val="{00000000-7445-4A16-966E-7F237AC2E6C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7445-4A16-966E-7F237AC2E6C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82.3</c:v>
                </c:pt>
                <c:pt idx="1">
                  <c:v>80.510000000000005</c:v>
                </c:pt>
                <c:pt idx="2">
                  <c:v>81.510000000000005</c:v>
                </c:pt>
                <c:pt idx="3">
                  <c:v>80.989999999999995</c:v>
                </c:pt>
                <c:pt idx="4">
                  <c:v>79.72</c:v>
                </c:pt>
              </c:numCache>
            </c:numRef>
          </c:val>
          <c:extLst>
            <c:ext xmlns:c16="http://schemas.microsoft.com/office/drawing/2014/chart" uri="{C3380CC4-5D6E-409C-BE32-E72D297353CC}">
              <c16:uniqueId val="{00000000-42F1-448A-946D-9551FFBE95A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42F1-448A-946D-9551FFBE95A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76.05</c:v>
                </c:pt>
                <c:pt idx="1">
                  <c:v>75.36</c:v>
                </c:pt>
                <c:pt idx="2">
                  <c:v>76.680000000000007</c:v>
                </c:pt>
                <c:pt idx="3">
                  <c:v>75.56</c:v>
                </c:pt>
                <c:pt idx="4">
                  <c:v>74.36</c:v>
                </c:pt>
              </c:numCache>
            </c:numRef>
          </c:val>
          <c:extLst>
            <c:ext xmlns:c16="http://schemas.microsoft.com/office/drawing/2014/chart" uri="{C3380CC4-5D6E-409C-BE32-E72D297353CC}">
              <c16:uniqueId val="{00000000-9D3D-4E62-B768-5E4FACE2FC0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9D3D-4E62-B768-5E4FACE2FC0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島根県　益田市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A5</v>
      </c>
      <c r="X8" s="78"/>
      <c r="Y8" s="78"/>
      <c r="Z8" s="78"/>
      <c r="AA8" s="78"/>
      <c r="AB8" s="78"/>
      <c r="AC8" s="78"/>
      <c r="AD8" s="78" t="str">
        <f>データ!$M$6</f>
        <v>非設置</v>
      </c>
      <c r="AE8" s="78"/>
      <c r="AF8" s="78"/>
      <c r="AG8" s="78"/>
      <c r="AH8" s="78"/>
      <c r="AI8" s="78"/>
      <c r="AJ8" s="78"/>
      <c r="AK8" s="2"/>
      <c r="AL8" s="69">
        <f>データ!$R$6</f>
        <v>44355</v>
      </c>
      <c r="AM8" s="69"/>
      <c r="AN8" s="69"/>
      <c r="AO8" s="69"/>
      <c r="AP8" s="69"/>
      <c r="AQ8" s="69"/>
      <c r="AR8" s="69"/>
      <c r="AS8" s="69"/>
      <c r="AT8" s="37">
        <f>データ!$S$6</f>
        <v>733.19</v>
      </c>
      <c r="AU8" s="38"/>
      <c r="AV8" s="38"/>
      <c r="AW8" s="38"/>
      <c r="AX8" s="38"/>
      <c r="AY8" s="38"/>
      <c r="AZ8" s="38"/>
      <c r="BA8" s="38"/>
      <c r="BB8" s="58">
        <f>データ!$T$6</f>
        <v>60.5</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71.400000000000006</v>
      </c>
      <c r="J10" s="38"/>
      <c r="K10" s="38"/>
      <c r="L10" s="38"/>
      <c r="M10" s="38"/>
      <c r="N10" s="38"/>
      <c r="O10" s="68"/>
      <c r="P10" s="58">
        <f>データ!$P$6</f>
        <v>95.98</v>
      </c>
      <c r="Q10" s="58"/>
      <c r="R10" s="58"/>
      <c r="S10" s="58"/>
      <c r="T10" s="58"/>
      <c r="U10" s="58"/>
      <c r="V10" s="58"/>
      <c r="W10" s="69">
        <f>データ!$Q$6</f>
        <v>3476</v>
      </c>
      <c r="X10" s="69"/>
      <c r="Y10" s="69"/>
      <c r="Z10" s="69"/>
      <c r="AA10" s="69"/>
      <c r="AB10" s="69"/>
      <c r="AC10" s="69"/>
      <c r="AD10" s="2"/>
      <c r="AE10" s="2"/>
      <c r="AF10" s="2"/>
      <c r="AG10" s="2"/>
      <c r="AH10" s="2"/>
      <c r="AI10" s="2"/>
      <c r="AJ10" s="2"/>
      <c r="AK10" s="2"/>
      <c r="AL10" s="69">
        <f>データ!$U$6</f>
        <v>42252</v>
      </c>
      <c r="AM10" s="69"/>
      <c r="AN10" s="69"/>
      <c r="AO10" s="69"/>
      <c r="AP10" s="69"/>
      <c r="AQ10" s="69"/>
      <c r="AR10" s="69"/>
      <c r="AS10" s="69"/>
      <c r="AT10" s="37">
        <f>データ!$V$6</f>
        <v>132.6</v>
      </c>
      <c r="AU10" s="38"/>
      <c r="AV10" s="38"/>
      <c r="AW10" s="38"/>
      <c r="AX10" s="38"/>
      <c r="AY10" s="38"/>
      <c r="AZ10" s="38"/>
      <c r="BA10" s="38"/>
      <c r="BB10" s="58">
        <f>データ!$W$6</f>
        <v>318.64</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3kIuO1Ru1S2GKChwW1NTCHYBM+VfA/f18xLOCUdeLNawxj/ict40Y8CQGL3mT38P2UEz30Pyi0clw3Er4klR8w==" saltValue="rYVnQ6yUm/bFK3n+vSW4f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322041</v>
      </c>
      <c r="D6" s="20">
        <f t="shared" si="3"/>
        <v>46</v>
      </c>
      <c r="E6" s="20">
        <f t="shared" si="3"/>
        <v>1</v>
      </c>
      <c r="F6" s="20">
        <f t="shared" si="3"/>
        <v>0</v>
      </c>
      <c r="G6" s="20">
        <f t="shared" si="3"/>
        <v>1</v>
      </c>
      <c r="H6" s="20" t="str">
        <f t="shared" si="3"/>
        <v>島根県　益田市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71.400000000000006</v>
      </c>
      <c r="P6" s="21">
        <f t="shared" si="3"/>
        <v>95.98</v>
      </c>
      <c r="Q6" s="21">
        <f t="shared" si="3"/>
        <v>3476</v>
      </c>
      <c r="R6" s="21">
        <f t="shared" si="3"/>
        <v>44355</v>
      </c>
      <c r="S6" s="21">
        <f t="shared" si="3"/>
        <v>733.19</v>
      </c>
      <c r="T6" s="21">
        <f t="shared" si="3"/>
        <v>60.5</v>
      </c>
      <c r="U6" s="21">
        <f t="shared" si="3"/>
        <v>42252</v>
      </c>
      <c r="V6" s="21">
        <f t="shared" si="3"/>
        <v>132.6</v>
      </c>
      <c r="W6" s="21">
        <f t="shared" si="3"/>
        <v>318.64</v>
      </c>
      <c r="X6" s="22">
        <f>IF(X7="",NA(),X7)</f>
        <v>104.03</v>
      </c>
      <c r="Y6" s="22">
        <f t="shared" ref="Y6:AG6" si="4">IF(Y7="",NA(),Y7)</f>
        <v>103.6</v>
      </c>
      <c r="Z6" s="22">
        <f t="shared" si="4"/>
        <v>100.87</v>
      </c>
      <c r="AA6" s="22">
        <f t="shared" si="4"/>
        <v>108.57</v>
      </c>
      <c r="AB6" s="22">
        <f t="shared" si="4"/>
        <v>110</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359.5</v>
      </c>
      <c r="AU6" s="22">
        <f t="shared" ref="AU6:BC6" si="6">IF(AU7="",NA(),AU7)</f>
        <v>345.63</v>
      </c>
      <c r="AV6" s="22">
        <f t="shared" si="6"/>
        <v>362.95</v>
      </c>
      <c r="AW6" s="22">
        <f t="shared" si="6"/>
        <v>324.66000000000003</v>
      </c>
      <c r="AX6" s="22">
        <f t="shared" si="6"/>
        <v>325.32</v>
      </c>
      <c r="AY6" s="22">
        <f t="shared" si="6"/>
        <v>366.03</v>
      </c>
      <c r="AZ6" s="22">
        <f t="shared" si="6"/>
        <v>365.18</v>
      </c>
      <c r="BA6" s="22">
        <f t="shared" si="6"/>
        <v>327.77</v>
      </c>
      <c r="BB6" s="22">
        <f t="shared" si="6"/>
        <v>338.02</v>
      </c>
      <c r="BC6" s="22">
        <f t="shared" si="6"/>
        <v>345.94</v>
      </c>
      <c r="BD6" s="21" t="str">
        <f>IF(BD7="","",IF(BD7="-","【-】","【"&amp;SUBSTITUTE(TEXT(BD7,"#,##0.00"),"-","△")&amp;"】"))</f>
        <v>【252.29】</v>
      </c>
      <c r="BE6" s="22">
        <f>IF(BE7="",NA(),BE7)</f>
        <v>467.42</v>
      </c>
      <c r="BF6" s="22">
        <f t="shared" ref="BF6:BN6" si="7">IF(BF7="",NA(),BF7)</f>
        <v>444.47</v>
      </c>
      <c r="BG6" s="22">
        <f t="shared" si="7"/>
        <v>389.91</v>
      </c>
      <c r="BH6" s="22">
        <f t="shared" si="7"/>
        <v>349.87</v>
      </c>
      <c r="BI6" s="22">
        <f t="shared" si="7"/>
        <v>351.32</v>
      </c>
      <c r="BJ6" s="22">
        <f t="shared" si="7"/>
        <v>370.12</v>
      </c>
      <c r="BK6" s="22">
        <f t="shared" si="7"/>
        <v>371.65</v>
      </c>
      <c r="BL6" s="22">
        <f t="shared" si="7"/>
        <v>397.1</v>
      </c>
      <c r="BM6" s="22">
        <f t="shared" si="7"/>
        <v>379.91</v>
      </c>
      <c r="BN6" s="22">
        <f t="shared" si="7"/>
        <v>386.61</v>
      </c>
      <c r="BO6" s="21" t="str">
        <f>IF(BO7="","",IF(BO7="-","【-】","【"&amp;SUBSTITUTE(TEXT(BO7,"#,##0.00"),"-","△")&amp;"】"))</f>
        <v>【268.07】</v>
      </c>
      <c r="BP6" s="22">
        <f>IF(BP7="",NA(),BP7)</f>
        <v>90.95</v>
      </c>
      <c r="BQ6" s="22">
        <f t="shared" ref="BQ6:BY6" si="8">IF(BQ7="",NA(),BQ7)</f>
        <v>91.5</v>
      </c>
      <c r="BR6" s="22">
        <f t="shared" si="8"/>
        <v>94.41</v>
      </c>
      <c r="BS6" s="22">
        <f t="shared" si="8"/>
        <v>100.84</v>
      </c>
      <c r="BT6" s="22">
        <f t="shared" si="8"/>
        <v>90.72</v>
      </c>
      <c r="BU6" s="22">
        <f t="shared" si="8"/>
        <v>100.42</v>
      </c>
      <c r="BV6" s="22">
        <f t="shared" si="8"/>
        <v>98.77</v>
      </c>
      <c r="BW6" s="22">
        <f t="shared" si="8"/>
        <v>95.79</v>
      </c>
      <c r="BX6" s="22">
        <f t="shared" si="8"/>
        <v>98.3</v>
      </c>
      <c r="BY6" s="22">
        <f t="shared" si="8"/>
        <v>93.82</v>
      </c>
      <c r="BZ6" s="21" t="str">
        <f>IF(BZ7="","",IF(BZ7="-","【-】","【"&amp;SUBSTITUTE(TEXT(BZ7,"#,##0.00"),"-","△")&amp;"】"))</f>
        <v>【97.47】</v>
      </c>
      <c r="CA6" s="22">
        <f>IF(CA7="",NA(),CA7)</f>
        <v>177.94</v>
      </c>
      <c r="CB6" s="22">
        <f t="shared" ref="CB6:CJ6" si="9">IF(CB7="",NA(),CB7)</f>
        <v>177.29</v>
      </c>
      <c r="CC6" s="22">
        <f t="shared" si="9"/>
        <v>173.07</v>
      </c>
      <c r="CD6" s="22">
        <f t="shared" si="9"/>
        <v>173.06</v>
      </c>
      <c r="CE6" s="22">
        <f t="shared" si="9"/>
        <v>183.9</v>
      </c>
      <c r="CF6" s="22">
        <f t="shared" si="9"/>
        <v>171.67</v>
      </c>
      <c r="CG6" s="22">
        <f t="shared" si="9"/>
        <v>173.67</v>
      </c>
      <c r="CH6" s="22">
        <f t="shared" si="9"/>
        <v>171.13</v>
      </c>
      <c r="CI6" s="22">
        <f t="shared" si="9"/>
        <v>173.7</v>
      </c>
      <c r="CJ6" s="22">
        <f t="shared" si="9"/>
        <v>178.94</v>
      </c>
      <c r="CK6" s="21" t="str">
        <f>IF(CK7="","",IF(CK7="-","【-】","【"&amp;SUBSTITUTE(TEXT(CK7,"#,##0.00"),"-","△")&amp;"】"))</f>
        <v>【174.75】</v>
      </c>
      <c r="CL6" s="22">
        <f>IF(CL7="",NA(),CL7)</f>
        <v>82.3</v>
      </c>
      <c r="CM6" s="22">
        <f t="shared" ref="CM6:CU6" si="10">IF(CM7="",NA(),CM7)</f>
        <v>80.510000000000005</v>
      </c>
      <c r="CN6" s="22">
        <f t="shared" si="10"/>
        <v>81.510000000000005</v>
      </c>
      <c r="CO6" s="22">
        <f t="shared" si="10"/>
        <v>80.989999999999995</v>
      </c>
      <c r="CP6" s="22">
        <f t="shared" si="10"/>
        <v>79.72</v>
      </c>
      <c r="CQ6" s="22">
        <f t="shared" si="10"/>
        <v>59.74</v>
      </c>
      <c r="CR6" s="22">
        <f t="shared" si="10"/>
        <v>59.67</v>
      </c>
      <c r="CS6" s="22">
        <f t="shared" si="10"/>
        <v>60.12</v>
      </c>
      <c r="CT6" s="22">
        <f t="shared" si="10"/>
        <v>60.34</v>
      </c>
      <c r="CU6" s="22">
        <f t="shared" si="10"/>
        <v>59.54</v>
      </c>
      <c r="CV6" s="21" t="str">
        <f>IF(CV7="","",IF(CV7="-","【-】","【"&amp;SUBSTITUTE(TEXT(CV7,"#,##0.00"),"-","△")&amp;"】"))</f>
        <v>【59.97】</v>
      </c>
      <c r="CW6" s="22">
        <f>IF(CW7="",NA(),CW7)</f>
        <v>76.05</v>
      </c>
      <c r="CX6" s="22">
        <f t="shared" ref="CX6:DF6" si="11">IF(CX7="",NA(),CX7)</f>
        <v>75.36</v>
      </c>
      <c r="CY6" s="22">
        <f t="shared" si="11"/>
        <v>76.680000000000007</v>
      </c>
      <c r="CZ6" s="22">
        <f t="shared" si="11"/>
        <v>75.56</v>
      </c>
      <c r="DA6" s="22">
        <f t="shared" si="11"/>
        <v>74.36</v>
      </c>
      <c r="DB6" s="22">
        <f t="shared" si="11"/>
        <v>84.8</v>
      </c>
      <c r="DC6" s="22">
        <f t="shared" si="11"/>
        <v>84.6</v>
      </c>
      <c r="DD6" s="22">
        <f t="shared" si="11"/>
        <v>84.24</v>
      </c>
      <c r="DE6" s="22">
        <f t="shared" si="11"/>
        <v>84.19</v>
      </c>
      <c r="DF6" s="22">
        <f t="shared" si="11"/>
        <v>83.93</v>
      </c>
      <c r="DG6" s="21" t="str">
        <f>IF(DG7="","",IF(DG7="-","【-】","【"&amp;SUBSTITUTE(TEXT(DG7,"#,##0.00"),"-","△")&amp;"】"))</f>
        <v>【89.76】</v>
      </c>
      <c r="DH6" s="22">
        <f>IF(DH7="",NA(),DH7)</f>
        <v>54.35</v>
      </c>
      <c r="DI6" s="22">
        <f t="shared" ref="DI6:DQ6" si="12">IF(DI7="",NA(),DI7)</f>
        <v>55.99</v>
      </c>
      <c r="DJ6" s="22">
        <f t="shared" si="12"/>
        <v>57.36</v>
      </c>
      <c r="DK6" s="22">
        <f t="shared" si="12"/>
        <v>58.09</v>
      </c>
      <c r="DL6" s="22">
        <f t="shared" si="12"/>
        <v>58.87</v>
      </c>
      <c r="DM6" s="22">
        <f t="shared" si="12"/>
        <v>47.66</v>
      </c>
      <c r="DN6" s="22">
        <f t="shared" si="12"/>
        <v>48.17</v>
      </c>
      <c r="DO6" s="22">
        <f t="shared" si="12"/>
        <v>48.83</v>
      </c>
      <c r="DP6" s="22">
        <f t="shared" si="12"/>
        <v>49.96</v>
      </c>
      <c r="DQ6" s="22">
        <f t="shared" si="12"/>
        <v>50.82</v>
      </c>
      <c r="DR6" s="21" t="str">
        <f>IF(DR7="","",IF(DR7="-","【-】","【"&amp;SUBSTITUTE(TEXT(DR7,"#,##0.00"),"-","△")&amp;"】"))</f>
        <v>【51.51】</v>
      </c>
      <c r="DS6" s="22">
        <f>IF(DS7="",NA(),DS7)</f>
        <v>22.64</v>
      </c>
      <c r="DT6" s="22">
        <f t="shared" ref="DT6:EB6" si="13">IF(DT7="",NA(),DT7)</f>
        <v>29.96</v>
      </c>
      <c r="DU6" s="22">
        <f t="shared" si="13"/>
        <v>31.37</v>
      </c>
      <c r="DV6" s="22">
        <f t="shared" si="13"/>
        <v>30.95</v>
      </c>
      <c r="DW6" s="22">
        <f t="shared" si="13"/>
        <v>30.86</v>
      </c>
      <c r="DX6" s="22">
        <f t="shared" si="13"/>
        <v>15.1</v>
      </c>
      <c r="DY6" s="22">
        <f t="shared" si="13"/>
        <v>17.12</v>
      </c>
      <c r="DZ6" s="22">
        <f t="shared" si="13"/>
        <v>18.18</v>
      </c>
      <c r="EA6" s="22">
        <f t="shared" si="13"/>
        <v>19.32</v>
      </c>
      <c r="EB6" s="22">
        <f t="shared" si="13"/>
        <v>21.16</v>
      </c>
      <c r="EC6" s="21" t="str">
        <f>IF(EC7="","",IF(EC7="-","【-】","【"&amp;SUBSTITUTE(TEXT(EC7,"#,##0.00"),"-","△")&amp;"】"))</f>
        <v>【23.75】</v>
      </c>
      <c r="ED6" s="22">
        <f>IF(ED7="",NA(),ED7)</f>
        <v>7.0000000000000007E-2</v>
      </c>
      <c r="EE6" s="22">
        <f t="shared" ref="EE6:EM6" si="14">IF(EE7="",NA(),EE7)</f>
        <v>0.1</v>
      </c>
      <c r="EF6" s="22">
        <f t="shared" si="14"/>
        <v>0.2</v>
      </c>
      <c r="EG6" s="22">
        <f t="shared" si="14"/>
        <v>0.38</v>
      </c>
      <c r="EH6" s="22">
        <f t="shared" si="14"/>
        <v>0.25</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2">
      <c r="A7" s="15"/>
      <c r="B7" s="24">
        <v>2022</v>
      </c>
      <c r="C7" s="24">
        <v>322041</v>
      </c>
      <c r="D7" s="24">
        <v>46</v>
      </c>
      <c r="E7" s="24">
        <v>1</v>
      </c>
      <c r="F7" s="24">
        <v>0</v>
      </c>
      <c r="G7" s="24">
        <v>1</v>
      </c>
      <c r="H7" s="24" t="s">
        <v>93</v>
      </c>
      <c r="I7" s="24" t="s">
        <v>94</v>
      </c>
      <c r="J7" s="24" t="s">
        <v>95</v>
      </c>
      <c r="K7" s="24" t="s">
        <v>96</v>
      </c>
      <c r="L7" s="24" t="s">
        <v>97</v>
      </c>
      <c r="M7" s="24" t="s">
        <v>98</v>
      </c>
      <c r="N7" s="25" t="s">
        <v>99</v>
      </c>
      <c r="O7" s="25">
        <v>71.400000000000006</v>
      </c>
      <c r="P7" s="25">
        <v>95.98</v>
      </c>
      <c r="Q7" s="25">
        <v>3476</v>
      </c>
      <c r="R7" s="25">
        <v>44355</v>
      </c>
      <c r="S7" s="25">
        <v>733.19</v>
      </c>
      <c r="T7" s="25">
        <v>60.5</v>
      </c>
      <c r="U7" s="25">
        <v>42252</v>
      </c>
      <c r="V7" s="25">
        <v>132.6</v>
      </c>
      <c r="W7" s="25">
        <v>318.64</v>
      </c>
      <c r="X7" s="25">
        <v>104.03</v>
      </c>
      <c r="Y7" s="25">
        <v>103.6</v>
      </c>
      <c r="Z7" s="25">
        <v>100.87</v>
      </c>
      <c r="AA7" s="25">
        <v>108.57</v>
      </c>
      <c r="AB7" s="25">
        <v>110</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359.5</v>
      </c>
      <c r="AU7" s="25">
        <v>345.63</v>
      </c>
      <c r="AV7" s="25">
        <v>362.95</v>
      </c>
      <c r="AW7" s="25">
        <v>324.66000000000003</v>
      </c>
      <c r="AX7" s="25">
        <v>325.32</v>
      </c>
      <c r="AY7" s="25">
        <v>366.03</v>
      </c>
      <c r="AZ7" s="25">
        <v>365.18</v>
      </c>
      <c r="BA7" s="25">
        <v>327.77</v>
      </c>
      <c r="BB7" s="25">
        <v>338.02</v>
      </c>
      <c r="BC7" s="25">
        <v>345.94</v>
      </c>
      <c r="BD7" s="25">
        <v>252.29</v>
      </c>
      <c r="BE7" s="25">
        <v>467.42</v>
      </c>
      <c r="BF7" s="25">
        <v>444.47</v>
      </c>
      <c r="BG7" s="25">
        <v>389.91</v>
      </c>
      <c r="BH7" s="25">
        <v>349.87</v>
      </c>
      <c r="BI7" s="25">
        <v>351.32</v>
      </c>
      <c r="BJ7" s="25">
        <v>370.12</v>
      </c>
      <c r="BK7" s="25">
        <v>371.65</v>
      </c>
      <c r="BL7" s="25">
        <v>397.1</v>
      </c>
      <c r="BM7" s="25">
        <v>379.91</v>
      </c>
      <c r="BN7" s="25">
        <v>386.61</v>
      </c>
      <c r="BO7" s="25">
        <v>268.07</v>
      </c>
      <c r="BP7" s="25">
        <v>90.95</v>
      </c>
      <c r="BQ7" s="25">
        <v>91.5</v>
      </c>
      <c r="BR7" s="25">
        <v>94.41</v>
      </c>
      <c r="BS7" s="25">
        <v>100.84</v>
      </c>
      <c r="BT7" s="25">
        <v>90.72</v>
      </c>
      <c r="BU7" s="25">
        <v>100.42</v>
      </c>
      <c r="BV7" s="25">
        <v>98.77</v>
      </c>
      <c r="BW7" s="25">
        <v>95.79</v>
      </c>
      <c r="BX7" s="25">
        <v>98.3</v>
      </c>
      <c r="BY7" s="25">
        <v>93.82</v>
      </c>
      <c r="BZ7" s="25">
        <v>97.47</v>
      </c>
      <c r="CA7" s="25">
        <v>177.94</v>
      </c>
      <c r="CB7" s="25">
        <v>177.29</v>
      </c>
      <c r="CC7" s="25">
        <v>173.07</v>
      </c>
      <c r="CD7" s="25">
        <v>173.06</v>
      </c>
      <c r="CE7" s="25">
        <v>183.9</v>
      </c>
      <c r="CF7" s="25">
        <v>171.67</v>
      </c>
      <c r="CG7" s="25">
        <v>173.67</v>
      </c>
      <c r="CH7" s="25">
        <v>171.13</v>
      </c>
      <c r="CI7" s="25">
        <v>173.7</v>
      </c>
      <c r="CJ7" s="25">
        <v>178.94</v>
      </c>
      <c r="CK7" s="25">
        <v>174.75</v>
      </c>
      <c r="CL7" s="25">
        <v>82.3</v>
      </c>
      <c r="CM7" s="25">
        <v>80.510000000000005</v>
      </c>
      <c r="CN7" s="25">
        <v>81.510000000000005</v>
      </c>
      <c r="CO7" s="25">
        <v>80.989999999999995</v>
      </c>
      <c r="CP7" s="25">
        <v>79.72</v>
      </c>
      <c r="CQ7" s="25">
        <v>59.74</v>
      </c>
      <c r="CR7" s="25">
        <v>59.67</v>
      </c>
      <c r="CS7" s="25">
        <v>60.12</v>
      </c>
      <c r="CT7" s="25">
        <v>60.34</v>
      </c>
      <c r="CU7" s="25">
        <v>59.54</v>
      </c>
      <c r="CV7" s="25">
        <v>59.97</v>
      </c>
      <c r="CW7" s="25">
        <v>76.05</v>
      </c>
      <c r="CX7" s="25">
        <v>75.36</v>
      </c>
      <c r="CY7" s="25">
        <v>76.680000000000007</v>
      </c>
      <c r="CZ7" s="25">
        <v>75.56</v>
      </c>
      <c r="DA7" s="25">
        <v>74.36</v>
      </c>
      <c r="DB7" s="25">
        <v>84.8</v>
      </c>
      <c r="DC7" s="25">
        <v>84.6</v>
      </c>
      <c r="DD7" s="25">
        <v>84.24</v>
      </c>
      <c r="DE7" s="25">
        <v>84.19</v>
      </c>
      <c r="DF7" s="25">
        <v>83.93</v>
      </c>
      <c r="DG7" s="25">
        <v>89.76</v>
      </c>
      <c r="DH7" s="25">
        <v>54.35</v>
      </c>
      <c r="DI7" s="25">
        <v>55.99</v>
      </c>
      <c r="DJ7" s="25">
        <v>57.36</v>
      </c>
      <c r="DK7" s="25">
        <v>58.09</v>
      </c>
      <c r="DL7" s="25">
        <v>58.87</v>
      </c>
      <c r="DM7" s="25">
        <v>47.66</v>
      </c>
      <c r="DN7" s="25">
        <v>48.17</v>
      </c>
      <c r="DO7" s="25">
        <v>48.83</v>
      </c>
      <c r="DP7" s="25">
        <v>49.96</v>
      </c>
      <c r="DQ7" s="25">
        <v>50.82</v>
      </c>
      <c r="DR7" s="25">
        <v>51.51</v>
      </c>
      <c r="DS7" s="25">
        <v>22.64</v>
      </c>
      <c r="DT7" s="25">
        <v>29.96</v>
      </c>
      <c r="DU7" s="25">
        <v>31.37</v>
      </c>
      <c r="DV7" s="25">
        <v>30.95</v>
      </c>
      <c r="DW7" s="25">
        <v>30.86</v>
      </c>
      <c r="DX7" s="25">
        <v>15.1</v>
      </c>
      <c r="DY7" s="25">
        <v>17.12</v>
      </c>
      <c r="DZ7" s="25">
        <v>18.18</v>
      </c>
      <c r="EA7" s="25">
        <v>19.32</v>
      </c>
      <c r="EB7" s="25">
        <v>21.16</v>
      </c>
      <c r="EC7" s="25">
        <v>23.75</v>
      </c>
      <c r="ED7" s="25">
        <v>7.0000000000000007E-2</v>
      </c>
      <c r="EE7" s="25">
        <v>0.1</v>
      </c>
      <c r="EF7" s="25">
        <v>0.2</v>
      </c>
      <c r="EG7" s="25">
        <v>0.38</v>
      </c>
      <c r="EH7" s="25">
        <v>0.25</v>
      </c>
      <c r="EI7" s="25">
        <v>0.57999999999999996</v>
      </c>
      <c r="EJ7" s="25">
        <v>0.54</v>
      </c>
      <c r="EK7" s="25">
        <v>0.56999999999999995</v>
      </c>
      <c r="EL7" s="25">
        <v>0.52</v>
      </c>
      <c r="EM7" s="25">
        <v>0.48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MSDPC-110</cp:lastModifiedBy>
  <cp:lastPrinted>2024-01-22T01:57:51Z</cp:lastPrinted>
  <dcterms:created xsi:type="dcterms:W3CDTF">2023-12-05T00:58:45Z</dcterms:created>
  <dcterms:modified xsi:type="dcterms:W3CDTF">2024-01-23T03:50:14Z</dcterms:modified>
  <cp:category/>
</cp:coreProperties>
</file>