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2下水\【経営比較分析表】2022_322016_46_1718\"/>
    </mc:Choice>
  </mc:AlternateContent>
  <xr:revisionPtr revIDLastSave="0" documentId="13_ncr:1_{62C0BC0C-45D3-4F42-866E-8CC26952722F}" xr6:coauthVersionLast="47" xr6:coauthVersionMax="47" xr10:uidLastSave="{00000000-0000-0000-0000-000000000000}"/>
  <workbookProtection workbookAlgorithmName="SHA-512" workbookHashValue="slZK++H5x/lPitXVGWSWJkzrDu/pqjo0luxwSit1RD6bC/q5UqjQM0p5oS+k0ZUavUcRukEUI+T9bBWfaQZDhg==" workbookSaltValue="aqtunKXnQeIm2OajYXCjl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Q6" i="5"/>
  <c r="W10" i="4" s="1"/>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E85" i="4"/>
  <c r="AT10" i="4"/>
  <c r="AD10" i="4"/>
  <c r="BB8" i="4"/>
  <c r="AT8" i="4"/>
  <c r="AL8" i="4"/>
  <c r="AD8" i="4"/>
  <c r="W8" i="4"/>
  <c r="P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<sst xmlns="http://schemas.openxmlformats.org/spreadsheetml/2006/main" count="236" uniqueCount="117">
  <si>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</si>
  <si>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</si>
  <si>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</si>
  <si>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</si>
  <si>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</si>
  <si>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</si>
  <si>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</si>
  <si>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</si>
  <si>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</si>
  <si>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</si>
  <si>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</si>
  <si>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</si>
  <si>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</si>
  <si>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</si>
  <si>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</si>
  <si>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</si>
  <si>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</si>
  <si>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</si>
  <si>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</si>
  <si>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</si>
  <si>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</si>
  <si>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</si>
  <si>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</si>
  <si>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</si>
  <si>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</si>
  <si>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</si>
  <si>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</si>
  <si>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</si>
  <si>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</si>
  <si>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</si>
  <si>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</si>
  <si>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</si>
  <si>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</si>
  <si>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</si>
  <si>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</si>
  <si>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</si>
  <si>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</si>
  <si>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</si>
  <si>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</si>
  <si>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</si>
  <si>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</si>
  <si>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</si>
  <si>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</si>
  <si>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</si>
  <si>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</si>
  <si>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</si>
  <si>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</si>
  <si>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</si>
  <si>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</si>
  <si>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</si>
  <si>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</si>
  <si>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</si>
  <si>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</si>
  <si>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</si>
  <si>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</si>
  <si>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</si>
  <si>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</si>
  <si>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</si>
  <si>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</si>
  <si>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</si>
  <si>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</si>
  <si>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</si>
  <si>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</si>
  <si>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</si>
  <si>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</si>
  <si>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</si>
  <si>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</si>
  <si>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</si>
  <si>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</si>
  <si>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</si>
  <si>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</si>
  <si>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</si>
  <si>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</si>
  <si>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</si>
  <si>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</si>
  <si>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</si>
  <si>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</si>
  <si>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</si>
  <si>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</si>
  <si>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</si>
  <si>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</si>
  <si>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</si>
  <si>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</si>
  <si>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</si>
  <si>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</si>
  <si>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</si>
  <si>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</si>
  <si>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</si>
  <si>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</si>
  <si>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</si>
  <si>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</si>
  <si>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</si>
  <si>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</si>
  <si>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</si>
  <si>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</si>
  <si>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</si>
  <si>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</si>
  <si>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</si>
  <si>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</si>
  <si>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</si>
  <si>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</si>
  <si>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</si>
  <si>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</si>
  <si>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</si>
  <si>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</si>
  <si>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</si>
  <si>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</si>
  <si>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</si>
  <si>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</si>
  <si>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</si>
  <si>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</si>
  <si>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</si>
  <si>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</si>
  <si>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</si>
  <si>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公共下水道のほか、集落排水事業や公設浄化槽事業を含めた下水道事業全体として概ね健全な経営である。
　今後も上下水道事業経営の指針となる「第1次松江市上下水道事業経営計画」にある施策に関し、毎年度の進行管理を通じて事業全般の実効性を高めていく。
　また、令和10年代に到来する下水道施設管渠の更新改築期を見据え、経営計画に基づき接続促進等による収益確保、農業集落排水施設の公共下水道接続等による費用縮減や人材育成による経営基盤を整備するとともに、適切な修繕・更新による施設設備の長寿命化や維持運用に努め、将来にわたり事業を健全に運営できる体制を構築していく。</t>
    <rPh sb="69" eb="70">
      <t>ダイ</t>
    </rPh>
    <rPh sb="71" eb="72">
      <t>ジ</t>
    </rPh>
    <rPh sb="72" eb="79">
      <t>マツエシジョウゲスイドウ</t>
    </rPh>
    <rPh sb="79" eb="81">
      <t>ジギョウ</t>
    </rPh>
    <rPh sb="89" eb="91">
      <t>シサク</t>
    </rPh>
    <rPh sb="92" eb="93">
      <t>カン</t>
    </rPh>
    <rPh sb="95" eb="98">
      <t>マイネンド</t>
    </rPh>
    <rPh sb="104" eb="105">
      <t>ツウ</t>
    </rPh>
    <phoneticPr fontId="4"/>
  </si>
  <si>
    <r>
      <t>　当事業は、平成26年度に面整備事業が完了している。
　償却資産の大半を占める管渠は現時点で老朽化の度合は低いが、ポンプ場の機器等については、法定耐用年数を超えるものもあり、ストックマネジメント計画に基づき更新を進めている。
　①有形固定資産減価償却率は、類似団体に比べ低い状況であるが、年々上昇している。また、今後も上昇するものと見込んでいる。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③管渠改善率
　一部の管渠において改修を実施しているが、</t>
    </r>
    <r>
      <rPr>
        <sz val="10"/>
        <rFont val="ＭＳ ゴシック"/>
        <family val="3"/>
        <charset val="128"/>
      </rPr>
      <t>これは土質条件等で破損した管渠を改修したものである。
　なお、当事業の汚水は、すべて島根県管理の流域下水道に接続して処理しており、処理場は有していない。</t>
    </r>
    <rPh sb="97" eb="99">
      <t>ケイカク</t>
    </rPh>
    <rPh sb="100" eb="101">
      <t>モト</t>
    </rPh>
    <rPh sb="103" eb="105">
      <t>コウシン</t>
    </rPh>
    <rPh sb="106" eb="107">
      <t>スス</t>
    </rPh>
    <rPh sb="307" eb="309">
      <t>イチブ</t>
    </rPh>
    <rPh sb="310" eb="312">
      <t>カンキョ</t>
    </rPh>
    <rPh sb="316" eb="318">
      <t>カイシュウ</t>
    </rPh>
    <rPh sb="319" eb="321">
      <t>ジッシ</t>
    </rPh>
    <rPh sb="330" eb="335">
      <t>ドシツジョウケントウ</t>
    </rPh>
    <rPh sb="336" eb="338">
      <t>ハソン</t>
    </rPh>
    <rPh sb="340" eb="342">
      <t>カンキョ</t>
    </rPh>
    <rPh sb="343" eb="345">
      <t>カイシュウ</t>
    </rPh>
    <phoneticPr fontId="15"/>
  </si>
  <si>
    <t>　当事業は、一般会計からの繰入れや長期前受金戻入など、使用料以外の収入も含めて、経営の健全性・効率性を保つことを前提としている。
　①経常収支比率が100%以上で、②累積欠損金も発生していないが、総収益のうち下水道使用料の占める割合は53%であり、繰出基準に基づく一般会計繰入金など使用料以外の収入を含めて費用を賄っている。
　③流動比率は45%で、流動負債に次年度償還する建設改良等に充てた企業債を含むものであるが、その財源は次年度の使用料及び一般会計繰入金を予定している。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収入・有収水量が減少し、動力費、減価償却費の増加により汚水処理費用が増加したため、経費回収率は低下し、汚水処理原価は上昇した。
　⑦施設利用率については、処理場を有していないため算定できない。
　⑧水洗化率は、前年度より上昇した。H26年度に面整備が概成しており、大幅な上昇は見込めない状況であるが、接続勧奨や排水設備の戸別調査を行い、未接続世帯の接続促進を引き続き行う。</t>
    <rPh sb="364" eb="366">
      <t>ゲンショウ</t>
    </rPh>
    <rPh sb="368" eb="371">
      <t>ドウリョクヒ</t>
    </rPh>
    <rPh sb="372" eb="377">
      <t>ゲンカショウキャクヒ</t>
    </rPh>
    <rPh sb="378" eb="380">
      <t>ゾウカ</t>
    </rPh>
    <rPh sb="383" eb="389">
      <t>オスイショリヒヨウ</t>
    </rPh>
    <rPh sb="390" eb="392">
      <t>ゾウカ</t>
    </rPh>
    <rPh sb="403" eb="405">
      <t>テイカ</t>
    </rPh>
    <rPh sb="407" eb="413">
      <t>オスイショリゲンカ</t>
    </rPh>
    <rPh sb="414" eb="416">
      <t>ジョウショウ</t>
    </rPh>
    <rPh sb="461" eb="464">
      <t>ゼンネンド</t>
    </rPh>
    <rPh sb="466" eb="46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</si>
</sst>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0.04</c:v>
                </c:pt>
                <c:pt idx="2">
                  <c:v>0.17</c:v>
                </c:pt>
                <c:pt idx="3">
                  <c:v>0.23</c:v>
                </c:pt>
                <c:pt idx="4">
                  <c:v>0.17</c:v>
                </c:pt>
              </c:numCache>
            </c:numRef>
          </c:val>
          <c:extLst>
            <c:ext xmlns:c16="http://schemas.microsoft.com/office/drawing/2014/chart" uri="{C3380CC4-5D6E-409C-BE32-E72D297353CC}">
              <c16:uniqueId val="{00000000-D291-4911-AC76-AB948FAF8C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D291-4911-AC76-AB948FAF8C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1-4941-948B-2F7AAA977D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CE01-4941-948B-2F7AAA977D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94.8</c:v>
                </c:pt>
                <c:pt idx="1">
                  <c:v>94.86</c:v>
                </c:pt>
                <c:pt idx="2">
                  <c:v>95.05</c:v>
                </c:pt>
                <c:pt idx="3">
                  <c:v>95.13</c:v>
                </c:pt>
                <c:pt idx="4">
                  <c:v>95.17</c:v>
                </c:pt>
              </c:numCache>
            </c:numRef>
          </c:val>
          <c:extLst>
            <c:ext xmlns:c16="http://schemas.microsoft.com/office/drawing/2014/chart" uri="{C3380CC4-5D6E-409C-BE32-E72D297353CC}">
              <c16:uniqueId val="{00000000-44F2-441A-9633-39A310F8A3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44F2-441A-9633-39A310F8A3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119.78</c:v>
                </c:pt>
                <c:pt idx="1">
                  <c:v>119.63</c:v>
                </c:pt>
                <c:pt idx="2">
                  <c:v>114.76</c:v>
                </c:pt>
                <c:pt idx="3">
                  <c:v>118.82</c:v>
                </c:pt>
                <c:pt idx="4">
                  <c:v>118.5</c:v>
                </c:pt>
              </c:numCache>
            </c:numRef>
          </c:val>
          <c:extLst>
            <c:ext xmlns:c16="http://schemas.microsoft.com/office/drawing/2014/chart" uri="{C3380CC4-5D6E-409C-BE32-E72D297353CC}">
              <c16:uniqueId val="{00000000-B059-4349-B630-F68CB806AE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B059-4349-B630-F68CB806AE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17.34</c:v>
                </c:pt>
                <c:pt idx="1">
                  <c:v>20.12</c:v>
                </c:pt>
                <c:pt idx="2">
                  <c:v>22.76</c:v>
                </c:pt>
                <c:pt idx="3">
                  <c:v>25.45</c:v>
                </c:pt>
                <c:pt idx="4">
                  <c:v>28.03</c:v>
                </c:pt>
              </c:numCache>
            </c:numRef>
          </c:val>
          <c:extLst>
            <c:ext xmlns:c16="http://schemas.microsoft.com/office/drawing/2014/chart" uri="{C3380CC4-5D6E-409C-BE32-E72D297353CC}">
              <c16:uniqueId val="{00000000-844B-4DE1-8C1E-AFF3A4865C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844B-4DE1-8C1E-AFF3A4865C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B9-4325-81F4-1C2D1BF1E0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E5B9-4325-81F4-1C2D1BF1E0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3-41F5-AAC9-576AE82D31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78C3-41F5-AAC9-576AE82D31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37.92</c:v>
                </c:pt>
                <c:pt idx="1">
                  <c:v>23.6</c:v>
                </c:pt>
                <c:pt idx="2">
                  <c:v>43.11</c:v>
                </c:pt>
                <c:pt idx="3">
                  <c:v>40.53</c:v>
                </c:pt>
                <c:pt idx="4">
                  <c:v>44.81</c:v>
                </c:pt>
              </c:numCache>
            </c:numRef>
          </c:val>
          <c:extLst>
            <c:ext xmlns:c16="http://schemas.microsoft.com/office/drawing/2014/chart" uri="{C3380CC4-5D6E-409C-BE32-E72D297353CC}">
              <c16:uniqueId val="{00000000-AA11-47ED-AA7E-00C7DB7F0E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AA11-47ED-AA7E-00C7DB7F0E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357.8</c:v>
                </c:pt>
                <c:pt idx="1">
                  <c:v>352.74</c:v>
                </c:pt>
                <c:pt idx="2">
                  <c:v>326.43</c:v>
                </c:pt>
                <c:pt idx="3">
                  <c:v>300.04000000000002</c:v>
                </c:pt>
                <c:pt idx="4">
                  <c:v>279.20999999999998</c:v>
                </c:pt>
              </c:numCache>
            </c:numRef>
          </c:val>
          <c:extLst>
            <c:ext xmlns:c16="http://schemas.microsoft.com/office/drawing/2014/chart" uri="{C3380CC4-5D6E-409C-BE32-E72D297353CC}">
              <c16:uniqueId val="{00000000-28EC-46B5-BF33-14E134EA1A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28EC-46B5-BF33-14E134EA1A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106.11</c:v>
                </c:pt>
                <c:pt idx="1">
                  <c:v>113.97</c:v>
                </c:pt>
                <c:pt idx="2">
                  <c:v>104.56</c:v>
                </c:pt>
                <c:pt idx="3">
                  <c:v>116.92</c:v>
                </c:pt>
                <c:pt idx="4">
                  <c:v>111.14</c:v>
                </c:pt>
              </c:numCache>
            </c:numRef>
          </c:val>
          <c:extLst>
            <c:ext xmlns:c16="http://schemas.microsoft.com/office/drawing/2014/chart" uri="{C3380CC4-5D6E-409C-BE32-E72D297353CC}">
              <c16:uniqueId val="{00000000-ADB5-4F83-B2C7-BEC4114433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ADB5-4F83-B2C7-BEC4114433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171.5</c:v>
                </c:pt>
                <c:pt idx="1">
                  <c:v>159.21</c:v>
                </c:pt>
                <c:pt idx="2">
                  <c:v>170.57</c:v>
                </c:pt>
                <c:pt idx="3">
                  <c:v>153.22999999999999</c:v>
                </c:pt>
                <c:pt idx="4">
                  <c:v>160.54</c:v>
                </c:pt>
              </c:numCache>
            </c:numRef>
          </c:val>
          <c:extLst>
            <c:ext xmlns:c16="http://schemas.microsoft.com/office/drawing/2014/chart" uri="{C3380CC4-5D6E-409C-BE32-E72D297353CC}">
              <c16:uniqueId val="{00000000-9C50-4EAD-9171-CC69B4FF90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9C50-4EAD-9171-CC69B4FF90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4" zoomScaleNormal="100" workbookViewId="0">
      <selection activeCell="CQ29" sqref="CQ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松江市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51">
        <f>データ!S6</f>
        <v>197843</v>
      </c>
      <c r="AM8" s="51"/>
      <c r="AN8" s="51"/>
      <c r="AO8" s="51"/>
      <c r="AP8" s="51"/>
      <c r="AQ8" s="51"/>
      <c r="AR8" s="51"/>
      <c r="AS8" s="51"/>
      <c r="AT8" s="52">
        <f>データ!T6</f>
        <v>572.99</v>
      </c>
      <c r="AU8" s="52"/>
      <c r="AV8" s="52"/>
      <c r="AW8" s="52"/>
      <c r="AX8" s="52"/>
      <c r="AY8" s="52"/>
      <c r="AZ8" s="52"/>
      <c r="BA8" s="52"/>
      <c r="BB8" s="52">
        <f>データ!U6</f>
        <v>345.28</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64.92</v>
      </c>
      <c r="J10" s="52"/>
      <c r="K10" s="52"/>
      <c r="L10" s="52"/>
      <c r="M10" s="52"/>
      <c r="N10" s="52"/>
      <c r="O10" s="52"/>
      <c r="P10" s="52">
        <f>データ!P6</f>
        <v>78.91</v>
      </c>
      <c r="Q10" s="52"/>
      <c r="R10" s="52"/>
      <c r="S10" s="52"/>
      <c r="T10" s="52"/>
      <c r="U10" s="52"/>
      <c r="V10" s="52"/>
      <c r="W10" s="52">
        <f>データ!Q6</f>
        <v>93.36</v>
      </c>
      <c r="X10" s="52"/>
      <c r="Y10" s="52"/>
      <c r="Z10" s="52"/>
      <c r="AA10" s="52"/>
      <c r="AB10" s="52"/>
      <c r="AC10" s="52"/>
      <c r="AD10" s="51">
        <f>データ!R6</f>
        <v>3080</v>
      </c>
      <c r="AE10" s="51"/>
      <c r="AF10" s="51"/>
      <c r="AG10" s="51"/>
      <c r="AH10" s="51"/>
      <c r="AI10" s="51"/>
      <c r="AJ10" s="51"/>
      <c r="AK10" s="2"/>
      <c r="AL10" s="51">
        <f>データ!V6</f>
        <v>155249</v>
      </c>
      <c r="AM10" s="51"/>
      <c r="AN10" s="51"/>
      <c r="AO10" s="51"/>
      <c r="AP10" s="51"/>
      <c r="AQ10" s="51"/>
      <c r="AR10" s="51"/>
      <c r="AS10" s="51"/>
      <c r="AT10" s="52">
        <f>データ!W6</f>
        <v>44.26</v>
      </c>
      <c r="AU10" s="52"/>
      <c r="AV10" s="52"/>
      <c r="AW10" s="52"/>
      <c r="AX10" s="52"/>
      <c r="AY10" s="52"/>
      <c r="AZ10" s="52"/>
      <c r="BA10" s="52"/>
      <c r="BB10" s="52">
        <f>データ!X6</f>
        <v>3507.66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RUdUZQkNw2Sv8w4tg9hFeA2fGhyhxhUhWtbg7CmHmOj8fqQtiCofsjkQ/7iTTWR1DDOb5Y/X43mguw8RE6/CQ==" saltValue="NTMZEoXJZGbP2lSp4EPT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322016</v>
      </c>
      <c r="D6" s="19">
        <f t="shared" si="3"/>
        <v>46</v>
      </c>
      <c r="E6" s="19">
        <f t="shared" si="3"/>
        <v>17</v>
      </c>
      <c r="F6" s="19">
        <f t="shared" si="3"/>
        <v>1</v>
      </c>
      <c r="G6" s="19">
        <f t="shared" si="3"/>
        <v>0</v>
      </c>
      <c r="H6" s="19" t="str">
        <f t="shared" si="3"/>
        <v>島根県　松江市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64.92</v>
      </c>
      <c r="P6" s="20">
        <f t="shared" si="3"/>
        <v>78.91</v>
      </c>
      <c r="Q6" s="20">
        <f t="shared" si="3"/>
        <v>93.36</v>
      </c>
      <c r="R6" s="20">
        <f t="shared" si="3"/>
        <v>3080</v>
      </c>
      <c r="S6" s="20">
        <f t="shared" si="3"/>
        <v>197843</v>
      </c>
      <c r="T6" s="20">
        <f t="shared" si="3"/>
        <v>572.99</v>
      </c>
      <c r="U6" s="20">
        <f t="shared" si="3"/>
        <v>345.28</v>
      </c>
      <c r="V6" s="20">
        <f t="shared" si="3"/>
        <v>155249</v>
      </c>
      <c r="W6" s="20">
        <f t="shared" si="3"/>
        <v>44.26</v>
      </c>
      <c r="X6" s="20">
        <f t="shared" si="3"/>
        <v>3507.66</v>
      </c>
      <c r="Y6" s="21">
        <f>IF(Y7="",NA(),Y7)</f>
        <v>119.78</v>
      </c>
      <c r="Z6" s="21">
        <f t="shared" ref="Z6:AH6" si="4">IF(Z7="",NA(),Z7)</f>
        <v>119.63</v>
      </c>
      <c r="AA6" s="21">
        <f t="shared" si="4"/>
        <v>114.76</v>
      </c>
      <c r="AB6" s="21">
        <f t="shared" si="4"/>
        <v>118.82</v>
      </c>
      <c r="AC6" s="21">
        <f t="shared" si="4"/>
        <v>118.5</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37.92</v>
      </c>
      <c r="AV6" s="21">
        <f t="shared" ref="AV6:BD6" si="6">IF(AV7="",NA(),AV7)</f>
        <v>23.6</v>
      </c>
      <c r="AW6" s="21">
        <f t="shared" si="6"/>
        <v>43.11</v>
      </c>
      <c r="AX6" s="21">
        <f t="shared" si="6"/>
        <v>40.53</v>
      </c>
      <c r="AY6" s="21">
        <f t="shared" si="6"/>
        <v>44.81</v>
      </c>
      <c r="AZ6" s="21">
        <f t="shared" si="6"/>
        <v>62.12</v>
      </c>
      <c r="BA6" s="21">
        <f t="shared" si="6"/>
        <v>61.57</v>
      </c>
      <c r="BB6" s="21">
        <f t="shared" si="6"/>
        <v>60.82</v>
      </c>
      <c r="BC6" s="21">
        <f t="shared" si="6"/>
        <v>63.48</v>
      </c>
      <c r="BD6" s="21">
        <f t="shared" si="6"/>
        <v>65.510000000000005</v>
      </c>
      <c r="BE6" s="20" t="str">
        <f>IF(BE7="","",IF(BE7="-","【-】","【"&amp;SUBSTITUTE(TEXT(BE7,"#,##0.00"),"-","△")&amp;"】"))</f>
        <v>【73.44】</v>
      </c>
      <c r="BF6" s="21">
        <f>IF(BF7="",NA(),BF7)</f>
        <v>357.8</v>
      </c>
      <c r="BG6" s="21">
        <f t="shared" ref="BG6:BO6" si="7">IF(BG7="",NA(),BG7)</f>
        <v>352.74</v>
      </c>
      <c r="BH6" s="21">
        <f t="shared" si="7"/>
        <v>326.43</v>
      </c>
      <c r="BI6" s="21">
        <f t="shared" si="7"/>
        <v>300.04000000000002</v>
      </c>
      <c r="BJ6" s="21">
        <f t="shared" si="7"/>
        <v>279.20999999999998</v>
      </c>
      <c r="BK6" s="21">
        <f t="shared" si="7"/>
        <v>875.53</v>
      </c>
      <c r="BL6" s="21">
        <f t="shared" si="7"/>
        <v>867.39</v>
      </c>
      <c r="BM6" s="21">
        <f t="shared" si="7"/>
        <v>920.83</v>
      </c>
      <c r="BN6" s="21">
        <f t="shared" si="7"/>
        <v>874.02</v>
      </c>
      <c r="BO6" s="21">
        <f t="shared" si="7"/>
        <v>827.43</v>
      </c>
      <c r="BP6" s="20" t="str">
        <f>IF(BP7="","",IF(BP7="-","【-】","【"&amp;SUBSTITUTE(TEXT(BP7,"#,##0.00"),"-","△")&amp;"】"))</f>
        <v>【652.82】</v>
      </c>
      <c r="BQ6" s="21">
        <f>IF(BQ7="",NA(),BQ7)</f>
        <v>106.11</v>
      </c>
      <c r="BR6" s="21">
        <f t="shared" ref="BR6:BZ6" si="8">IF(BR7="",NA(),BR7)</f>
        <v>113.97</v>
      </c>
      <c r="BS6" s="21">
        <f t="shared" si="8"/>
        <v>104.56</v>
      </c>
      <c r="BT6" s="21">
        <f t="shared" si="8"/>
        <v>116.92</v>
      </c>
      <c r="BU6" s="21">
        <f t="shared" si="8"/>
        <v>111.14</v>
      </c>
      <c r="BV6" s="21">
        <f t="shared" si="8"/>
        <v>99.83</v>
      </c>
      <c r="BW6" s="21">
        <f t="shared" si="8"/>
        <v>100.91</v>
      </c>
      <c r="BX6" s="21">
        <f t="shared" si="8"/>
        <v>99.82</v>
      </c>
      <c r="BY6" s="21">
        <f t="shared" si="8"/>
        <v>100.32</v>
      </c>
      <c r="BZ6" s="21">
        <f t="shared" si="8"/>
        <v>99.71</v>
      </c>
      <c r="CA6" s="20" t="str">
        <f>IF(CA7="","",IF(CA7="-","【-】","【"&amp;SUBSTITUTE(TEXT(CA7,"#,##0.00"),"-","△")&amp;"】"))</f>
        <v>【97.61】</v>
      </c>
      <c r="CB6" s="21">
        <f>IF(CB7="",NA(),CB7)</f>
        <v>171.5</v>
      </c>
      <c r="CC6" s="21">
        <f t="shared" ref="CC6:CK6" si="9">IF(CC7="",NA(),CC7)</f>
        <v>159.21</v>
      </c>
      <c r="CD6" s="21">
        <f t="shared" si="9"/>
        <v>170.57</v>
      </c>
      <c r="CE6" s="21">
        <f t="shared" si="9"/>
        <v>153.22999999999999</v>
      </c>
      <c r="CF6" s="21">
        <f t="shared" si="9"/>
        <v>160.54</v>
      </c>
      <c r="CG6" s="21">
        <f t="shared" si="9"/>
        <v>158.94</v>
      </c>
      <c r="CH6" s="21">
        <f t="shared" si="9"/>
        <v>158.04</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94.8</v>
      </c>
      <c r="CY6" s="21">
        <f t="shared" ref="CY6:DG6" si="11">IF(CY7="",NA(),CY7)</f>
        <v>94.86</v>
      </c>
      <c r="CZ6" s="21">
        <f t="shared" si="11"/>
        <v>95.05</v>
      </c>
      <c r="DA6" s="21">
        <f t="shared" si="11"/>
        <v>95.13</v>
      </c>
      <c r="DB6" s="21">
        <f t="shared" si="11"/>
        <v>95.17</v>
      </c>
      <c r="DC6" s="21">
        <f t="shared" si="11"/>
        <v>93.96</v>
      </c>
      <c r="DD6" s="21">
        <f t="shared" si="11"/>
        <v>94.06</v>
      </c>
      <c r="DE6" s="21">
        <f t="shared" si="11"/>
        <v>94.41</v>
      </c>
      <c r="DF6" s="21">
        <f t="shared" si="11"/>
        <v>94.43</v>
      </c>
      <c r="DG6" s="21">
        <f t="shared" si="11"/>
        <v>94.58</v>
      </c>
      <c r="DH6" s="20" t="str">
        <f>IF(DH7="","",IF(DH7="-","【-】","【"&amp;SUBSTITUTE(TEXT(DH7,"#,##0.00"),"-","△")&amp;"】"))</f>
        <v>【95.82】</v>
      </c>
      <c r="DI6" s="21">
        <f>IF(DI7="",NA(),DI7)</f>
        <v>17.34</v>
      </c>
      <c r="DJ6" s="21">
        <f t="shared" ref="DJ6:DR6" si="12">IF(DJ7="",NA(),DJ7)</f>
        <v>20.12</v>
      </c>
      <c r="DK6" s="21">
        <f t="shared" si="12"/>
        <v>22.76</v>
      </c>
      <c r="DL6" s="21">
        <f t="shared" si="12"/>
        <v>25.45</v>
      </c>
      <c r="DM6" s="21">
        <f t="shared" si="12"/>
        <v>28.03</v>
      </c>
      <c r="DN6" s="21">
        <f t="shared" si="12"/>
        <v>33.090000000000003</v>
      </c>
      <c r="DO6" s="21">
        <f t="shared" si="12"/>
        <v>34.33</v>
      </c>
      <c r="DP6" s="21">
        <f t="shared" si="12"/>
        <v>34.15</v>
      </c>
      <c r="DQ6" s="21">
        <f t="shared" si="12"/>
        <v>35.53</v>
      </c>
      <c r="DR6" s="21">
        <f t="shared" si="12"/>
        <v>37.51</v>
      </c>
      <c r="DS6" s="20" t="str">
        <f>IF(DS7="","",IF(DS7="-","【-】","【"&amp;SUBSTITUTE(TEXT(DS7,"#,##0.00"),"-","△")&amp;"】"))</f>
        <v>【39.74】</v>
      </c>
      <c r="DT6" s="20">
        <f>IF(DT7="",NA(),DT7)</f>
        <v>0</v>
      </c>
      <c r="DU6" s="20">
        <f t="shared" ref="DU6:EC6" si="13">IF(DU7="",NA(),DU7)</f>
        <v>0</v>
      </c>
      <c r="DV6" s="20">
        <f t="shared" si="13"/>
        <v>0</v>
      </c>
      <c r="DW6" s="20">
        <f t="shared" si="13"/>
        <v>0</v>
      </c>
      <c r="DX6" s="20">
        <f t="shared" si="13"/>
        <v>0</v>
      </c>
      <c r="DY6" s="21">
        <f t="shared" si="13"/>
        <v>5.04</v>
      </c>
      <c r="DZ6" s="21">
        <f t="shared" si="13"/>
        <v>5.1100000000000003</v>
      </c>
      <c r="EA6" s="21">
        <f t="shared" si="13"/>
        <v>5.18</v>
      </c>
      <c r="EB6" s="21">
        <f t="shared" si="13"/>
        <v>6.01</v>
      </c>
      <c r="EC6" s="21">
        <f t="shared" si="13"/>
        <v>6.84</v>
      </c>
      <c r="ED6" s="20" t="str">
        <f>IF(ED7="","",IF(ED7="-","【-】","【"&amp;SUBSTITUTE(TEXT(ED7,"#,##0.00"),"-","△")&amp;"】"))</f>
        <v>【7.62】</v>
      </c>
      <c r="EE6" s="21">
        <f>IF(EE7="",NA(),EE7)</f>
        <v>0.04</v>
      </c>
      <c r="EF6" s="21">
        <f t="shared" ref="EF6:EN6" si="14">IF(EF7="",NA(),EF7)</f>
        <v>0.04</v>
      </c>
      <c r="EG6" s="21">
        <f t="shared" si="14"/>
        <v>0.17</v>
      </c>
      <c r="EH6" s="21">
        <f t="shared" si="14"/>
        <v>0.23</v>
      </c>
      <c r="EI6" s="21">
        <f t="shared" si="14"/>
        <v>0.17</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322016</v>
      </c>
      <c r="D7" s="23">
        <v>46</v>
      </c>
      <c r="E7" s="23">
        <v>17</v>
      </c>
      <c r="F7" s="23">
        <v>1</v>
      </c>
      <c r="G7" s="23">
        <v>0</v>
      </c>
      <c r="H7" s="23" t="s">
        <v>96</v>
      </c>
      <c r="I7" s="23" t="s">
        <v>97</v>
      </c>
      <c r="J7" s="23" t="s">
        <v>98</v>
      </c>
      <c r="K7" s="23" t="s">
        <v>99</v>
      </c>
      <c r="L7" s="23" t="s">
        <v>100</v>
      </c>
      <c r="M7" s="23" t="s">
        <v>101</v>
      </c>
      <c r="N7" s="24" t="s">
        <v>102</v>
      </c>
      <c r="O7" s="24">
        <v>64.92</v>
      </c>
      <c r="P7" s="24">
        <v>78.91</v>
      </c>
      <c r="Q7" s="24">
        <v>93.36</v>
      </c>
      <c r="R7" s="24">
        <v>3080</v>
      </c>
      <c r="S7" s="24">
        <v>197843</v>
      </c>
      <c r="T7" s="24">
        <v>572.99</v>
      </c>
      <c r="U7" s="24">
        <v>345.28</v>
      </c>
      <c r="V7" s="24">
        <v>155249</v>
      </c>
      <c r="W7" s="24">
        <v>44.26</v>
      </c>
      <c r="X7" s="24">
        <v>3507.66</v>
      </c>
      <c r="Y7" s="24">
        <v>119.78</v>
      </c>
      <c r="Z7" s="24">
        <v>119.63</v>
      </c>
      <c r="AA7" s="24">
        <v>114.76</v>
      </c>
      <c r="AB7" s="24">
        <v>118.82</v>
      </c>
      <c r="AC7" s="24">
        <v>118.5</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37.92</v>
      </c>
      <c r="AV7" s="24">
        <v>23.6</v>
      </c>
      <c r="AW7" s="24">
        <v>43.11</v>
      </c>
      <c r="AX7" s="24">
        <v>40.53</v>
      </c>
      <c r="AY7" s="24">
        <v>44.81</v>
      </c>
      <c r="AZ7" s="24">
        <v>62.12</v>
      </c>
      <c r="BA7" s="24">
        <v>61.57</v>
      </c>
      <c r="BB7" s="24">
        <v>60.82</v>
      </c>
      <c r="BC7" s="24">
        <v>63.48</v>
      </c>
      <c r="BD7" s="24">
        <v>65.510000000000005</v>
      </c>
      <c r="BE7" s="24">
        <v>73.44</v>
      </c>
      <c r="BF7" s="24">
        <v>357.8</v>
      </c>
      <c r="BG7" s="24">
        <v>352.74</v>
      </c>
      <c r="BH7" s="24">
        <v>326.43</v>
      </c>
      <c r="BI7" s="24">
        <v>300.04000000000002</v>
      </c>
      <c r="BJ7" s="24">
        <v>279.20999999999998</v>
      </c>
      <c r="BK7" s="24">
        <v>875.53</v>
      </c>
      <c r="BL7" s="24">
        <v>867.39</v>
      </c>
      <c r="BM7" s="24">
        <v>920.83</v>
      </c>
      <c r="BN7" s="24">
        <v>874.02</v>
      </c>
      <c r="BO7" s="24">
        <v>827.43</v>
      </c>
      <c r="BP7" s="24">
        <v>652.82000000000005</v>
      </c>
      <c r="BQ7" s="24">
        <v>106.11</v>
      </c>
      <c r="BR7" s="24">
        <v>113.97</v>
      </c>
      <c r="BS7" s="24">
        <v>104.56</v>
      </c>
      <c r="BT7" s="24">
        <v>116.92</v>
      </c>
      <c r="BU7" s="24">
        <v>111.14</v>
      </c>
      <c r="BV7" s="24">
        <v>99.83</v>
      </c>
      <c r="BW7" s="24">
        <v>100.91</v>
      </c>
      <c r="BX7" s="24">
        <v>99.82</v>
      </c>
      <c r="BY7" s="24">
        <v>100.32</v>
      </c>
      <c r="BZ7" s="24">
        <v>99.71</v>
      </c>
      <c r="CA7" s="24">
        <v>97.61</v>
      </c>
      <c r="CB7" s="24">
        <v>171.5</v>
      </c>
      <c r="CC7" s="24">
        <v>159.21</v>
      </c>
      <c r="CD7" s="24">
        <v>170.57</v>
      </c>
      <c r="CE7" s="24">
        <v>153.22999999999999</v>
      </c>
      <c r="CF7" s="24">
        <v>160.54</v>
      </c>
      <c r="CG7" s="24">
        <v>158.94</v>
      </c>
      <c r="CH7" s="24">
        <v>158.04</v>
      </c>
      <c r="CI7" s="24">
        <v>156.77000000000001</v>
      </c>
      <c r="CJ7" s="24">
        <v>157.63999999999999</v>
      </c>
      <c r="CK7" s="24">
        <v>159.59</v>
      </c>
      <c r="CL7" s="24">
        <v>138.29</v>
      </c>
      <c r="CM7" s="24" t="s">
        <v>102</v>
      </c>
      <c r="CN7" s="24" t="s">
        <v>102</v>
      </c>
      <c r="CO7" s="24" t="s">
        <v>102</v>
      </c>
      <c r="CP7" s="24" t="s">
        <v>102</v>
      </c>
      <c r="CQ7" s="24" t="s">
        <v>102</v>
      </c>
      <c r="CR7" s="24">
        <v>67.069999999999993</v>
      </c>
      <c r="CS7" s="24">
        <v>66.78</v>
      </c>
      <c r="CT7" s="24">
        <v>67</v>
      </c>
      <c r="CU7" s="24">
        <v>66.650000000000006</v>
      </c>
      <c r="CV7" s="24">
        <v>64.45</v>
      </c>
      <c r="CW7" s="24">
        <v>59.1</v>
      </c>
      <c r="CX7" s="24">
        <v>94.8</v>
      </c>
      <c r="CY7" s="24">
        <v>94.86</v>
      </c>
      <c r="CZ7" s="24">
        <v>95.05</v>
      </c>
      <c r="DA7" s="24">
        <v>95.13</v>
      </c>
      <c r="DB7" s="24">
        <v>95.17</v>
      </c>
      <c r="DC7" s="24">
        <v>93.96</v>
      </c>
      <c r="DD7" s="24">
        <v>94.06</v>
      </c>
      <c r="DE7" s="24">
        <v>94.41</v>
      </c>
      <c r="DF7" s="24">
        <v>94.43</v>
      </c>
      <c r="DG7" s="24">
        <v>94.58</v>
      </c>
      <c r="DH7" s="24">
        <v>95.82</v>
      </c>
      <c r="DI7" s="24">
        <v>17.34</v>
      </c>
      <c r="DJ7" s="24">
        <v>20.12</v>
      </c>
      <c r="DK7" s="24">
        <v>22.76</v>
      </c>
      <c r="DL7" s="24">
        <v>25.45</v>
      </c>
      <c r="DM7" s="24">
        <v>28.03</v>
      </c>
      <c r="DN7" s="24">
        <v>33.090000000000003</v>
      </c>
      <c r="DO7" s="24">
        <v>34.33</v>
      </c>
      <c r="DP7" s="24">
        <v>34.15</v>
      </c>
      <c r="DQ7" s="24">
        <v>35.53</v>
      </c>
      <c r="DR7" s="24">
        <v>37.51</v>
      </c>
      <c r="DS7" s="24">
        <v>39.74</v>
      </c>
      <c r="DT7" s="24">
        <v>0</v>
      </c>
      <c r="DU7" s="24">
        <v>0</v>
      </c>
      <c r="DV7" s="24">
        <v>0</v>
      </c>
      <c r="DW7" s="24">
        <v>0</v>
      </c>
      <c r="DX7" s="24">
        <v>0</v>
      </c>
      <c r="DY7" s="24">
        <v>5.04</v>
      </c>
      <c r="DZ7" s="24">
        <v>5.1100000000000003</v>
      </c>
      <c r="EA7" s="24">
        <v>5.18</v>
      </c>
      <c r="EB7" s="24">
        <v>6.01</v>
      </c>
      <c r="EC7" s="24">
        <v>6.84</v>
      </c>
      <c r="ED7" s="24">
        <v>7.62</v>
      </c>
      <c r="EE7" s="24">
        <v>0.04</v>
      </c>
      <c r="EF7" s="24">
        <v>0.04</v>
      </c>
      <c r="EG7" s="24">
        <v>0.17</v>
      </c>
      <c r="EH7" s="24">
        <v>0.23</v>
      </c>
      <c r="EI7" s="24">
        <v>0.17</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2024-02-02T08:06:12Z</cp:lastPrinted>
  <dcterms:created xsi:type="dcterms:W3CDTF">2023-12-12T00:50:01Z</dcterms:created>
  <dcterms:modified xsi:type="dcterms:W3CDTF">2024-02-02T08:06:16Z</dcterms:modified>
  <cp:category/>
</cp:coreProperties>
</file>