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kawauchi-yusuke\Desktop\230116【２／８（水）県〆切】公営企業に係る「経営比較分析表」の分析等について\環境整備課より\R4提出経営比較分析表\"/>
    </mc:Choice>
  </mc:AlternateContent>
  <xr:revisionPtr revIDLastSave="0" documentId="13_ncr:1_{2F7A8ED3-3A0A-4D53-8320-37443A31244C}" xr6:coauthVersionLast="47" xr6:coauthVersionMax="47" xr10:uidLastSave="{00000000-0000-0000-0000-000000000000}"/>
  <workbookProtection workbookAlgorithmName="SHA-512" workbookHashValue="kzDogpmqqRto/WEt172JIcR56/VhbX1QByTD5gHLJHWFTLhOQc3cM5IShp2yG8Io4gkneW0lQXMbBfueoHpUiw==" workbookSaltValue="c3Uz9rJ7S9lWP7AsFAMJf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I10" i="4"/>
  <c r="BB8" i="4"/>
  <c r="AL8" i="4"/>
  <c r="AD8" i="4"/>
  <c r="W8" i="4"/>
  <c r="P8" i="4"/>
  <c r="B8" i="4"/>
  <c r="B6"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<sst xmlns="http://schemas.openxmlformats.org/spreadsheetml/2006/main" count="247" uniqueCount="120">
  <si>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</si>
  <si>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</si>
  <si>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</si>
  <si>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</si>
  <si>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</si>
  <si>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</si>
  <si>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</si>
  <si>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</si>
  <si>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</si>
  <si>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</si>
  <si>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</si>
  <si>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</si>
  <si>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</si>
  <si>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</si>
  <si>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</si>
  <si>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</si>
  <si>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</si>
  <si>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</si>
  <si>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</si>
  <si>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</si>
  <si>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</si>
  <si>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</si>
  <si>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</si>
  <si>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</si>
  <si>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</si>
  <si>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</si>
  <si>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</si>
  <si>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</si>
  <si>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</si>
  <si>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</si>
  <si>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</si>
  <si>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</si>
  <si>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</si>
  <si>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</si>
  <si>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</si>
  <si>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</si>
  <si>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</si>
  <si>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</si>
  <si>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</si>
  <si>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</si>
  <si>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</si>
  <si>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</si>
  <si>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</si>
  <si>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</si>
  <si>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</si>
  <si>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</si>
  <si>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</si>
  <si>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</si>
  <si>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</si>
  <si>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</si>
  <si>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</si>
  <si>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</si>
  <si>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</si>
  <si>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</si>
  <si>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</si>
  <si>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</si>
  <si>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</si>
  <si>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</si>
  <si>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</si>
  <si>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</si>
  <si>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</si>
  <si>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</si>
  <si>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</si>
  <si>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</si>
  <si>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</si>
  <si>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</si>
  <si>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</si>
  <si>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</si>
  <si>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</si>
  <si>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</si>
  <si>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</si>
  <si>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</si>
  <si>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</si>
  <si>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</si>
  <si>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</si>
  <si>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</si>
  <si>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</si>
  <si>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</si>
  <si>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</si>
  <si>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</si>
  <si>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</si>
  <si>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</si>
  <si>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</si>
  <si>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</si>
  <si>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</si>
  <si>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</si>
  <si>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</si>
  <si>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</si>
  <si>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</si>
  <si>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</si>
  <si>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</si>
  <si>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</si>
  <si>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</si>
  <si>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</si>
  <si>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</si>
  <si>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</si>
  <si>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</si>
  <si>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</si>
  <si>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</si>
  <si>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</si>
  <si>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</si>
  <si>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</si>
  <si>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</si>
  <si>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</si>
  <si>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</si>
  <si>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</si>
  <si>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</si>
  <si>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</si>
  <si>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</si>
  <si>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</si>
  <si>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</si>
  <si>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</si>
  <si>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</si>
  <si>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</si>
  <si>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</si>
  <si>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</si>
  <si>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</si>
  <si>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本事業は、平成15年度から2ヶ年のみ実施し、現在5集落については個別排水処理事業にて対応しているため新規事業はない状況にある。
　新規事業を行っておらず、維持管理費用が大部分を占め収益的収支の分母が大きくなることがないため、収益的収支比率は安定して100％前後で推移している。今後も大きな変動はないとみている。</t>
    <phoneticPr fontId="4"/>
  </si>
  <si>
    <t>　浄化槽本体の老朽化による改善率については現在不具合がないこと、法定耐用年数まで長い年月があることから、更新工事を行う予定はない。
　また、浄化槽本体以外の更新については、小修繕にて対応している。</t>
    <phoneticPr fontId="4"/>
  </si>
  <si>
    <t>　現在個別排水処理事業にて対応しているため、大きな料金収入は見込めない状況である。維持管理費のウエイトが大きいため経費回収率、汚水処理原価が類似団体平均値を下回る数値となっている。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</si>
</sst>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CE-42CE-806D-1AAC3F2430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ACE-42CE-806D-1AAC3F2430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B88-428E-8149-B4502E17E6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5B88-428E-8149-B4502E17E6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18.829999999999998</c:v>
                </c:pt>
                <c:pt idx="1">
                  <c:v>19.27</c:v>
                </c:pt>
                <c:pt idx="2">
                  <c:v>18.95</c:v>
                </c:pt>
                <c:pt idx="3">
                  <c:v>18.329999999999998</c:v>
                </c:pt>
                <c:pt idx="4">
                  <c:v>18.21</c:v>
                </c:pt>
              </c:numCache>
            </c:numRef>
          </c:val>
          <c:extLst>
            <c:ext xmlns:c16="http://schemas.microsoft.com/office/drawing/2014/chart" uri="{C3380CC4-5D6E-409C-BE32-E72D297353CC}">
              <c16:uniqueId val="{00000000-8F26-4D1D-8669-6DAE6DD8FC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8F26-4D1D-8669-6DAE6DD8FC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99.31</c:v>
                </c:pt>
                <c:pt idx="1">
                  <c:v>100.38</c:v>
                </c:pt>
                <c:pt idx="2">
                  <c:v>100.38</c:v>
                </c:pt>
                <c:pt idx="3">
                  <c:v>99.93</c:v>
                </c:pt>
                <c:pt idx="4">
                  <c:v>96.35</c:v>
                </c:pt>
              </c:numCache>
            </c:numRef>
          </c:val>
          <c:extLst>
            <c:ext xmlns:c16="http://schemas.microsoft.com/office/drawing/2014/chart" uri="{C3380CC4-5D6E-409C-BE32-E72D297353CC}">
              <c16:uniqueId val="{00000000-03BA-40C9-BDD7-07AF7ED2D0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A-40C9-BDD7-07AF7ED2D0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0-437E-AB31-8F7405E444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0-437E-AB31-8F7405E444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70-45F3-A7AB-D0CDBF8583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70-45F3-A7AB-D0CDBF8583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64-4363-A2D5-904D82068C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64-4363-A2D5-904D82068C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01-414A-A037-5F88B94ADD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1-414A-A037-5F88B94ADD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592.11</c:v>
                </c:pt>
                <c:pt idx="1">
                  <c:v>500.7</c:v>
                </c:pt>
                <c:pt idx="2" formatCode="#,##0.00;&quot;△&quot;#,##0.00">
                  <c:v>0</c:v>
                </c:pt>
                <c:pt idx="3">
                  <c:v>452.69</c:v>
                </c:pt>
                <c:pt idx="4">
                  <c:v>547.66</c:v>
                </c:pt>
              </c:numCache>
            </c:numRef>
          </c:val>
          <c:extLst>
            <c:ext xmlns:c16="http://schemas.microsoft.com/office/drawing/2014/chart" uri="{C3380CC4-5D6E-409C-BE32-E72D297353CC}">
              <c16:uniqueId val="{00000000-A1D1-4B5E-AB88-2A633906E6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A1D1-4B5E-AB88-2A633906E6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56.71</c:v>
                </c:pt>
                <c:pt idx="1">
                  <c:v>63.05</c:v>
                </c:pt>
                <c:pt idx="2">
                  <c:v>53.88</c:v>
                </c:pt>
                <c:pt idx="3">
                  <c:v>60.99</c:v>
                </c:pt>
                <c:pt idx="4">
                  <c:v>47.44</c:v>
                </c:pt>
              </c:numCache>
            </c:numRef>
          </c:val>
          <c:extLst>
            <c:ext xmlns:c16="http://schemas.microsoft.com/office/drawing/2014/chart" uri="{C3380CC4-5D6E-409C-BE32-E72D297353CC}">
              <c16:uniqueId val="{00000000-C6CA-4B8B-B170-760653100E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C6CA-4B8B-B170-760653100E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241.39</c:v>
                </c:pt>
                <c:pt idx="1">
                  <c:v>220.71</c:v>
                </c:pt>
                <c:pt idx="2">
                  <c:v>237.21</c:v>
                </c:pt>
                <c:pt idx="3">
                  <c:v>245.68</c:v>
                </c:pt>
                <c:pt idx="4">
                  <c:v>288.12</c:v>
                </c:pt>
              </c:numCache>
            </c:numRef>
          </c:val>
          <c:extLst>
            <c:ext xmlns:c16="http://schemas.microsoft.com/office/drawing/2014/chart" uri="{C3380CC4-5D6E-409C-BE32-E72D297353CC}">
              <c16:uniqueId val="{00000000-C02E-4D4D-B06D-B3A5BE6330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C02E-4D4D-B06D-B3A5BE6330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5"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西ノ島町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2668</v>
      </c>
      <c r="AM8" s="37"/>
      <c r="AN8" s="37"/>
      <c r="AO8" s="37"/>
      <c r="AP8" s="37"/>
      <c r="AQ8" s="37"/>
      <c r="AR8" s="37"/>
      <c r="AS8" s="37"/>
      <c r="AT8" s="38">
        <f>データ!T6</f>
        <v>55.96</v>
      </c>
      <c r="AU8" s="38"/>
      <c r="AV8" s="38"/>
      <c r="AW8" s="38"/>
      <c r="AX8" s="38"/>
      <c r="AY8" s="38"/>
      <c r="AZ8" s="38"/>
      <c r="BA8" s="38"/>
      <c r="BB8" s="38">
        <f>データ!U6</f>
        <v>47.68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10.7</v>
      </c>
      <c r="Q10" s="38"/>
      <c r="R10" s="38"/>
      <c r="S10" s="38"/>
      <c r="T10" s="38"/>
      <c r="U10" s="38"/>
      <c r="V10" s="38"/>
      <c r="W10" s="38">
        <f>データ!Q6</f>
        <v>100</v>
      </c>
      <c r="X10" s="38"/>
      <c r="Y10" s="38"/>
      <c r="Z10" s="38"/>
      <c r="AA10" s="38"/>
      <c r="AB10" s="38"/>
      <c r="AC10" s="38"/>
      <c r="AD10" s="37">
        <f>データ!R6</f>
        <v>3525</v>
      </c>
      <c r="AE10" s="37"/>
      <c r="AF10" s="37"/>
      <c r="AG10" s="37"/>
      <c r="AH10" s="37"/>
      <c r="AI10" s="37"/>
      <c r="AJ10" s="37"/>
      <c r="AK10" s="2"/>
      <c r="AL10" s="37">
        <f>データ!V6</f>
        <v>280</v>
      </c>
      <c r="AM10" s="37"/>
      <c r="AN10" s="37"/>
      <c r="AO10" s="37"/>
      <c r="AP10" s="37"/>
      <c r="AQ10" s="37"/>
      <c r="AR10" s="37"/>
      <c r="AS10" s="37"/>
      <c r="AT10" s="38">
        <f>データ!W6</f>
        <v>0.25</v>
      </c>
      <c r="AU10" s="38"/>
      <c r="AV10" s="38"/>
      <c r="AW10" s="38"/>
      <c r="AX10" s="38"/>
      <c r="AY10" s="38"/>
      <c r="AZ10" s="38"/>
      <c r="BA10" s="38"/>
      <c r="BB10" s="38">
        <f>データ!X6</f>
        <v>1120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qIu25G0kGM4wRZ2WabJ1rQf7smM/bR2Jp2jE4zQsDkGmvNQWX/rC+120zMgMMHj6mtRgi1a3UuNHcPl5OM6pgA==" saltValue="zCjZdRitdpAjYW4IWb4H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325261</v>
      </c>
      <c r="D6" s="19">
        <f t="shared" si="3"/>
        <v>47</v>
      </c>
      <c r="E6" s="19">
        <f t="shared" si="3"/>
        <v>18</v>
      </c>
      <c r="F6" s="19">
        <f t="shared" si="3"/>
        <v>0</v>
      </c>
      <c r="G6" s="19">
        <f t="shared" si="3"/>
        <v>0</v>
      </c>
      <c r="H6" s="19" t="str">
        <f t="shared" si="3"/>
        <v>島根県　西ノ島町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10.7</v>
      </c>
      <c r="Q6" s="20">
        <f t="shared" si="3"/>
        <v>100</v>
      </c>
      <c r="R6" s="20">
        <f t="shared" si="3"/>
        <v>3525</v>
      </c>
      <c r="S6" s="20">
        <f t="shared" si="3"/>
        <v>2668</v>
      </c>
      <c r="T6" s="20">
        <f t="shared" si="3"/>
        <v>55.96</v>
      </c>
      <c r="U6" s="20">
        <f t="shared" si="3"/>
        <v>47.68</v>
      </c>
      <c r="V6" s="20">
        <f t="shared" si="3"/>
        <v>280</v>
      </c>
      <c r="W6" s="20">
        <f t="shared" si="3"/>
        <v>0.25</v>
      </c>
      <c r="X6" s="20">
        <f t="shared" si="3"/>
        <v>1120</v>
      </c>
      <c r="Y6" s="21">
        <f>IF(Y7="",NA(),Y7)</f>
        <v>99.31</v>
      </c>
      <c r="Z6" s="21">
        <f t="shared" ref="Z6:AH6" si="4">IF(Z7="",NA(),Z7)</f>
        <v>100.38</v>
      </c>
      <c r="AA6" s="21">
        <f t="shared" si="4"/>
        <v>100.38</v>
      </c>
      <c r="AB6" s="21">
        <f t="shared" si="4"/>
        <v>99.93</v>
      </c>
      <c r="AC6" s="21">
        <f t="shared" si="4"/>
        <v>96.35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592.11</v>
      </c>
      <c r="BG6" s="21">
        <f t="shared" ref="BG6:BO6" si="7">IF(BG7="",NA(),BG7)</f>
        <v>500.7</v>
      </c>
      <c r="BH6" s="20">
        <f t="shared" si="7"/>
        <v>0</v>
      </c>
      <c r="BI6" s="21">
        <f t="shared" si="7"/>
        <v>452.69</v>
      </c>
      <c r="BJ6" s="21">
        <f t="shared" si="7"/>
        <v>547.66</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56.71</v>
      </c>
      <c r="BR6" s="21">
        <f t="shared" ref="BR6:BZ6" si="8">IF(BR7="",NA(),BR7)</f>
        <v>63.05</v>
      </c>
      <c r="BS6" s="21">
        <f t="shared" si="8"/>
        <v>53.88</v>
      </c>
      <c r="BT6" s="21">
        <f t="shared" si="8"/>
        <v>60.99</v>
      </c>
      <c r="BU6" s="21">
        <f t="shared" si="8"/>
        <v>47.44</v>
      </c>
      <c r="BV6" s="21">
        <f t="shared" si="8"/>
        <v>57.08</v>
      </c>
      <c r="BW6" s="21">
        <f t="shared" si="8"/>
        <v>63.06</v>
      </c>
      <c r="BX6" s="21">
        <f t="shared" si="8"/>
        <v>62.5</v>
      </c>
      <c r="BY6" s="21">
        <f t="shared" si="8"/>
        <v>60.59</v>
      </c>
      <c r="BZ6" s="21">
        <f t="shared" si="8"/>
        <v>60</v>
      </c>
      <c r="CA6" s="20" t="str">
        <f>IF(CA7="","",IF(CA7="-","【-】","【"&amp;SUBSTITUTE(TEXT(CA7,"#,##0.00"),"-","△")&amp;"】"))</f>
        <v>【57.71】</v>
      </c>
      <c r="CB6" s="21">
        <f>IF(CB7="",NA(),CB7)</f>
        <v>241.39</v>
      </c>
      <c r="CC6" s="21">
        <f t="shared" ref="CC6:CK6" si="9">IF(CC7="",NA(),CC7)</f>
        <v>220.71</v>
      </c>
      <c r="CD6" s="21">
        <f t="shared" si="9"/>
        <v>237.21</v>
      </c>
      <c r="CE6" s="21">
        <f t="shared" si="9"/>
        <v>245.68</v>
      </c>
      <c r="CF6" s="21">
        <f t="shared" si="9"/>
        <v>288.12</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57.22</v>
      </c>
      <c r="CS6" s="21">
        <f t="shared" si="10"/>
        <v>59.94</v>
      </c>
      <c r="CT6" s="21">
        <f t="shared" si="10"/>
        <v>59.64</v>
      </c>
      <c r="CU6" s="21">
        <f t="shared" si="10"/>
        <v>58.19</v>
      </c>
      <c r="CV6" s="21">
        <f t="shared" si="10"/>
        <v>56.52</v>
      </c>
      <c r="CW6" s="20" t="str">
        <f>IF(CW7="","",IF(CW7="-","【-】","【"&amp;SUBSTITUTE(TEXT(CW7,"#,##0.00"),"-","△")&amp;"】"))</f>
        <v>【56.80】</v>
      </c>
      <c r="CX6" s="21">
        <f>IF(CX7="",NA(),CX7)</f>
        <v>18.829999999999998</v>
      </c>
      <c r="CY6" s="21">
        <f t="shared" ref="CY6:DG6" si="11">IF(CY7="",NA(),CY7)</f>
        <v>19.27</v>
      </c>
      <c r="CZ6" s="21">
        <f t="shared" si="11"/>
        <v>18.95</v>
      </c>
      <c r="DA6" s="21">
        <f t="shared" si="11"/>
        <v>18.329999999999998</v>
      </c>
      <c r="DB6" s="21">
        <f t="shared" si="11"/>
        <v>18.21</v>
      </c>
      <c r="DC6" s="21">
        <f t="shared" si="11"/>
        <v>67.290000000000006</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325261</v>
      </c>
      <c r="D7" s="23">
        <v>47</v>
      </c>
      <c r="E7" s="23">
        <v>18</v>
      </c>
      <c r="F7" s="23">
        <v>0</v>
      </c>
      <c r="G7" s="23">
        <v>0</v>
      </c>
      <c r="H7" s="23" t="s">
        <v>98</v>
      </c>
      <c r="I7" s="23" t="s">
        <v>99</v>
      </c>
      <c r="J7" s="23" t="s">
        <v>100</v>
      </c>
      <c r="K7" s="23" t="s">
        <v>101</v>
      </c>
      <c r="L7" s="23" t="s">
        <v>102</v>
      </c>
      <c r="M7" s="23" t="s">
        <v>103</v>
      </c>
      <c r="N7" s="24" t="s">
        <v>104</v>
      </c>
      <c r="O7" s="24" t="s">
        <v>105</v>
      </c>
      <c r="P7" s="24">
        <v>10.7</v>
      </c>
      <c r="Q7" s="24">
        <v>100</v>
      </c>
      <c r="R7" s="24">
        <v>3525</v>
      </c>
      <c r="S7" s="24">
        <v>2668</v>
      </c>
      <c r="T7" s="24">
        <v>55.96</v>
      </c>
      <c r="U7" s="24">
        <v>47.68</v>
      </c>
      <c r="V7" s="24">
        <v>280</v>
      </c>
      <c r="W7" s="24">
        <v>0.25</v>
      </c>
      <c r="X7" s="24">
        <v>1120</v>
      </c>
      <c r="Y7" s="24">
        <v>99.31</v>
      </c>
      <c r="Z7" s="24">
        <v>100.38</v>
      </c>
      <c r="AA7" s="24">
        <v>100.38</v>
      </c>
      <c r="AB7" s="24">
        <v>99.93</v>
      </c>
      <c r="AC7" s="24">
        <v>96.35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592.11</v>
      </c>
      <c r="BG7" s="24">
        <v>500.7</v>
      </c>
      <c r="BH7" s="24">
        <v>0</v>
      </c>
      <c r="BI7" s="24">
        <v>452.69</v>
      </c>
      <c r="BJ7" s="24">
        <v>547.66</v>
      </c>
      <c r="BK7" s="24">
        <v>407.42</v>
      </c>
      <c r="BL7" s="24">
        <v>296.89</v>
      </c>
      <c r="BM7" s="24">
        <v>270.57</v>
      </c>
      <c r="BN7" s="24">
        <v>294.27</v>
      </c>
      <c r="BO7" s="24">
        <v>294.08999999999997</v>
      </c>
      <c r="BP7" s="24">
        <v>310.14</v>
      </c>
      <c r="BQ7" s="24">
        <v>56.71</v>
      </c>
      <c r="BR7" s="24">
        <v>63.05</v>
      </c>
      <c r="BS7" s="24">
        <v>53.88</v>
      </c>
      <c r="BT7" s="24">
        <v>60.99</v>
      </c>
      <c r="BU7" s="24">
        <v>47.44</v>
      </c>
      <c r="BV7" s="24">
        <v>57.08</v>
      </c>
      <c r="BW7" s="24">
        <v>63.06</v>
      </c>
      <c r="BX7" s="24">
        <v>62.5</v>
      </c>
      <c r="BY7" s="24">
        <v>60.59</v>
      </c>
      <c r="BZ7" s="24">
        <v>60</v>
      </c>
      <c r="CA7" s="24">
        <v>57.71</v>
      </c>
      <c r="CB7" s="24">
        <v>241.39</v>
      </c>
      <c r="CC7" s="24">
        <v>220.71</v>
      </c>
      <c r="CD7" s="24">
        <v>237.21</v>
      </c>
      <c r="CE7" s="24">
        <v>245.68</v>
      </c>
      <c r="CF7" s="24">
        <v>288.12</v>
      </c>
      <c r="CG7" s="24">
        <v>286.86</v>
      </c>
      <c r="CH7" s="24">
        <v>264.77</v>
      </c>
      <c r="CI7" s="24">
        <v>269.33</v>
      </c>
      <c r="CJ7" s="24">
        <v>280.23</v>
      </c>
      <c r="CK7" s="24">
        <v>282.70999999999998</v>
      </c>
      <c r="CL7" s="24">
        <v>286.17</v>
      </c>
      <c r="CM7" s="24">
        <v>100</v>
      </c>
      <c r="CN7" s="24">
        <v>100</v>
      </c>
      <c r="CO7" s="24">
        <v>100</v>
      </c>
      <c r="CP7" s="24">
        <v>100</v>
      </c>
      <c r="CQ7" s="24">
        <v>100</v>
      </c>
      <c r="CR7" s="24">
        <v>57.22</v>
      </c>
      <c r="CS7" s="24">
        <v>59.94</v>
      </c>
      <c r="CT7" s="24">
        <v>59.64</v>
      </c>
      <c r="CU7" s="24">
        <v>58.19</v>
      </c>
      <c r="CV7" s="24">
        <v>56.52</v>
      </c>
      <c r="CW7" s="24">
        <v>56.8</v>
      </c>
      <c r="CX7" s="24">
        <v>18.829999999999998</v>
      </c>
      <c r="CY7" s="24">
        <v>19.27</v>
      </c>
      <c r="CZ7" s="24">
        <v>18.95</v>
      </c>
      <c r="DA7" s="24">
        <v>18.329999999999998</v>
      </c>
      <c r="DB7" s="24">
        <v>18.21</v>
      </c>
      <c r="DC7" s="24">
        <v>67.290000000000006</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2023-02-08T05:15:03Z</cp:lastPrinted>
  <dcterms:created xsi:type="dcterms:W3CDTF">2022-12-01T02:08:05Z</dcterms:created>
  <dcterms:modified xsi:type="dcterms:W3CDTF">2023-02-08T05:15:06Z</dcterms:modified>
  <cp:category/>
</cp:coreProperties>
</file>