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下水道係\下水\決算統計\R4決算統計算関係\2021 経営比較分析表\修正　美郷町法非適下水【経営比較分析表】2021_324485_47_1718\【経営比較分析表】2021_324485_47_1718\"/>
    </mc:Choice>
  </mc:AlternateContent>
  <workbookProtection workbookAlgorithmName="SHA-512" workbookHashValue="jo8KBR1Nw7HjXicfKtGQMKnX/7Tp3W08UQzBu5pJUaHxznG2sLZqiCqQ1qQeKPJGR13CBRpQ94XGj+xCAD//Tw==" workbookSaltValue="na2cBe0cxrhcjYYuLJP/Cw==" workbookSpinCount="100000" lockStructure="1"/>
  <bookViews>
    <workbookView xWindow="0" yWindow="0" windowWidth="15360" windowHeight="7632"/>
  </bookViews>
  <sheets>
    <sheet name="法非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I10" i="4"/>
  <c r="B10" i="4"/>
  <c r="BB8" i="4"/>
  <c r="AL8" i="4"/>
  <c r="AD8" i="4"/>
  <c r="W8" i="4"/>
  <c r="P8" i="4"/>
  <c r="I8" i="4"/>
  <c r="B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<sst xmlns="http://schemas.openxmlformats.org/spreadsheetml/2006/main" count="247" uniqueCount="120">
  <si>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</si>
  <si>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</si>
  <si>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</si>
  <si>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</si>
  <si>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</si>
  <si>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</si>
  <si>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</si>
  <si>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</si>
  <si>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</si>
  <si>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</si>
  <si>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</si>
  <si>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</si>
  <si>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</si>
  <si>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</si>
  <si>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</si>
  <si>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</si>
  <si>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</si>
  <si>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</si>
  <si>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</si>
  <si>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</si>
  <si>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</si>
  <si>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</si>
  <si>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</si>
  <si>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</si>
  <si>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</si>
  <si>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</si>
  <si>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</si>
  <si>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</si>
  <si>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</si>
  <si>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</si>
  <si>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</si>
  <si>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</si>
  <si>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</si>
  <si>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</si>
  <si>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</si>
  <si>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</si>
  <si>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</si>
  <si>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</si>
  <si>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</si>
  <si>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</si>
  <si>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</si>
  <si>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</si>
  <si>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</si>
  <si>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</si>
  <si>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</si>
  <si>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</si>
  <si>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</si>
  <si>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</si>
  <si>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</si>
  <si>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</si>
  <si>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</si>
  <si>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</si>
  <si>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</si>
  <si>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</si>
  <si>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</si>
  <si>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</si>
  <si>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</si>
  <si>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</si>
  <si>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</si>
  <si>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</si>
  <si>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</si>
  <si>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</si>
  <si>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</si>
  <si>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</si>
  <si>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</si>
  <si>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</si>
  <si>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</si>
  <si>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</si>
  <si>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</si>
  <si>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</si>
  <si>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</si>
  <si>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</si>
  <si>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</si>
  <si>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</si>
  <si>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</si>
  <si>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</si>
  <si>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</si>
  <si>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</si>
  <si>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</si>
  <si>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</si>
  <si>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</si>
  <si>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</si>
  <si>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</si>
  <si>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</si>
  <si>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</si>
  <si>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</si>
  <si>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</si>
  <si>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</si>
  <si>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</si>
  <si>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</si>
  <si>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</si>
  <si>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</si>
  <si>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</si>
  <si>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</si>
  <si>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</si>
  <si>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</si>
  <si>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</si>
  <si>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</si>
  <si>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</si>
  <si>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</si>
  <si>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</si>
  <si>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</si>
  <si>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</si>
  <si>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</si>
  <si>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</si>
  <si>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</si>
  <si>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</si>
  <si>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</si>
  <si>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</si>
  <si>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</si>
  <si>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</si>
  <si>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</si>
  <si>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</si>
  <si>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</si>
  <si>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</si>
  <si>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</si>
  <si>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</si>
  <si>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13年度において整備した合併浄化槽で、それ以後の合併浄化槽は、特定地域生活処理施設に移行している。そのため、個別排水処理施設としては、現状の施設のみであり、今後も適正な維持管理の下に施設の運営を行なっていく必要がある。当面、修繕費が高騰しないように努める必要がある。</t>
    <phoneticPr fontId="4"/>
  </si>
  <si>
    <t>①収益的収支比率は収入が例年より増えているが100%前後を推移しており④⑤⑥施設整備完了の平成13年度から年数がたち老朽化が進み、また人口減少に歯止めがかからないことから、今後、施設長寿命化や維持管理費の抑制等を検討する必要がある。⑦施設の利用率は、類似団体の平均値と比較して若干低いものの⑧の水洗化率は、それ以上であり、今後においてもこれを維持しつつ適正な維持管理に努めたい。</t>
    <rPh sb="12" eb="14">
      <t>レイネン</t>
    </rPh>
    <rPh sb="62" eb="63">
      <t>スス</t>
    </rPh>
    <phoneticPr fontId="4"/>
  </si>
  <si>
    <t>施設の規模が小さく、将来的に特定地域生活排水処理施設と一体的な施設管理並びに運営が必要なため、経営の健全性・効率性を検討し、下水道料金等の見直しを行なう時点においては、特定地域生活排水処理施設の経営指標を基準にして統一性を図る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</si>
</sst>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CF-444A-90BF-0B784C3CD5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CF-444A-90BF-0B784C3CD5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36.11</c:v>
                </c:pt>
                <c:pt idx="1">
                  <c:v>36.11</c:v>
                </c:pt>
                <c:pt idx="2">
                  <c:v>30.56</c:v>
                </c:pt>
                <c:pt idx="3">
                  <c:v>36.11</c:v>
                </c:pt>
                <c:pt idx="4">
                  <c:v>36.11</c:v>
                </c:pt>
              </c:numCache>
            </c:numRef>
          </c:val>
          <c:extLst>
            <c:ext xmlns:c16="http://schemas.microsoft.com/office/drawing/2014/chart" uri="{C3380CC4-5D6E-409C-BE32-E72D297353CC}">
              <c16:uniqueId val="{00000000-0E33-4B4A-B2F4-247982BAA3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0E33-4B4A-B2F4-247982BAA3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117-4C86-849C-DF9ED11E1E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C117-4C86-849C-DF9ED11E1E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100.31</c:v>
                </c:pt>
                <c:pt idx="2">
                  <c:v>100.34</c:v>
                </c:pt>
                <c:pt idx="3">
                  <c:v>99.84</c:v>
                </c:pt>
                <c:pt idx="4">
                  <c:v>99.97</c:v>
                </c:pt>
              </c:numCache>
            </c:numRef>
          </c:val>
          <c:extLst>
            <c:ext xmlns:c16="http://schemas.microsoft.com/office/drawing/2014/chart" uri="{C3380CC4-5D6E-409C-BE32-E72D297353CC}">
              <c16:uniqueId val="{00000000-60DC-4EDA-B7C2-BBDED9B7AA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C-4EDA-B7C2-BBDED9B7AA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4C-483A-B1A7-6ED36C7DA8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4C-483A-B1A7-6ED36C7DA8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09-4558-A455-77DB2A1A69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9-4558-A455-77DB2A1A69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4C-4179-A85A-9BE63FBD54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4C-4179-A85A-9BE63FBD54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01-4E13-9B8A-B474549D84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01-4E13-9B8A-B474549D84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587.38</c:v>
                </c:pt>
                <c:pt idx="1">
                  <c:v>834.48</c:v>
                </c:pt>
                <c:pt idx="2">
                  <c:v>808.82</c:v>
                </c:pt>
                <c:pt idx="3">
                  <c:v>718.22</c:v>
                </c:pt>
                <c:pt idx="4">
                  <c:v>836.95</c:v>
                </c:pt>
              </c:numCache>
            </c:numRef>
          </c:val>
          <c:extLst>
            <c:ext xmlns:c16="http://schemas.microsoft.com/office/drawing/2014/chart" uri="{C3380CC4-5D6E-409C-BE32-E72D297353CC}">
              <c16:uniqueId val="{00000000-7EF0-4067-997B-919483CD41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7EF0-4067-997B-919483CD41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35.18</c:v>
                </c:pt>
                <c:pt idx="1">
                  <c:v>35.26</c:v>
                </c:pt>
                <c:pt idx="2">
                  <c:v>33.520000000000003</c:v>
                </c:pt>
                <c:pt idx="3">
                  <c:v>36.549999999999997</c:v>
                </c:pt>
                <c:pt idx="4">
                  <c:v>33.979999999999997</c:v>
                </c:pt>
              </c:numCache>
            </c:numRef>
          </c:val>
          <c:extLst>
            <c:ext xmlns:c16="http://schemas.microsoft.com/office/drawing/2014/chart" uri="{C3380CC4-5D6E-409C-BE32-E72D297353CC}">
              <c16:uniqueId val="{00000000-12C6-429E-8A75-FB97A08A82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12C6-429E-8A75-FB97A08A82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484.93</c:v>
                </c:pt>
                <c:pt idx="1">
                  <c:v>489.79</c:v>
                </c:pt>
                <c:pt idx="2">
                  <c:v>538.04999999999995</c:v>
                </c:pt>
                <c:pt idx="3">
                  <c:v>491.11</c:v>
                </c:pt>
                <c:pt idx="4">
                  <c:v>520.94000000000005</c:v>
                </c:pt>
              </c:numCache>
            </c:numRef>
          </c:val>
          <c:extLst>
            <c:ext xmlns:c16="http://schemas.microsoft.com/office/drawing/2014/chart" uri="{C3380CC4-5D6E-409C-BE32-E72D297353CC}">
              <c16:uniqueId val="{00000000-E707-48DC-B4F6-4B2D2EE00D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E707-48DC-B4F6-4B2D2EE00D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31" zoomScaleNormal="100" workbookViewId="0">
      <selection activeCell="AY56" sqref="AY5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島根県　美郷町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4353</v>
      </c>
      <c r="AM8" s="37"/>
      <c r="AN8" s="37"/>
      <c r="AO8" s="37"/>
      <c r="AP8" s="37"/>
      <c r="AQ8" s="37"/>
      <c r="AR8" s="37"/>
      <c r="AS8" s="37"/>
      <c r="AT8" s="38">
        <f>データ!T6</f>
        <v>282.92</v>
      </c>
      <c r="AU8" s="38"/>
      <c r="AV8" s="38"/>
      <c r="AW8" s="38"/>
      <c r="AX8" s="38"/>
      <c r="AY8" s="38"/>
      <c r="AZ8" s="38"/>
      <c r="BA8" s="38"/>
      <c r="BB8" s="38">
        <f>データ!U6</f>
        <v>15.39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1.51</v>
      </c>
      <c r="Q10" s="38"/>
      <c r="R10" s="38"/>
      <c r="S10" s="38"/>
      <c r="T10" s="38"/>
      <c r="U10" s="38"/>
      <c r="V10" s="38"/>
      <c r="W10" s="38">
        <f>データ!Q6</f>
        <v>100</v>
      </c>
      <c r="X10" s="38"/>
      <c r="Y10" s="38"/>
      <c r="Z10" s="38"/>
      <c r="AA10" s="38"/>
      <c r="AB10" s="38"/>
      <c r="AC10" s="38"/>
      <c r="AD10" s="37">
        <f>データ!R6</f>
        <v>3060</v>
      </c>
      <c r="AE10" s="37"/>
      <c r="AF10" s="37"/>
      <c r="AG10" s="37"/>
      <c r="AH10" s="37"/>
      <c r="AI10" s="37"/>
      <c r="AJ10" s="37"/>
      <c r="AK10" s="2"/>
      <c r="AL10" s="37">
        <f>データ!V6</f>
        <v>65</v>
      </c>
      <c r="AM10" s="37"/>
      <c r="AN10" s="37"/>
      <c r="AO10" s="37"/>
      <c r="AP10" s="37"/>
      <c r="AQ10" s="37"/>
      <c r="AR10" s="37"/>
      <c r="AS10" s="37"/>
      <c r="AT10" s="38">
        <f>データ!W6</f>
        <v>0.01</v>
      </c>
      <c r="AU10" s="38"/>
      <c r="AV10" s="38"/>
      <c r="AW10" s="38"/>
      <c r="AX10" s="38"/>
      <c r="AY10" s="38"/>
      <c r="AZ10" s="38"/>
      <c r="BA10" s="38"/>
      <c r="BB10" s="38">
        <f>データ!X6</f>
        <v>6500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43</v>
      </c>
      <c r="N86" s="12" t="s">
        <v>45</v>
      </c>
      <c r="O86" s="12" t="str">
        <f>データ!EO6</f>
        <v>【-】</v>
      </c>
    </row>
  </sheetData>
  <sheetProtection algorithmName="SHA-512" hashValue="D2KnLGHrQmqptJjMFzswCJJ9yGwlSteOvgxr1Fl89mqME0tjmcnSP7wF3NCzsnp8BrQyiLBbZZzLVMEiunluzg==" saltValue="KzLN2uLhZGH2oLocRsdW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324485</v>
      </c>
      <c r="D6" s="19">
        <f t="shared" si="3"/>
        <v>47</v>
      </c>
      <c r="E6" s="19">
        <f t="shared" si="3"/>
        <v>18</v>
      </c>
      <c r="F6" s="19">
        <f t="shared" si="3"/>
        <v>1</v>
      </c>
      <c r="G6" s="19">
        <f t="shared" si="3"/>
        <v>0</v>
      </c>
      <c r="H6" s="19" t="str">
        <f t="shared" si="3"/>
        <v>島根県　美郷町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1.51</v>
      </c>
      <c r="Q6" s="20">
        <f t="shared" si="3"/>
        <v>100</v>
      </c>
      <c r="R6" s="20">
        <f t="shared" si="3"/>
        <v>3060</v>
      </c>
      <c r="S6" s="20">
        <f t="shared" si="3"/>
        <v>4353</v>
      </c>
      <c r="T6" s="20">
        <f t="shared" si="3"/>
        <v>282.92</v>
      </c>
      <c r="U6" s="20">
        <f t="shared" si="3"/>
        <v>15.39</v>
      </c>
      <c r="V6" s="20">
        <f t="shared" si="3"/>
        <v>65</v>
      </c>
      <c r="W6" s="20">
        <f t="shared" si="3"/>
        <v>0.01</v>
      </c>
      <c r="X6" s="20">
        <f t="shared" si="3"/>
        <v>6500</v>
      </c>
      <c r="Y6" s="21">
        <f>IF(Y7="",NA(),Y7)</f>
        <v>100</v>
      </c>
      <c r="Z6" s="21">
        <f t="shared" ref="Z6:AH6" si="4">IF(Z7="",NA(),Z7)</f>
        <v>100.31</v>
      </c>
      <c r="AA6" s="21">
        <f t="shared" si="4"/>
        <v>100.34</v>
      </c>
      <c r="AB6" s="21">
        <f t="shared" si="4"/>
        <v>99.84</v>
      </c>
      <c r="AC6" s="21">
        <f t="shared" si="4"/>
        <v>99.97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587.38</v>
      </c>
      <c r="BG6" s="21">
        <f t="shared" ref="BG6:BO6" si="7">IF(BG7="",NA(),BG7)</f>
        <v>834.48</v>
      </c>
      <c r="BH6" s="21">
        <f t="shared" si="7"/>
        <v>808.82</v>
      </c>
      <c r="BI6" s="21">
        <f t="shared" si="7"/>
        <v>718.22</v>
      </c>
      <c r="BJ6" s="21">
        <f t="shared" si="7"/>
        <v>836.95</v>
      </c>
      <c r="BK6" s="21">
        <f t="shared" si="7"/>
        <v>888.8</v>
      </c>
      <c r="BL6" s="21">
        <f t="shared" si="7"/>
        <v>855.65</v>
      </c>
      <c r="BM6" s="21">
        <f t="shared" si="7"/>
        <v>862.99</v>
      </c>
      <c r="BN6" s="21">
        <f t="shared" si="7"/>
        <v>782.91</v>
      </c>
      <c r="BO6" s="21">
        <f t="shared" si="7"/>
        <v>783.21</v>
      </c>
      <c r="BP6" s="20" t="str">
        <f>IF(BP7="","",IF(BP7="-","【-】","【"&amp;SUBSTITUTE(TEXT(BP7,"#,##0.00"),"-","△")&amp;"】"))</f>
        <v>【765.05】</v>
      </c>
      <c r="BQ6" s="21">
        <f>IF(BQ7="",NA(),BQ7)</f>
        <v>35.18</v>
      </c>
      <c r="BR6" s="21">
        <f t="shared" ref="BR6:BZ6" si="8">IF(BR7="",NA(),BR7)</f>
        <v>35.26</v>
      </c>
      <c r="BS6" s="21">
        <f t="shared" si="8"/>
        <v>33.520000000000003</v>
      </c>
      <c r="BT6" s="21">
        <f t="shared" si="8"/>
        <v>36.549999999999997</v>
      </c>
      <c r="BU6" s="21">
        <f t="shared" si="8"/>
        <v>33.979999999999997</v>
      </c>
      <c r="BV6" s="21">
        <f t="shared" si="8"/>
        <v>52.55</v>
      </c>
      <c r="BW6" s="21">
        <f t="shared" si="8"/>
        <v>52.23</v>
      </c>
      <c r="BX6" s="21">
        <f t="shared" si="8"/>
        <v>50.06</v>
      </c>
      <c r="BY6" s="21">
        <f t="shared" si="8"/>
        <v>49.38</v>
      </c>
      <c r="BZ6" s="21">
        <f t="shared" si="8"/>
        <v>48.53</v>
      </c>
      <c r="CA6" s="20" t="str">
        <f>IF(CA7="","",IF(CA7="-","【-】","【"&amp;SUBSTITUTE(TEXT(CA7,"#,##0.00"),"-","△")&amp;"】"))</f>
        <v>【48.97】</v>
      </c>
      <c r="CB6" s="21">
        <f>IF(CB7="",NA(),CB7)</f>
        <v>484.93</v>
      </c>
      <c r="CC6" s="21">
        <f t="shared" ref="CC6:CK6" si="9">IF(CC7="",NA(),CC7)</f>
        <v>489.79</v>
      </c>
      <c r="CD6" s="21">
        <f t="shared" si="9"/>
        <v>538.04999999999995</v>
      </c>
      <c r="CE6" s="21">
        <f t="shared" si="9"/>
        <v>491.11</v>
      </c>
      <c r="CF6" s="21">
        <f t="shared" si="9"/>
        <v>520.94000000000005</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36.11</v>
      </c>
      <c r="CN6" s="21">
        <f t="shared" ref="CN6:CV6" si="10">IF(CN7="",NA(),CN7)</f>
        <v>36.11</v>
      </c>
      <c r="CO6" s="21">
        <f t="shared" si="10"/>
        <v>30.56</v>
      </c>
      <c r="CP6" s="21">
        <f t="shared" si="10"/>
        <v>36.11</v>
      </c>
      <c r="CQ6" s="21">
        <f t="shared" si="10"/>
        <v>36.11</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324485</v>
      </c>
      <c r="D7" s="23">
        <v>47</v>
      </c>
      <c r="E7" s="23">
        <v>18</v>
      </c>
      <c r="F7" s="23">
        <v>1</v>
      </c>
      <c r="G7" s="23">
        <v>0</v>
      </c>
      <c r="H7" s="23" t="s">
        <v>99</v>
      </c>
      <c r="I7" s="23" t="s">
        <v>100</v>
      </c>
      <c r="J7" s="23" t="s">
        <v>101</v>
      </c>
      <c r="K7" s="23" t="s">
        <v>102</v>
      </c>
      <c r="L7" s="23" t="s">
        <v>103</v>
      </c>
      <c r="M7" s="23" t="s">
        <v>104</v>
      </c>
      <c r="N7" s="24" t="s">
        <v>105</v>
      </c>
      <c r="O7" s="24" t="s">
        <v>106</v>
      </c>
      <c r="P7" s="24">
        <v>1.51</v>
      </c>
      <c r="Q7" s="24">
        <v>100</v>
      </c>
      <c r="R7" s="24">
        <v>3060</v>
      </c>
      <c r="S7" s="24">
        <v>4353</v>
      </c>
      <c r="T7" s="24">
        <v>282.92</v>
      </c>
      <c r="U7" s="24">
        <v>15.39</v>
      </c>
      <c r="V7" s="24">
        <v>65</v>
      </c>
      <c r="W7" s="24">
        <v>0.01</v>
      </c>
      <c r="X7" s="24">
        <v>6500</v>
      </c>
      <c r="Y7" s="24">
        <v>100</v>
      </c>
      <c r="Z7" s="24">
        <v>100.31</v>
      </c>
      <c r="AA7" s="24">
        <v>100.34</v>
      </c>
      <c r="AB7" s="24">
        <v>99.84</v>
      </c>
      <c r="AC7" s="24">
        <v>99.97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587.38</v>
      </c>
      <c r="BG7" s="24">
        <v>834.48</v>
      </c>
      <c r="BH7" s="24">
        <v>808.82</v>
      </c>
      <c r="BI7" s="24">
        <v>718.22</v>
      </c>
      <c r="BJ7" s="24">
        <v>836.95</v>
      </c>
      <c r="BK7" s="24">
        <v>888.8</v>
      </c>
      <c r="BL7" s="24">
        <v>855.65</v>
      </c>
      <c r="BM7" s="24">
        <v>862.99</v>
      </c>
      <c r="BN7" s="24">
        <v>782.91</v>
      </c>
      <c r="BO7" s="24">
        <v>783.21</v>
      </c>
      <c r="BP7" s="24">
        <v>765.05</v>
      </c>
      <c r="BQ7" s="24">
        <v>35.18</v>
      </c>
      <c r="BR7" s="24">
        <v>35.26</v>
      </c>
      <c r="BS7" s="24">
        <v>33.520000000000003</v>
      </c>
      <c r="BT7" s="24">
        <v>36.549999999999997</v>
      </c>
      <c r="BU7" s="24">
        <v>33.979999999999997</v>
      </c>
      <c r="BV7" s="24">
        <v>52.55</v>
      </c>
      <c r="BW7" s="24">
        <v>52.23</v>
      </c>
      <c r="BX7" s="24">
        <v>50.06</v>
      </c>
      <c r="BY7" s="24">
        <v>49.38</v>
      </c>
      <c r="BZ7" s="24">
        <v>48.53</v>
      </c>
      <c r="CA7" s="24">
        <v>48.97</v>
      </c>
      <c r="CB7" s="24">
        <v>484.93</v>
      </c>
      <c r="CC7" s="24">
        <v>489.79</v>
      </c>
      <c r="CD7" s="24">
        <v>538.04999999999995</v>
      </c>
      <c r="CE7" s="24">
        <v>491.11</v>
      </c>
      <c r="CF7" s="24">
        <v>520.94000000000005</v>
      </c>
      <c r="CG7" s="24">
        <v>292.45</v>
      </c>
      <c r="CH7" s="24">
        <v>294.05</v>
      </c>
      <c r="CI7" s="24">
        <v>309.22000000000003</v>
      </c>
      <c r="CJ7" s="24">
        <v>316.97000000000003</v>
      </c>
      <c r="CK7" s="24">
        <v>326.17</v>
      </c>
      <c r="CL7" s="24">
        <v>328.76</v>
      </c>
      <c r="CM7" s="24">
        <v>36.11</v>
      </c>
      <c r="CN7" s="24">
        <v>36.11</v>
      </c>
      <c r="CO7" s="24">
        <v>30.56</v>
      </c>
      <c r="CP7" s="24">
        <v>36.11</v>
      </c>
      <c r="CQ7" s="24">
        <v>36.11</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2022-12-01T02:10:37Z</dcterms:created>
  <dcterms:modified xsi:type="dcterms:W3CDTF">2023-02-21T07:41:37Z</dcterms:modified>
  <cp:category/>
</cp:coreProperties>
</file>