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n0078\Desktop\補正予算印刷フォルダ\経営比較分析表\美郷町法非適下水【経営比較分析表】2021_324485_47_1718\【経営比較分析表】2021_324485_47_1718\"/>
    </mc:Choice>
  </mc:AlternateContent>
  <workbookProtection workbookAlgorithmName="SHA-512" workbookHashValue="efz6t/mqfeGFBzOGeCoXuchVLIrNz2YeCwtaa0+e83K+pdu2I9kpd/5t2mkf1Ocza+dgH4T4ovESBA9MraLx0A==" workbookSaltValue="OzGPhoaj+dcn3K/iLJuLk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<sst xmlns="http://schemas.openxmlformats.org/spreadsheetml/2006/main" count="236" uniqueCount="123">
  <si>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</si>
  <si>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</si>
  <si>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</si>
  <si>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</si>
  <si>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</si>
  <si>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</si>
  <si>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</si>
  <si>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</si>
  <si>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</si>
  <si>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</si>
  <si>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</si>
  <si>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</si>
  <si>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</si>
  <si>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</si>
  <si>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</si>
  <si>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</si>
  <si>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</si>
  <si>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</si>
  <si>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</si>
  <si>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</si>
  <si>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</si>
  <si>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</si>
  <si>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</si>
  <si>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</si>
  <si>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</si>
  <si>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</si>
  <si>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</si>
  <si>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</si>
  <si>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</si>
  <si>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</si>
  <si>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</si>
  <si>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</si>
  <si>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</si>
  <si>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</si>
  <si>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</si>
  <si>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</si>
  <si>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</si>
  <si>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</si>
  <si>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</si>
  <si>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</si>
  <si>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</si>
  <si>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</si>
  <si>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</si>
  <si>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</si>
  <si>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</si>
  <si>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</si>
  <si>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</si>
  <si>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</si>
  <si>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</si>
  <si>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</si>
  <si>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</si>
  <si>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</si>
  <si>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</si>
  <si>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</si>
  <si>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</si>
  <si>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</si>
  <si>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</si>
  <si>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</si>
  <si>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</si>
  <si>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</si>
  <si>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</si>
  <si>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</si>
  <si>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</si>
  <si>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</si>
  <si>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</si>
  <si>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</si>
  <si>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</si>
  <si>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</si>
  <si>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</si>
  <si>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</si>
  <si>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</si>
  <si>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</si>
  <si>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</si>
  <si>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</si>
  <si>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</si>
  <si>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</si>
  <si>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</si>
  <si>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</si>
  <si>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</si>
  <si>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</si>
  <si>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</si>
  <si>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</si>
  <si>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</si>
  <si>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</si>
  <si>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</si>
  <si>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</si>
  <si>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</si>
  <si>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</si>
  <si>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</si>
  <si>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</si>
  <si>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</si>
  <si>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</si>
  <si>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</si>
  <si>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</si>
  <si>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</si>
  <si>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</si>
  <si>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</si>
  <si>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</si>
  <si>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</si>
  <si>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</si>
  <si>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</si>
  <si>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</si>
  <si>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</si>
  <si>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</si>
  <si>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</si>
  <si>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</si>
  <si>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</si>
  <si>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</si>
  <si>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</si>
  <si>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</si>
  <si>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</si>
  <si>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</si>
  <si>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</si>
  <si>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</si>
  <si>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</si>
  <si>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</si>
  <si>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</si>
  <si>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</si>
  <si>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</si>
  <si>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</si>
  <si>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農業集落排水施設については、現在６施設を管理運営している。なお、平成５年４月から供用を開始した施設を除くと管渠の耐用年数は20年以上を残していることから管渠の老朽化はさほど進行していない。しかし、施設機器類については耐久年度を迎えた物もあり、修繕費が高騰しないように努める必要がある。</t>
    <phoneticPr fontId="4"/>
  </si>
  <si>
    <t>今後、地方債の償還金が減少することが予定されているが、人口減少に歯止めがかからないことから、収益的収支や料金水準の適切性並びに費用の効率性を検討する必要もあり、類似団体の平均値と比較して経費回収率も低いことから全体的な汚水処理費用の削減を検討しつつ近隣市町等の料金比較分析行い、将来的な下水道料金の値上げ等を検討する必要がある。</t>
    <rPh sb="70" eb="72">
      <t>ケントウ</t>
    </rPh>
    <phoneticPr fontId="4"/>
  </si>
  <si>
    <t>①収益的収支比率については、収入が例年より増えているが100%より低い状況が続いており、その主たる原因は、下水道料金収入のウェイトが低いことが要因と考えられる。なお、⑤経費回収率は類似団体の平均に比べ数値が低く⑥汚水処理原価においては高く推移している。④の企業債残高は、地方債の償還金が右肩下がりの傾向にあり収益的収支比率は100%に近い。老朽化が進み人口減少に歯止めがかからないことから、今後、施設長寿命化や維持管理費の抑制等を検討する必要がある。⑦施設利用率は、若干類似団体の平均より低いものの⑧水洗化率は、類似団体とも比較して高い数値となっていることから今後新たな加入者は見込めない現状となっている。なお、既施設加入者は、今後徐々に減少することから料金収入の減少も将来において予測される。このことから近い将来において下水道料金の値上げを検討する時期となってきている。　　　　　　　　　　　　　　　　　　　　</t>
    <rPh sb="17" eb="19">
      <t>レイネン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</si>
</sst>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AE-45B9-94AD-3D4876A5EA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44AE-45B9-94AD-3D4876A5EA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38.340000000000003</c:v>
                </c:pt>
                <c:pt idx="1">
                  <c:v>37.200000000000003</c:v>
                </c:pt>
                <c:pt idx="2">
                  <c:v>36.340000000000003</c:v>
                </c:pt>
                <c:pt idx="3">
                  <c:v>36.049999999999997</c:v>
                </c:pt>
                <c:pt idx="4">
                  <c:v>35.049999999999997</c:v>
                </c:pt>
              </c:numCache>
            </c:numRef>
          </c:val>
          <c:extLst>
            <c:ext xmlns:c16="http://schemas.microsoft.com/office/drawing/2014/chart" uri="{C3380CC4-5D6E-409C-BE32-E72D297353CC}">
              <c16:uniqueId val="{00000000-8753-4910-967F-00638B8ED6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8753-4910-967F-00638B8ED6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93.37</c:v>
                </c:pt>
                <c:pt idx="1">
                  <c:v>92.01</c:v>
                </c:pt>
                <c:pt idx="2">
                  <c:v>93.53</c:v>
                </c:pt>
                <c:pt idx="3">
                  <c:v>93.61</c:v>
                </c:pt>
                <c:pt idx="4">
                  <c:v>93.53</c:v>
                </c:pt>
              </c:numCache>
            </c:numRef>
          </c:val>
          <c:extLst>
            <c:ext xmlns:c16="http://schemas.microsoft.com/office/drawing/2014/chart" uri="{C3380CC4-5D6E-409C-BE32-E72D297353CC}">
              <c16:uniqueId val="{00000000-46B7-4DC5-BD52-9607D5495D1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46B7-4DC5-BD52-9607D5495D1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98.93</c:v>
                </c:pt>
                <c:pt idx="1">
                  <c:v>98.85</c:v>
                </c:pt>
                <c:pt idx="2">
                  <c:v>98.9</c:v>
                </c:pt>
                <c:pt idx="3">
                  <c:v>98.94</c:v>
                </c:pt>
                <c:pt idx="4">
                  <c:v>99.18</c:v>
                </c:pt>
              </c:numCache>
            </c:numRef>
          </c:val>
          <c:extLst>
            <c:ext xmlns:c16="http://schemas.microsoft.com/office/drawing/2014/chart" uri="{C3380CC4-5D6E-409C-BE32-E72D297353CC}">
              <c16:uniqueId val="{00000000-C54D-4EF2-B67C-5CABB0141F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4D-4EF2-B67C-5CABB0141F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1D-46AA-A56C-DCB258E1DC3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1D-46AA-A56C-DCB258E1DC3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09-4766-93D8-0D639BBC40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09-4766-93D8-0D639BBC40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FD-4436-A8EA-6FBD729E2F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FD-4436-A8EA-6FBD729E2F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F8-4030-BA49-33EB41F0654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F8-4030-BA49-33EB41F0654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1708.75</c:v>
                </c:pt>
                <c:pt idx="1">
                  <c:v>1559.46</c:v>
                </c:pt>
                <c:pt idx="2">
                  <c:v>1969</c:v>
                </c:pt>
                <c:pt idx="3">
                  <c:v>1355.92</c:v>
                </c:pt>
                <c:pt idx="4">
                  <c:v>1521.75</c:v>
                </c:pt>
              </c:numCache>
            </c:numRef>
          </c:val>
          <c:extLst>
            <c:ext xmlns:c16="http://schemas.microsoft.com/office/drawing/2014/chart" uri="{C3380CC4-5D6E-409C-BE32-E72D297353CC}">
              <c16:uniqueId val="{00000000-980B-4D68-A708-364DE8751B6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980B-4D68-A708-364DE8751B6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33.21</c:v>
                </c:pt>
                <c:pt idx="1">
                  <c:v>32.5</c:v>
                </c:pt>
                <c:pt idx="2">
                  <c:v>27.91</c:v>
                </c:pt>
                <c:pt idx="3">
                  <c:v>28.5</c:v>
                </c:pt>
                <c:pt idx="4">
                  <c:v>28.7</c:v>
                </c:pt>
              </c:numCache>
            </c:numRef>
          </c:val>
          <c:extLst>
            <c:ext xmlns:c16="http://schemas.microsoft.com/office/drawing/2014/chart" uri="{C3380CC4-5D6E-409C-BE32-E72D297353CC}">
              <c16:uniqueId val="{00000000-31ED-48F2-B603-A76F815F048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31ED-48F2-B603-A76F815F048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543.16</c:v>
                </c:pt>
                <c:pt idx="1">
                  <c:v>563.23</c:v>
                </c:pt>
                <c:pt idx="2">
                  <c:v>657.91</c:v>
                </c:pt>
                <c:pt idx="3">
                  <c:v>647.37</c:v>
                </c:pt>
                <c:pt idx="4">
                  <c:v>649.23</c:v>
                </c:pt>
              </c:numCache>
            </c:numRef>
          </c:val>
          <c:extLst>
            <c:ext xmlns:c16="http://schemas.microsoft.com/office/drawing/2014/chart" uri="{C3380CC4-5D6E-409C-BE32-E72D297353CC}">
              <c16:uniqueId val="{00000000-0D13-4723-AE74-A3F2D834315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0D13-4723-AE74-A3F2D834315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島根県　美郷町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4353</v>
      </c>
      <c r="AM8" s="55"/>
      <c r="AN8" s="55"/>
      <c r="AO8" s="55"/>
      <c r="AP8" s="55"/>
      <c r="AQ8" s="55"/>
      <c r="AR8" s="55"/>
      <c r="AS8" s="55"/>
      <c r="AT8" s="54">
        <f>データ!T6</f>
        <v>282.92</v>
      </c>
      <c r="AU8" s="54"/>
      <c r="AV8" s="54"/>
      <c r="AW8" s="54"/>
      <c r="AX8" s="54"/>
      <c r="AY8" s="54"/>
      <c r="AZ8" s="54"/>
      <c r="BA8" s="54"/>
      <c r="BB8" s="54">
        <f>データ!U6</f>
        <v>15.39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t="str">
        <f>データ!O6</f>
        <v>該当数値なし</v>
      </c>
      <c r="J10" s="54"/>
      <c r="K10" s="54"/>
      <c r="L10" s="54"/>
      <c r="M10" s="54"/>
      <c r="N10" s="54"/>
      <c r="O10" s="54"/>
      <c r="P10" s="54">
        <f>データ!P6</f>
        <v>23.3</v>
      </c>
      <c r="Q10" s="54"/>
      <c r="R10" s="54"/>
      <c r="S10" s="54"/>
      <c r="T10" s="54"/>
      <c r="U10" s="54"/>
      <c r="V10" s="54"/>
      <c r="W10" s="54">
        <f>データ!Q6</f>
        <v>100</v>
      </c>
      <c r="X10" s="54"/>
      <c r="Y10" s="54"/>
      <c r="Z10" s="54"/>
      <c r="AA10" s="54"/>
      <c r="AB10" s="54"/>
      <c r="AC10" s="54"/>
      <c r="AD10" s="55">
        <f>データ!R6</f>
        <v>3060</v>
      </c>
      <c r="AE10" s="55"/>
      <c r="AF10" s="55"/>
      <c r="AG10" s="55"/>
      <c r="AH10" s="55"/>
      <c r="AI10" s="55"/>
      <c r="AJ10" s="55"/>
      <c r="AK10" s="2"/>
      <c r="AL10" s="55">
        <f>データ!V6</f>
        <v>1005</v>
      </c>
      <c r="AM10" s="55"/>
      <c r="AN10" s="55"/>
      <c r="AO10" s="55"/>
      <c r="AP10" s="55"/>
      <c r="AQ10" s="55"/>
      <c r="AR10" s="55"/>
      <c r="AS10" s="55"/>
      <c r="AT10" s="54">
        <f>データ!W6</f>
        <v>0.28999999999999998</v>
      </c>
      <c r="AU10" s="54"/>
      <c r="AV10" s="54"/>
      <c r="AW10" s="54"/>
      <c r="AX10" s="54"/>
      <c r="AY10" s="54"/>
      <c r="AZ10" s="54"/>
      <c r="BA10" s="54"/>
      <c r="BB10" s="54">
        <f>データ!X6</f>
        <v>3465.52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122</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XjmkA2xwuG4WtZpZUDRgU1DURrs2NL9EFu6SRQXTdKkR7/nnjBZyCEBEmAWQeoTJQf2Z5EsEOrOejcvLEx/sAQ==" saltValue="8zdzAl5vrxmYNUb5YmfI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324485</v>
      </c>
      <c r="D6" s="19">
        <f t="shared" si="3"/>
        <v>47</v>
      </c>
      <c r="E6" s="19">
        <f t="shared" si="3"/>
        <v>17</v>
      </c>
      <c r="F6" s="19">
        <f t="shared" si="3"/>
        <v>5</v>
      </c>
      <c r="G6" s="19">
        <f t="shared" si="3"/>
        <v>0</v>
      </c>
      <c r="H6" s="19" t="str">
        <f t="shared" si="3"/>
        <v>島根県　美郷町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23.3</v>
      </c>
      <c r="Q6" s="20">
        <f t="shared" si="3"/>
        <v>100</v>
      </c>
      <c r="R6" s="20">
        <f t="shared" si="3"/>
        <v>3060</v>
      </c>
      <c r="S6" s="20">
        <f t="shared" si="3"/>
        <v>4353</v>
      </c>
      <c r="T6" s="20">
        <f t="shared" si="3"/>
        <v>282.92</v>
      </c>
      <c r="U6" s="20">
        <f t="shared" si="3"/>
        <v>15.39</v>
      </c>
      <c r="V6" s="20">
        <f t="shared" si="3"/>
        <v>1005</v>
      </c>
      <c r="W6" s="20">
        <f t="shared" si="3"/>
        <v>0.28999999999999998</v>
      </c>
      <c r="X6" s="20">
        <f t="shared" si="3"/>
        <v>3465.52</v>
      </c>
      <c r="Y6" s="21">
        <f>IF(Y7="",NA(),Y7)</f>
        <v>98.93</v>
      </c>
      <c r="Z6" s="21">
        <f t="shared" ref="Z6:AH6" si="4">IF(Z7="",NA(),Z7)</f>
        <v>98.85</v>
      </c>
      <c r="AA6" s="21">
        <f t="shared" si="4"/>
        <v>98.9</v>
      </c>
      <c r="AB6" s="21">
        <f t="shared" si="4"/>
        <v>98.94</v>
      </c>
      <c r="AC6" s="21">
        <f t="shared" si="4"/>
        <v>99.18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1708.75</v>
      </c>
      <c r="BG6" s="21">
        <f t="shared" ref="BG6:BO6" si="7">IF(BG7="",NA(),BG7)</f>
        <v>1559.46</v>
      </c>
      <c r="BH6" s="21">
        <f t="shared" si="7"/>
        <v>1969</v>
      </c>
      <c r="BI6" s="21">
        <f t="shared" si="7"/>
        <v>1355.92</v>
      </c>
      <c r="BJ6" s="21">
        <f t="shared" si="7"/>
        <v>1521.75</v>
      </c>
      <c r="BK6" s="21">
        <f t="shared" si="7"/>
        <v>855.8</v>
      </c>
      <c r="BL6" s="21">
        <f t="shared" si="7"/>
        <v>789.46</v>
      </c>
      <c r="BM6" s="21">
        <f t="shared" si="7"/>
        <v>826.83</v>
      </c>
      <c r="BN6" s="21">
        <f t="shared" si="7"/>
        <v>867.83</v>
      </c>
      <c r="BO6" s="21">
        <f t="shared" si="7"/>
        <v>791.76</v>
      </c>
      <c r="BP6" s="20" t="str">
        <f>IF(BP7="","",IF(BP7="-","【-】","【"&amp;SUBSTITUTE(TEXT(BP7,"#,##0.00"),"-","△")&amp;"】"))</f>
        <v>【786.37】</v>
      </c>
      <c r="BQ6" s="21">
        <f>IF(BQ7="",NA(),BQ7)</f>
        <v>33.21</v>
      </c>
      <c r="BR6" s="21">
        <f t="shared" ref="BR6:BZ6" si="8">IF(BR7="",NA(),BR7)</f>
        <v>32.5</v>
      </c>
      <c r="BS6" s="21">
        <f t="shared" si="8"/>
        <v>27.91</v>
      </c>
      <c r="BT6" s="21">
        <f t="shared" si="8"/>
        <v>28.5</v>
      </c>
      <c r="BU6" s="21">
        <f t="shared" si="8"/>
        <v>28.7</v>
      </c>
      <c r="BV6" s="21">
        <f t="shared" si="8"/>
        <v>59.8</v>
      </c>
      <c r="BW6" s="21">
        <f t="shared" si="8"/>
        <v>57.77</v>
      </c>
      <c r="BX6" s="21">
        <f t="shared" si="8"/>
        <v>57.31</v>
      </c>
      <c r="BY6" s="21">
        <f t="shared" si="8"/>
        <v>57.08</v>
      </c>
      <c r="BZ6" s="21">
        <f t="shared" si="8"/>
        <v>56.26</v>
      </c>
      <c r="CA6" s="20" t="str">
        <f>IF(CA7="","",IF(CA7="-","【-】","【"&amp;SUBSTITUTE(TEXT(CA7,"#,##0.00"),"-","△")&amp;"】"))</f>
        <v>【60.65】</v>
      </c>
      <c r="CB6" s="21">
        <f>IF(CB7="",NA(),CB7)</f>
        <v>543.16</v>
      </c>
      <c r="CC6" s="21">
        <f t="shared" ref="CC6:CK6" si="9">IF(CC7="",NA(),CC7)</f>
        <v>563.23</v>
      </c>
      <c r="CD6" s="21">
        <f t="shared" si="9"/>
        <v>657.91</v>
      </c>
      <c r="CE6" s="21">
        <f t="shared" si="9"/>
        <v>647.37</v>
      </c>
      <c r="CF6" s="21">
        <f t="shared" si="9"/>
        <v>649.23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38.340000000000003</v>
      </c>
      <c r="CN6" s="21">
        <f t="shared" ref="CN6:CV6" si="10">IF(CN7="",NA(),CN7)</f>
        <v>37.200000000000003</v>
      </c>
      <c r="CO6" s="21">
        <f t="shared" si="10"/>
        <v>36.340000000000003</v>
      </c>
      <c r="CP6" s="21">
        <f t="shared" si="10"/>
        <v>36.049999999999997</v>
      </c>
      <c r="CQ6" s="21">
        <f t="shared" si="10"/>
        <v>35.049999999999997</v>
      </c>
      <c r="CR6" s="21">
        <f t="shared" si="10"/>
        <v>51.75</v>
      </c>
      <c r="CS6" s="21">
        <f t="shared" si="10"/>
        <v>50.68</v>
      </c>
      <c r="CT6" s="21">
        <f t="shared" si="10"/>
        <v>50.14</v>
      </c>
      <c r="CU6" s="21">
        <f t="shared" si="10"/>
        <v>54.83</v>
      </c>
      <c r="CV6" s="21">
        <f t="shared" si="10"/>
        <v>66.53</v>
      </c>
      <c r="CW6" s="20" t="str">
        <f>IF(CW7="","",IF(CW7="-","【-】","【"&amp;SUBSTITUTE(TEXT(CW7,"#,##0.00"),"-","△")&amp;"】"))</f>
        <v>【61.14】</v>
      </c>
      <c r="CX6" s="21">
        <f>IF(CX7="",NA(),CX7)</f>
        <v>93.37</v>
      </c>
      <c r="CY6" s="21">
        <f t="shared" ref="CY6:DG6" si="11">IF(CY7="",NA(),CY7)</f>
        <v>92.01</v>
      </c>
      <c r="CZ6" s="21">
        <f t="shared" si="11"/>
        <v>93.53</v>
      </c>
      <c r="DA6" s="21">
        <f t="shared" si="11"/>
        <v>93.61</v>
      </c>
      <c r="DB6" s="21">
        <f t="shared" si="11"/>
        <v>93.53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324485</v>
      </c>
      <c r="D7" s="23">
        <v>47</v>
      </c>
      <c r="E7" s="23">
        <v>17</v>
      </c>
      <c r="F7" s="23">
        <v>5</v>
      </c>
      <c r="G7" s="23">
        <v>0</v>
      </c>
      <c r="H7" s="23" t="s">
        <v>99</v>
      </c>
      <c r="I7" s="23" t="s">
        <v>100</v>
      </c>
      <c r="J7" s="23" t="s">
        <v>101</v>
      </c>
      <c r="K7" s="23" t="s">
        <v>102</v>
      </c>
      <c r="L7" s="23" t="s">
        <v>103</v>
      </c>
      <c r="M7" s="23" t="s">
        <v>104</v>
      </c>
      <c r="N7" s="24" t="s">
        <v>105</v>
      </c>
      <c r="O7" s="24" t="s">
        <v>106</v>
      </c>
      <c r="P7" s="24">
        <v>23.3</v>
      </c>
      <c r="Q7" s="24">
        <v>100</v>
      </c>
      <c r="R7" s="24">
        <v>3060</v>
      </c>
      <c r="S7" s="24">
        <v>4353</v>
      </c>
      <c r="T7" s="24">
        <v>282.92</v>
      </c>
      <c r="U7" s="24">
        <v>15.39</v>
      </c>
      <c r="V7" s="24">
        <v>1005</v>
      </c>
      <c r="W7" s="24">
        <v>0.28999999999999998</v>
      </c>
      <c r="X7" s="24">
        <v>3465.52</v>
      </c>
      <c r="Y7" s="24">
        <v>98.93</v>
      </c>
      <c r="Z7" s="24">
        <v>98.85</v>
      </c>
      <c r="AA7" s="24">
        <v>98.9</v>
      </c>
      <c r="AB7" s="24">
        <v>98.94</v>
      </c>
      <c r="AC7" s="24">
        <v>99.18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1708.75</v>
      </c>
      <c r="BG7" s="24">
        <v>1559.46</v>
      </c>
      <c r="BH7" s="24">
        <v>1969</v>
      </c>
      <c r="BI7" s="24">
        <v>1355.92</v>
      </c>
      <c r="BJ7" s="24">
        <v>1521.75</v>
      </c>
      <c r="BK7" s="24">
        <v>855.8</v>
      </c>
      <c r="BL7" s="24">
        <v>789.46</v>
      </c>
      <c r="BM7" s="24">
        <v>826.83</v>
      </c>
      <c r="BN7" s="24">
        <v>867.83</v>
      </c>
      <c r="BO7" s="24">
        <v>791.76</v>
      </c>
      <c r="BP7" s="24">
        <v>786.37</v>
      </c>
      <c r="BQ7" s="24">
        <v>33.21</v>
      </c>
      <c r="BR7" s="24">
        <v>32.5</v>
      </c>
      <c r="BS7" s="24">
        <v>27.91</v>
      </c>
      <c r="BT7" s="24">
        <v>28.5</v>
      </c>
      <c r="BU7" s="24">
        <v>28.7</v>
      </c>
      <c r="BV7" s="24">
        <v>59.8</v>
      </c>
      <c r="BW7" s="24">
        <v>57.77</v>
      </c>
      <c r="BX7" s="24">
        <v>57.31</v>
      </c>
      <c r="BY7" s="24">
        <v>57.08</v>
      </c>
      <c r="BZ7" s="24">
        <v>56.26</v>
      </c>
      <c r="CA7" s="24">
        <v>60.65</v>
      </c>
      <c r="CB7" s="24">
        <v>543.16</v>
      </c>
      <c r="CC7" s="24">
        <v>563.23</v>
      </c>
      <c r="CD7" s="24">
        <v>657.91</v>
      </c>
      <c r="CE7" s="24">
        <v>647.37</v>
      </c>
      <c r="CF7" s="24">
        <v>649.23</v>
      </c>
      <c r="CG7" s="24">
        <v>263.76</v>
      </c>
      <c r="CH7" s="24">
        <v>274.35000000000002</v>
      </c>
      <c r="CI7" s="24">
        <v>273.52</v>
      </c>
      <c r="CJ7" s="24">
        <v>274.99</v>
      </c>
      <c r="CK7" s="24">
        <v>282.08999999999997</v>
      </c>
      <c r="CL7" s="24">
        <v>256.97000000000003</v>
      </c>
      <c r="CM7" s="24">
        <v>38.340000000000003</v>
      </c>
      <c r="CN7" s="24">
        <v>37.200000000000003</v>
      </c>
      <c r="CO7" s="24">
        <v>36.340000000000003</v>
      </c>
      <c r="CP7" s="24">
        <v>36.049999999999997</v>
      </c>
      <c r="CQ7" s="24">
        <v>35.049999999999997</v>
      </c>
      <c r="CR7" s="24">
        <v>51.75</v>
      </c>
      <c r="CS7" s="24">
        <v>50.68</v>
      </c>
      <c r="CT7" s="24">
        <v>50.14</v>
      </c>
      <c r="CU7" s="24">
        <v>54.83</v>
      </c>
      <c r="CV7" s="24">
        <v>66.53</v>
      </c>
      <c r="CW7" s="24">
        <v>61.14</v>
      </c>
      <c r="CX7" s="24">
        <v>93.37</v>
      </c>
      <c r="CY7" s="24">
        <v>92.01</v>
      </c>
      <c r="CZ7" s="24">
        <v>93.53</v>
      </c>
      <c r="DA7" s="24">
        <v>93.61</v>
      </c>
      <c r="DB7" s="24">
        <v>93.53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2022-12-01T01:59:30Z</dcterms:created>
  <dcterms:modified xsi:type="dcterms:W3CDTF">2023-02-08T01:50:39Z</dcterms:modified>
  <cp:category/>
</cp:coreProperties>
</file>