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vrfile\保存\01本庁\12保_下水道\R04年度\G01各課提出\総務部\財政課\R5.2.20〆　2／21(火)県〆切　　公営企業に係る経営比較分析表に関する確認依頼　\"/>
    </mc:Choice>
  </mc:AlternateContent>
  <workbookProtection workbookAlgorithmName="SHA-512" workbookHashValue="UuqaWRy/OXEKJpsPFtlpJVnNsBLP7SK9A1wQ1CBA+ja9yvbB19okXtcLxBpB+9rsejg7bIKyU6CnI2uP0FL10Q==" workbookSaltValue="iieOFP89wnbBaLPFj589uA==" workbookSpinCount="100000" lockStructure="1"/>
  <bookViews>
    <workbookView xWindow="0" yWindow="0" windowWidth="28800" windowHeight="1146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alcChain>
</file>

<file path=xl/sharedStrings.xml><?xml version="1.0" encoding="utf-8"?>
<sst xmlns="http://schemas.openxmlformats.org/spreadsheetml/2006/main" count="236" uniqueCount="117">
  <si>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</si>
  <si>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</si>
  <si>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</si>
  <si>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</si>
  <si>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</si>
  <si>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</si>
  <si>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</si>
  <si>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</si>
  <si>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</si>
  <si>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</si>
  <si>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</si>
  <si>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</si>
  <si>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</si>
  <si>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</si>
  <si>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</si>
  <si>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</si>
  <si>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</si>
  <si>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</si>
  <si>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</si>
  <si>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</si>
  <si>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</si>
  <si>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</si>
  <si>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</si>
  <si>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</si>
  <si>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</si>
  <si>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</si>
  <si>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</si>
  <si>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</si>
  <si>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</si>
  <si>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</si>
  <si>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</si>
  <si>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</si>
  <si>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</si>
  <si>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</si>
  <si>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</si>
  <si>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</si>
  <si>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</si>
  <si>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</si>
  <si>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</si>
  <si>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</si>
  <si>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</si>
  <si>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</si>
  <si>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</si>
  <si>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</si>
  <si>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</si>
  <si>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</si>
  <si>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</si>
  <si>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</si>
  <si>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</si>
  <si>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</si>
  <si>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</si>
  <si>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</si>
  <si>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</si>
  <si>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</si>
  <si>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</si>
  <si>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</si>
  <si>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</si>
  <si>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</si>
  <si>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</si>
  <si>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</si>
  <si>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</si>
  <si>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</si>
  <si>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</si>
  <si>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</si>
  <si>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</si>
  <si>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</si>
  <si>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</si>
  <si>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</si>
  <si>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</si>
  <si>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</si>
  <si>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</si>
  <si>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</si>
  <si>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</si>
  <si>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</si>
  <si>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</si>
  <si>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</si>
  <si>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</si>
  <si>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</si>
  <si>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</si>
  <si>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</si>
  <si>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</si>
  <si>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</si>
  <si>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</si>
  <si>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</si>
  <si>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</si>
  <si>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</si>
  <si>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</si>
  <si>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</si>
  <si>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</si>
  <si>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</si>
  <si>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</si>
  <si>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</si>
  <si>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</si>
  <si>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</si>
  <si>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</si>
  <si>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</si>
  <si>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浜田市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</si>
  <si>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</si>
  <si>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</si>
  <si>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</si>
  <si>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</si>
  <si>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</si>
  <si>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</si>
  <si>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</si>
  <si>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</si>
  <si>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</si>
  <si>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</si>
  <si>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</si>
  <si>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</si>
  <si>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</si>
  <si>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</si>
  <si>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</si>
  <si>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</si>
  <si>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</si>
  <si>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平成7年度に供用開始し26年が経過したところで、管渠の計画更新は未着手であるが、県事業に伴う下水道管の支障移転により令和2年度に引き続き該当箇所の下水道管改良更新を行った。
　処理施設の電気、機械設備は老朽化が進んでおり、今後も設備の更新需要が見込まれるため、必要な事業費を確保し、計画的な更新を行う必要がある。
　</t>
    <rPh sb="28" eb="30">
      <t>ケイカク</t>
    </rPh>
    <rPh sb="59" eb="61">
      <t>レイワ</t>
    </rPh>
    <rPh sb="62" eb="64">
      <t>ネンド</t>
    </rPh>
    <rPh sb="65" eb="66">
      <t>ヒ</t>
    </rPh>
    <rPh sb="67" eb="68">
      <t>ツヅ</t>
    </rPh>
    <rPh sb="120" eb="122">
      <t>ジュヨウ</t>
    </rPh>
    <rPh sb="131" eb="133">
      <t>ヒツヨウ</t>
    </rPh>
    <rPh sb="134" eb="137">
      <t>ジギョウヒ</t>
    </rPh>
    <rPh sb="138" eb="140">
      <t>カクホ</t>
    </rPh>
    <rPh sb="142" eb="145">
      <t>ケイカクテキ</t>
    </rPh>
    <rPh sb="146" eb="148">
      <t>コウシン</t>
    </rPh>
    <rPh sb="149" eb="150">
      <t>オコナ</t>
    </rPh>
    <rPh sb="151" eb="153">
      <t>ヒツヨウ</t>
    </rPh>
    <phoneticPr fontId="4"/>
  </si>
  <si>
    <t>　令和3年4月に農業集落排水事業の一部を公共下水道事業へ統合した。
　このことにより、地方債償還金や維持管理経費の減の影響で収益的収支比率は前年度に比べ7.25ポイント、汚水処理原価は1.59円改善した。
　しかしながら企業債償還の負担は依然として大きく、収益的収支の圧迫要因となっており、汚水処理原価についても類似団体と比較して依然高い水準となっている。
　総収入の大半を一般会計からの繰入金に依存しているため、経費削減等により繰入金の縮減を図る必要がある。
　企業債残高対事業規模比率は、高資本費対策に要する経費及び分流式下水道等に要する経費として地方債残高の一部を一般会計が負担しているため、類似団体と比較して低くなっている。
　施設利用率は令和3年4月に農業集落排水事業の一部を公共下水道事業へ統合したこと等により、前年度比2.3ポイント低下しており、類似団体の急激な利用率向上の状況と比して格差が拡大している。
　また、水洗化率も類似団体と比べて4ポイント以上低い。水洗化率が低い原因としては、住民の高齢化や経済的な負担等が考えられる。
※④企業債残高対事業規模比率(％)のR元年度決算数値については、算出式分子の一般会計負担額が誤りであったため、正しい企業債残高対事業規模比率は17.98％である。</t>
    <rPh sb="17" eb="19">
      <t>イチブ</t>
    </rPh>
    <rPh sb="50" eb="52">
      <t>イジ</t>
    </rPh>
    <rPh sb="52" eb="54">
      <t>カンリ</t>
    </rPh>
    <rPh sb="54" eb="56">
      <t>ケイヒ</t>
    </rPh>
    <rPh sb="57" eb="58">
      <t>ゲン</t>
    </rPh>
    <rPh sb="59" eb="61">
      <t>エイキョウ</t>
    </rPh>
    <rPh sb="62" eb="65">
      <t>シュウエキテキ</t>
    </rPh>
    <rPh sb="65" eb="67">
      <t>シュウシ</t>
    </rPh>
    <rPh sb="67" eb="69">
      <t>ヒリツ</t>
    </rPh>
    <rPh sb="85" eb="87">
      <t>オスイ</t>
    </rPh>
    <rPh sb="87" eb="89">
      <t>ショリ</t>
    </rPh>
    <rPh sb="89" eb="91">
      <t>ゲンカ</t>
    </rPh>
    <rPh sb="96" eb="97">
      <t>エン</t>
    </rPh>
    <rPh sb="97" eb="99">
      <t>カイゼン</t>
    </rPh>
    <rPh sb="119" eb="121">
      <t>イゼン</t>
    </rPh>
    <rPh sb="340" eb="342">
      <t>イチブ</t>
    </rPh>
    <rPh sb="357" eb="358">
      <t>トウ</t>
    </rPh>
    <rPh sb="373" eb="375">
      <t>テイカ</t>
    </rPh>
    <rPh sb="385" eb="387">
      <t>キュウゲキ</t>
    </rPh>
    <rPh sb="388" eb="391">
      <t>リヨウリツ</t>
    </rPh>
    <rPh sb="391" eb="393">
      <t>コウジョウ</t>
    </rPh>
    <rPh sb="394" eb="396">
      <t>ジョウキョウ</t>
    </rPh>
    <rPh sb="397" eb="398">
      <t>ヒ</t>
    </rPh>
    <rPh sb="400" eb="402">
      <t>カクサ</t>
    </rPh>
    <rPh sb="403" eb="405">
      <t>カクダイ</t>
    </rPh>
    <rPh sb="433" eb="435">
      <t>イジョウ</t>
    </rPh>
    <phoneticPr fontId="4"/>
  </si>
  <si>
    <t xml:space="preserve"> 本市は、企業債償還金は一般会計からの繰入金（基準内）で負担し、施設の維持管理費を使用料収入で賄うことを経営方針の基本に据え事業運営を行っている。
　しかし、令和6年4月の公営企業会計への移行後は、繰入基準が変更となるため、基準外繰入の割合が高まる。
　また、維持管理費においても一般会計からの基準外繰入金に頼っている。令和3年4月に農業集落排水事業の一部を公共下水道事業へ統合したこと等により区域内人口も減少しており、継続的に維持管理費の削減に努める必要がある。
　安定的な汚水処理事業を継続的に行っていくため、引き続き計画的な更新事業を行うとともに経費削減に努める。</t>
    <rPh sb="23" eb="26">
      <t>キジュンナイ</t>
    </rPh>
    <rPh sb="96" eb="97">
      <t>ゴ</t>
    </rPh>
    <rPh sb="99" eb="101">
      <t>クリイレ</t>
    </rPh>
    <rPh sb="101" eb="103">
      <t>キジュン</t>
    </rPh>
    <rPh sb="104" eb="106">
      <t>ヘンコウ</t>
    </rPh>
    <rPh sb="112" eb="114">
      <t>キジュン</t>
    </rPh>
    <rPh sb="114" eb="115">
      <t>ガイ</t>
    </rPh>
    <rPh sb="116" eb="117">
      <t>イ</t>
    </rPh>
    <rPh sb="118" eb="120">
      <t>ワリアイ</t>
    </rPh>
    <rPh sb="121" eb="122">
      <t>タカ</t>
    </rPh>
    <rPh sb="147" eb="149">
      <t>キジュン</t>
    </rPh>
    <rPh sb="149" eb="150">
      <t>ガイ</t>
    </rPh>
    <rPh sb="193" eb="194">
      <t>トウ</t>
    </rPh>
    <rPh sb="203" eb="205">
      <t>ゲンショウ</t>
    </rPh>
    <rPh sb="226" eb="228">
      <t>ヒツヨウ</t>
    </rPh>
    <rPh sb="261" eb="264">
      <t>ケイカクテキ</t>
    </rPh>
    <rPh sb="265" eb="267">
      <t>コウシン</t>
    </rPh>
    <rPh sb="267" eb="269">
      <t>ジギョウ</t>
    </rPh>
    <rPh sb="270" eb="271">
      <t>オコナ</t>
    </rPh>
    <rPh sb="276" eb="278">
      <t>ケイヒ</t>
    </rPh>
    <rPh sb="278" eb="280">
      <t>サクゲン</t>
    </rPh>
    <rPh sb="281" eb="282">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</si>
</sst>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quot;-&quot;">
                  <c:v>0.56999999999999995</c:v>
                </c:pt>
                <c:pt idx="4" formatCode="#,##0.00;&quot;△&quot;#,##0.00;&quot;-&quot;">
                  <c:v>0.21</c:v>
                </c:pt>
              </c:numCache>
            </c:numRef>
          </c:val>
          <c:extLst>
            <c:ext xmlns:c16="http://schemas.microsoft.com/office/drawing/2014/chart" uri="{C3380CC4-5D6E-409C-BE32-E72D297353CC}">
              <c16:uniqueId val="{00000000-D950-465C-B65E-322258D1172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D950-465C-B65E-322258D1172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51.24</c:v>
                </c:pt>
                <c:pt idx="1">
                  <c:v>49.4</c:v>
                </c:pt>
                <c:pt idx="2">
                  <c:v>48.96</c:v>
                </c:pt>
                <c:pt idx="3">
                  <c:v>50.92</c:v>
                </c:pt>
                <c:pt idx="4">
                  <c:v>48.66</c:v>
                </c:pt>
              </c:numCache>
            </c:numRef>
          </c:val>
          <c:extLst>
            <c:ext xmlns:c16="http://schemas.microsoft.com/office/drawing/2014/chart" uri="{C3380CC4-5D6E-409C-BE32-E72D297353CC}">
              <c16:uniqueId val="{00000000-2807-4460-846C-020419EE385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2807-4460-846C-020419EE385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78.81</c:v>
                </c:pt>
                <c:pt idx="1">
                  <c:v>79.739999999999995</c:v>
                </c:pt>
                <c:pt idx="2">
                  <c:v>80.23</c:v>
                </c:pt>
                <c:pt idx="3">
                  <c:v>80.650000000000006</c:v>
                </c:pt>
                <c:pt idx="4">
                  <c:v>80.13</c:v>
                </c:pt>
              </c:numCache>
            </c:numRef>
          </c:val>
          <c:extLst>
            <c:ext xmlns:c16="http://schemas.microsoft.com/office/drawing/2014/chart" uri="{C3380CC4-5D6E-409C-BE32-E72D297353CC}">
              <c16:uniqueId val="{00000000-38C4-4E77-9483-463F6F0FFBF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38C4-4E77-9483-463F6F0FFBF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62.39</c:v>
                </c:pt>
                <c:pt idx="1">
                  <c:v>66.05</c:v>
                </c:pt>
                <c:pt idx="2">
                  <c:v>72.680000000000007</c:v>
                </c:pt>
                <c:pt idx="3">
                  <c:v>74.62</c:v>
                </c:pt>
                <c:pt idx="4">
                  <c:v>81.87</c:v>
                </c:pt>
              </c:numCache>
            </c:numRef>
          </c:val>
          <c:extLst>
            <c:ext xmlns:c16="http://schemas.microsoft.com/office/drawing/2014/chart" uri="{C3380CC4-5D6E-409C-BE32-E72D297353CC}">
              <c16:uniqueId val="{00000000-BB19-4BAB-B8B4-0D75F91E593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19-4BAB-B8B4-0D75F91E593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B72-41AD-AFF3-2F739BF530A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72-41AD-AFF3-2F739BF530A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DD-4690-B232-1FB924304D1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DD-4690-B232-1FB924304D1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829-43B0-A96D-499BB3B9A5F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29-43B0-A96D-499BB3B9A5F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E42-4CAC-BC51-30CD2553D4C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42-4CAC-BC51-30CD2553D4C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19.68</c:v>
                </c:pt>
                <c:pt idx="1">
                  <c:v>19.07</c:v>
                </c:pt>
                <c:pt idx="2">
                  <c:v>440.6</c:v>
                </c:pt>
                <c:pt idx="3">
                  <c:v>16.260000000000002</c:v>
                </c:pt>
                <c:pt idx="4">
                  <c:v>13.03</c:v>
                </c:pt>
              </c:numCache>
            </c:numRef>
          </c:val>
          <c:extLst>
            <c:ext xmlns:c16="http://schemas.microsoft.com/office/drawing/2014/chart" uri="{C3380CC4-5D6E-409C-BE32-E72D297353CC}">
              <c16:uniqueId val="{00000000-0D29-4076-841F-69A83080982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0D29-4076-841F-69A83080982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47.78</c:v>
                </c:pt>
                <c:pt idx="1">
                  <c:v>47.96</c:v>
                </c:pt>
                <c:pt idx="2">
                  <c:v>47.48</c:v>
                </c:pt>
                <c:pt idx="3">
                  <c:v>47.51</c:v>
                </c:pt>
                <c:pt idx="4">
                  <c:v>47.34</c:v>
                </c:pt>
              </c:numCache>
            </c:numRef>
          </c:val>
          <c:extLst>
            <c:ext xmlns:c16="http://schemas.microsoft.com/office/drawing/2014/chart" uri="{C3380CC4-5D6E-409C-BE32-E72D297353CC}">
              <c16:uniqueId val="{00000000-8B0D-4B8C-90D0-D2FA8D66A0C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8B0D-4B8C-90D0-D2FA8D66A0C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377.01</c:v>
                </c:pt>
                <c:pt idx="1">
                  <c:v>378.71</c:v>
                </c:pt>
                <c:pt idx="2">
                  <c:v>388.48</c:v>
                </c:pt>
                <c:pt idx="3">
                  <c:v>391.87</c:v>
                </c:pt>
                <c:pt idx="4">
                  <c:v>390.28</c:v>
                </c:pt>
              </c:numCache>
            </c:numRef>
          </c:val>
          <c:extLst>
            <c:ext xmlns:c16="http://schemas.microsoft.com/office/drawing/2014/chart" uri="{C3380CC4-5D6E-409C-BE32-E72D297353CC}">
              <c16:uniqueId val="{00000000-506B-41AF-9B8B-D55E30710E2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506B-41AF-9B8B-D55E30710E2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島根県　浜田市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51546</v>
      </c>
      <c r="AM8" s="42"/>
      <c r="AN8" s="42"/>
      <c r="AO8" s="42"/>
      <c r="AP8" s="42"/>
      <c r="AQ8" s="42"/>
      <c r="AR8" s="42"/>
      <c r="AS8" s="42"/>
      <c r="AT8" s="35">
        <f>データ!T6</f>
        <v>690.68</v>
      </c>
      <c r="AU8" s="35"/>
      <c r="AV8" s="35"/>
      <c r="AW8" s="35"/>
      <c r="AX8" s="35"/>
      <c r="AY8" s="35"/>
      <c r="AZ8" s="35"/>
      <c r="BA8" s="35"/>
      <c r="BB8" s="35">
        <f>データ!U6</f>
        <v>74.63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8.18</v>
      </c>
      <c r="Q10" s="35"/>
      <c r="R10" s="35"/>
      <c r="S10" s="35"/>
      <c r="T10" s="35"/>
      <c r="U10" s="35"/>
      <c r="V10" s="35"/>
      <c r="W10" s="35">
        <f>データ!Q6</f>
        <v>99.76</v>
      </c>
      <c r="X10" s="35"/>
      <c r="Y10" s="35"/>
      <c r="Z10" s="35"/>
      <c r="AA10" s="35"/>
      <c r="AB10" s="35"/>
      <c r="AC10" s="35"/>
      <c r="AD10" s="42">
        <f>データ!R6</f>
        <v>3025</v>
      </c>
      <c r="AE10" s="42"/>
      <c r="AF10" s="42"/>
      <c r="AG10" s="42"/>
      <c r="AH10" s="42"/>
      <c r="AI10" s="42"/>
      <c r="AJ10" s="42"/>
      <c r="AK10" s="2"/>
      <c r="AL10" s="42">
        <f>データ!V6</f>
        <v>4177</v>
      </c>
      <c r="AM10" s="42"/>
      <c r="AN10" s="42"/>
      <c r="AO10" s="42"/>
      <c r="AP10" s="42"/>
      <c r="AQ10" s="42"/>
      <c r="AR10" s="42"/>
      <c r="AS10" s="42"/>
      <c r="AT10" s="35">
        <f>データ!W6</f>
        <v>14.12</v>
      </c>
      <c r="AU10" s="35"/>
      <c r="AV10" s="35"/>
      <c r="AW10" s="35"/>
      <c r="AX10" s="35"/>
      <c r="AY10" s="35"/>
      <c r="AZ10" s="35"/>
      <c r="BA10" s="35"/>
      <c r="BB10" s="35">
        <f>データ!X6</f>
        <v>295.82</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114</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116</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43</v>
      </c>
      <c r="N86" s="12" t="s">
        <v>43</v>
      </c>
      <c r="O86" s="12" t="str">
        <f>データ!EO6</f>
        <v>【0.03】</v>
      </c>
    </row>
  </sheetData>
  <sheetProtection algorithmName="SHA-512" hashValue="7eBLAo04cABqFCG2FUyOCU4As/yMrT3VmwO4AMWI2tSauYsngbsJFw5Pb6tQe3Ht2x8VtSY7rUSkcqNBfa8/Uw==" saltValue="aCttcc6+esHzb0buTygKT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5"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5" s="22" customFormat="1" x14ac:dyDescent="0.15">
      <c r="A6" s="14" t="s">
        <v>95</v>
      </c>
      <c r="B6" s="19">
        <f>B7</f>
        <v>2021</v>
      </c>
      <c r="C6" s="19">
        <f t="shared" ref="C6:X6" si="3">C7</f>
        <v>322024</v>
      </c>
      <c r="D6" s="19">
        <f t="shared" si="3"/>
        <v>47</v>
      </c>
      <c r="E6" s="19">
        <f t="shared" si="3"/>
        <v>17</v>
      </c>
      <c r="F6" s="19">
        <f t="shared" si="3"/>
        <v>5</v>
      </c>
      <c r="G6" s="19">
        <f t="shared" si="3"/>
        <v>0</v>
      </c>
      <c r="H6" s="19" t="str">
        <f t="shared" si="3"/>
        <v>島根県　浜田市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8.18</v>
      </c>
      <c r="Q6" s="20">
        <f t="shared" si="3"/>
        <v>99.76</v>
      </c>
      <c r="R6" s="20">
        <f t="shared" si="3"/>
        <v>3025</v>
      </c>
      <c r="S6" s="20">
        <f t="shared" si="3"/>
        <v>51546</v>
      </c>
      <c r="T6" s="20">
        <f t="shared" si="3"/>
        <v>690.68</v>
      </c>
      <c r="U6" s="20">
        <f t="shared" si="3"/>
        <v>74.63</v>
      </c>
      <c r="V6" s="20">
        <f t="shared" si="3"/>
        <v>4177</v>
      </c>
      <c r="W6" s="20">
        <f t="shared" si="3"/>
        <v>14.12</v>
      </c>
      <c r="X6" s="20">
        <f t="shared" si="3"/>
        <v>295.82</v>
      </c>
      <c r="Y6" s="21">
        <f>IF(Y7="",NA(),Y7)</f>
        <v>62.39</v>
      </c>
      <c r="Z6" s="21">
        <f t="shared" ref="Z6:AH6" si="4">IF(Z7="",NA(),Z7)</f>
        <v>66.05</v>
      </c>
      <c r="AA6" s="21">
        <f t="shared" si="4"/>
        <v>72.680000000000007</v>
      </c>
      <c r="AB6" s="21">
        <f t="shared" si="4"/>
        <v>74.62</v>
      </c>
      <c r="AC6" s="21">
        <f t="shared" si="4"/>
        <v>81.87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19.68</v>
      </c>
      <c r="BG6" s="21">
        <f t="shared" ref="BG6:BO6" si="7">IF(BG7="",NA(),BG7)</f>
        <v>19.07</v>
      </c>
      <c r="BH6" s="21">
        <f t="shared" si="7"/>
        <v>440.6</v>
      </c>
      <c r="BI6" s="21">
        <f t="shared" si="7"/>
        <v>16.260000000000002</v>
      </c>
      <c r="BJ6" s="21">
        <f t="shared" si="7"/>
        <v>13.03</v>
      </c>
      <c r="BK6" s="21">
        <f t="shared" si="7"/>
        <v>855.8</v>
      </c>
      <c r="BL6" s="21">
        <f t="shared" si="7"/>
        <v>789.46</v>
      </c>
      <c r="BM6" s="21">
        <f t="shared" si="7"/>
        <v>826.83</v>
      </c>
      <c r="BN6" s="21">
        <f t="shared" si="7"/>
        <v>867.83</v>
      </c>
      <c r="BO6" s="21">
        <f t="shared" si="7"/>
        <v>791.76</v>
      </c>
      <c r="BP6" s="20" t="str">
        <f>IF(BP7="","",IF(BP7="-","【-】","【"&amp;SUBSTITUTE(TEXT(BP7,"#,##0.00"),"-","△")&amp;"】"))</f>
        <v>【786.37】</v>
      </c>
      <c r="BQ6" s="21">
        <f>IF(BQ7="",NA(),BQ7)</f>
        <v>47.78</v>
      </c>
      <c r="BR6" s="21">
        <f t="shared" ref="BR6:BZ6" si="8">IF(BR7="",NA(),BR7)</f>
        <v>47.96</v>
      </c>
      <c r="BS6" s="21">
        <f t="shared" si="8"/>
        <v>47.48</v>
      </c>
      <c r="BT6" s="21">
        <f t="shared" si="8"/>
        <v>47.51</v>
      </c>
      <c r="BU6" s="21">
        <f t="shared" si="8"/>
        <v>47.34</v>
      </c>
      <c r="BV6" s="21">
        <f t="shared" si="8"/>
        <v>59.8</v>
      </c>
      <c r="BW6" s="21">
        <f t="shared" si="8"/>
        <v>57.77</v>
      </c>
      <c r="BX6" s="21">
        <f t="shared" si="8"/>
        <v>57.31</v>
      </c>
      <c r="BY6" s="21">
        <f t="shared" si="8"/>
        <v>57.08</v>
      </c>
      <c r="BZ6" s="21">
        <f t="shared" si="8"/>
        <v>56.26</v>
      </c>
      <c r="CA6" s="20" t="str">
        <f>IF(CA7="","",IF(CA7="-","【-】","【"&amp;SUBSTITUTE(TEXT(CA7,"#,##0.00"),"-","△")&amp;"】"))</f>
        <v>【60.65】</v>
      </c>
      <c r="CB6" s="21">
        <f>IF(CB7="",NA(),CB7)</f>
        <v>377.01</v>
      </c>
      <c r="CC6" s="21">
        <f t="shared" ref="CC6:CK6" si="9">IF(CC7="",NA(),CC7)</f>
        <v>378.71</v>
      </c>
      <c r="CD6" s="21">
        <f t="shared" si="9"/>
        <v>388.48</v>
      </c>
      <c r="CE6" s="21">
        <f t="shared" si="9"/>
        <v>391.87</v>
      </c>
      <c r="CF6" s="21">
        <f t="shared" si="9"/>
        <v>390.28</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51.24</v>
      </c>
      <c r="CN6" s="21">
        <f t="shared" ref="CN6:CV6" si="10">IF(CN7="",NA(),CN7)</f>
        <v>49.4</v>
      </c>
      <c r="CO6" s="21">
        <f t="shared" si="10"/>
        <v>48.96</v>
      </c>
      <c r="CP6" s="21">
        <f t="shared" si="10"/>
        <v>50.92</v>
      </c>
      <c r="CQ6" s="21">
        <f t="shared" si="10"/>
        <v>48.66</v>
      </c>
      <c r="CR6" s="21">
        <f t="shared" si="10"/>
        <v>51.75</v>
      </c>
      <c r="CS6" s="21">
        <f t="shared" si="10"/>
        <v>50.68</v>
      </c>
      <c r="CT6" s="21">
        <f t="shared" si="10"/>
        <v>50.14</v>
      </c>
      <c r="CU6" s="21">
        <f t="shared" si="10"/>
        <v>54.83</v>
      </c>
      <c r="CV6" s="21">
        <f t="shared" si="10"/>
        <v>66.53</v>
      </c>
      <c r="CW6" s="20" t="str">
        <f>IF(CW7="","",IF(CW7="-","【-】","【"&amp;SUBSTITUTE(TEXT(CW7,"#,##0.00"),"-","△")&amp;"】"))</f>
        <v>【61.14】</v>
      </c>
      <c r="CX6" s="21">
        <f>IF(CX7="",NA(),CX7)</f>
        <v>78.81</v>
      </c>
      <c r="CY6" s="21">
        <f t="shared" ref="CY6:DG6" si="11">IF(CY7="",NA(),CY7)</f>
        <v>79.739999999999995</v>
      </c>
      <c r="CZ6" s="21">
        <f t="shared" si="11"/>
        <v>80.23</v>
      </c>
      <c r="DA6" s="21">
        <f t="shared" si="11"/>
        <v>80.650000000000006</v>
      </c>
      <c r="DB6" s="21">
        <f t="shared" si="11"/>
        <v>80.13</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1">
        <f t="shared" si="14"/>
        <v>0.56999999999999995</v>
      </c>
      <c r="EI6" s="21">
        <f t="shared" si="14"/>
        <v>0.21</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322024</v>
      </c>
      <c r="D7" s="23">
        <v>47</v>
      </c>
      <c r="E7" s="23">
        <v>17</v>
      </c>
      <c r="F7" s="23">
        <v>5</v>
      </c>
      <c r="G7" s="23">
        <v>0</v>
      </c>
      <c r="H7" s="23" t="s">
        <v>96</v>
      </c>
      <c r="I7" s="23" t="s">
        <v>97</v>
      </c>
      <c r="J7" s="23" t="s">
        <v>98</v>
      </c>
      <c r="K7" s="23" t="s">
        <v>99</v>
      </c>
      <c r="L7" s="23" t="s">
        <v>100</v>
      </c>
      <c r="M7" s="23" t="s">
        <v>101</v>
      </c>
      <c r="N7" s="24" t="s">
        <v>102</v>
      </c>
      <c r="O7" s="24" t="s">
        <v>103</v>
      </c>
      <c r="P7" s="24">
        <v>8.18</v>
      </c>
      <c r="Q7" s="24">
        <v>99.76</v>
      </c>
      <c r="R7" s="24">
        <v>3025</v>
      </c>
      <c r="S7" s="24">
        <v>51546</v>
      </c>
      <c r="T7" s="24">
        <v>690.68</v>
      </c>
      <c r="U7" s="24">
        <v>74.63</v>
      </c>
      <c r="V7" s="24">
        <v>4177</v>
      </c>
      <c r="W7" s="24">
        <v>14.12</v>
      </c>
      <c r="X7" s="24">
        <v>295.82</v>
      </c>
      <c r="Y7" s="24">
        <v>62.39</v>
      </c>
      <c r="Z7" s="24">
        <v>66.05</v>
      </c>
      <c r="AA7" s="24">
        <v>72.680000000000007</v>
      </c>
      <c r="AB7" s="24">
        <v>74.62</v>
      </c>
      <c r="AC7" s="24">
        <v>81.87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19.68</v>
      </c>
      <c r="BG7" s="24">
        <v>19.07</v>
      </c>
      <c r="BH7" s="24">
        <v>440.6</v>
      </c>
      <c r="BI7" s="24">
        <v>16.260000000000002</v>
      </c>
      <c r="BJ7" s="24">
        <v>13.03</v>
      </c>
      <c r="BK7" s="24">
        <v>855.8</v>
      </c>
      <c r="BL7" s="24">
        <v>789.46</v>
      </c>
      <c r="BM7" s="24">
        <v>826.83</v>
      </c>
      <c r="BN7" s="24">
        <v>867.83</v>
      </c>
      <c r="BO7" s="24">
        <v>791.76</v>
      </c>
      <c r="BP7" s="24">
        <v>786.37</v>
      </c>
      <c r="BQ7" s="24">
        <v>47.78</v>
      </c>
      <c r="BR7" s="24">
        <v>47.96</v>
      </c>
      <c r="BS7" s="24">
        <v>47.48</v>
      </c>
      <c r="BT7" s="24">
        <v>47.51</v>
      </c>
      <c r="BU7" s="24">
        <v>47.34</v>
      </c>
      <c r="BV7" s="24">
        <v>59.8</v>
      </c>
      <c r="BW7" s="24">
        <v>57.77</v>
      </c>
      <c r="BX7" s="24">
        <v>57.31</v>
      </c>
      <c r="BY7" s="24">
        <v>57.08</v>
      </c>
      <c r="BZ7" s="24">
        <v>56.26</v>
      </c>
      <c r="CA7" s="24">
        <v>60.65</v>
      </c>
      <c r="CB7" s="24">
        <v>377.01</v>
      </c>
      <c r="CC7" s="24">
        <v>378.71</v>
      </c>
      <c r="CD7" s="24">
        <v>388.48</v>
      </c>
      <c r="CE7" s="24">
        <v>391.87</v>
      </c>
      <c r="CF7" s="24">
        <v>390.28</v>
      </c>
      <c r="CG7" s="24">
        <v>263.76</v>
      </c>
      <c r="CH7" s="24">
        <v>274.35000000000002</v>
      </c>
      <c r="CI7" s="24">
        <v>273.52</v>
      </c>
      <c r="CJ7" s="24">
        <v>274.99</v>
      </c>
      <c r="CK7" s="24">
        <v>282.08999999999997</v>
      </c>
      <c r="CL7" s="24">
        <v>256.97000000000003</v>
      </c>
      <c r="CM7" s="24">
        <v>51.24</v>
      </c>
      <c r="CN7" s="24">
        <v>49.4</v>
      </c>
      <c r="CO7" s="24">
        <v>48.96</v>
      </c>
      <c r="CP7" s="24">
        <v>50.92</v>
      </c>
      <c r="CQ7" s="24">
        <v>48.66</v>
      </c>
      <c r="CR7" s="24">
        <v>51.75</v>
      </c>
      <c r="CS7" s="24">
        <v>50.68</v>
      </c>
      <c r="CT7" s="24">
        <v>50.14</v>
      </c>
      <c r="CU7" s="24">
        <v>54.83</v>
      </c>
      <c r="CV7" s="24">
        <v>66.53</v>
      </c>
      <c r="CW7" s="24">
        <v>61.14</v>
      </c>
      <c r="CX7" s="24">
        <v>78.81</v>
      </c>
      <c r="CY7" s="24">
        <v>79.739999999999995</v>
      </c>
      <c r="CZ7" s="24">
        <v>80.23</v>
      </c>
      <c r="DA7" s="24">
        <v>80.650000000000006</v>
      </c>
      <c r="DB7" s="24">
        <v>80.13</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0.56999999999999995</v>
      </c>
      <c r="EI7" s="24">
        <v>0.21</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104</v>
      </c>
      <c r="C9" s="26" t="s">
        <v>105</v>
      </c>
      <c r="D9" s="26" t="s">
        <v>106</v>
      </c>
      <c r="E9" s="26" t="s">
        <v>107</v>
      </c>
      <c r="F9" s="26" t="s">
        <v>108</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109</v>
      </c>
    </row>
    <row r="12" spans="1:145" x14ac:dyDescent="0.15">
      <c r="B12">
        <v>1</v>
      </c>
      <c r="C12">
        <v>1</v>
      </c>
      <c r="D12">
        <v>1</v>
      </c>
      <c r="E12">
        <v>2</v>
      </c>
      <c r="F12">
        <v>3</v>
      </c>
      <c r="G12" t="s">
        <v>110</v>
      </c>
    </row>
    <row r="13" spans="1:145" x14ac:dyDescent="0.15">
      <c r="B13" t="s">
        <v>111</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山根 陽子</cp:lastModifiedBy>
  <dcterms:created xsi:type="dcterms:W3CDTF">2022-12-01T01:59:22Z</dcterms:created>
  <dcterms:modified xsi:type="dcterms:W3CDTF">2023-02-17T05:48:37Z</dcterms:modified>
  <cp:category/>
</cp:coreProperties>
</file>