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6_海士町\"/>
    </mc:Choice>
  </mc:AlternateContent>
  <workbookProtection workbookAlgorithmName="SHA-512" workbookHashValue="YRNkUGlGU/XDQLQmJPYAlJjy8WrdxublRmDveXdhPDTSB+325TT5AYnKEu04KjBGU1GE9UKyv3icSkoKCuWT6w==" workbookSaltValue="xL2cgdXI5dCUhLwPXY5r/Q==" workbookSpinCount="100000" lockStructure="1"/>
  <bookViews>
    <workbookView xWindow="-120" yWindow="-120" windowWidth="29040" windowHeight="158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W10" i="4"/>
  <c r="P10" i="4"/>
  <c r="B10" i="4"/>
  <c r="BB8" i="4"/>
  <c r="AT8" i="4"/>
  <c r="AD8" i="4"/>
  <c r="W8" i="4"/>
  <c r="P8" i="4"/>
  <c r="I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<sst xmlns="http://schemas.openxmlformats.org/spreadsheetml/2006/main" count="233" uniqueCount="116">
  <si>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</si>
  <si>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</si>
  <si>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</si>
  <si>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</si>
  <si>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</si>
  <si>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</si>
  <si>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</si>
  <si>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</si>
  <si>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</si>
  <si>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</si>
  <si>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</si>
  <si>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</si>
  <si>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</si>
  <si>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</si>
  <si>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</si>
  <si>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</si>
  <si>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</si>
  <si>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</si>
  <si>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</si>
  <si>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</si>
  <si>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</si>
  <si>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</si>
  <si>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</si>
  <si>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</si>
  <si>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</si>
  <si>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</si>
  <si>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</si>
  <si>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</si>
  <si>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</si>
  <si>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</si>
  <si>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</si>
  <si>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</si>
  <si>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</si>
  <si>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</si>
  <si>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</si>
  <si>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</si>
  <si>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</si>
  <si>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</si>
  <si>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</si>
  <si>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</si>
  <si>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</si>
  <si>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</si>
  <si>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</si>
  <si>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</si>
  <si>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</si>
  <si>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</si>
  <si>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</si>
  <si>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</si>
  <si>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</si>
  <si>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</si>
  <si>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</si>
  <si>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</si>
  <si>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</si>
  <si>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</si>
  <si>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</si>
  <si>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</si>
  <si>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</si>
  <si>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</si>
  <si>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</si>
  <si>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</si>
  <si>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</si>
  <si>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</si>
  <si>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</si>
  <si>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</si>
  <si>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</si>
  <si>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</si>
  <si>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</si>
  <si>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</si>
  <si>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</si>
  <si>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</si>
  <si>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</si>
  <si>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</si>
  <si>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</si>
  <si>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</si>
  <si>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</si>
  <si>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</si>
  <si>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</si>
  <si>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</si>
  <si>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</si>
  <si>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</si>
  <si>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</si>
  <si>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</si>
  <si>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</si>
  <si>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</si>
  <si>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</si>
  <si>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</si>
  <si>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</si>
  <si>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</si>
  <si>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</si>
  <si>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</si>
  <si>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</si>
  <si>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</si>
  <si>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</si>
  <si>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</si>
  <si>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</si>
  <si>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</si>
  <si>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</si>
  <si>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</si>
  <si>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</si>
  <si>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</si>
  <si>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</si>
  <si>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</si>
  <si>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</si>
  <si>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</si>
  <si>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</si>
  <si>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</si>
  <si>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</si>
  <si>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</si>
  <si>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</si>
  <si>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</si>
  <si>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</si>
  <si>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</si>
  <si>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</si>
  <si>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管路については、昭和６２年に整備されたものが一番古く、給水開始から約３０年経過していますが、有収率は今後も９０%近くを推移すると予想されることから、しばらく管路の更新予定はありません。　　　　　　　　　　　　　　　　　　　　　　　　　。電気機械設備については、１０年以上経過している設備があるため、平成３０年度より計画的な更新を随時実施しています。　　</t>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</si>
  <si>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</si>
  <si>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xml:space="preserve"> 本町は、島根半島の沖合約６０kmに浮かぶ離島であり、人口密度も高くないことから、水道事業を経営するには厳しい環境にあります。
［①経常収支比率］は、平均値以上であり引き続き一般会計繰入金からの補填が必要な状態にあるため、経営改善に向けた取組を進めていく必要があります。
［④企業債残高対給水収益比率］は、横ばい状態でありますが、類似団体と比較すると高い傾向にあります。今後は人口減少や施設の老朽化などが進行するため、企業債も増加する予想であり、更なる経営努力が必要となります。
［⑤料金回収率」は、横ばい状態でありますが、類似団体と比較すると低めの傾向にあります。これは、管理に必要な費用を一般会計から補填しているからであり、今後は給水収益を高めていけるよう適切な料金収入の確保に向けた努力が必要となります。
［⑥給水原価］は、類似団体と比較すると高くなっています。これは、給水区域が離島であり、人口密度が低く、給水人口に対して管路を含めた水道施設規模が大きくなっているためであると考えられます。
　　　　　　　　　　　　　　　　　　　　　　　　　　　　　［⑦施設利用率］、［⑧有収率］に関しては、類似団体の平均値を上回っていますが、更なる改善に向けて効率的な取組を進めていきます。
　　　　　　　　　　　　　　　　　　　　　　　　　　　　　　　　本町は、令和８年度までの経営見通しや投資計画に基づく「経営戦略」を策定済であり、この戦略を適切にローリングしていくことで健全な経営に計画的に取り組んでいきます。</t>
    <rPh sb="76" eb="79">
      <t>ヘイキンチ</t>
    </rPh>
    <rPh sb="79" eb="8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</si>
</sst>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6-4096-B68D-ABD3F16D67E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7D6-4096-B68D-ABD3F16D67E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58.68</c:v>
                </c:pt>
                <c:pt idx="1">
                  <c:v>63.03</c:v>
                </c:pt>
                <c:pt idx="2">
                  <c:v>61.02</c:v>
                </c:pt>
                <c:pt idx="3">
                  <c:v>59.12</c:v>
                </c:pt>
                <c:pt idx="4">
                  <c:v>59.28</c:v>
                </c:pt>
              </c:numCache>
            </c:numRef>
          </c:val>
          <c:extLst>
            <c:ext xmlns:c16="http://schemas.microsoft.com/office/drawing/2014/chart" uri="{C3380CC4-5D6E-409C-BE32-E72D297353CC}">
              <c16:uniqueId val="{00000000-F91D-4D46-81D9-3465DD6947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F91D-4D46-81D9-3465DD6947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93.81</c:v>
                </c:pt>
                <c:pt idx="1">
                  <c:v>88.64</c:v>
                </c:pt>
                <c:pt idx="2">
                  <c:v>93.56</c:v>
                </c:pt>
                <c:pt idx="3">
                  <c:v>96.31</c:v>
                </c:pt>
                <c:pt idx="4">
                  <c:v>96.1</c:v>
                </c:pt>
              </c:numCache>
            </c:numRef>
          </c:val>
          <c:extLst>
            <c:ext xmlns:c16="http://schemas.microsoft.com/office/drawing/2014/chart" uri="{C3380CC4-5D6E-409C-BE32-E72D297353CC}">
              <c16:uniqueId val="{00000000-7713-417D-BA21-349C0E124F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7713-417D-BA21-349C0E124F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73.03</c:v>
                </c:pt>
                <c:pt idx="1">
                  <c:v>71.11</c:v>
                </c:pt>
                <c:pt idx="2">
                  <c:v>70.91</c:v>
                </c:pt>
                <c:pt idx="3">
                  <c:v>89</c:v>
                </c:pt>
                <c:pt idx="4">
                  <c:v>80.010000000000005</c:v>
                </c:pt>
              </c:numCache>
            </c:numRef>
          </c:val>
          <c:extLst>
            <c:ext xmlns:c16="http://schemas.microsoft.com/office/drawing/2014/chart" uri="{C3380CC4-5D6E-409C-BE32-E72D297353CC}">
              <c16:uniqueId val="{00000000-0305-4D0D-AF1B-D76F7C3EA12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0305-4D0D-AF1B-D76F7C3EA12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F-4F3C-992B-C0EDE7E0BD4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F-4F3C-992B-C0EDE7E0BD4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E-4A92-A80B-1E23EB8B1A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E-4A92-A80B-1E23EB8B1A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D-428F-8B4F-03B691224B2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D-428F-8B4F-03B691224B2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C-43D7-A97D-3D7A6EF43EF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C-43D7-A97D-3D7A6EF43EF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1594.09</c:v>
                </c:pt>
                <c:pt idx="1">
                  <c:v>1483.24</c:v>
                </c:pt>
                <c:pt idx="2">
                  <c:v>1493.09</c:v>
                </c:pt>
                <c:pt idx="3">
                  <c:v>1581.29</c:v>
                </c:pt>
                <c:pt idx="4">
                  <c:v>1601.28</c:v>
                </c:pt>
              </c:numCache>
            </c:numRef>
          </c:val>
          <c:extLst>
            <c:ext xmlns:c16="http://schemas.microsoft.com/office/drawing/2014/chart" uri="{C3380CC4-5D6E-409C-BE32-E72D297353CC}">
              <c16:uniqueId val="{00000000-EBC2-45DD-B594-33324C1FB87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BC2-45DD-B594-33324C1FB87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44.34</c:v>
                </c:pt>
                <c:pt idx="1">
                  <c:v>47.61</c:v>
                </c:pt>
                <c:pt idx="2">
                  <c:v>47.98</c:v>
                </c:pt>
                <c:pt idx="3">
                  <c:v>48.55</c:v>
                </c:pt>
                <c:pt idx="4">
                  <c:v>46.23</c:v>
                </c:pt>
              </c:numCache>
            </c:numRef>
          </c:val>
          <c:extLst>
            <c:ext xmlns:c16="http://schemas.microsoft.com/office/drawing/2014/chart" uri="{C3380CC4-5D6E-409C-BE32-E72D297353CC}">
              <c16:uniqueId val="{00000000-B648-4838-89E8-45FA9D7136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B648-4838-89E8-45FA9D7136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568.35</c:v>
                </c:pt>
                <c:pt idx="1">
                  <c:v>527.94000000000005</c:v>
                </c:pt>
                <c:pt idx="2">
                  <c:v>524.59</c:v>
                </c:pt>
                <c:pt idx="3">
                  <c:v>508</c:v>
                </c:pt>
                <c:pt idx="4">
                  <c:v>524.41</c:v>
                </c:pt>
              </c:numCache>
            </c:numRef>
          </c:val>
          <c:extLst>
            <c:ext xmlns:c16="http://schemas.microsoft.com/office/drawing/2014/chart" uri="{C3380CC4-5D6E-409C-BE32-E72D297353CC}">
              <c16:uniqueId val="{00000000-7AE7-441D-A477-9AC9E2C842B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AE7-441D-A477-9AC9E2C842B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島根県　海士町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2214</v>
      </c>
      <c r="AM8" s="51"/>
      <c r="AN8" s="51"/>
      <c r="AO8" s="51"/>
      <c r="AP8" s="51"/>
      <c r="AQ8" s="51"/>
      <c r="AR8" s="51"/>
      <c r="AS8" s="51"/>
      <c r="AT8" s="47">
        <f>データ!$S$6</f>
        <v>33.44</v>
      </c>
      <c r="AU8" s="47"/>
      <c r="AV8" s="47"/>
      <c r="AW8" s="47"/>
      <c r="AX8" s="47"/>
      <c r="AY8" s="47"/>
      <c r="AZ8" s="47"/>
      <c r="BA8" s="47"/>
      <c r="BB8" s="47">
        <f>データ!$T$6</f>
        <v>66.209999999999994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4530</v>
      </c>
      <c r="X10" s="51"/>
      <c r="Y10" s="51"/>
      <c r="Z10" s="51"/>
      <c r="AA10" s="51"/>
      <c r="AB10" s="51"/>
      <c r="AC10" s="51"/>
      <c r="AD10" s="2"/>
      <c r="AE10" s="2"/>
      <c r="AF10" s="2"/>
      <c r="AG10" s="2"/>
      <c r="AH10" s="2"/>
      <c r="AI10" s="2"/>
      <c r="AJ10" s="2"/>
      <c r="AK10" s="2"/>
      <c r="AL10" s="51">
        <f>データ!$U$6</f>
        <v>2205</v>
      </c>
      <c r="AM10" s="51"/>
      <c r="AN10" s="51"/>
      <c r="AO10" s="51"/>
      <c r="AP10" s="51"/>
      <c r="AQ10" s="51"/>
      <c r="AR10" s="51"/>
      <c r="AS10" s="51"/>
      <c r="AT10" s="47">
        <f>データ!$V$6</f>
        <v>33.5</v>
      </c>
      <c r="AU10" s="47"/>
      <c r="AV10" s="47"/>
      <c r="AW10" s="47"/>
      <c r="AX10" s="47"/>
      <c r="AY10" s="47"/>
      <c r="AZ10" s="47"/>
      <c r="BA10" s="47"/>
      <c r="BB10" s="47">
        <f>データ!$W$6</f>
        <v>65.819999999999993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22K6vOO/NlA1vXVu3M88P161qRkkn+zYWA0RjzEuKeBGQTHHO/hRpRuLMHCUB93Tvup1VHch7zShDYxbdZcpuw==" saltValue="4S3e0KUzMh1TVNaJ8ysn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325252</v>
      </c>
      <c r="D6" s="34">
        <f t="shared" si="3"/>
        <v>47</v>
      </c>
      <c r="E6" s="34">
        <f t="shared" si="3"/>
        <v>1</v>
      </c>
      <c r="F6" s="34">
        <f t="shared" si="3"/>
        <v>0</v>
      </c>
      <c r="G6" s="34">
        <f t="shared" si="3"/>
        <v>0</v>
      </c>
      <c r="H6" s="34" t="str">
        <f t="shared" si="3"/>
        <v>島根県　海士町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4530</v>
      </c>
      <c r="R6" s="35">
        <f t="shared" si="3"/>
        <v>2214</v>
      </c>
      <c r="S6" s="35">
        <f t="shared" si="3"/>
        <v>33.44</v>
      </c>
      <c r="T6" s="35">
        <f t="shared" si="3"/>
        <v>66.209999999999994</v>
      </c>
      <c r="U6" s="35">
        <f t="shared" si="3"/>
        <v>2205</v>
      </c>
      <c r="V6" s="35">
        <f t="shared" si="3"/>
        <v>33.5</v>
      </c>
      <c r="W6" s="35">
        <f t="shared" si="3"/>
        <v>65.819999999999993</v>
      </c>
      <c r="X6" s="36">
        <f>IF(X7="",NA(),X7)</f>
        <v>73.03</v>
      </c>
      <c r="Y6" s="36">
        <f t="shared" ref="Y6:AG6" si="4">IF(Y7="",NA(),Y7)</f>
        <v>71.11</v>
      </c>
      <c r="Z6" s="36">
        <f t="shared" si="4"/>
        <v>70.91</v>
      </c>
      <c r="AA6" s="36">
        <f t="shared" si="4"/>
        <v>89</v>
      </c>
      <c r="AB6" s="36">
        <f t="shared" si="4"/>
        <v>80.010000000000005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1594.09</v>
      </c>
      <c r="BF6" s="36">
        <f t="shared" ref="BF6:BN6" si="7">IF(BF7="",NA(),BF7)</f>
        <v>1483.24</v>
      </c>
      <c r="BG6" s="36">
        <f t="shared" si="7"/>
        <v>1493.09</v>
      </c>
      <c r="BH6" s="36">
        <f t="shared" si="7"/>
        <v>1581.29</v>
      </c>
      <c r="BI6" s="36">
        <f t="shared" si="7"/>
        <v>1601.28</v>
      </c>
      <c r="BJ6" s="36">
        <f t="shared" si="7"/>
        <v>1144.79</v>
      </c>
      <c r="BK6" s="36">
        <f t="shared" si="7"/>
        <v>1061.58</v>
      </c>
      <c r="BL6" s="36">
        <f t="shared" si="7"/>
        <v>1007.7</v>
      </c>
      <c r="BM6" s="36">
        <f t="shared" si="7"/>
        <v>1018.52</v>
      </c>
      <c r="BN6" s="36">
        <f t="shared" si="7"/>
        <v>949.61</v>
      </c>
      <c r="BO6" s="35" t="str">
        <f>IF(BO7="","",IF(BO7="-","【-】","【"&amp;SUBSTITUTE(TEXT(BO7,"#,##0.00"),"-","△")&amp;"】"))</f>
        <v>【949.15】</v>
      </c>
      <c r="BP6" s="36">
        <f>IF(BP7="",NA(),BP7)</f>
        <v>44.34</v>
      </c>
      <c r="BQ6" s="36">
        <f t="shared" ref="BQ6:BY6" si="8">IF(BQ7="",NA(),BQ7)</f>
        <v>47.61</v>
      </c>
      <c r="BR6" s="36">
        <f t="shared" si="8"/>
        <v>47.98</v>
      </c>
      <c r="BS6" s="36">
        <f t="shared" si="8"/>
        <v>48.55</v>
      </c>
      <c r="BT6" s="36">
        <f t="shared" si="8"/>
        <v>46.23</v>
      </c>
      <c r="BU6" s="36">
        <f t="shared" si="8"/>
        <v>56.04</v>
      </c>
      <c r="BV6" s="36">
        <f t="shared" si="8"/>
        <v>58.52</v>
      </c>
      <c r="BW6" s="36">
        <f t="shared" si="8"/>
        <v>59.22</v>
      </c>
      <c r="BX6" s="36">
        <f t="shared" si="8"/>
        <v>58.79</v>
      </c>
      <c r="BY6" s="36">
        <f t="shared" si="8"/>
        <v>58.41</v>
      </c>
      <c r="BZ6" s="35" t="str">
        <f>IF(BZ7="","",IF(BZ7="-","【-】","【"&amp;SUBSTITUTE(TEXT(BZ7,"#,##0.00"),"-","△")&amp;"】"))</f>
        <v>【55.87】</v>
      </c>
      <c r="CA6" s="36">
        <f>IF(CA7="",NA(),CA7)</f>
        <v>568.35</v>
      </c>
      <c r="CB6" s="36">
        <f t="shared" ref="CB6:CJ6" si="9">IF(CB7="",NA(),CB7)</f>
        <v>527.94000000000005</v>
      </c>
      <c r="CC6" s="36">
        <f t="shared" si="9"/>
        <v>524.59</v>
      </c>
      <c r="CD6" s="36">
        <f t="shared" si="9"/>
        <v>508</v>
      </c>
      <c r="CE6" s="36">
        <f t="shared" si="9"/>
        <v>524.41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58.68</v>
      </c>
      <c r="CM6" s="36">
        <f t="shared" ref="CM6:CU6" si="10">IF(CM7="",NA(),CM7)</f>
        <v>63.03</v>
      </c>
      <c r="CN6" s="36">
        <f t="shared" si="10"/>
        <v>61.02</v>
      </c>
      <c r="CO6" s="36">
        <f t="shared" si="10"/>
        <v>59.12</v>
      </c>
      <c r="CP6" s="36">
        <f t="shared" si="10"/>
        <v>59.28</v>
      </c>
      <c r="CQ6" s="36">
        <f t="shared" si="10"/>
        <v>55.9</v>
      </c>
      <c r="CR6" s="36">
        <f t="shared" si="10"/>
        <v>57.3</v>
      </c>
      <c r="CS6" s="36">
        <f t="shared" si="10"/>
        <v>56.76</v>
      </c>
      <c r="CT6" s="36">
        <f t="shared" si="10"/>
        <v>56.04</v>
      </c>
      <c r="CU6" s="36">
        <f t="shared" si="10"/>
        <v>58.52</v>
      </c>
      <c r="CV6" s="35" t="str">
        <f>IF(CV7="","",IF(CV7="-","【-】","【"&amp;SUBSTITUTE(TEXT(CV7,"#,##0.00"),"-","△")&amp;"】"))</f>
        <v>【56.31】</v>
      </c>
      <c r="CW6" s="36">
        <f>IF(CW7="",NA(),CW7)</f>
        <v>93.81</v>
      </c>
      <c r="CX6" s="36">
        <f t="shared" ref="CX6:DF6" si="11">IF(CX7="",NA(),CX7)</f>
        <v>88.64</v>
      </c>
      <c r="CY6" s="36">
        <f t="shared" si="11"/>
        <v>93.56</v>
      </c>
      <c r="CZ6" s="36">
        <f t="shared" si="11"/>
        <v>96.31</v>
      </c>
      <c r="DA6" s="36">
        <f t="shared" si="11"/>
        <v>96.1</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325252</v>
      </c>
      <c r="D7" s="38">
        <v>47</v>
      </c>
      <c r="E7" s="38">
        <v>1</v>
      </c>
      <c r="F7" s="38">
        <v>0</v>
      </c>
      <c r="G7" s="38">
        <v>0</v>
      </c>
      <c r="H7" s="38" t="s">
        <v>95</v>
      </c>
      <c r="I7" s="38" t="s">
        <v>96</v>
      </c>
      <c r="J7" s="38" t="s">
        <v>97</v>
      </c>
      <c r="K7" s="38" t="s">
        <v>98</v>
      </c>
      <c r="L7" s="38" t="s">
        <v>99</v>
      </c>
      <c r="M7" s="38" t="s">
        <v>100</v>
      </c>
      <c r="N7" s="39" t="s">
        <v>101</v>
      </c>
      <c r="O7" s="39" t="s">
        <v>102</v>
      </c>
      <c r="P7" s="39">
        <v>100</v>
      </c>
      <c r="Q7" s="39">
        <v>4530</v>
      </c>
      <c r="R7" s="39">
        <v>2214</v>
      </c>
      <c r="S7" s="39">
        <v>33.44</v>
      </c>
      <c r="T7" s="39">
        <v>66.209999999999994</v>
      </c>
      <c r="U7" s="39">
        <v>2205</v>
      </c>
      <c r="V7" s="39">
        <v>33.5</v>
      </c>
      <c r="W7" s="39">
        <v>65.819999999999993</v>
      </c>
      <c r="X7" s="39">
        <v>73.03</v>
      </c>
      <c r="Y7" s="39">
        <v>71.11</v>
      </c>
      <c r="Z7" s="39">
        <v>70.91</v>
      </c>
      <c r="AA7" s="39">
        <v>89</v>
      </c>
      <c r="AB7" s="39">
        <v>80.010000000000005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1594.09</v>
      </c>
      <c r="BF7" s="39">
        <v>1483.24</v>
      </c>
      <c r="BG7" s="39">
        <v>1493.09</v>
      </c>
      <c r="BH7" s="39">
        <v>1581.29</v>
      </c>
      <c r="BI7" s="39">
        <v>1601.28</v>
      </c>
      <c r="BJ7" s="39">
        <v>1144.79</v>
      </c>
      <c r="BK7" s="39">
        <v>1061.58</v>
      </c>
      <c r="BL7" s="39">
        <v>1007.7</v>
      </c>
      <c r="BM7" s="39">
        <v>1018.52</v>
      </c>
      <c r="BN7" s="39">
        <v>949.61</v>
      </c>
      <c r="BO7" s="39">
        <v>949.15</v>
      </c>
      <c r="BP7" s="39">
        <v>44.34</v>
      </c>
      <c r="BQ7" s="39">
        <v>47.61</v>
      </c>
      <c r="BR7" s="39">
        <v>47.98</v>
      </c>
      <c r="BS7" s="39">
        <v>48.55</v>
      </c>
      <c r="BT7" s="39">
        <v>46.23</v>
      </c>
      <c r="BU7" s="39">
        <v>56.04</v>
      </c>
      <c r="BV7" s="39">
        <v>58.52</v>
      </c>
      <c r="BW7" s="39">
        <v>59.22</v>
      </c>
      <c r="BX7" s="39">
        <v>58.79</v>
      </c>
      <c r="BY7" s="39">
        <v>58.41</v>
      </c>
      <c r="BZ7" s="39">
        <v>55.87</v>
      </c>
      <c r="CA7" s="39">
        <v>568.35</v>
      </c>
      <c r="CB7" s="39">
        <v>527.94000000000005</v>
      </c>
      <c r="CC7" s="39">
        <v>524.59</v>
      </c>
      <c r="CD7" s="39">
        <v>508</v>
      </c>
      <c r="CE7" s="39">
        <v>524.41</v>
      </c>
      <c r="CF7" s="39">
        <v>304.35000000000002</v>
      </c>
      <c r="CG7" s="39">
        <v>296.3</v>
      </c>
      <c r="CH7" s="39">
        <v>292.89999999999998</v>
      </c>
      <c r="CI7" s="39">
        <v>298.25</v>
      </c>
      <c r="CJ7" s="39">
        <v>303.27999999999997</v>
      </c>
      <c r="CK7" s="39">
        <v>288.19</v>
      </c>
      <c r="CL7" s="39">
        <v>58.68</v>
      </c>
      <c r="CM7" s="39">
        <v>63.03</v>
      </c>
      <c r="CN7" s="39">
        <v>61.02</v>
      </c>
      <c r="CO7" s="39">
        <v>59.12</v>
      </c>
      <c r="CP7" s="39">
        <v>59.28</v>
      </c>
      <c r="CQ7" s="39">
        <v>55.9</v>
      </c>
      <c r="CR7" s="39">
        <v>57.3</v>
      </c>
      <c r="CS7" s="39">
        <v>56.76</v>
      </c>
      <c r="CT7" s="39">
        <v>56.04</v>
      </c>
      <c r="CU7" s="39">
        <v>58.52</v>
      </c>
      <c r="CV7" s="39">
        <v>56.31</v>
      </c>
      <c r="CW7" s="39">
        <v>93.81</v>
      </c>
      <c r="CX7" s="39">
        <v>88.64</v>
      </c>
      <c r="CY7" s="39">
        <v>93.56</v>
      </c>
      <c r="CZ7" s="39">
        <v>96.31</v>
      </c>
      <c r="DA7" s="39">
        <v>96.1</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2022-02-20T06:56:08Z</cp:lastPrinted>
  <dcterms:created xsi:type="dcterms:W3CDTF">2021-12-03T07:04:25Z</dcterms:created>
  <dcterms:modified xsi:type="dcterms:W3CDTF">2022-02-20T12:46:07Z</dcterms:modified>
  <cp:category/>
</cp:coreProperties>
</file>