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地域振興部\市町村課\03財政グループ\財政グループ共通\財政一般\公営企業一般\経営戦略\R3\220104経営比較分析表\04_市町村→県\12_美郷町\下水【経営比較分析表】2020_324485_47_1718\【経営比較分析表】2020_324485_47_1718\"/>
    </mc:Choice>
  </mc:AlternateContent>
  <workbookProtection workbookAlgorithmName="SHA-512" workbookHashValue="lFaaRYFu4N3cjeshSCCx01zeP4d3SMZZEPKbXE8b6S0MqeKcpXFhAvuA9WBtgLMtcUz9mVxKc7P6x4XlaPSkgg==" workbookSaltValue="sXWGizXgiHeCU51qKWZPd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<sst xmlns="http://schemas.openxmlformats.org/spreadsheetml/2006/main" count="247" uniqueCount="118">
  <si>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</si>
  <si>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</si>
  <si>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</si>
  <si>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</si>
  <si>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</si>
  <si>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</si>
  <si>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</si>
  <si>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</si>
  <si>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</si>
  <si>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</si>
  <si>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</si>
  <si>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</si>
  <si>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</si>
  <si>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</si>
  <si>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</si>
  <si>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</si>
  <si>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</si>
  <si>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</si>
  <si>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</si>
  <si>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</si>
  <si>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</si>
  <si>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</si>
  <si>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</si>
  <si>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</si>
  <si>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</si>
  <si>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</si>
  <si>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</si>
  <si>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</si>
  <si>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</si>
  <si>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</si>
  <si>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</si>
  <si>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</si>
  <si>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</si>
  <si>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</si>
  <si>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</si>
  <si>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</si>
  <si>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</si>
  <si>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</si>
  <si>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</si>
  <si>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</si>
  <si>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</si>
  <si>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</si>
  <si>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</si>
  <si>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</si>
  <si>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</si>
  <si>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</si>
  <si>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</si>
  <si>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</si>
  <si>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</si>
  <si>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</si>
  <si>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</si>
  <si>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</si>
  <si>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</si>
  <si>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</si>
  <si>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</si>
  <si>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</si>
  <si>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</si>
  <si>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</si>
  <si>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</si>
  <si>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</si>
  <si>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</si>
  <si>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</si>
  <si>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</si>
  <si>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</si>
  <si>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</si>
  <si>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</si>
  <si>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</si>
  <si>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</si>
  <si>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</si>
  <si>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</si>
  <si>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</si>
  <si>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</si>
  <si>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</si>
  <si>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</si>
  <si>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</si>
  <si>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</si>
  <si>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</si>
  <si>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</si>
  <si>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</si>
  <si>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</si>
  <si>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</si>
  <si>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</si>
  <si>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</si>
  <si>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</si>
  <si>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</si>
  <si>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</si>
  <si>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</si>
  <si>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</si>
  <si>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</si>
  <si>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</si>
  <si>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</si>
  <si>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</si>
  <si>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</si>
  <si>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</si>
  <si>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</si>
  <si>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</si>
  <si>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美郷町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</si>
  <si>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</si>
  <si>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</si>
  <si>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</si>
  <si>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</si>
  <si>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</si>
  <si>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</si>
  <si>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</si>
  <si>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</si>
  <si>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</si>
  <si>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</si>
  <si>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</si>
  <si>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</si>
  <si>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</si>
  <si>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</si>
  <si>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</si>
  <si>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</si>
  <si>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</si>
  <si>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</si>
  <si>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平成14年度から市町村設置型の合併浄化槽を集合的な施設である「特定環境公共下水道」、「農業集落排水施設｣の処理区域外において、下水道普及率を向上させるべく継続して整備してきている。そのため、維持管理費が年々増加してきており、適正な維持管理の下で健全な施設利用を図る必要がある。</t>
    <phoneticPr fontId="4"/>
  </si>
  <si>
    <t>①収益的収支比率、⑤経費回収率、⑥汚水処理原価ともに経営上の指数を下回る傾向にある。そのため、維持管理費の抑制はもとより、⑤経費回収率をアップさせるため、経営の健全性の観点から料金収入の見直しを図るべく、検討が必要な時期を迎えている。</t>
    <phoneticPr fontId="4"/>
  </si>
  <si>
    <t>①収益的収支比率はコロナ過の影響でステイホーム等により収入が若干増えたが、地方債償還額も増加していくため、下水道料金による回収は、出来ていない現状にある。④企業債残高について現も合併浄化槽整備を継続しているため、現状のように類似団体の平均値を上回って推移する。⑤経費回収率は類似団体と比較して低く⑥汚水処理原価は高く推移しており、今後も同様に推移するものと思われる。⑦施設利用率は、処理水量が平均値を下回る傾向にある。しかし、⑧水洗化率は類似団体の平均値よりも高く、施設ごとの接続率は高い。なお、①収益的収支比率及び⑤経費回収率が低く、人口減少に歯止めがかからない状況から、下水道料金収入及び維持管理費(修繕費)等を類似団体と比較して経営の健全性･効率性の観点から相応の見直し検討を行なう必要がある。</t>
    <rPh sb="30" eb="32">
      <t>ジャッカン</t>
    </rPh>
    <rPh sb="32" eb="33">
      <t>フ</t>
    </rPh>
    <rPh sb="40" eb="42">
      <t>ショウカン</t>
    </rPh>
    <rPh sb="42" eb="43">
      <t>ガク</t>
    </rPh>
    <rPh sb="44" eb="46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</si>
</sst>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C-490F-8206-64BB9F7B1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C-490F-8206-64BB9F7B1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33.479999999999997</c:v>
                </c:pt>
                <c:pt idx="1">
                  <c:v>43.51</c:v>
                </c:pt>
                <c:pt idx="2">
                  <c:v>43.58</c:v>
                </c:pt>
                <c:pt idx="3">
                  <c:v>42.68</c:v>
                </c:pt>
                <c:pt idx="4">
                  <c:v>43.86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B-45B7-8D21-2CC401EC2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61.55</c:v>
                </c:pt>
                <c:pt idx="1">
                  <c:v>61.79</c:v>
                </c:pt>
                <c:pt idx="2">
                  <c:v>59.94</c:v>
                </c:pt>
                <c:pt idx="3">
                  <c:v>59.64</c:v>
                </c:pt>
                <c:pt idx="4">
                  <c:v>58.19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B-45B7-8D21-2CC401EC2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A-48F0-B2DB-CBD0A4FAF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67.489999999999995</c:v>
                </c:pt>
                <c:pt idx="1">
                  <c:v>92.44</c:v>
                </c:pt>
                <c:pt idx="2">
                  <c:v>89.66</c:v>
                </c:pt>
                <c:pt idx="3">
                  <c:v>90.63</c:v>
                </c:pt>
                <c:pt idx="4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A-48F0-B2DB-CBD0A4FAF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88.35</c:v>
                </c:pt>
                <c:pt idx="1">
                  <c:v>92.34</c:v>
                </c:pt>
                <c:pt idx="2">
                  <c:v>92.61</c:v>
                </c:pt>
                <c:pt idx="3">
                  <c:v>94.18</c:v>
                </c:pt>
                <c:pt idx="4">
                  <c:v>92.94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4-4E6C-8882-5313BE2B9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4-4E6C-8882-5313BE2B9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2-4324-A9C3-2C8C47A37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02-4324-A9C3-2C8C47A37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7-4F1E-A28A-41C70340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7-4F1E-A28A-41C70340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2-45F2-A69A-57A5355CF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2-45F2-A69A-57A5355CF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7-4703-8D32-F68AFA524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7-4703-8D32-F68AFA524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638.55999999999995</c:v>
                </c:pt>
                <c:pt idx="1">
                  <c:v>616.51</c:v>
                </c:pt>
                <c:pt idx="2">
                  <c:v>873.78</c:v>
                </c:pt>
                <c:pt idx="3">
                  <c:v>814.89</c:v>
                </c:pt>
                <c:pt idx="4">
                  <c:v>800.52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0-4FBE-804E-9B2A6A552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413.5</c:v>
                </c:pt>
                <c:pt idx="1">
                  <c:v>244.85</c:v>
                </c:pt>
                <c:pt idx="2">
                  <c:v>296.89</c:v>
                </c:pt>
                <c:pt idx="3">
                  <c:v>270.57</c:v>
                </c:pt>
                <c:pt idx="4">
                  <c:v>294.27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0-4FBE-804E-9B2A6A552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40.08</c:v>
                </c:pt>
                <c:pt idx="1">
                  <c:v>41.67</c:v>
                </c:pt>
                <c:pt idx="2">
                  <c:v>41.39</c:v>
                </c:pt>
                <c:pt idx="3">
                  <c:v>41.77</c:v>
                </c:pt>
                <c:pt idx="4">
                  <c:v>44.39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B-4D0C-A250-A8AE66405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64.78</c:v>
                </c:pt>
                <c:pt idx="2">
                  <c:v>63.06</c:v>
                </c:pt>
                <c:pt idx="3">
                  <c:v>62.5</c:v>
                </c:pt>
                <c:pt idx="4">
                  <c:v>60.59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B-4D0C-A250-A8AE66405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542.95000000000005</c:v>
                </c:pt>
                <c:pt idx="1">
                  <c:v>406.49</c:v>
                </c:pt>
                <c:pt idx="2">
                  <c:v>413.26</c:v>
                </c:pt>
                <c:pt idx="3">
                  <c:v>414.12</c:v>
                </c:pt>
                <c:pt idx="4">
                  <c:v>394.32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8-44AF-9DFC-E03E6FF48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287.57</c:v>
                </c:pt>
                <c:pt idx="1">
                  <c:v>250.21</c:v>
                </c:pt>
                <c:pt idx="2">
                  <c:v>264.77</c:v>
                </c:pt>
                <c:pt idx="3">
                  <c:v>269.33</c:v>
                </c:pt>
                <c:pt idx="4">
                  <c:v>280.23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A8-44AF-9DFC-E03E6FF48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1" zoomScaleNormal="100" workbookViewId="0">
      <selection activeCell="B14" sqref="B14:BJ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美郷町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4499</v>
      </c>
      <c r="AM8" s="69"/>
      <c r="AN8" s="69"/>
      <c r="AO8" s="69"/>
      <c r="AP8" s="69"/>
      <c r="AQ8" s="69"/>
      <c r="AR8" s="69"/>
      <c r="AS8" s="69"/>
      <c r="AT8" s="68">
        <f>データ!T6</f>
        <v>282.92</v>
      </c>
      <c r="AU8" s="68"/>
      <c r="AV8" s="68"/>
      <c r="AW8" s="68"/>
      <c r="AX8" s="68"/>
      <c r="AY8" s="68"/>
      <c r="AZ8" s="68"/>
      <c r="BA8" s="68"/>
      <c r="BB8" s="68">
        <f>データ!U6</f>
        <v>15.9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22.36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3060</v>
      </c>
      <c r="AE10" s="69"/>
      <c r="AF10" s="69"/>
      <c r="AG10" s="69"/>
      <c r="AH10" s="69"/>
      <c r="AI10" s="69"/>
      <c r="AJ10" s="69"/>
      <c r="AK10" s="2"/>
      <c r="AL10" s="69">
        <f>データ!V6</f>
        <v>995</v>
      </c>
      <c r="AM10" s="69"/>
      <c r="AN10" s="69"/>
      <c r="AO10" s="69"/>
      <c r="AP10" s="69"/>
      <c r="AQ10" s="69"/>
      <c r="AR10" s="69"/>
      <c r="AS10" s="69"/>
      <c r="AT10" s="68">
        <f>データ!W6</f>
        <v>0.05</v>
      </c>
      <c r="AU10" s="68"/>
      <c r="AV10" s="68"/>
      <c r="AW10" s="68"/>
      <c r="AX10" s="68"/>
      <c r="AY10" s="68"/>
      <c r="AZ10" s="68"/>
      <c r="BA10" s="68"/>
      <c r="BB10" s="68">
        <f>データ!X6</f>
        <v>19900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xf5nLH+Xr4SGOqKxoVhfmgsTYMJwy2pgmFRJkco9NjCKdmYhE2V0+lvR5AUTaosZq9eV9Wpm4Nk5VcYB9tPEpQ==" saltValue="7dkJv2qt4d5V+02K5Eg6T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2020</v>
      </c>
      <c r="C6" s="33">
        <f t="shared" ref="C6:X6" si="3">C7</f>
        <v>324485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島根県　美郷町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22.36</v>
      </c>
      <c r="Q6" s="34">
        <f t="shared" si="3"/>
        <v>100</v>
      </c>
      <c r="R6" s="34">
        <f t="shared" si="3"/>
        <v>3060</v>
      </c>
      <c r="S6" s="34">
        <f t="shared" si="3"/>
        <v>4499</v>
      </c>
      <c r="T6" s="34">
        <f t="shared" si="3"/>
        <v>282.92</v>
      </c>
      <c r="U6" s="34">
        <f t="shared" si="3"/>
        <v>15.9</v>
      </c>
      <c r="V6" s="34">
        <f t="shared" si="3"/>
        <v>995</v>
      </c>
      <c r="W6" s="34">
        <f t="shared" si="3"/>
        <v>0.05</v>
      </c>
      <c r="X6" s="34">
        <f t="shared" si="3"/>
        <v>19900</v>
      </c>
      <c r="Y6" s="35">
        <f>IF(Y7="",NA(),Y7)</f>
        <v>88.35</v>
      </c>
      <c r="Z6" s="35">
        <f t="shared" ref="Z6:AH6" si="4">IF(Z7="",NA(),Z7)</f>
        <v>92.34</v>
      </c>
      <c r="AA6" s="35">
        <f t="shared" si="4"/>
        <v>92.61</v>
      </c>
      <c r="AB6" s="35">
        <f t="shared" si="4"/>
        <v>94.18</v>
      </c>
      <c r="AC6" s="35">
        <f t="shared" si="4"/>
        <v>92.94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638.55999999999995</v>
      </c>
      <c r="BG6" s="35">
        <f t="shared" ref="BG6:BO6" si="7">IF(BG7="",NA(),BG7)</f>
        <v>616.51</v>
      </c>
      <c r="BH6" s="35">
        <f t="shared" si="7"/>
        <v>873.78</v>
      </c>
      <c r="BI6" s="35">
        <f t="shared" si="7"/>
        <v>814.89</v>
      </c>
      <c r="BJ6" s="35">
        <f t="shared" si="7"/>
        <v>800.52</v>
      </c>
      <c r="BK6" s="35">
        <f t="shared" si="7"/>
        <v>413.5</v>
      </c>
      <c r="BL6" s="35">
        <f t="shared" si="7"/>
        <v>244.85</v>
      </c>
      <c r="BM6" s="35">
        <f t="shared" si="7"/>
        <v>296.89</v>
      </c>
      <c r="BN6" s="35">
        <f t="shared" si="7"/>
        <v>270.57</v>
      </c>
      <c r="BO6" s="35">
        <f t="shared" si="7"/>
        <v>294.27</v>
      </c>
      <c r="BP6" s="34" t="str">
        <f>IF(BP7="","",IF(BP7="-","【-】","【"&amp;SUBSTITUTE(TEXT(BP7,"#,##0.00"),"-","△")&amp;"】"))</f>
        <v>【314.13】</v>
      </c>
      <c r="BQ6" s="35">
        <f>IF(BQ7="",NA(),BQ7)</f>
        <v>40.08</v>
      </c>
      <c r="BR6" s="35">
        <f t="shared" ref="BR6:BZ6" si="8">IF(BR7="",NA(),BR7)</f>
        <v>41.67</v>
      </c>
      <c r="BS6" s="35">
        <f t="shared" si="8"/>
        <v>41.39</v>
      </c>
      <c r="BT6" s="35">
        <f t="shared" si="8"/>
        <v>41.77</v>
      </c>
      <c r="BU6" s="35">
        <f t="shared" si="8"/>
        <v>44.39</v>
      </c>
      <c r="BV6" s="35">
        <f t="shared" si="8"/>
        <v>55.84</v>
      </c>
      <c r="BW6" s="35">
        <f t="shared" si="8"/>
        <v>64.78</v>
      </c>
      <c r="BX6" s="35">
        <f t="shared" si="8"/>
        <v>63.06</v>
      </c>
      <c r="BY6" s="35">
        <f t="shared" si="8"/>
        <v>62.5</v>
      </c>
      <c r="BZ6" s="35">
        <f t="shared" si="8"/>
        <v>60.59</v>
      </c>
      <c r="CA6" s="34" t="str">
        <f>IF(CA7="","",IF(CA7="-","【-】","【"&amp;SUBSTITUTE(TEXT(CA7,"#,##0.00"),"-","△")&amp;"】"))</f>
        <v>【58.42】</v>
      </c>
      <c r="CB6" s="35">
        <f>IF(CB7="",NA(),CB7)</f>
        <v>542.95000000000005</v>
      </c>
      <c r="CC6" s="35">
        <f t="shared" ref="CC6:CK6" si="9">IF(CC7="",NA(),CC7)</f>
        <v>406.49</v>
      </c>
      <c r="CD6" s="35">
        <f t="shared" si="9"/>
        <v>413.26</v>
      </c>
      <c r="CE6" s="35">
        <f t="shared" si="9"/>
        <v>414.12</v>
      </c>
      <c r="CF6" s="35">
        <f t="shared" si="9"/>
        <v>394.32</v>
      </c>
      <c r="CG6" s="35">
        <f t="shared" si="9"/>
        <v>287.57</v>
      </c>
      <c r="CH6" s="35">
        <f t="shared" si="9"/>
        <v>250.21</v>
      </c>
      <c r="CI6" s="35">
        <f t="shared" si="9"/>
        <v>264.77</v>
      </c>
      <c r="CJ6" s="35">
        <f t="shared" si="9"/>
        <v>269.33</v>
      </c>
      <c r="CK6" s="35">
        <f t="shared" si="9"/>
        <v>280.23</v>
      </c>
      <c r="CL6" s="34" t="str">
        <f>IF(CL7="","",IF(CL7="-","【-】","【"&amp;SUBSTITUTE(TEXT(CL7,"#,##0.00"),"-","△")&amp;"】"))</f>
        <v>【282.28】</v>
      </c>
      <c r="CM6" s="35">
        <f>IF(CM7="",NA(),CM7)</f>
        <v>33.479999999999997</v>
      </c>
      <c r="CN6" s="35">
        <f t="shared" ref="CN6:CV6" si="10">IF(CN7="",NA(),CN7)</f>
        <v>43.51</v>
      </c>
      <c r="CO6" s="35">
        <f t="shared" si="10"/>
        <v>43.58</v>
      </c>
      <c r="CP6" s="35">
        <f t="shared" si="10"/>
        <v>42.68</v>
      </c>
      <c r="CQ6" s="35">
        <f t="shared" si="10"/>
        <v>43.86</v>
      </c>
      <c r="CR6" s="35">
        <f t="shared" si="10"/>
        <v>61.55</v>
      </c>
      <c r="CS6" s="35">
        <f t="shared" si="10"/>
        <v>61.79</v>
      </c>
      <c r="CT6" s="35">
        <f t="shared" si="10"/>
        <v>59.94</v>
      </c>
      <c r="CU6" s="35">
        <f t="shared" si="10"/>
        <v>59.64</v>
      </c>
      <c r="CV6" s="35">
        <f t="shared" si="10"/>
        <v>58.19</v>
      </c>
      <c r="CW6" s="34" t="str">
        <f>IF(CW7="","",IF(CW7="-","【-】","【"&amp;SUBSTITUTE(TEXT(CW7,"#,##0.00"),"-","△")&amp;"】"))</f>
        <v>【57.83】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67.489999999999995</v>
      </c>
      <c r="DD6" s="35">
        <f t="shared" si="11"/>
        <v>92.44</v>
      </c>
      <c r="DE6" s="35">
        <f t="shared" si="11"/>
        <v>89.66</v>
      </c>
      <c r="DF6" s="35">
        <f t="shared" si="11"/>
        <v>90.63</v>
      </c>
      <c r="DG6" s="35">
        <f t="shared" si="11"/>
        <v>87.8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324485</v>
      </c>
      <c r="D7" s="37">
        <v>47</v>
      </c>
      <c r="E7" s="37">
        <v>18</v>
      </c>
      <c r="F7" s="37">
        <v>0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22.36</v>
      </c>
      <c r="Q7" s="38">
        <v>100</v>
      </c>
      <c r="R7" s="38">
        <v>3060</v>
      </c>
      <c r="S7" s="38">
        <v>4499</v>
      </c>
      <c r="T7" s="38">
        <v>282.92</v>
      </c>
      <c r="U7" s="38">
        <v>15.9</v>
      </c>
      <c r="V7" s="38">
        <v>995</v>
      </c>
      <c r="W7" s="38">
        <v>0.05</v>
      </c>
      <c r="X7" s="38">
        <v>19900</v>
      </c>
      <c r="Y7" s="38">
        <v>88.35</v>
      </c>
      <c r="Z7" s="38">
        <v>92.34</v>
      </c>
      <c r="AA7" s="38">
        <v>92.61</v>
      </c>
      <c r="AB7" s="38">
        <v>94.18</v>
      </c>
      <c r="AC7" s="38">
        <v>92.94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638.55999999999995</v>
      </c>
      <c r="BG7" s="38">
        <v>616.51</v>
      </c>
      <c r="BH7" s="38">
        <v>873.78</v>
      </c>
      <c r="BI7" s="38">
        <v>814.89</v>
      </c>
      <c r="BJ7" s="38">
        <v>800.52</v>
      </c>
      <c r="BK7" s="38">
        <v>413.5</v>
      </c>
      <c r="BL7" s="38">
        <v>244.85</v>
      </c>
      <c r="BM7" s="38">
        <v>296.89</v>
      </c>
      <c r="BN7" s="38">
        <v>270.57</v>
      </c>
      <c r="BO7" s="38">
        <v>294.27</v>
      </c>
      <c r="BP7" s="38">
        <v>314.13</v>
      </c>
      <c r="BQ7" s="38">
        <v>40.08</v>
      </c>
      <c r="BR7" s="38">
        <v>41.67</v>
      </c>
      <c r="BS7" s="38">
        <v>41.39</v>
      </c>
      <c r="BT7" s="38">
        <v>41.77</v>
      </c>
      <c r="BU7" s="38">
        <v>44.39</v>
      </c>
      <c r="BV7" s="38">
        <v>55.84</v>
      </c>
      <c r="BW7" s="38">
        <v>64.78</v>
      </c>
      <c r="BX7" s="38">
        <v>63.06</v>
      </c>
      <c r="BY7" s="38">
        <v>62.5</v>
      </c>
      <c r="BZ7" s="38">
        <v>60.59</v>
      </c>
      <c r="CA7" s="38">
        <v>58.42</v>
      </c>
      <c r="CB7" s="38">
        <v>542.95000000000005</v>
      </c>
      <c r="CC7" s="38">
        <v>406.49</v>
      </c>
      <c r="CD7" s="38">
        <v>413.26</v>
      </c>
      <c r="CE7" s="38">
        <v>414.12</v>
      </c>
      <c r="CF7" s="38">
        <v>394.32</v>
      </c>
      <c r="CG7" s="38">
        <v>287.57</v>
      </c>
      <c r="CH7" s="38">
        <v>250.21</v>
      </c>
      <c r="CI7" s="38">
        <v>264.77</v>
      </c>
      <c r="CJ7" s="38">
        <v>269.33</v>
      </c>
      <c r="CK7" s="38">
        <v>280.23</v>
      </c>
      <c r="CL7" s="38">
        <v>282.27999999999997</v>
      </c>
      <c r="CM7" s="38">
        <v>33.479999999999997</v>
      </c>
      <c r="CN7" s="38">
        <v>43.51</v>
      </c>
      <c r="CO7" s="38">
        <v>43.58</v>
      </c>
      <c r="CP7" s="38">
        <v>42.68</v>
      </c>
      <c r="CQ7" s="38">
        <v>43.86</v>
      </c>
      <c r="CR7" s="38">
        <v>61.55</v>
      </c>
      <c r="CS7" s="38">
        <v>61.79</v>
      </c>
      <c r="CT7" s="38">
        <v>59.94</v>
      </c>
      <c r="CU7" s="38">
        <v>59.64</v>
      </c>
      <c r="CV7" s="38">
        <v>58.19</v>
      </c>
      <c r="CW7" s="38">
        <v>57.83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67.489999999999995</v>
      </c>
      <c r="DD7" s="38">
        <v>92.44</v>
      </c>
      <c r="DE7" s="38">
        <v>89.66</v>
      </c>
      <c r="DF7" s="38">
        <v>90.63</v>
      </c>
      <c r="DG7" s="38">
        <v>87.8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5" x14ac:dyDescent="0.15">
      <c r="B13" t="s">
        <v>111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2022-02-20T06:34:44Z</cp:lastPrinted>
  <dcterms:created xsi:type="dcterms:W3CDTF">2021-12-03T08:11:10Z</dcterms:created>
  <dcterms:modified xsi:type="dcterms:W3CDTF">2022-02-20T06:34:46Z</dcterms:modified>
  <cp:category/>
</cp:coreProperties>
</file>