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R2分\下水\法非適\"/>
    </mc:Choice>
  </mc:AlternateContent>
  <workbookProtection workbookAlgorithmName="SHA-512" workbookHashValue="vog41AqPVSyxXBIvaPtUzOoCKntXBWIOBTMBHSIUGiwjAT332TifILM5Ljfv++0pwXNpoY+onrEtBmWAgBYAbQ==" workbookSaltValue="+ny8t84vBJ88NoKWdibXb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<sst xmlns="http://schemas.openxmlformats.org/spreadsheetml/2006/main" count="252" uniqueCount="121">
  <si>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</si>
  <si>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</si>
  <si>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</si>
  <si>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</si>
  <si>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</si>
  <si>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</si>
  <si>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</si>
  <si>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</si>
  <si>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</si>
  <si>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</si>
  <si>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</si>
  <si>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</si>
  <si>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</si>
  <si>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</si>
  <si>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</si>
  <si>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</si>
  <si>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</si>
  <si>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</si>
  <si>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</si>
  <si>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</si>
  <si>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</si>
  <si>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</si>
  <si>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</si>
  <si>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</si>
  <si>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</si>
  <si>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</si>
  <si>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</si>
  <si>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</si>
  <si>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</si>
  <si>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</si>
  <si>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</si>
  <si>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</si>
  <si>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</si>
  <si>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</si>
  <si>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</si>
  <si>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</si>
  <si>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</si>
  <si>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</si>
  <si>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</si>
  <si>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</si>
  <si>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</si>
  <si>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</si>
  <si>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</si>
  <si>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</si>
  <si>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</si>
  <si>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</si>
  <si>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</si>
  <si>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</si>
  <si>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</si>
  <si>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</si>
  <si>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</si>
  <si>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</si>
  <si>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</si>
  <si>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</si>
  <si>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</si>
  <si>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</si>
  <si>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</si>
  <si>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</si>
  <si>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</si>
  <si>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</si>
  <si>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</si>
  <si>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</si>
  <si>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</si>
  <si>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</si>
  <si>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</si>
  <si>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</si>
  <si>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</si>
  <si>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</si>
  <si>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</si>
  <si>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</si>
  <si>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</si>
  <si>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</si>
  <si>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</si>
  <si>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</si>
  <si>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</si>
  <si>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</si>
  <si>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</si>
  <si>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</si>
  <si>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</si>
  <si>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</si>
  <si>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</si>
  <si>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</si>
  <si>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</si>
  <si>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</si>
  <si>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</si>
  <si>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</si>
  <si>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</si>
  <si>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</si>
  <si>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</si>
  <si>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</si>
  <si>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</si>
  <si>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</si>
  <si>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</si>
  <si>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</si>
  <si>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</si>
  <si>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</si>
  <si>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</si>
  <si>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</si>
  <si>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</si>
  <si>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</si>
  <si>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</si>
  <si>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</si>
  <si>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</si>
  <si>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</si>
  <si>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</si>
  <si>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</si>
  <si>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</si>
  <si>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</si>
  <si>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</si>
  <si>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</si>
  <si>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</si>
  <si>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</si>
  <si>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</si>
  <si>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</si>
  <si>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</si>
  <si>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</si>
  <si>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</si>
  <si>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</si>
  <si>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供用開始が平成2年で布設から31年経過している。今後、機器設備類の老朽化に伴い修繕費用が必要になってくると想定される。
</t>
    <phoneticPr fontId="4"/>
  </si>
  <si>
    <t>　
①収益的収支比率
　使用料収入や一般会計からの繰入金等の総収益で総費用と地方債償還金を加えた費用を賄えているが、総収益の大半は一般会計からの繰入金に依存している状態である。
④企業債残高対事業規模比率
　企業債残高が減少し、比率が下がった。また、使用料収入に対する企業債残高の割合が類似団体の平均値を大きく下回った。
⑤経費回収率
　設置基数の増加に伴い、わずかに比率が上がった。依然、使用料で回収すべき経費を使用料で賄えていない状況であるため、適正な料金水準を保っていく必要がある。
⑥汚水処理原価
　有収水量１㎥あたりの汚水処理費用が減少し、類似団体の平均値よりも高い原価である。効率的な汚水処理が実施できているといる状態である。
⑧水洗化率
　処理区域内で水洗便所を設置して汚水処理している人口の割合が100％である。</t>
    <rPh sb="104" eb="107">
      <t>キギョウサイ</t>
    </rPh>
    <rPh sb="107" eb="109">
      <t>ザンダカ</t>
    </rPh>
    <rPh sb="110" eb="112">
      <t>ゲンショウ</t>
    </rPh>
    <rPh sb="169" eb="173">
      <t>セッチキスウ</t>
    </rPh>
    <rPh sb="174" eb="176">
      <t>ゾウカ</t>
    </rPh>
    <rPh sb="187" eb="188">
      <t>ア</t>
    </rPh>
    <rPh sb="192" eb="194">
      <t>イゼン</t>
    </rPh>
    <rPh sb="271" eb="273">
      <t>ゲンショウ</t>
    </rPh>
    <phoneticPr fontId="4"/>
  </si>
  <si>
    <t>　一層の経営健全化が求められることから、使用料収入が適正な水準より低いことにより、収入が不足しているため、適正な使用料水準に設定するよう努める必要がある。
　今後、設置基数の増加により、維持管理費も増加してくる。今後、持管理の効率化（維持管理経費の削減等）を検討し、経営基盤の強化を図り、持続可能な事業経営を行う必要がある。
　また、経営の透明性を向上させるため、公営企業会計の適用に向け準備を進めている。</t>
    <rPh sb="79" eb="81">
      <t>コンゴ</t>
    </rPh>
    <rPh sb="82" eb="86">
      <t>セッチキスウ</t>
    </rPh>
    <rPh sb="87" eb="89">
      <t>ゾウカ</t>
    </rPh>
    <rPh sb="93" eb="98">
      <t>イジカンリヒ</t>
    </rPh>
    <rPh sb="99" eb="101">
      <t>ゾウカ</t>
    </rPh>
    <rPh sb="106" eb="10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</si>
</sst>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86-4CFE-A92E-94787A9AC0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486-4CFE-A92E-94787A9AC0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5B-4675-A972-0FAE1BAFE8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E15B-4675-A972-0FAE1BAFE8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F94-4E54-8BC7-703D39049A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CF94-4E54-8BC7-703D39049A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100.02</c:v>
                </c:pt>
                <c:pt idx="1">
                  <c:v>100</c:v>
                </c:pt>
                <c:pt idx="2">
                  <c:v>100.04</c:v>
                </c:pt>
                <c:pt idx="3">
                  <c:v>100.01</c:v>
                </c:pt>
                <c:pt idx="4">
                  <c:v>100.02</c:v>
                </c:pt>
              </c:numCache>
            </c:numRef>
          </c:val>
          <c:extLst>
            <c:ext xmlns:c16="http://schemas.microsoft.com/office/drawing/2014/chart" uri="{C3380CC4-5D6E-409C-BE32-E72D297353CC}">
              <c16:uniqueId val="{00000000-360E-4680-9110-B69B86F8F1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E-4680-9110-B69B86F8F1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47-42A4-92B0-078E13DFA5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47-42A4-92B0-078E13DFA5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AF-4139-8195-4E4472EEFA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AF-4139-8195-4E4472EEFA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EB-4D82-8B8D-91702F64E9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EB-4D82-8B8D-91702F64E9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84-4579-9845-F29D72E7E4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84-4579-9845-F29D72E7E4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339.46</c:v>
                </c:pt>
                <c:pt idx="1">
                  <c:v>269</c:v>
                </c:pt>
                <c:pt idx="2">
                  <c:v>277.43</c:v>
                </c:pt>
                <c:pt idx="3">
                  <c:v>35.29</c:v>
                </c:pt>
                <c:pt idx="4">
                  <c:v>6.47</c:v>
                </c:pt>
              </c:numCache>
            </c:numRef>
          </c:val>
          <c:extLst>
            <c:ext xmlns:c16="http://schemas.microsoft.com/office/drawing/2014/chart" uri="{C3380CC4-5D6E-409C-BE32-E72D297353CC}">
              <c16:uniqueId val="{00000000-8C52-46D6-A417-BD1E86D654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8C52-46D6-A417-BD1E86D654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56.52</c:v>
                </c:pt>
                <c:pt idx="1">
                  <c:v>50.92</c:v>
                </c:pt>
                <c:pt idx="2">
                  <c:v>51.86</c:v>
                </c:pt>
                <c:pt idx="3">
                  <c:v>46.58</c:v>
                </c:pt>
                <c:pt idx="4">
                  <c:v>48.37</c:v>
                </c:pt>
              </c:numCache>
            </c:numRef>
          </c:val>
          <c:extLst>
            <c:ext xmlns:c16="http://schemas.microsoft.com/office/drawing/2014/chart" uri="{C3380CC4-5D6E-409C-BE32-E72D297353CC}">
              <c16:uniqueId val="{00000000-0DBD-4647-AB46-B7EEBFE04D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0DBD-4647-AB46-B7EEBFE04D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270.75</c:v>
                </c:pt>
                <c:pt idx="1">
                  <c:v>301.81</c:v>
                </c:pt>
                <c:pt idx="2">
                  <c:v>334.14</c:v>
                </c:pt>
                <c:pt idx="3">
                  <c:v>372.33</c:v>
                </c:pt>
                <c:pt idx="4">
                  <c:v>324.27999999999997</c:v>
                </c:pt>
              </c:numCache>
            </c:numRef>
          </c:val>
          <c:extLst>
            <c:ext xmlns:c16="http://schemas.microsoft.com/office/drawing/2014/chart" uri="{C3380CC4-5D6E-409C-BE32-E72D297353CC}">
              <c16:uniqueId val="{00000000-A021-446A-9D06-D41706CAEB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A021-446A-9D06-D41706CAEB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37102</v>
      </c>
      <c r="AM8" s="69"/>
      <c r="AN8" s="69"/>
      <c r="AO8" s="69"/>
      <c r="AP8" s="69"/>
      <c r="AQ8" s="69"/>
      <c r="AR8" s="69"/>
      <c r="AS8" s="69"/>
      <c r="AT8" s="68">
        <f>データ!T6</f>
        <v>553.17999999999995</v>
      </c>
      <c r="AU8" s="68"/>
      <c r="AV8" s="68"/>
      <c r="AW8" s="68"/>
      <c r="AX8" s="68"/>
      <c r="AY8" s="68"/>
      <c r="AZ8" s="68"/>
      <c r="BA8" s="68"/>
      <c r="BB8" s="68">
        <f>データ!U6</f>
        <v>67.069999999999993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22.51</v>
      </c>
      <c r="Q10" s="68"/>
      <c r="R10" s="68"/>
      <c r="S10" s="68"/>
      <c r="T10" s="68"/>
      <c r="U10" s="68"/>
      <c r="V10" s="68"/>
      <c r="W10" s="68">
        <f>データ!Q6</f>
        <v>100</v>
      </c>
      <c r="X10" s="68"/>
      <c r="Y10" s="68"/>
      <c r="Z10" s="68"/>
      <c r="AA10" s="68"/>
      <c r="AB10" s="68"/>
      <c r="AC10" s="68"/>
      <c r="AD10" s="69">
        <f>データ!R6</f>
        <v>2728</v>
      </c>
      <c r="AE10" s="69"/>
      <c r="AF10" s="69"/>
      <c r="AG10" s="69"/>
      <c r="AH10" s="69"/>
      <c r="AI10" s="69"/>
      <c r="AJ10" s="69"/>
      <c r="AK10" s="2"/>
      <c r="AL10" s="69">
        <f>データ!V6</f>
        <v>8296</v>
      </c>
      <c r="AM10" s="69"/>
      <c r="AN10" s="69"/>
      <c r="AO10" s="69"/>
      <c r="AP10" s="69"/>
      <c r="AQ10" s="69"/>
      <c r="AR10" s="69"/>
      <c r="AS10" s="69"/>
      <c r="AT10" s="68">
        <f>データ!W6</f>
        <v>435.17</v>
      </c>
      <c r="AU10" s="68"/>
      <c r="AV10" s="68"/>
      <c r="AW10" s="68"/>
      <c r="AX10" s="68"/>
      <c r="AY10" s="68"/>
      <c r="AZ10" s="68"/>
      <c r="BA10" s="68"/>
      <c r="BB10" s="68">
        <f>データ!X6</f>
        <v>19.059999999999999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uwMEJKvA6r6Pt/JBxYs+7+LPC6MNzcF2ErDyY2kO9jIp+BRiGwFsj3oA8H+l+pPW8Z1VfiuqwUzFb/sfb3DtoA==" saltValue="DFwRxztGrmf/AaPQoYVp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322091</v>
      </c>
      <c r="D6" s="33">
        <f t="shared" si="3"/>
        <v>47</v>
      </c>
      <c r="E6" s="33">
        <f t="shared" si="3"/>
        <v>18</v>
      </c>
      <c r="F6" s="33">
        <f t="shared" si="3"/>
        <v>0</v>
      </c>
      <c r="G6" s="33">
        <f t="shared" si="3"/>
        <v>0</v>
      </c>
      <c r="H6" s="33" t="str">
        <f t="shared" si="3"/>
        <v>島根県　雲南市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22.51</v>
      </c>
      <c r="Q6" s="34">
        <f t="shared" si="3"/>
        <v>100</v>
      </c>
      <c r="R6" s="34">
        <f t="shared" si="3"/>
        <v>2728</v>
      </c>
      <c r="S6" s="34">
        <f t="shared" si="3"/>
        <v>37102</v>
      </c>
      <c r="T6" s="34">
        <f t="shared" si="3"/>
        <v>553.17999999999995</v>
      </c>
      <c r="U6" s="34">
        <f t="shared" si="3"/>
        <v>67.069999999999993</v>
      </c>
      <c r="V6" s="34">
        <f t="shared" si="3"/>
        <v>8296</v>
      </c>
      <c r="W6" s="34">
        <f t="shared" si="3"/>
        <v>435.17</v>
      </c>
      <c r="X6" s="34">
        <f t="shared" si="3"/>
        <v>19.059999999999999</v>
      </c>
      <c r="Y6" s="35">
        <f>IF(Y7="",NA(),Y7)</f>
        <v>100.02</v>
      </c>
      <c r="Z6" s="35">
        <f t="shared" ref="Z6:AH6" si="4">IF(Z7="",NA(),Z7)</f>
        <v>100</v>
      </c>
      <c r="AA6" s="35">
        <f t="shared" si="4"/>
        <v>100.04</v>
      </c>
      <c r="AB6" s="35">
        <f t="shared" si="4"/>
        <v>100.01</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339.46</v>
      </c>
      <c r="BG6" s="35">
        <f t="shared" ref="BG6:BO6" si="7">IF(BG7="",NA(),BG7)</f>
        <v>269</v>
      </c>
      <c r="BH6" s="35">
        <f t="shared" si="7"/>
        <v>277.43</v>
      </c>
      <c r="BI6" s="35">
        <f t="shared" si="7"/>
        <v>35.29</v>
      </c>
      <c r="BJ6" s="35">
        <f t="shared" si="7"/>
        <v>6.47</v>
      </c>
      <c r="BK6" s="35">
        <f t="shared" si="7"/>
        <v>248.44</v>
      </c>
      <c r="BL6" s="35">
        <f t="shared" si="7"/>
        <v>244.85</v>
      </c>
      <c r="BM6" s="35">
        <f t="shared" si="7"/>
        <v>296.89</v>
      </c>
      <c r="BN6" s="35">
        <f t="shared" si="7"/>
        <v>270.57</v>
      </c>
      <c r="BO6" s="35">
        <f t="shared" si="7"/>
        <v>294.27</v>
      </c>
      <c r="BP6" s="34" t="str">
        <f>IF(BP7="","",IF(BP7="-","【-】","【"&amp;SUBSTITUTE(TEXT(BP7,"#,##0.00"),"-","△")&amp;"】"))</f>
        <v>【314.13】</v>
      </c>
      <c r="BQ6" s="35">
        <f>IF(BQ7="",NA(),BQ7)</f>
        <v>56.52</v>
      </c>
      <c r="BR6" s="35">
        <f t="shared" ref="BR6:BZ6" si="8">IF(BR7="",NA(),BR7)</f>
        <v>50.92</v>
      </c>
      <c r="BS6" s="35">
        <f t="shared" si="8"/>
        <v>51.86</v>
      </c>
      <c r="BT6" s="35">
        <f t="shared" si="8"/>
        <v>46.58</v>
      </c>
      <c r="BU6" s="35">
        <f t="shared" si="8"/>
        <v>48.37</v>
      </c>
      <c r="BV6" s="35">
        <f t="shared" si="8"/>
        <v>66.73</v>
      </c>
      <c r="BW6" s="35">
        <f t="shared" si="8"/>
        <v>64.78</v>
      </c>
      <c r="BX6" s="35">
        <f t="shared" si="8"/>
        <v>63.06</v>
      </c>
      <c r="BY6" s="35">
        <f t="shared" si="8"/>
        <v>62.5</v>
      </c>
      <c r="BZ6" s="35">
        <f t="shared" si="8"/>
        <v>60.59</v>
      </c>
      <c r="CA6" s="34" t="str">
        <f>IF(CA7="","",IF(CA7="-","【-】","【"&amp;SUBSTITUTE(TEXT(CA7,"#,##0.00"),"-","△")&amp;"】"))</f>
        <v>【58.42】</v>
      </c>
      <c r="CB6" s="35">
        <f>IF(CB7="",NA(),CB7)</f>
        <v>270.75</v>
      </c>
      <c r="CC6" s="35">
        <f t="shared" ref="CC6:CK6" si="9">IF(CC7="",NA(),CC7)</f>
        <v>301.81</v>
      </c>
      <c r="CD6" s="35">
        <f t="shared" si="9"/>
        <v>334.14</v>
      </c>
      <c r="CE6" s="35">
        <f t="shared" si="9"/>
        <v>372.33</v>
      </c>
      <c r="CF6" s="35">
        <f t="shared" si="9"/>
        <v>324.27999999999997</v>
      </c>
      <c r="CG6" s="35">
        <f t="shared" si="9"/>
        <v>241.29</v>
      </c>
      <c r="CH6" s="35">
        <f t="shared" si="9"/>
        <v>250.21</v>
      </c>
      <c r="CI6" s="35">
        <f t="shared" si="9"/>
        <v>264.77</v>
      </c>
      <c r="CJ6" s="35">
        <f t="shared" si="9"/>
        <v>269.33</v>
      </c>
      <c r="CK6" s="35">
        <f t="shared" si="9"/>
        <v>280.23</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322091</v>
      </c>
      <c r="D7" s="37">
        <v>47</v>
      </c>
      <c r="E7" s="37">
        <v>18</v>
      </c>
      <c r="F7" s="37">
        <v>0</v>
      </c>
      <c r="G7" s="37">
        <v>0</v>
      </c>
      <c r="H7" s="37" t="s">
        <v>98</v>
      </c>
      <c r="I7" s="37" t="s">
        <v>99</v>
      </c>
      <c r="J7" s="37" t="s">
        <v>100</v>
      </c>
      <c r="K7" s="37" t="s">
        <v>101</v>
      </c>
      <c r="L7" s="37" t="s">
        <v>102</v>
      </c>
      <c r="M7" s="37" t="s">
        <v>103</v>
      </c>
      <c r="N7" s="38" t="s">
        <v>104</v>
      </c>
      <c r="O7" s="38" t="s">
        <v>105</v>
      </c>
      <c r="P7" s="38">
        <v>22.51</v>
      </c>
      <c r="Q7" s="38">
        <v>100</v>
      </c>
      <c r="R7" s="38">
        <v>2728</v>
      </c>
      <c r="S7" s="38">
        <v>37102</v>
      </c>
      <c r="T7" s="38">
        <v>553.17999999999995</v>
      </c>
      <c r="U7" s="38">
        <v>67.069999999999993</v>
      </c>
      <c r="V7" s="38">
        <v>8296</v>
      </c>
      <c r="W7" s="38">
        <v>435.17</v>
      </c>
      <c r="X7" s="38">
        <v>19.059999999999999</v>
      </c>
      <c r="Y7" s="38">
        <v>100.02</v>
      </c>
      <c r="Z7" s="38">
        <v>100</v>
      </c>
      <c r="AA7" s="38">
        <v>100.04</v>
      </c>
      <c r="AB7" s="38">
        <v>100.01</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339.46</v>
      </c>
      <c r="BG7" s="38">
        <v>269</v>
      </c>
      <c r="BH7" s="38">
        <v>277.43</v>
      </c>
      <c r="BI7" s="38">
        <v>35.29</v>
      </c>
      <c r="BJ7" s="38">
        <v>6.47</v>
      </c>
      <c r="BK7" s="38">
        <v>248.44</v>
      </c>
      <c r="BL7" s="38">
        <v>244.85</v>
      </c>
      <c r="BM7" s="38">
        <v>296.89</v>
      </c>
      <c r="BN7" s="38">
        <v>270.57</v>
      </c>
      <c r="BO7" s="38">
        <v>294.27</v>
      </c>
      <c r="BP7" s="38">
        <v>314.13</v>
      </c>
      <c r="BQ7" s="38">
        <v>56.52</v>
      </c>
      <c r="BR7" s="38">
        <v>50.92</v>
      </c>
      <c r="BS7" s="38">
        <v>51.86</v>
      </c>
      <c r="BT7" s="38">
        <v>46.58</v>
      </c>
      <c r="BU7" s="38">
        <v>48.37</v>
      </c>
      <c r="BV7" s="38">
        <v>66.73</v>
      </c>
      <c r="BW7" s="38">
        <v>64.78</v>
      </c>
      <c r="BX7" s="38">
        <v>63.06</v>
      </c>
      <c r="BY7" s="38">
        <v>62.5</v>
      </c>
      <c r="BZ7" s="38">
        <v>60.59</v>
      </c>
      <c r="CA7" s="38">
        <v>58.42</v>
      </c>
      <c r="CB7" s="38">
        <v>270.75</v>
      </c>
      <c r="CC7" s="38">
        <v>301.81</v>
      </c>
      <c r="CD7" s="38">
        <v>334.14</v>
      </c>
      <c r="CE7" s="38">
        <v>372.33</v>
      </c>
      <c r="CF7" s="38">
        <v>324.27999999999997</v>
      </c>
      <c r="CG7" s="38">
        <v>241.29</v>
      </c>
      <c r="CH7" s="38">
        <v>250.21</v>
      </c>
      <c r="CI7" s="38">
        <v>264.77</v>
      </c>
      <c r="CJ7" s="38">
        <v>269.33</v>
      </c>
      <c r="CK7" s="38">
        <v>280.23</v>
      </c>
      <c r="CL7" s="38">
        <v>282.27999999999997</v>
      </c>
      <c r="CM7" s="38" t="s">
        <v>104</v>
      </c>
      <c r="CN7" s="38" t="s">
        <v>104</v>
      </c>
      <c r="CO7" s="38" t="s">
        <v>104</v>
      </c>
      <c r="CP7" s="38" t="s">
        <v>104</v>
      </c>
      <c r="CQ7" s="38" t="s">
        <v>104</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2022-02-01T05:17:57Z</cp:lastPrinted>
  <dcterms:created xsi:type="dcterms:W3CDTF">2021-12-03T08:11:07Z</dcterms:created>
  <dcterms:modified xsi:type="dcterms:W3CDTF">2022-02-01T05:17:57Z</dcterms:modified>
  <cp:category/>
</cp:coreProperties>
</file>