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3年度_下水道課\01_令和3年度_管理係\★★調査・報告\財政課\20220203〆切　公営企業に係る「経営比較分析表」の分析等について\下水【経営比較分析表】2020_322075_47_1718\≪入力≫【経営比較分析表】2020_322075_47_1718\"/>
    </mc:Choice>
  </mc:AlternateContent>
  <xr:revisionPtr revIDLastSave="0" documentId="13_ncr:1_{E322EA32-23C5-4782-8087-51542190CE10}" xr6:coauthVersionLast="45" xr6:coauthVersionMax="45" xr10:uidLastSave="{00000000-0000-0000-0000-000000000000}"/>
  <workbookProtection workbookAlgorithmName="SHA-512" workbookHashValue="A2B1DNniZvj6x5Px2vLTNJd3uk6KCZqDBpjo7RBn4PLIv1AM2Vds7EI10wZ8DWpl068iuwLYGOT7ZhCJ4+7xDw==" workbookSaltValue="w6RhUybzcs1xkiY7izxrhQ=="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Q6" i="5"/>
  <c r="W10" i="4" s="1"/>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D10" i="4"/>
  <c r="P10" i="4"/>
  <c r="AT8" i="4"/>
  <c r="AL8" i="4"/>
  <c r="AD8" i="4"/>
  <c r="W8" i="4"/>
  <c r="P8" i="4"/>
  <c r="I8" i="4"/>
  <c r="B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<sst xmlns="http://schemas.openxmlformats.org/spreadsheetml/2006/main" count="241" uniqueCount="120">
  <si>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</si>
  <si>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</si>
  <si>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</si>
  <si>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</si>
  <si>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</si>
  <si>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</si>
  <si>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</si>
  <si>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</si>
  <si>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</si>
  <si>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</si>
  <si>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</si>
  <si>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</si>
  <si>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</si>
  <si>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</si>
  <si>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</si>
  <si>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</si>
  <si>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</si>
  <si>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</si>
  <si>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</si>
  <si>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</si>
  <si>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</si>
  <si>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</si>
  <si>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</si>
  <si>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</si>
  <si>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</si>
  <si>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</si>
  <si>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</si>
  <si>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</si>
  <si>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</si>
  <si>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</si>
  <si>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</si>
  <si>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</si>
  <si>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</si>
  <si>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</si>
  <si>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</si>
  <si>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</si>
  <si>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</si>
  <si>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</si>
  <si>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</si>
  <si>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</si>
  <si>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</si>
  <si>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</si>
  <si>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</si>
  <si>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</si>
  <si>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</si>
  <si>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</si>
  <si>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</si>
  <si>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</si>
  <si>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</si>
  <si>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</si>
  <si>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</si>
  <si>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</si>
  <si>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</si>
  <si>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</si>
  <si>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</si>
  <si>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</si>
  <si>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</si>
  <si>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</si>
  <si>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</si>
  <si>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</si>
  <si>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</si>
  <si>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</si>
  <si>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</si>
  <si>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</si>
  <si>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</si>
  <si>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</si>
  <si>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</si>
  <si>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</si>
  <si>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</si>
  <si>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</si>
  <si>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</si>
  <si>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</si>
  <si>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</si>
  <si>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</si>
  <si>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</si>
  <si>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</si>
  <si>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</si>
  <si>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</si>
  <si>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</si>
  <si>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</si>
  <si>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</si>
  <si>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</si>
  <si>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</si>
  <si>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</si>
  <si>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</si>
  <si>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</si>
  <si>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</si>
  <si>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</si>
  <si>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</si>
  <si>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</si>
  <si>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</si>
  <si>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</si>
  <si>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</si>
  <si>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</si>
  <si>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</si>
  <si>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</si>
  <si>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</si>
  <si>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</si>
  <si>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</si>
  <si>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</si>
  <si>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</si>
  <si>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</si>
  <si>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</si>
  <si>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</si>
  <si>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</si>
  <si>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</si>
  <si>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</si>
  <si>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</si>
  <si>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</si>
  <si>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</si>
  <si>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</si>
  <si>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</si>
  <si>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</si>
  <si>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</si>
  <si>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</si>
  <si>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</si>
  <si>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</si>
  <si>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14に供用開始し、比較的管路が新しいために、老朽管の更新などはまだ行っていなので、管渠老朽化率の数値は出ていない。今後は、既存施設の長寿命化を図っていくとともに、施設更新の際は、将来需要の予測を踏まえて、施設・設備の性能の合理化などを検討していく必要がある。</t>
    <phoneticPr fontId="4"/>
  </si>
  <si>
    <t>①収益的収支比率は営業収益のうち、使用料収入は料金改定の影響により微増となったが、営業外収益において、一般会計繰入金による収支不足補填を少なくしたために100％以下となった。④企業債残高対事業規模比率については、企業債の全額を一般会計から繰入しているため数値は0となっている。⑤経費回収率は78％で、使用料収入増で費用が減少となったことで、数値は改善した。全国平均及び類似団体平均よりは高い値となっているが、依然として低い経費回収率であり、今後使用料の増は見込めないために費用の削減が必要となる。また、収支不足については一般会計繰入金及び基金の取り崩しにより賄っている。債務残高はＨ22をピークに減少しているが、その財源は全額を一般会計繰入金で賄っている。⑥汚水処理原価は、全国平均及び類似団体平均より低い値で推移している。汚水処理費はほぼ横ばいである一方で本年度は新規接続などの影響により有収水量が増加し、原価が低くなった。⑦施設利用率は処理区域内人口増による使用料増で微増となった。⑧接続している住戸のすべてが水洗便所を設置している。
　今後は、維持管理費の削減を図り、施設修繕等の財源確保のための料金改定を検討する必要がある。</t>
    <rPh sb="28" eb="30">
      <t>エイキョウ</t>
    </rPh>
    <rPh sb="160" eb="162">
      <t>ゲンショウ</t>
    </rPh>
    <rPh sb="362" eb="364">
      <t>オスイ</t>
    </rPh>
    <rPh sb="364" eb="366">
      <t>ショリ</t>
    </rPh>
    <rPh sb="366" eb="367">
      <t>ヒ</t>
    </rPh>
    <rPh sb="370" eb="371">
      <t>ヨコ</t>
    </rPh>
    <rPh sb="379" eb="382">
      <t>ホンネンド</t>
    </rPh>
    <rPh sb="383" eb="385">
      <t>シンキ</t>
    </rPh>
    <rPh sb="385" eb="387">
      <t>セツゾク</t>
    </rPh>
    <rPh sb="390" eb="392">
      <t>エイキョウ</t>
    </rPh>
    <rPh sb="400" eb="402">
      <t>ゾウカ</t>
    </rPh>
    <rPh sb="407" eb="408">
      <t>ヒク</t>
    </rPh>
    <phoneticPr fontId="4"/>
  </si>
  <si>
    <t>　小規模集合処理区は1処理区で、中規模の合併処理浄化槽90人槽1基で処理している。Ｈ14.2に供用開始して整備事業は完了している。整備した区画のすべてが接続された。R1は料金改定により一定の使用料収入増となった。
　しかし、処理区域内の人口は減少の一途となり、料金改定による使用料収入増以外、急激な収入増は見込めない状況にある。収支の均衡を保つために一般会計からの繰入金に依存しており、その経営体質は地方公営企業法を適用後も変わらないと予想される。施設は18年を経過しており、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今後は、経営に企業会計方式を早期に導入して、さらなる経営の効率化と改善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</si>
</sst>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0-4D2B-B2AF-96F813262B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99C0-4D2B-B2AF-96F813262B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38.89</c:v>
                </c:pt>
                <c:pt idx="1">
                  <c:v>38.89</c:v>
                </c:pt>
                <c:pt idx="2">
                  <c:v>38.89</c:v>
                </c:pt>
                <c:pt idx="3">
                  <c:v>44.44</c:v>
                </c:pt>
                <c:pt idx="4">
                  <c:v>50</c:v>
                </c:pt>
              </c:numCache>
            </c:numRef>
          </c:val>
          <c:extLst>
            <c:ext xmlns:c16="http://schemas.microsoft.com/office/drawing/2014/chart" uri="{C3380CC4-5D6E-409C-BE32-E72D297353CC}">
              <c16:uniqueId val="{00000000-B81B-40FB-A7E3-D19F8DB743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B81B-40FB-A7E3-D19F8DB743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27-4FC7-BF04-5BB9546630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C427-4FC7-BF04-5BB9546630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100.21</c:v>
                </c:pt>
                <c:pt idx="1">
                  <c:v>104.06</c:v>
                </c:pt>
                <c:pt idx="2">
                  <c:v>89.49</c:v>
                </c:pt>
                <c:pt idx="3">
                  <c:v>104.46</c:v>
                </c:pt>
                <c:pt idx="4">
                  <c:v>90.84</c:v>
                </c:pt>
              </c:numCache>
            </c:numRef>
          </c:val>
          <c:extLst>
            <c:ext xmlns:c16="http://schemas.microsoft.com/office/drawing/2014/chart" uri="{C3380CC4-5D6E-409C-BE32-E72D297353CC}">
              <c16:uniqueId val="{00000000-E0DF-4220-AF0E-08425E794D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F-4220-AF0E-08425E794D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0-4734-8CC0-918EA2C7FB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0-4734-8CC0-918EA2C7FB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3-42CC-B313-FE0DCED47A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3-42CC-B313-FE0DCED47A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11-42A6-BBB9-1072CCB6E6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11-42A6-BBB9-1072CCB6E6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C-42A8-BFCE-8FCBA7CA07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C-42A8-BFCE-8FCBA7CA07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5C-4906-BD94-F68082E116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855C-4906-BD94-F68082E116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54.25</c:v>
                </c:pt>
                <c:pt idx="1">
                  <c:v>58.17</c:v>
                </c:pt>
                <c:pt idx="2">
                  <c:v>58.38</c:v>
                </c:pt>
                <c:pt idx="3">
                  <c:v>64.38</c:v>
                </c:pt>
                <c:pt idx="4">
                  <c:v>78.959999999999994</c:v>
                </c:pt>
              </c:numCache>
            </c:numRef>
          </c:val>
          <c:extLst>
            <c:ext xmlns:c16="http://schemas.microsoft.com/office/drawing/2014/chart" uri="{C3380CC4-5D6E-409C-BE32-E72D297353CC}">
              <c16:uniqueId val="{00000000-1379-4732-86A8-159C7E36F2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1379-4732-86A8-159C7E36F2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330.99</c:v>
                </c:pt>
                <c:pt idx="1">
                  <c:v>299.13</c:v>
                </c:pt>
                <c:pt idx="2">
                  <c:v>320.89</c:v>
                </c:pt>
                <c:pt idx="3">
                  <c:v>317.69</c:v>
                </c:pt>
                <c:pt idx="4">
                  <c:v>270.98</c:v>
                </c:pt>
              </c:numCache>
            </c:numRef>
          </c:val>
          <c:extLst>
            <c:ext xmlns:c16="http://schemas.microsoft.com/office/drawing/2014/chart" uri="{C3380CC4-5D6E-409C-BE32-E72D297353CC}">
              <c16:uniqueId val="{00000000-AFF5-4976-A689-8F02D4C194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AFF5-4976-A689-8F02D4C194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23005</v>
      </c>
      <c r="AM8" s="51"/>
      <c r="AN8" s="51"/>
      <c r="AO8" s="51"/>
      <c r="AP8" s="51"/>
      <c r="AQ8" s="51"/>
      <c r="AR8" s="51"/>
      <c r="AS8" s="51"/>
      <c r="AT8" s="46">
        <f>データ!T6</f>
        <v>268.24</v>
      </c>
      <c r="AU8" s="46"/>
      <c r="AV8" s="46"/>
      <c r="AW8" s="46"/>
      <c r="AX8" s="46"/>
      <c r="AY8" s="46"/>
      <c r="AZ8" s="46"/>
      <c r="BA8" s="46"/>
      <c r="BB8" s="46">
        <f>データ!U6</f>
        <v>85.76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0.17</v>
      </c>
      <c r="Q10" s="46"/>
      <c r="R10" s="46"/>
      <c r="S10" s="46"/>
      <c r="T10" s="46"/>
      <c r="U10" s="46"/>
      <c r="V10" s="46"/>
      <c r="W10" s="46">
        <f>データ!Q6</f>
        <v>100</v>
      </c>
      <c r="X10" s="46"/>
      <c r="Y10" s="46"/>
      <c r="Z10" s="46"/>
      <c r="AA10" s="46"/>
      <c r="AB10" s="46"/>
      <c r="AC10" s="46"/>
      <c r="AD10" s="51">
        <f>データ!R6</f>
        <v>3744</v>
      </c>
      <c r="AE10" s="51"/>
      <c r="AF10" s="51"/>
      <c r="AG10" s="51"/>
      <c r="AH10" s="51"/>
      <c r="AI10" s="51"/>
      <c r="AJ10" s="51"/>
      <c r="AK10" s="2"/>
      <c r="AL10" s="51">
        <f>データ!V6</f>
        <v>39</v>
      </c>
      <c r="AM10" s="51"/>
      <c r="AN10" s="51"/>
      <c r="AO10" s="51"/>
      <c r="AP10" s="51"/>
      <c r="AQ10" s="51"/>
      <c r="AR10" s="51"/>
      <c r="AS10" s="51"/>
      <c r="AT10" s="46">
        <f>データ!W6</f>
        <v>0.01</v>
      </c>
      <c r="AU10" s="46"/>
      <c r="AV10" s="46"/>
      <c r="AW10" s="46"/>
      <c r="AX10" s="46"/>
      <c r="AY10" s="46"/>
      <c r="AZ10" s="46"/>
      <c r="BA10" s="46"/>
      <c r="BB10" s="46">
        <f>データ!X6</f>
        <v>3900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xmJHBIiwlJkTcRE/u6fGPmNLAiCoJrgDV/PZ+9Ou64IGdx5oOAqC8BP7fT6di1YiYwKmQ6YnkPmnd3GeWqydUw==" saltValue="LhfL5k4NqBaqF0GvAJRY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322075</v>
      </c>
      <c r="D6" s="33">
        <f t="shared" si="3"/>
        <v>47</v>
      </c>
      <c r="E6" s="33">
        <f t="shared" si="3"/>
        <v>17</v>
      </c>
      <c r="F6" s="33">
        <f t="shared" si="3"/>
        <v>9</v>
      </c>
      <c r="G6" s="33">
        <f t="shared" si="3"/>
        <v>0</v>
      </c>
      <c r="H6" s="33" t="str">
        <f t="shared" si="3"/>
        <v>島根県　江津市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0.17</v>
      </c>
      <c r="Q6" s="34">
        <f t="shared" si="3"/>
        <v>100</v>
      </c>
      <c r="R6" s="34">
        <f t="shared" si="3"/>
        <v>3744</v>
      </c>
      <c r="S6" s="34">
        <f t="shared" si="3"/>
        <v>23005</v>
      </c>
      <c r="T6" s="34">
        <f t="shared" si="3"/>
        <v>268.24</v>
      </c>
      <c r="U6" s="34">
        <f t="shared" si="3"/>
        <v>85.76</v>
      </c>
      <c r="V6" s="34">
        <f t="shared" si="3"/>
        <v>39</v>
      </c>
      <c r="W6" s="34">
        <f t="shared" si="3"/>
        <v>0.01</v>
      </c>
      <c r="X6" s="34">
        <f t="shared" si="3"/>
        <v>3900</v>
      </c>
      <c r="Y6" s="35">
        <f>IF(Y7="",NA(),Y7)</f>
        <v>100.21</v>
      </c>
      <c r="Z6" s="35">
        <f t="shared" ref="Z6:AH6" si="4">IF(Z7="",NA(),Z7)</f>
        <v>104.06</v>
      </c>
      <c r="AA6" s="35">
        <f t="shared" si="4"/>
        <v>89.49</v>
      </c>
      <c r="AB6" s="35">
        <f t="shared" si="4"/>
        <v>104.46</v>
      </c>
      <c r="AC6" s="35">
        <f t="shared" si="4"/>
        <v>90.84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1914.94</v>
      </c>
      <c r="BL6" s="35">
        <f t="shared" si="7"/>
        <v>1759.36</v>
      </c>
      <c r="BM6" s="35">
        <f t="shared" si="7"/>
        <v>1837.88</v>
      </c>
      <c r="BN6" s="35">
        <f t="shared" si="7"/>
        <v>1748.51</v>
      </c>
      <c r="BO6" s="35">
        <f t="shared" si="7"/>
        <v>1640.16</v>
      </c>
      <c r="BP6" s="34" t="str">
        <f>IF(BP7="","",IF(BP7="-","【-】","【"&amp;SUBSTITUTE(TEXT(BP7,"#,##0.00"),"-","△")&amp;"】"))</f>
        <v>【1,650.58】</v>
      </c>
      <c r="BQ6" s="35">
        <f>IF(BQ7="",NA(),BQ7)</f>
        <v>54.25</v>
      </c>
      <c r="BR6" s="35">
        <f t="shared" ref="BR6:BZ6" si="8">IF(BR7="",NA(),BR7)</f>
        <v>58.17</v>
      </c>
      <c r="BS6" s="35">
        <f t="shared" si="8"/>
        <v>58.38</v>
      </c>
      <c r="BT6" s="35">
        <f t="shared" si="8"/>
        <v>64.38</v>
      </c>
      <c r="BU6" s="35">
        <f t="shared" si="8"/>
        <v>78.959999999999994</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330.99</v>
      </c>
      <c r="CC6" s="35">
        <f t="shared" ref="CC6:CK6" si="9">IF(CC7="",NA(),CC7)</f>
        <v>299.13</v>
      </c>
      <c r="CD6" s="35">
        <f t="shared" si="9"/>
        <v>320.89</v>
      </c>
      <c r="CE6" s="35">
        <f t="shared" si="9"/>
        <v>317.69</v>
      </c>
      <c r="CF6" s="35">
        <f t="shared" si="9"/>
        <v>270.98</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38.89</v>
      </c>
      <c r="CN6" s="35">
        <f t="shared" ref="CN6:CV6" si="10">IF(CN7="",NA(),CN7)</f>
        <v>38.89</v>
      </c>
      <c r="CO6" s="35">
        <f t="shared" si="10"/>
        <v>38.89</v>
      </c>
      <c r="CP6" s="35">
        <f t="shared" si="10"/>
        <v>44.44</v>
      </c>
      <c r="CQ6" s="35">
        <f t="shared" si="10"/>
        <v>50</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322075</v>
      </c>
      <c r="D7" s="37">
        <v>47</v>
      </c>
      <c r="E7" s="37">
        <v>17</v>
      </c>
      <c r="F7" s="37">
        <v>9</v>
      </c>
      <c r="G7" s="37">
        <v>0</v>
      </c>
      <c r="H7" s="37" t="s">
        <v>97</v>
      </c>
      <c r="I7" s="37" t="s">
        <v>98</v>
      </c>
      <c r="J7" s="37" t="s">
        <v>99</v>
      </c>
      <c r="K7" s="37" t="s">
        <v>100</v>
      </c>
      <c r="L7" s="37" t="s">
        <v>101</v>
      </c>
      <c r="M7" s="37" t="s">
        <v>102</v>
      </c>
      <c r="N7" s="38" t="s">
        <v>103</v>
      </c>
      <c r="O7" s="38" t="s">
        <v>104</v>
      </c>
      <c r="P7" s="38">
        <v>0.17</v>
      </c>
      <c r="Q7" s="38">
        <v>100</v>
      </c>
      <c r="R7" s="38">
        <v>3744</v>
      </c>
      <c r="S7" s="38">
        <v>23005</v>
      </c>
      <c r="T7" s="38">
        <v>268.24</v>
      </c>
      <c r="U7" s="38">
        <v>85.76</v>
      </c>
      <c r="V7" s="38">
        <v>39</v>
      </c>
      <c r="W7" s="38">
        <v>0.01</v>
      </c>
      <c r="X7" s="38">
        <v>3900</v>
      </c>
      <c r="Y7" s="38">
        <v>100.21</v>
      </c>
      <c r="Z7" s="38">
        <v>104.06</v>
      </c>
      <c r="AA7" s="38">
        <v>89.49</v>
      </c>
      <c r="AB7" s="38">
        <v>104.46</v>
      </c>
      <c r="AC7" s="38">
        <v>90.84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1914.94</v>
      </c>
      <c r="BL7" s="38">
        <v>1759.36</v>
      </c>
      <c r="BM7" s="38">
        <v>1837.88</v>
      </c>
      <c r="BN7" s="38">
        <v>1748.51</v>
      </c>
      <c r="BO7" s="38">
        <v>1640.16</v>
      </c>
      <c r="BP7" s="38">
        <v>1650.58</v>
      </c>
      <c r="BQ7" s="38">
        <v>54.25</v>
      </c>
      <c r="BR7" s="38">
        <v>58.17</v>
      </c>
      <c r="BS7" s="38">
        <v>58.38</v>
      </c>
      <c r="BT7" s="38">
        <v>64.38</v>
      </c>
      <c r="BU7" s="38">
        <v>78.959999999999994</v>
      </c>
      <c r="BV7" s="38">
        <v>34.020000000000003</v>
      </c>
      <c r="BW7" s="38">
        <v>37.200000000000003</v>
      </c>
      <c r="BX7" s="38">
        <v>35.03</v>
      </c>
      <c r="BY7" s="38">
        <v>34.99</v>
      </c>
      <c r="BZ7" s="38">
        <v>38.270000000000003</v>
      </c>
      <c r="CA7" s="38">
        <v>38.659999999999997</v>
      </c>
      <c r="CB7" s="38">
        <v>330.99</v>
      </c>
      <c r="CC7" s="38">
        <v>299.13</v>
      </c>
      <c r="CD7" s="38">
        <v>320.89</v>
      </c>
      <c r="CE7" s="38">
        <v>317.69</v>
      </c>
      <c r="CF7" s="38">
        <v>270.98</v>
      </c>
      <c r="CG7" s="38">
        <v>553.77</v>
      </c>
      <c r="CH7" s="38">
        <v>508.64</v>
      </c>
      <c r="CI7" s="38">
        <v>525.22</v>
      </c>
      <c r="CJ7" s="38">
        <v>520.91999999999996</v>
      </c>
      <c r="CK7" s="38">
        <v>486.77</v>
      </c>
      <c r="CL7" s="38">
        <v>481.2</v>
      </c>
      <c r="CM7" s="38">
        <v>38.89</v>
      </c>
      <c r="CN7" s="38">
        <v>38.89</v>
      </c>
      <c r="CO7" s="38">
        <v>38.89</v>
      </c>
      <c r="CP7" s="38">
        <v>44.44</v>
      </c>
      <c r="CQ7" s="38">
        <v>50</v>
      </c>
      <c r="CR7" s="38">
        <v>36.44</v>
      </c>
      <c r="CS7" s="38">
        <v>34.29</v>
      </c>
      <c r="CT7" s="38">
        <v>35.340000000000003</v>
      </c>
      <c r="CU7" s="38">
        <v>34.68</v>
      </c>
      <c r="CV7" s="38">
        <v>34.700000000000003</v>
      </c>
      <c r="CW7" s="38">
        <v>34.97</v>
      </c>
      <c r="CX7" s="38">
        <v>100</v>
      </c>
      <c r="CY7" s="38">
        <v>100</v>
      </c>
      <c r="CZ7" s="38">
        <v>100</v>
      </c>
      <c r="DA7" s="38">
        <v>100</v>
      </c>
      <c r="DB7" s="38">
        <v>100</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2021-12-03T08:08:12Z</dcterms:created>
  <dcterms:modified xsi:type="dcterms:W3CDTF">2022-01-25T05:58:43Z</dcterms:modified>
  <cp:category/>
</cp:coreProperties>
</file>