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Z:\04諸調査\R2\51_公営企業に係る「経営比較分析表」分析等について\03_打ち返し\"/>
    </mc:Choice>
  </mc:AlternateContent>
  <xr:revisionPtr revIDLastSave="0" documentId="13_ncr:1_{B96769E2-8214-4316-8441-CB2A05136026}" xr6:coauthVersionLast="45" xr6:coauthVersionMax="45" xr10:uidLastSave="{00000000-0000-0000-0000-000000000000}"/>
  <workbookProtection workbookAlgorithmName="SHA-512" workbookHashValue="eOsM834kQFKXGsY+pap3te80Sc1JQb39GSyt9Udw/4EUOOm+iGGR+xGxcGgkqcP/SA/rDWlwGB0NCYVMSnW7BA==" workbookSaltValue="/mqvh7KPhEaxvP5mg6WFHA==" workbookSpinCount="100000" lockStructure="1"/>
  <bookViews>
    <workbookView xWindow="5490" yWindow="1380" windowWidth="22965" windowHeight="1339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<sst xmlns="http://schemas.openxmlformats.org/spreadsheetml/2006/main" count="236" uniqueCount="119">
  <si>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</si>
  <si>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</si>
  <si>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</si>
  <si>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</si>
  <si>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</si>
  <si>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</si>
  <si>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</si>
  <si>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</si>
  <si>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</si>
  <si>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</si>
  <si>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</si>
  <si>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</si>
  <si>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</si>
  <si>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</si>
  <si>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</si>
  <si>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</si>
  <si>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</si>
  <si>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</si>
  <si>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</si>
  <si>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</si>
  <si>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</si>
  <si>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</si>
  <si>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</si>
  <si>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</si>
  <si>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</si>
  <si>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</si>
  <si>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</si>
  <si>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</si>
  <si>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</si>
  <si>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</si>
  <si>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</si>
  <si>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</si>
  <si>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</si>
  <si>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</si>
  <si>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</si>
  <si>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</si>
  <si>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</si>
  <si>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</si>
  <si>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</si>
  <si>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</si>
  <si>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</si>
  <si>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</si>
  <si>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</si>
  <si>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</si>
  <si>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</si>
  <si>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</si>
  <si>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</si>
  <si>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</si>
  <si>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</si>
  <si>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</si>
  <si>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</si>
  <si>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</si>
  <si>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</si>
  <si>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</si>
  <si>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</si>
  <si>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</si>
  <si>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</si>
  <si>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</si>
  <si>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</si>
  <si>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</si>
  <si>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</si>
  <si>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</si>
  <si>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</si>
  <si>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</si>
  <si>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</si>
  <si>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</si>
  <si>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</si>
  <si>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</si>
  <si>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</si>
  <si>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</si>
  <si>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</si>
  <si>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</si>
  <si>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</si>
  <si>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</si>
  <si>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</si>
  <si>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</si>
  <si>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</si>
  <si>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</si>
  <si>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</si>
  <si>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</si>
  <si>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</si>
  <si>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</si>
  <si>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</si>
  <si>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</si>
  <si>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</si>
  <si>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</si>
  <si>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</si>
  <si>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</si>
  <si>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</si>
  <si>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</si>
  <si>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</si>
  <si>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</si>
  <si>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</si>
  <si>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</si>
  <si>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</si>
  <si>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</si>
  <si>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</si>
  <si>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</si>
  <si>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</si>
  <si>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</si>
  <si>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</si>
  <si>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</si>
  <si>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</si>
  <si>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</si>
  <si>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</si>
  <si>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</si>
  <si>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</si>
  <si>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</si>
  <si>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</si>
  <si>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</si>
  <si>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</si>
  <si>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</si>
  <si>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</si>
  <si>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</si>
  <si>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</si>
  <si>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</si>
  <si>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9年度に供用を開始し既に施設整備を終えているが、建設投資に見合った使用料収入に結びついていないため、一般会計からの繰入金に頼らざるを得ない経営状況となっている。高齢化による人口減少や管渠等の汚水処理施設全体の老朽化が進む中、平成28年度に策定した経営戦略により、施設の更新時期に合わせてダウンサイジング等について検討していくとともに、維持管理費の削減、適正な使用料収入の確保といった経営の健全化について検討していく必要がある。</t>
    <phoneticPr fontId="4"/>
  </si>
  <si>
    <t>③管渠改善率
　令和元年度末現在、供用開始から22年を経過している。現在のところ、法定耐用年数50年を経過した管渠はないため、更新の必要性は低い。</t>
    <rPh sb="1" eb="3">
      <t>カンキョ</t>
    </rPh>
    <rPh sb="3" eb="5">
      <t>カイゼン</t>
    </rPh>
    <rPh sb="5" eb="6">
      <t>リツ</t>
    </rPh>
    <rPh sb="8" eb="10">
      <t>レイワ</t>
    </rPh>
    <rPh sb="10" eb="11">
      <t>ガン</t>
    </rPh>
    <rPh sb="11" eb="14">
      <t>ネンドマツ</t>
    </rPh>
    <rPh sb="14" eb="16">
      <t>ゲンザイ</t>
    </rPh>
    <rPh sb="17" eb="19">
      <t>キョウヨウ</t>
    </rPh>
    <rPh sb="19" eb="21">
      <t>カイシ</t>
    </rPh>
    <rPh sb="25" eb="26">
      <t>ネン</t>
    </rPh>
    <rPh sb="27" eb="29">
      <t>ケイカ</t>
    </rPh>
    <rPh sb="49" eb="50">
      <t>ネン</t>
    </rPh>
    <rPh sb="70" eb="71">
      <t>ヒク</t>
    </rPh>
    <phoneticPr fontId="4"/>
  </si>
  <si>
    <t>①　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供用開始から22年が経過する中、維持管理費が増加しているため、数値は低下傾向にある。
⑥汚水処理原価
　維持管理費が増加する中、人口数が少なく有収水量の大幅な増加が見込めないことから、類似団体平均より高い状況にある。
⑦⑧施設利用率・水洗化率
　いずれも類似団体平均を上回っており、適切な汚水処理が行われている。
※H30年度の施設利用率については、報告誤りによる違算。本来数値は「51.88」。</t>
    <rPh sb="154" eb="156">
      <t>キョウヨウ</t>
    </rPh>
    <rPh sb="156" eb="158">
      <t>カイシ</t>
    </rPh>
    <rPh sb="162" eb="163">
      <t>ネン</t>
    </rPh>
    <rPh sb="164" eb="166">
      <t>ケイカ</t>
    </rPh>
    <rPh sb="168" eb="169">
      <t>ナカ</t>
    </rPh>
    <rPh sb="176" eb="178">
      <t>ゾウカ</t>
    </rPh>
    <rPh sb="188" eb="190">
      <t>テイカ</t>
    </rPh>
    <rPh sb="190" eb="192">
      <t>ケイコウ</t>
    </rPh>
    <rPh sb="207" eb="209">
      <t>イジ</t>
    </rPh>
    <rPh sb="209" eb="212">
      <t>カンリヒ</t>
    </rPh>
    <rPh sb="213" eb="215">
      <t>ゾウカ</t>
    </rPh>
    <rPh sb="217" eb="218">
      <t>ナカ</t>
    </rPh>
    <rPh sb="273" eb="276">
      <t>スイセンカ</t>
    </rPh>
    <rPh sb="276" eb="277">
      <t>リツ</t>
    </rPh>
    <rPh sb="283" eb="285">
      <t>ルイジ</t>
    </rPh>
    <rPh sb="285" eb="287">
      <t>ダンタイ</t>
    </rPh>
    <rPh sb="317" eb="319">
      <t>ネンド</t>
    </rPh>
    <rPh sb="320" eb="322">
      <t>シセツ</t>
    </rPh>
    <rPh sb="322" eb="325">
      <t>リヨウリツ</t>
    </rPh>
    <rPh sb="331" eb="333">
      <t>ホウコク</t>
    </rPh>
    <rPh sb="333" eb="334">
      <t>アヤマ</t>
    </rPh>
    <rPh sb="338" eb="340">
      <t>イサン</t>
    </rPh>
    <rPh sb="341" eb="343">
      <t>ホンライ</t>
    </rPh>
    <rPh sb="343" eb="3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</si>
</sst>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9-471B-8E57-9F778DAA9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869-471B-8E57-9F778DAA9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55.23</c:v>
                </c:pt>
                <c:pt idx="1">
                  <c:v>54.39</c:v>
                </c:pt>
                <c:pt idx="2">
                  <c:v>51.05</c:v>
                </c:pt>
                <c:pt idx="3">
                  <c:v>30.13</c:v>
                </c:pt>
                <c:pt idx="4">
                  <c:v>51.05</c:v>
                </c:pt>
              </c:numCache>
            </c:numRef>
          </c:val>
          <c:extLst>
            <c:ext xmlns:c16="http://schemas.microsoft.com/office/drawing/2014/chart" uri="{C3380CC4-5D6E-409C-BE32-E72D297353CC}">
              <c16:uniqueId val="{00000000-366B-487A-BCEF-D6672BCAE8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66B-487A-BCEF-D6672BCAE8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86.27</c:v>
                </c:pt>
                <c:pt idx="1">
                  <c:v>90.41</c:v>
                </c:pt>
                <c:pt idx="2">
                  <c:v>91.63</c:v>
                </c:pt>
                <c:pt idx="3">
                  <c:v>87.17</c:v>
                </c:pt>
                <c:pt idx="4">
                  <c:v>88.19</c:v>
                </c:pt>
              </c:numCache>
            </c:numRef>
          </c:val>
          <c:extLst>
            <c:ext xmlns:c16="http://schemas.microsoft.com/office/drawing/2014/chart" uri="{C3380CC4-5D6E-409C-BE32-E72D297353CC}">
              <c16:uniqueId val="{00000000-9E10-498C-8245-00650D1277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E10-498C-8245-00650D1277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77.81</c:v>
                </c:pt>
                <c:pt idx="1">
                  <c:v>77.08</c:v>
                </c:pt>
                <c:pt idx="2">
                  <c:v>100</c:v>
                </c:pt>
                <c:pt idx="3">
                  <c:v>100</c:v>
                </c:pt>
                <c:pt idx="4">
                  <c:v>100</c:v>
                </c:pt>
              </c:numCache>
            </c:numRef>
          </c:val>
          <c:extLst>
            <c:ext xmlns:c16="http://schemas.microsoft.com/office/drawing/2014/chart" uri="{C3380CC4-5D6E-409C-BE32-E72D297353CC}">
              <c16:uniqueId val="{00000000-31ED-4E79-9191-9868EAC244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D-4E79-9191-9868EAC244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A-49F7-B2C2-41CF5A7296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A-49F7-B2C2-41CF5A7296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1A-4B31-A579-589F611909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1A-4B31-A579-589F611909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1-4723-948B-3FEA270772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1-4723-948B-3FEA270772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C0-4320-B272-C89EC1614F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0-4320-B272-C89EC1614F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2350.85</c:v>
                </c:pt>
                <c:pt idx="1">
                  <c:v>2042.48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81-4EA6-81FC-EF630CBAA0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481-4EA6-81FC-EF630CBAA0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25.28</c:v>
                </c:pt>
                <c:pt idx="1">
                  <c:v>25.5</c:v>
                </c:pt>
                <c:pt idx="2">
                  <c:v>45.75</c:v>
                </c:pt>
                <c:pt idx="3">
                  <c:v>44.24</c:v>
                </c:pt>
                <c:pt idx="4">
                  <c:v>42.05</c:v>
                </c:pt>
              </c:numCache>
            </c:numRef>
          </c:val>
          <c:extLst>
            <c:ext xmlns:c16="http://schemas.microsoft.com/office/drawing/2014/chart" uri="{C3380CC4-5D6E-409C-BE32-E72D297353CC}">
              <c16:uniqueId val="{00000000-D7B4-4CC0-93A2-736E794782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7B4-4CC0-93A2-736E794782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684.09</c:v>
                </c:pt>
                <c:pt idx="1">
                  <c:v>686.35</c:v>
                </c:pt>
                <c:pt idx="2">
                  <c:v>408.91</c:v>
                </c:pt>
                <c:pt idx="3">
                  <c:v>407.3</c:v>
                </c:pt>
                <c:pt idx="4">
                  <c:v>441.66</c:v>
                </c:pt>
              </c:numCache>
            </c:numRef>
          </c:val>
          <c:extLst>
            <c:ext xmlns:c16="http://schemas.microsoft.com/office/drawing/2014/chart" uri="{C3380CC4-5D6E-409C-BE32-E72D297353CC}">
              <c16:uniqueId val="{00000000-CBD1-42C0-AA30-C343C9751E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BD1-42C0-AA30-C343C9751E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6" zoomScale="80" zoomScaleNormal="80" workbookViewId="0">
      <selection activeCell="CF33" sqref="CF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大田市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34349</v>
      </c>
      <c r="AM8" s="75"/>
      <c r="AN8" s="75"/>
      <c r="AO8" s="75"/>
      <c r="AP8" s="75"/>
      <c r="AQ8" s="75"/>
      <c r="AR8" s="75"/>
      <c r="AS8" s="75"/>
      <c r="AT8" s="74">
        <f>データ!T6</f>
        <v>435.71</v>
      </c>
      <c r="AU8" s="74"/>
      <c r="AV8" s="74"/>
      <c r="AW8" s="74"/>
      <c r="AX8" s="74"/>
      <c r="AY8" s="74"/>
      <c r="AZ8" s="74"/>
      <c r="BA8" s="74"/>
      <c r="BB8" s="74">
        <f>データ!U6</f>
        <v>78.83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1.54</v>
      </c>
      <c r="Q10" s="74"/>
      <c r="R10" s="74"/>
      <c r="S10" s="74"/>
      <c r="T10" s="74"/>
      <c r="U10" s="74"/>
      <c r="V10" s="74"/>
      <c r="W10" s="74">
        <f>データ!Q6</f>
        <v>100</v>
      </c>
      <c r="X10" s="74"/>
      <c r="Y10" s="74"/>
      <c r="Z10" s="74"/>
      <c r="AA10" s="74"/>
      <c r="AB10" s="74"/>
      <c r="AC10" s="74"/>
      <c r="AD10" s="75">
        <f>データ!R6</f>
        <v>3780</v>
      </c>
      <c r="AE10" s="75"/>
      <c r="AF10" s="75"/>
      <c r="AG10" s="75"/>
      <c r="AH10" s="75"/>
      <c r="AI10" s="75"/>
      <c r="AJ10" s="75"/>
      <c r="AK10" s="2"/>
      <c r="AL10" s="75">
        <f>データ!V6</f>
        <v>525</v>
      </c>
      <c r="AM10" s="75"/>
      <c r="AN10" s="75"/>
      <c r="AO10" s="75"/>
      <c r="AP10" s="75"/>
      <c r="AQ10" s="75"/>
      <c r="AR10" s="75"/>
      <c r="AS10" s="75"/>
      <c r="AT10" s="74">
        <f>データ!W6</f>
        <v>0.24</v>
      </c>
      <c r="AU10" s="74"/>
      <c r="AV10" s="74"/>
      <c r="AW10" s="74"/>
      <c r="AX10" s="74"/>
      <c r="AY10" s="74"/>
      <c r="AZ10" s="74"/>
      <c r="BA10" s="74"/>
      <c r="BB10" s="74">
        <f>データ!X6</f>
        <v>2187.5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1Edf0OhBNVRIYOKTQba8apUMjNho4eV0ux5YELpaYryE7SY6EzTf2bmXnR62JjHPRIJs3BEUzT7GG5Xa9i3Q==" saltValue="9jbuHd15LdS6yg51N7rx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322059</v>
      </c>
      <c r="D6" s="33">
        <f t="shared" si="3"/>
        <v>47</v>
      </c>
      <c r="E6" s="33">
        <f t="shared" si="3"/>
        <v>17</v>
      </c>
      <c r="F6" s="33">
        <f t="shared" si="3"/>
        <v>5</v>
      </c>
      <c r="G6" s="33">
        <f t="shared" si="3"/>
        <v>0</v>
      </c>
      <c r="H6" s="33" t="str">
        <f t="shared" si="3"/>
        <v>島根県　大田市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1.54</v>
      </c>
      <c r="Q6" s="34">
        <f t="shared" si="3"/>
        <v>100</v>
      </c>
      <c r="R6" s="34">
        <f t="shared" si="3"/>
        <v>3780</v>
      </c>
      <c r="S6" s="34">
        <f t="shared" si="3"/>
        <v>34349</v>
      </c>
      <c r="T6" s="34">
        <f t="shared" si="3"/>
        <v>435.71</v>
      </c>
      <c r="U6" s="34">
        <f t="shared" si="3"/>
        <v>78.83</v>
      </c>
      <c r="V6" s="34">
        <f t="shared" si="3"/>
        <v>525</v>
      </c>
      <c r="W6" s="34">
        <f t="shared" si="3"/>
        <v>0.24</v>
      </c>
      <c r="X6" s="34">
        <f t="shared" si="3"/>
        <v>2187.5</v>
      </c>
      <c r="Y6" s="35">
        <f>IF(Y7="",NA(),Y7)</f>
        <v>77.81</v>
      </c>
      <c r="Z6" s="35">
        <f t="shared" ref="Z6:AH6" si="4">IF(Z7="",NA(),Z7)</f>
        <v>77.08</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2350.85</v>
      </c>
      <c r="BG6" s="35">
        <f t="shared" ref="BG6:BO6" si="7">IF(BG7="",NA(),BG7)</f>
        <v>2042.48</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25.28</v>
      </c>
      <c r="BR6" s="35">
        <f t="shared" ref="BR6:BZ6" si="8">IF(BR7="",NA(),BR7)</f>
        <v>25.5</v>
      </c>
      <c r="BS6" s="35">
        <f t="shared" si="8"/>
        <v>45.75</v>
      </c>
      <c r="BT6" s="35">
        <f t="shared" si="8"/>
        <v>44.24</v>
      </c>
      <c r="BU6" s="35">
        <f t="shared" si="8"/>
        <v>42.05</v>
      </c>
      <c r="BV6" s="35">
        <f t="shared" si="8"/>
        <v>52.19</v>
      </c>
      <c r="BW6" s="35">
        <f t="shared" si="8"/>
        <v>55.32</v>
      </c>
      <c r="BX6" s="35">
        <f t="shared" si="8"/>
        <v>59.8</v>
      </c>
      <c r="BY6" s="35">
        <f t="shared" si="8"/>
        <v>57.77</v>
      </c>
      <c r="BZ6" s="35">
        <f t="shared" si="8"/>
        <v>57.31</v>
      </c>
      <c r="CA6" s="34" t="str">
        <f>IF(CA7="","",IF(CA7="-","【-】","【"&amp;SUBSTITUTE(TEXT(CA7,"#,##0.00"),"-","△")&amp;"】"))</f>
        <v>【59.59】</v>
      </c>
      <c r="CB6" s="35">
        <f>IF(CB7="",NA(),CB7)</f>
        <v>684.09</v>
      </c>
      <c r="CC6" s="35">
        <f t="shared" ref="CC6:CK6" si="9">IF(CC7="",NA(),CC7)</f>
        <v>686.35</v>
      </c>
      <c r="CD6" s="35">
        <f t="shared" si="9"/>
        <v>408.91</v>
      </c>
      <c r="CE6" s="35">
        <f t="shared" si="9"/>
        <v>407.3</v>
      </c>
      <c r="CF6" s="35">
        <f t="shared" si="9"/>
        <v>441.66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55.23</v>
      </c>
      <c r="CN6" s="35">
        <f t="shared" ref="CN6:CV6" si="10">IF(CN7="",NA(),CN7)</f>
        <v>54.39</v>
      </c>
      <c r="CO6" s="35">
        <f t="shared" si="10"/>
        <v>51.05</v>
      </c>
      <c r="CP6" s="35">
        <f t="shared" si="10"/>
        <v>30.13</v>
      </c>
      <c r="CQ6" s="35">
        <f t="shared" si="10"/>
        <v>51.05</v>
      </c>
      <c r="CR6" s="35">
        <f t="shared" si="10"/>
        <v>52.31</v>
      </c>
      <c r="CS6" s="35">
        <f t="shared" si="10"/>
        <v>60.65</v>
      </c>
      <c r="CT6" s="35">
        <f t="shared" si="10"/>
        <v>51.75</v>
      </c>
      <c r="CU6" s="35">
        <f t="shared" si="10"/>
        <v>50.68</v>
      </c>
      <c r="CV6" s="35">
        <f t="shared" si="10"/>
        <v>50.14</v>
      </c>
      <c r="CW6" s="34" t="str">
        <f>IF(CW7="","",IF(CW7="-","【-】","【"&amp;SUBSTITUTE(TEXT(CW7,"#,##0.00"),"-","△")&amp;"】"))</f>
        <v>【51.30】</v>
      </c>
      <c r="CX6" s="35">
        <f>IF(CX7="",NA(),CX7)</f>
        <v>86.27</v>
      </c>
      <c r="CY6" s="35">
        <f t="shared" ref="CY6:DG6" si="11">IF(CY7="",NA(),CY7)</f>
        <v>90.41</v>
      </c>
      <c r="CZ6" s="35">
        <f t="shared" si="11"/>
        <v>91.63</v>
      </c>
      <c r="DA6" s="35">
        <f t="shared" si="11"/>
        <v>87.17</v>
      </c>
      <c r="DB6" s="35">
        <f t="shared" si="11"/>
        <v>88.19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322059</v>
      </c>
      <c r="D7" s="37">
        <v>47</v>
      </c>
      <c r="E7" s="37">
        <v>17</v>
      </c>
      <c r="F7" s="37">
        <v>5</v>
      </c>
      <c r="G7" s="37">
        <v>0</v>
      </c>
      <c r="H7" s="37" t="s">
        <v>98</v>
      </c>
      <c r="I7" s="37" t="s">
        <v>99</v>
      </c>
      <c r="J7" s="37" t="s">
        <v>100</v>
      </c>
      <c r="K7" s="37" t="s">
        <v>101</v>
      </c>
      <c r="L7" s="37" t="s">
        <v>102</v>
      </c>
      <c r="M7" s="37" t="s">
        <v>103</v>
      </c>
      <c r="N7" s="38" t="s">
        <v>104</v>
      </c>
      <c r="O7" s="38" t="s">
        <v>105</v>
      </c>
      <c r="P7" s="38">
        <v>1.54</v>
      </c>
      <c r="Q7" s="38">
        <v>100</v>
      </c>
      <c r="R7" s="38">
        <v>3780</v>
      </c>
      <c r="S7" s="38">
        <v>34349</v>
      </c>
      <c r="T7" s="38">
        <v>435.71</v>
      </c>
      <c r="U7" s="38">
        <v>78.83</v>
      </c>
      <c r="V7" s="38">
        <v>525</v>
      </c>
      <c r="W7" s="38">
        <v>0.24</v>
      </c>
      <c r="X7" s="38">
        <v>2187.5</v>
      </c>
      <c r="Y7" s="38">
        <v>77.81</v>
      </c>
      <c r="Z7" s="38">
        <v>77.08</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2350.85</v>
      </c>
      <c r="BG7" s="38">
        <v>2042.48</v>
      </c>
      <c r="BH7" s="38">
        <v>0</v>
      </c>
      <c r="BI7" s="38">
        <v>0</v>
      </c>
      <c r="BJ7" s="38">
        <v>0</v>
      </c>
      <c r="BK7" s="38">
        <v>1081.8</v>
      </c>
      <c r="BL7" s="38">
        <v>974.93</v>
      </c>
      <c r="BM7" s="38">
        <v>855.8</v>
      </c>
      <c r="BN7" s="38">
        <v>789.46</v>
      </c>
      <c r="BO7" s="38">
        <v>826.83</v>
      </c>
      <c r="BP7" s="38">
        <v>765.47</v>
      </c>
      <c r="BQ7" s="38">
        <v>25.28</v>
      </c>
      <c r="BR7" s="38">
        <v>25.5</v>
      </c>
      <c r="BS7" s="38">
        <v>45.75</v>
      </c>
      <c r="BT7" s="38">
        <v>44.24</v>
      </c>
      <c r="BU7" s="38">
        <v>42.05</v>
      </c>
      <c r="BV7" s="38">
        <v>52.19</v>
      </c>
      <c r="BW7" s="38">
        <v>55.32</v>
      </c>
      <c r="BX7" s="38">
        <v>59.8</v>
      </c>
      <c r="BY7" s="38">
        <v>57.77</v>
      </c>
      <c r="BZ7" s="38">
        <v>57.31</v>
      </c>
      <c r="CA7" s="38">
        <v>59.59</v>
      </c>
      <c r="CB7" s="38">
        <v>684.09</v>
      </c>
      <c r="CC7" s="38">
        <v>686.35</v>
      </c>
      <c r="CD7" s="38">
        <v>408.91</v>
      </c>
      <c r="CE7" s="38">
        <v>407.3</v>
      </c>
      <c r="CF7" s="38">
        <v>441.66</v>
      </c>
      <c r="CG7" s="38">
        <v>296.14</v>
      </c>
      <c r="CH7" s="38">
        <v>283.17</v>
      </c>
      <c r="CI7" s="38">
        <v>263.76</v>
      </c>
      <c r="CJ7" s="38">
        <v>274.35000000000002</v>
      </c>
      <c r="CK7" s="38">
        <v>273.52</v>
      </c>
      <c r="CL7" s="38">
        <v>257.86</v>
      </c>
      <c r="CM7" s="38">
        <v>55.23</v>
      </c>
      <c r="CN7" s="38">
        <v>54.39</v>
      </c>
      <c r="CO7" s="38">
        <v>51.05</v>
      </c>
      <c r="CP7" s="38">
        <v>30.13</v>
      </c>
      <c r="CQ7" s="38">
        <v>51.05</v>
      </c>
      <c r="CR7" s="38">
        <v>52.31</v>
      </c>
      <c r="CS7" s="38">
        <v>60.65</v>
      </c>
      <c r="CT7" s="38">
        <v>51.75</v>
      </c>
      <c r="CU7" s="38">
        <v>50.68</v>
      </c>
      <c r="CV7" s="38">
        <v>50.14</v>
      </c>
      <c r="CW7" s="38">
        <v>51.3</v>
      </c>
      <c r="CX7" s="38">
        <v>86.27</v>
      </c>
      <c r="CY7" s="38">
        <v>90.41</v>
      </c>
      <c r="CZ7" s="38">
        <v>91.63</v>
      </c>
      <c r="DA7" s="38">
        <v>87.17</v>
      </c>
      <c r="DB7" s="38">
        <v>88.19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2021-02-09T04:46:22Z</cp:lastPrinted>
  <dcterms:created xsi:type="dcterms:W3CDTF">2020-12-04T03:06:50Z</dcterms:created>
  <dcterms:modified xsi:type="dcterms:W3CDTF">2021-02-09T04:49:47Z</dcterms:modified>
  <cp:category/>
</cp:coreProperties>
</file>