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Y:\01大田市役所\05上下水道部\管理課\000 経営戦略\05 経営比較分析表（総務省⇔県⇔市 HP等公表資料）\令和02年度（令和元年度決算値）\02経営比較分析表分析欄作成\02下水（公共・特環）\"/>
    </mc:Choice>
  </mc:AlternateContent>
  <xr:revisionPtr revIDLastSave="0" documentId="13_ncr:1_{A0E8E885-7B6E-4FA9-BBF1-6610958AE916}" xr6:coauthVersionLast="43" xr6:coauthVersionMax="43" xr10:uidLastSave="{00000000-0000-0000-0000-000000000000}"/>
  <workbookProtection workbookAlgorithmName="SHA-512" workbookHashValue="NgrLyPiNotF4lL3ioWnOac+ucUfk06sNV3k6yPAJG/lWHm7vROd+Yo70Q35v+0BPTIAC4OpFXAdNNDqkxWNG0A==" workbookSaltValue="gGXwNRnWjsd/H1hmxx5pg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<sst xmlns="http://schemas.openxmlformats.org/spreadsheetml/2006/main" count="236" uniqueCount="120">
  <si>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</si>
  <si>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</si>
  <si>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</si>
  <si>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</si>
  <si>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</si>
  <si>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</si>
  <si>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</si>
  <si>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</si>
  <si>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</si>
  <si>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</si>
  <si>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</si>
  <si>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</si>
  <si>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</si>
  <si>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</si>
  <si>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</si>
  <si>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</si>
  <si>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</si>
  <si>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</si>
  <si>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</si>
  <si>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</si>
  <si>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</si>
  <si>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</si>
  <si>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</si>
  <si>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</si>
  <si>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</si>
  <si>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</si>
  <si>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</si>
  <si>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</si>
  <si>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</si>
  <si>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</si>
  <si>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</si>
  <si>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</si>
  <si>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</si>
  <si>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</si>
  <si>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</si>
  <si>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</si>
  <si>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</si>
  <si>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</si>
  <si>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</si>
  <si>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</si>
  <si>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</si>
  <si>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</si>
  <si>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</si>
  <si>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</si>
  <si>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</si>
  <si>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</si>
  <si>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</si>
  <si>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</si>
  <si>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</si>
  <si>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</si>
  <si>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</si>
  <si>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</si>
  <si>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</si>
  <si>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</si>
  <si>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</si>
  <si>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</si>
  <si>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</si>
  <si>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</si>
  <si>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</si>
  <si>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</si>
  <si>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</si>
  <si>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</si>
  <si>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</si>
  <si>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</si>
  <si>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</si>
  <si>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</si>
  <si>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</si>
  <si>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</si>
  <si>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</si>
  <si>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</si>
  <si>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</si>
  <si>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</si>
  <si>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</si>
  <si>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</si>
  <si>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</si>
  <si>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</si>
  <si>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</si>
  <si>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</si>
  <si>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</si>
  <si>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</si>
  <si>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</si>
  <si>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</si>
  <si>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</si>
  <si>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</si>
  <si>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</si>
  <si>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</si>
  <si>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</si>
  <si>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</si>
  <si>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</si>
  <si>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</si>
  <si>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</si>
  <si>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</si>
  <si>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</si>
  <si>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</si>
  <si>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</si>
  <si>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</si>
  <si>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</si>
  <si>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</si>
  <si>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</si>
  <si>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</si>
  <si>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</si>
  <si>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</si>
  <si>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</si>
  <si>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</si>
  <si>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</si>
  <si>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</si>
  <si>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</si>
  <si>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</si>
  <si>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</si>
  <si>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</si>
  <si>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</si>
  <si>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</si>
  <si>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</si>
  <si>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</si>
  <si>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</si>
  <si>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</si>
  <si>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</si>
  <si>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令和元年度末現在、供用開始から12年を経過している。現在のところ、法定耐用年数50年を経過した管渠はないため、更新の必要性は低い。</t>
    <rPh sb="8" eb="10">
      <t>レイワ</t>
    </rPh>
    <rPh sb="10" eb="11">
      <t>ガン</t>
    </rPh>
    <phoneticPr fontId="4"/>
  </si>
  <si>
    <t>①収益的収支比率
　営業外収益である一般会計からの繰入金について、平成29年度からの収益的収支に係る配分の見直しにより、繰入増としたことから、ほぼ100％となっている。
④企業債残高対事業規模比率
　平成29年度から企業債残高のうち一般会計が負担すべき額の算定方法見直したことにより、繰入増としたことから数値が大幅に改善している。
⑤経費回収率
　令和元年度は公営企業会計への移行による事務処理により、維持管理費が大きく減少したため、回収率が上昇している。
⑥汚水処理原価
　経費回収率と同様、維持管理費が大きく減少したため、原価が低下している。
⑦施設利用率
　類似団体平均値、全国平均値を上回ており、適切な施設利用が図られている。
⑧水洗化率
　下水道への接続人口の増加に伴い水洗化率は上昇傾向となっているが、高齢化の影響等もあり類似団体平均を下回っている。</t>
    <rPh sb="197" eb="199">
      <t>ショリ</t>
    </rPh>
    <rPh sb="209" eb="210">
      <t>オオ</t>
    </rPh>
    <rPh sb="212" eb="214">
      <t>ゲンショウ</t>
    </rPh>
    <rPh sb="241" eb="243">
      <t>ケイヒ</t>
    </rPh>
    <rPh sb="243" eb="245">
      <t>カイシュウ</t>
    </rPh>
    <rPh sb="245" eb="246">
      <t>リツ</t>
    </rPh>
    <rPh sb="247" eb="249">
      <t>ドウヨウ</t>
    </rPh>
    <rPh sb="250" eb="252">
      <t>イジ</t>
    </rPh>
    <rPh sb="252" eb="255">
      <t>カンリヒ</t>
    </rPh>
    <rPh sb="256" eb="257">
      <t>オオ</t>
    </rPh>
    <rPh sb="259" eb="261">
      <t>ゲンショウ</t>
    </rPh>
    <rPh sb="266" eb="268">
      <t>ゲンカ</t>
    </rPh>
    <rPh sb="269" eb="271">
      <t>テイカ</t>
    </rPh>
    <rPh sb="286" eb="288">
      <t>ルイジ</t>
    </rPh>
    <rPh sb="288" eb="290">
      <t>ダンタイ</t>
    </rPh>
    <rPh sb="290" eb="293">
      <t>ヘイキンチ</t>
    </rPh>
    <rPh sb="294" eb="296">
      <t>ゼンコク</t>
    </rPh>
    <rPh sb="296" eb="299">
      <t>ヘイキンチ</t>
    </rPh>
    <rPh sb="300" eb="302">
      <t>ウワマワ</t>
    </rPh>
    <rPh sb="306" eb="308">
      <t>テキセツ</t>
    </rPh>
    <rPh sb="309" eb="311">
      <t>シセツ</t>
    </rPh>
    <rPh sb="311" eb="313">
      <t>リヨウ</t>
    </rPh>
    <rPh sb="314" eb="315">
      <t>ハカ</t>
    </rPh>
    <phoneticPr fontId="4"/>
  </si>
  <si>
    <t>　当事業は、供用開始後12年が経ち、令和2年度末をもって整備を終了する見込みである。　
　収益的収支比率や企業債残高対事業費規模比率の数値が類似団体平均を上回っているが、これは一般会計からの繰入金に依存した結果である。令和2年度からは地方公営企業法による会計処理に移行しており、接続率の向上や経費節減など、経営基盤の強化に努めていく必要がある。</t>
    <rPh sb="18" eb="20">
      <t>レイワ</t>
    </rPh>
    <rPh sb="35" eb="37">
      <t>ミコ</t>
    </rPh>
    <rPh sb="45" eb="48">
      <t>シュウエキテキ</t>
    </rPh>
    <rPh sb="48" eb="50">
      <t>シュウシ</t>
    </rPh>
    <rPh sb="50" eb="52">
      <t>ヒリツ</t>
    </rPh>
    <rPh sb="53" eb="55">
      <t>キギョウ</t>
    </rPh>
    <rPh sb="55" eb="56">
      <t>サイ</t>
    </rPh>
    <rPh sb="56" eb="58">
      <t>ザンダカ</t>
    </rPh>
    <rPh sb="58" eb="59">
      <t>タイ</t>
    </rPh>
    <rPh sb="59" eb="62">
      <t>ジギョウヒ</t>
    </rPh>
    <rPh sb="62" eb="64">
      <t>キボ</t>
    </rPh>
    <rPh sb="64" eb="66">
      <t>ヒリツ</t>
    </rPh>
    <rPh sb="67" eb="69">
      <t>スウチ</t>
    </rPh>
    <rPh sb="70" eb="72">
      <t>ルイジ</t>
    </rPh>
    <rPh sb="72" eb="74">
      <t>ダンタイ</t>
    </rPh>
    <rPh sb="74" eb="76">
      <t>ヘイキン</t>
    </rPh>
    <rPh sb="77" eb="79">
      <t>ウワマワ</t>
    </rPh>
    <rPh sb="88" eb="90">
      <t>イッパン</t>
    </rPh>
    <rPh sb="90" eb="92">
      <t>カイケイ</t>
    </rPh>
    <rPh sb="95" eb="97">
      <t>クリイレ</t>
    </rPh>
    <rPh sb="97" eb="98">
      <t>キン</t>
    </rPh>
    <rPh sb="99" eb="101">
      <t>イゾン</t>
    </rPh>
    <rPh sb="103" eb="105">
      <t>ケッカ</t>
    </rPh>
    <rPh sb="127" eb="129">
      <t>カイケイ</t>
    </rPh>
    <rPh sb="129" eb="131">
      <t>ショリ</t>
    </rPh>
    <rPh sb="132" eb="134">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</si>
</sst>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F5-4061-9D7F-EC33F0B4A6A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D2F5-4061-9D7F-EC33F0B4A6A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36.729999999999997</c:v>
                </c:pt>
                <c:pt idx="1">
                  <c:v>38.6</c:v>
                </c:pt>
                <c:pt idx="2">
                  <c:v>42.71</c:v>
                </c:pt>
                <c:pt idx="3">
                  <c:v>44.86</c:v>
                </c:pt>
                <c:pt idx="4">
                  <c:v>43.74</c:v>
                </c:pt>
              </c:numCache>
            </c:numRef>
          </c:val>
          <c:extLst>
            <c:ext xmlns:c16="http://schemas.microsoft.com/office/drawing/2014/chart" uri="{C3380CC4-5D6E-409C-BE32-E72D297353CC}">
              <c16:uniqueId val="{00000000-15D9-4E8E-B727-B5670D3C916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15D9-4E8E-B727-B5670D3C916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51.37</c:v>
                </c:pt>
                <c:pt idx="1">
                  <c:v>52.91</c:v>
                </c:pt>
                <c:pt idx="2">
                  <c:v>54.51</c:v>
                </c:pt>
                <c:pt idx="3">
                  <c:v>58.39</c:v>
                </c:pt>
                <c:pt idx="4">
                  <c:v>56.91</c:v>
                </c:pt>
              </c:numCache>
            </c:numRef>
          </c:val>
          <c:extLst>
            <c:ext xmlns:c16="http://schemas.microsoft.com/office/drawing/2014/chart" uri="{C3380CC4-5D6E-409C-BE32-E72D297353CC}">
              <c16:uniqueId val="{00000000-4F08-43F4-AA76-12AEA8A3D30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4F08-43F4-AA76-12AEA8A3D30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74.73</c:v>
                </c:pt>
                <c:pt idx="1">
                  <c:v>74.3</c:v>
                </c:pt>
                <c:pt idx="2">
                  <c:v>100.16</c:v>
                </c:pt>
                <c:pt idx="3">
                  <c:v>99.9</c:v>
                </c:pt>
                <c:pt idx="4">
                  <c:v>106.12</c:v>
                </c:pt>
              </c:numCache>
            </c:numRef>
          </c:val>
          <c:extLst>
            <c:ext xmlns:c16="http://schemas.microsoft.com/office/drawing/2014/chart" uri="{C3380CC4-5D6E-409C-BE32-E72D297353CC}">
              <c16:uniqueId val="{00000000-1A55-405F-9DF1-887560D8990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55-405F-9DF1-887560D8990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29-44D5-A1E1-42D5BC308E9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29-44D5-A1E1-42D5BC308E9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1A-47B8-B8AA-94DF7732E47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1A-47B8-B8AA-94DF7732E47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33-4198-9D38-8052AEFA235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33-4198-9D38-8052AEFA235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8C-4492-AFDE-1FBC1875956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8C-4492-AFDE-1FBC1875956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2726.91</c:v>
                </c:pt>
                <c:pt idx="1">
                  <c:v>2805.9</c:v>
                </c:pt>
                <c:pt idx="2">
                  <c:v>426.02</c:v>
                </c:pt>
                <c:pt idx="3">
                  <c:v>429.69</c:v>
                </c:pt>
                <c:pt idx="4">
                  <c:v>657.78</c:v>
                </c:pt>
              </c:numCache>
            </c:numRef>
          </c:val>
          <c:extLst>
            <c:ext xmlns:c16="http://schemas.microsoft.com/office/drawing/2014/chart" uri="{C3380CC4-5D6E-409C-BE32-E72D297353CC}">
              <c16:uniqueId val="{00000000-869F-433B-8125-5727112A641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869F-433B-8125-5727112A641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25.66</c:v>
                </c:pt>
                <c:pt idx="1">
                  <c:v>26.3</c:v>
                </c:pt>
                <c:pt idx="2">
                  <c:v>53.72</c:v>
                </c:pt>
                <c:pt idx="3">
                  <c:v>54.98</c:v>
                </c:pt>
                <c:pt idx="4">
                  <c:v>71.86</c:v>
                </c:pt>
              </c:numCache>
            </c:numRef>
          </c:val>
          <c:extLst>
            <c:ext xmlns:c16="http://schemas.microsoft.com/office/drawing/2014/chart" uri="{C3380CC4-5D6E-409C-BE32-E72D297353CC}">
              <c16:uniqueId val="{00000000-FBEF-4632-8053-F37C0B68AB7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FBEF-4632-8053-F37C0B68AB7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729.82</c:v>
                </c:pt>
                <c:pt idx="1">
                  <c:v>711.77</c:v>
                </c:pt>
                <c:pt idx="2">
                  <c:v>352.51</c:v>
                </c:pt>
                <c:pt idx="3">
                  <c:v>341.54</c:v>
                </c:pt>
                <c:pt idx="4">
                  <c:v>193.16</c:v>
                </c:pt>
              </c:numCache>
            </c:numRef>
          </c:val>
          <c:extLst>
            <c:ext xmlns:c16="http://schemas.microsoft.com/office/drawing/2014/chart" uri="{C3380CC4-5D6E-409C-BE32-E72D297353CC}">
              <c16:uniqueId val="{00000000-DC41-4A80-A1BE-72619DEAB48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DC41-4A80-A1BE-72619DEAB48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M29" zoomScale="80" zoomScaleNormal="80" workbookViewId="0">
      <selection activeCell="BG57" sqref="BG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大田市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34349</v>
      </c>
      <c r="AM8" s="51"/>
      <c r="AN8" s="51"/>
      <c r="AO8" s="51"/>
      <c r="AP8" s="51"/>
      <c r="AQ8" s="51"/>
      <c r="AR8" s="51"/>
      <c r="AS8" s="51"/>
      <c r="AT8" s="46">
        <f>データ!T6</f>
        <v>435.71</v>
      </c>
      <c r="AU8" s="46"/>
      <c r="AV8" s="46"/>
      <c r="AW8" s="46"/>
      <c r="AX8" s="46"/>
      <c r="AY8" s="46"/>
      <c r="AZ8" s="46"/>
      <c r="BA8" s="46"/>
      <c r="BB8" s="46">
        <f>データ!U6</f>
        <v>78.83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v>
      </c>
      <c r="Q10" s="46"/>
      <c r="R10" s="46"/>
      <c r="S10" s="46"/>
      <c r="T10" s="46"/>
      <c r="U10" s="46"/>
      <c r="V10" s="46"/>
      <c r="W10" s="46">
        <f>データ!Q6</f>
        <v>96.19</v>
      </c>
      <c r="X10" s="46"/>
      <c r="Y10" s="46"/>
      <c r="Z10" s="46"/>
      <c r="AA10" s="46"/>
      <c r="AB10" s="46"/>
      <c r="AC10" s="46"/>
      <c r="AD10" s="51">
        <f>データ!R6</f>
        <v>3240</v>
      </c>
      <c r="AE10" s="51"/>
      <c r="AF10" s="51"/>
      <c r="AG10" s="51"/>
      <c r="AH10" s="51"/>
      <c r="AI10" s="51"/>
      <c r="AJ10" s="51"/>
      <c r="AK10" s="2"/>
      <c r="AL10" s="51">
        <f>データ!V6</f>
        <v>3381</v>
      </c>
      <c r="AM10" s="51"/>
      <c r="AN10" s="51"/>
      <c r="AO10" s="51"/>
      <c r="AP10" s="51"/>
      <c r="AQ10" s="51"/>
      <c r="AR10" s="51"/>
      <c r="AS10" s="51"/>
      <c r="AT10" s="46">
        <f>データ!W6</f>
        <v>1.1000000000000001</v>
      </c>
      <c r="AU10" s="46"/>
      <c r="AV10" s="46"/>
      <c r="AW10" s="46"/>
      <c r="AX10" s="46"/>
      <c r="AY10" s="46"/>
      <c r="AZ10" s="46"/>
      <c r="BA10" s="46"/>
      <c r="BB10" s="46">
        <f>データ!X6</f>
        <v>3073.64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45</v>
      </c>
      <c r="O86" s="26" t="str">
        <f>データ!EO6</f>
        <v>【0.28】</v>
      </c>
    </row>
  </sheetData>
  <sheetProtection algorithmName="SHA-512" hashValue="Zn0vDW53pqz7UD6sh4K8UFqpnISbegbRxyf3++TmIPBdu88WAdQffCZrYjckiIHA5Ta40I4CVLBd1wE76TQcbg==" saltValue="OP98gEQecdXiZ831+RXfP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8" t="s">
        <v>55</v>
      </c>
      <c r="I3" s="79"/>
      <c r="J3" s="79"/>
      <c r="K3" s="79"/>
      <c r="L3" s="79"/>
      <c r="M3" s="79"/>
      <c r="N3" s="79"/>
      <c r="O3" s="79"/>
      <c r="P3" s="79"/>
      <c r="Q3" s="79"/>
      <c r="R3" s="79"/>
      <c r="S3" s="79"/>
      <c r="T3" s="79"/>
      <c r="U3" s="79"/>
      <c r="V3" s="79"/>
      <c r="W3" s="79"/>
      <c r="X3" s="80"/>
      <c r="Y3" s="84" t="s">
        <v>56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58</v>
      </c>
      <c r="B4" s="30"/>
      <c r="C4" s="30"/>
      <c r="D4" s="30"/>
      <c r="E4" s="30"/>
      <c r="F4" s="30"/>
      <c r="G4" s="30"/>
      <c r="H4" s="81"/>
      <c r="I4" s="82"/>
      <c r="J4" s="82"/>
      <c r="K4" s="82"/>
      <c r="L4" s="82"/>
      <c r="M4" s="82"/>
      <c r="N4" s="82"/>
      <c r="O4" s="82"/>
      <c r="P4" s="82"/>
      <c r="Q4" s="82"/>
      <c r="R4" s="82"/>
      <c r="S4" s="82"/>
      <c r="T4" s="82"/>
      <c r="U4" s="82"/>
      <c r="V4" s="82"/>
      <c r="W4" s="82"/>
      <c r="X4" s="83"/>
      <c r="Y4" s="77" t="s">
        <v>59</v>
      </c>
      <c r="Z4" s="77"/>
      <c r="AA4" s="77"/>
      <c r="AB4" s="77"/>
      <c r="AC4" s="77"/>
      <c r="AD4" s="77"/>
      <c r="AE4" s="77"/>
      <c r="AF4" s="77"/>
      <c r="AG4" s="77"/>
      <c r="AH4" s="77"/>
      <c r="AI4" s="77"/>
      <c r="AJ4" s="77" t="s">
        <v>60</v>
      </c>
      <c r="AK4" s="77"/>
      <c r="AL4" s="77"/>
      <c r="AM4" s="77"/>
      <c r="AN4" s="77"/>
      <c r="AO4" s="77"/>
      <c r="AP4" s="77"/>
      <c r="AQ4" s="77"/>
      <c r="AR4" s="77"/>
      <c r="AS4" s="77"/>
      <c r="AT4" s="77"/>
      <c r="AU4" s="77" t="s">
        <v>61</v>
      </c>
      <c r="AV4" s="77"/>
      <c r="AW4" s="77"/>
      <c r="AX4" s="77"/>
      <c r="AY4" s="77"/>
      <c r="AZ4" s="77"/>
      <c r="BA4" s="77"/>
      <c r="BB4" s="77"/>
      <c r="BC4" s="77"/>
      <c r="BD4" s="77"/>
      <c r="BE4" s="77"/>
      <c r="BF4" s="77" t="s">
        <v>62</v>
      </c>
      <c r="BG4" s="77"/>
      <c r="BH4" s="77"/>
      <c r="BI4" s="77"/>
      <c r="BJ4" s="77"/>
      <c r="BK4" s="77"/>
      <c r="BL4" s="77"/>
      <c r="BM4" s="77"/>
      <c r="BN4" s="77"/>
      <c r="BO4" s="77"/>
      <c r="BP4" s="77"/>
      <c r="BQ4" s="77" t="s">
        <v>63</v>
      </c>
      <c r="BR4" s="77"/>
      <c r="BS4" s="77"/>
      <c r="BT4" s="77"/>
      <c r="BU4" s="77"/>
      <c r="BV4" s="77"/>
      <c r="BW4" s="77"/>
      <c r="BX4" s="77"/>
      <c r="BY4" s="77"/>
      <c r="BZ4" s="77"/>
      <c r="CA4" s="77"/>
      <c r="CB4" s="77" t="s">
        <v>64</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322059</v>
      </c>
      <c r="D6" s="33">
        <f t="shared" si="3"/>
        <v>47</v>
      </c>
      <c r="E6" s="33">
        <f t="shared" si="3"/>
        <v>17</v>
      </c>
      <c r="F6" s="33">
        <f t="shared" si="3"/>
        <v>4</v>
      </c>
      <c r="G6" s="33">
        <f t="shared" si="3"/>
        <v>0</v>
      </c>
      <c r="H6" s="33" t="str">
        <f t="shared" si="3"/>
        <v>島根県　大田市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9.9</v>
      </c>
      <c r="Q6" s="34">
        <f t="shared" si="3"/>
        <v>96.19</v>
      </c>
      <c r="R6" s="34">
        <f t="shared" si="3"/>
        <v>3240</v>
      </c>
      <c r="S6" s="34">
        <f t="shared" si="3"/>
        <v>34349</v>
      </c>
      <c r="T6" s="34">
        <f t="shared" si="3"/>
        <v>435.71</v>
      </c>
      <c r="U6" s="34">
        <f t="shared" si="3"/>
        <v>78.83</v>
      </c>
      <c r="V6" s="34">
        <f t="shared" si="3"/>
        <v>3381</v>
      </c>
      <c r="W6" s="34">
        <f t="shared" si="3"/>
        <v>1.1000000000000001</v>
      </c>
      <c r="X6" s="34">
        <f t="shared" si="3"/>
        <v>3073.64</v>
      </c>
      <c r="Y6" s="35">
        <f>IF(Y7="",NA(),Y7)</f>
        <v>74.73</v>
      </c>
      <c r="Z6" s="35">
        <f t="shared" ref="Z6:AH6" si="4">IF(Z7="",NA(),Z7)</f>
        <v>74.3</v>
      </c>
      <c r="AA6" s="35">
        <f t="shared" si="4"/>
        <v>100.16</v>
      </c>
      <c r="AB6" s="35">
        <f t="shared" si="4"/>
        <v>99.9</v>
      </c>
      <c r="AC6" s="35">
        <f t="shared" si="4"/>
        <v>106.12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2726.91</v>
      </c>
      <c r="BG6" s="35">
        <f t="shared" ref="BG6:BO6" si="7">IF(BG7="",NA(),BG7)</f>
        <v>2805.9</v>
      </c>
      <c r="BH6" s="35">
        <f t="shared" si="7"/>
        <v>426.02</v>
      </c>
      <c r="BI6" s="35">
        <f t="shared" si="7"/>
        <v>429.69</v>
      </c>
      <c r="BJ6" s="35">
        <f t="shared" si="7"/>
        <v>657.78</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25.66</v>
      </c>
      <c r="BR6" s="35">
        <f t="shared" ref="BR6:BZ6" si="8">IF(BR7="",NA(),BR7)</f>
        <v>26.3</v>
      </c>
      <c r="BS6" s="35">
        <f t="shared" si="8"/>
        <v>53.72</v>
      </c>
      <c r="BT6" s="35">
        <f t="shared" si="8"/>
        <v>54.98</v>
      </c>
      <c r="BU6" s="35">
        <f t="shared" si="8"/>
        <v>71.86</v>
      </c>
      <c r="BV6" s="35">
        <f t="shared" si="8"/>
        <v>49.22</v>
      </c>
      <c r="BW6" s="35">
        <f t="shared" si="8"/>
        <v>53.7</v>
      </c>
      <c r="BX6" s="35">
        <f t="shared" si="8"/>
        <v>61.54</v>
      </c>
      <c r="BY6" s="35">
        <f t="shared" si="8"/>
        <v>63.97</v>
      </c>
      <c r="BZ6" s="35">
        <f t="shared" si="8"/>
        <v>59.67</v>
      </c>
      <c r="CA6" s="34" t="str">
        <f>IF(CA7="","",IF(CA7="-","【-】","【"&amp;SUBSTITUTE(TEXT(CA7,"#,##0.00"),"-","△")&amp;"】"))</f>
        <v>【74.17】</v>
      </c>
      <c r="CB6" s="35">
        <f>IF(CB7="",NA(),CB7)</f>
        <v>729.82</v>
      </c>
      <c r="CC6" s="35">
        <f t="shared" ref="CC6:CK6" si="9">IF(CC7="",NA(),CC7)</f>
        <v>711.77</v>
      </c>
      <c r="CD6" s="35">
        <f t="shared" si="9"/>
        <v>352.51</v>
      </c>
      <c r="CE6" s="35">
        <f t="shared" si="9"/>
        <v>341.54</v>
      </c>
      <c r="CF6" s="35">
        <f t="shared" si="9"/>
        <v>193.16</v>
      </c>
      <c r="CG6" s="35">
        <f t="shared" si="9"/>
        <v>332.02</v>
      </c>
      <c r="CH6" s="35">
        <f t="shared" si="9"/>
        <v>300.35000000000002</v>
      </c>
      <c r="CI6" s="35">
        <f t="shared" si="9"/>
        <v>267.86</v>
      </c>
      <c r="CJ6" s="35">
        <f t="shared" si="9"/>
        <v>256.82</v>
      </c>
      <c r="CK6" s="35">
        <f t="shared" si="9"/>
        <v>270.60000000000002</v>
      </c>
      <c r="CL6" s="34" t="str">
        <f>IF(CL7="","",IF(CL7="-","【-】","【"&amp;SUBSTITUTE(TEXT(CL7,"#,##0.00"),"-","△")&amp;"】"))</f>
        <v>【218.56】</v>
      </c>
      <c r="CM6" s="35">
        <f>IF(CM7="",NA(),CM7)</f>
        <v>36.729999999999997</v>
      </c>
      <c r="CN6" s="35">
        <f t="shared" ref="CN6:CV6" si="10">IF(CN7="",NA(),CN7)</f>
        <v>38.6</v>
      </c>
      <c r="CO6" s="35">
        <f t="shared" si="10"/>
        <v>42.71</v>
      </c>
      <c r="CP6" s="35">
        <f t="shared" si="10"/>
        <v>44.86</v>
      </c>
      <c r="CQ6" s="35">
        <f t="shared" si="10"/>
        <v>43.74</v>
      </c>
      <c r="CR6" s="35">
        <f t="shared" si="10"/>
        <v>36.65</v>
      </c>
      <c r="CS6" s="35">
        <f t="shared" si="10"/>
        <v>37.72</v>
      </c>
      <c r="CT6" s="35">
        <f t="shared" si="10"/>
        <v>37.08</v>
      </c>
      <c r="CU6" s="35">
        <f t="shared" si="10"/>
        <v>37.46</v>
      </c>
      <c r="CV6" s="35">
        <f t="shared" si="10"/>
        <v>37.65</v>
      </c>
      <c r="CW6" s="34" t="str">
        <f>IF(CW7="","",IF(CW7="-","【-】","【"&amp;SUBSTITUTE(TEXT(CW7,"#,##0.00"),"-","△")&amp;"】"))</f>
        <v>【42.86】</v>
      </c>
      <c r="CX6" s="35">
        <f>IF(CX7="",NA(),CX7)</f>
        <v>51.37</v>
      </c>
      <c r="CY6" s="35">
        <f t="shared" ref="CY6:DG6" si="11">IF(CY7="",NA(),CY7)</f>
        <v>52.91</v>
      </c>
      <c r="CZ6" s="35">
        <f t="shared" si="11"/>
        <v>54.51</v>
      </c>
      <c r="DA6" s="35">
        <f t="shared" si="11"/>
        <v>58.39</v>
      </c>
      <c r="DB6" s="35">
        <f t="shared" si="11"/>
        <v>56.91</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322059</v>
      </c>
      <c r="D7" s="37">
        <v>47</v>
      </c>
      <c r="E7" s="37">
        <v>17</v>
      </c>
      <c r="F7" s="37">
        <v>4</v>
      </c>
      <c r="G7" s="37">
        <v>0</v>
      </c>
      <c r="H7" s="37" t="s">
        <v>99</v>
      </c>
      <c r="I7" s="37" t="s">
        <v>100</v>
      </c>
      <c r="J7" s="37" t="s">
        <v>101</v>
      </c>
      <c r="K7" s="37" t="s">
        <v>102</v>
      </c>
      <c r="L7" s="37" t="s">
        <v>103</v>
      </c>
      <c r="M7" s="37" t="s">
        <v>104</v>
      </c>
      <c r="N7" s="38" t="s">
        <v>105</v>
      </c>
      <c r="O7" s="38" t="s">
        <v>106</v>
      </c>
      <c r="P7" s="38">
        <v>9.9</v>
      </c>
      <c r="Q7" s="38">
        <v>96.19</v>
      </c>
      <c r="R7" s="38">
        <v>3240</v>
      </c>
      <c r="S7" s="38">
        <v>34349</v>
      </c>
      <c r="T7" s="38">
        <v>435.71</v>
      </c>
      <c r="U7" s="38">
        <v>78.83</v>
      </c>
      <c r="V7" s="38">
        <v>3381</v>
      </c>
      <c r="W7" s="38">
        <v>1.1000000000000001</v>
      </c>
      <c r="X7" s="38">
        <v>3073.64</v>
      </c>
      <c r="Y7" s="38">
        <v>74.73</v>
      </c>
      <c r="Z7" s="38">
        <v>74.3</v>
      </c>
      <c r="AA7" s="38">
        <v>100.16</v>
      </c>
      <c r="AB7" s="38">
        <v>99.9</v>
      </c>
      <c r="AC7" s="38">
        <v>106.12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2726.91</v>
      </c>
      <c r="BG7" s="38">
        <v>2805.9</v>
      </c>
      <c r="BH7" s="38">
        <v>426.02</v>
      </c>
      <c r="BI7" s="38">
        <v>429.69</v>
      </c>
      <c r="BJ7" s="38">
        <v>657.78</v>
      </c>
      <c r="BK7" s="38">
        <v>1673.47</v>
      </c>
      <c r="BL7" s="38">
        <v>1592.72</v>
      </c>
      <c r="BM7" s="38">
        <v>1223.96</v>
      </c>
      <c r="BN7" s="38">
        <v>1269.1500000000001</v>
      </c>
      <c r="BO7" s="38">
        <v>1087.96</v>
      </c>
      <c r="BP7" s="38">
        <v>1218.7</v>
      </c>
      <c r="BQ7" s="38">
        <v>25.66</v>
      </c>
      <c r="BR7" s="38">
        <v>26.3</v>
      </c>
      <c r="BS7" s="38">
        <v>53.72</v>
      </c>
      <c r="BT7" s="38">
        <v>54.98</v>
      </c>
      <c r="BU7" s="38">
        <v>71.86</v>
      </c>
      <c r="BV7" s="38">
        <v>49.22</v>
      </c>
      <c r="BW7" s="38">
        <v>53.7</v>
      </c>
      <c r="BX7" s="38">
        <v>61.54</v>
      </c>
      <c r="BY7" s="38">
        <v>63.97</v>
      </c>
      <c r="BZ7" s="38">
        <v>59.67</v>
      </c>
      <c r="CA7" s="38">
        <v>74.17</v>
      </c>
      <c r="CB7" s="38">
        <v>729.82</v>
      </c>
      <c r="CC7" s="38">
        <v>711.77</v>
      </c>
      <c r="CD7" s="38">
        <v>352.51</v>
      </c>
      <c r="CE7" s="38">
        <v>341.54</v>
      </c>
      <c r="CF7" s="38">
        <v>193.16</v>
      </c>
      <c r="CG7" s="38">
        <v>332.02</v>
      </c>
      <c r="CH7" s="38">
        <v>300.35000000000002</v>
      </c>
      <c r="CI7" s="38">
        <v>267.86</v>
      </c>
      <c r="CJ7" s="38">
        <v>256.82</v>
      </c>
      <c r="CK7" s="38">
        <v>270.60000000000002</v>
      </c>
      <c r="CL7" s="38">
        <v>218.56</v>
      </c>
      <c r="CM7" s="38">
        <v>36.729999999999997</v>
      </c>
      <c r="CN7" s="38">
        <v>38.6</v>
      </c>
      <c r="CO7" s="38">
        <v>42.71</v>
      </c>
      <c r="CP7" s="38">
        <v>44.86</v>
      </c>
      <c r="CQ7" s="38">
        <v>43.74</v>
      </c>
      <c r="CR7" s="38">
        <v>36.65</v>
      </c>
      <c r="CS7" s="38">
        <v>37.72</v>
      </c>
      <c r="CT7" s="38">
        <v>37.08</v>
      </c>
      <c r="CU7" s="38">
        <v>37.46</v>
      </c>
      <c r="CV7" s="38">
        <v>37.65</v>
      </c>
      <c r="CW7" s="38">
        <v>42.86</v>
      </c>
      <c r="CX7" s="38">
        <v>51.37</v>
      </c>
      <c r="CY7" s="38">
        <v>52.91</v>
      </c>
      <c r="CZ7" s="38">
        <v>54.51</v>
      </c>
      <c r="DA7" s="38">
        <v>58.39</v>
      </c>
      <c r="DB7" s="38">
        <v>56.91</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上下水道部管理課（o-suikanri06）</cp:lastModifiedBy>
  <dcterms:created xsi:type="dcterms:W3CDTF">2020-12-04T02:56:45Z</dcterms:created>
  <dcterms:modified xsi:type="dcterms:W3CDTF">2021-02-03T04:09:37Z</dcterms:modified>
  <cp:category/>
</cp:coreProperties>
</file>