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10建設部\下水道課\管理普及係\総　調査関係\R2\2.3〆　下水道事業（法非適）に係る「経営比較分析表」\"/>
    </mc:Choice>
  </mc:AlternateContent>
  <workbookProtection workbookAlgorithmName="SHA-512" workbookHashValue="A+MdxOL9S28TZrZ866YepxVc6ytXKtkEwrBUqQy/IKuedAmfNtVdMIamTMxyirr5lsOWl6uZMn9nZVlpmenc+Q==" workbookSaltValue="pemk881Vlj/756lwjA3c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<sst xmlns="http://schemas.openxmlformats.org/spreadsheetml/2006/main" count="236" uniqueCount="122">
  <si>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</si>
  <si>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</si>
  <si>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</si>
  <si>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</si>
  <si>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</si>
  <si>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</si>
  <si>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</si>
  <si>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</si>
  <si>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</si>
  <si>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</si>
  <si>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</si>
  <si>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</si>
  <si>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</si>
  <si>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</si>
  <si>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</si>
  <si>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</si>
  <si>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</si>
  <si>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</si>
  <si>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</si>
  <si>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</si>
  <si>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</si>
  <si>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</si>
  <si>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</si>
  <si>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</si>
  <si>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</si>
  <si>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</si>
  <si>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</si>
  <si>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</si>
  <si>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</si>
  <si>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</si>
  <si>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</si>
  <si>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</si>
  <si>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</si>
  <si>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</si>
  <si>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</si>
  <si>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</si>
  <si>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</si>
  <si>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</si>
  <si>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</si>
  <si>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</si>
  <si>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</si>
  <si>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</si>
  <si>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</si>
  <si>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</si>
  <si>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</si>
  <si>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</si>
  <si>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</si>
  <si>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</si>
  <si>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</si>
  <si>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</si>
  <si>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</si>
  <si>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</si>
  <si>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</si>
  <si>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</si>
  <si>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</si>
  <si>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</si>
  <si>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</si>
  <si>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</si>
  <si>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</si>
  <si>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</si>
  <si>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</si>
  <si>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</si>
  <si>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</si>
  <si>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</si>
  <si>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</si>
  <si>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</si>
  <si>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</si>
  <si>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</si>
  <si>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</si>
  <si>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</si>
  <si>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</si>
  <si>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</si>
  <si>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</si>
  <si>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</si>
  <si>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</si>
  <si>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</si>
  <si>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</si>
  <si>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</si>
  <si>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</si>
  <si>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</si>
  <si>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</si>
  <si>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</si>
  <si>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</si>
  <si>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</si>
  <si>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</si>
  <si>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</si>
  <si>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</si>
  <si>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</si>
  <si>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</si>
  <si>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</si>
  <si>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</si>
  <si>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</si>
  <si>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</si>
  <si>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</si>
  <si>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</si>
  <si>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</si>
  <si>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</si>
  <si>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</si>
  <si>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</si>
  <si>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</si>
  <si>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</si>
  <si>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</si>
  <si>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</si>
  <si>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</si>
  <si>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</si>
  <si>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</si>
  <si>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</si>
  <si>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</si>
  <si>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</si>
  <si>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</si>
  <si>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</si>
  <si>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</si>
  <si>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</si>
  <si>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</si>
  <si>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</si>
  <si>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</si>
  <si>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</si>
  <si>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</si>
  <si>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</si>
  <si>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</si>
  <si>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益田市の農業集落排水事業は、有収水量は横ばい状態であり、処理区域内の人口も減少している。料金収入を増加するためには、接続率の向上に向けた取組が必要であり、汚水処理費の削減など、経営の健全化に努めたい。
</t>
    <phoneticPr fontId="4"/>
  </si>
  <si>
    <t>当市における農業集落排水事業は平成13年8月から供用を開始し、整備事業は既に終了している。
①収益的収支比率が平成29年度から悪化している要因は、令和2年4月からの企業会計移行に取り組んでおり、それに関する経費が発生しているためである。
④企業債残高対事業規模比率は類似団体と比較して低くなっているが、今後、老朽化に伴う更新を行っていく必要がある。
⑤経費回収率については、ここ数年改善されていたが、維持管理費の増加により、低くなっている。
⑥汚水処理原価については、維持管理費の増加により、高くなっている。
⑦施設利用率は同程度で推移しており、類似団体と比較して若干下回っている。
⑧水洗化率については、整備事業は既に完了しており、類似団体と同様の数値となっているが、今後も未接続家屋等に向けた取組が必要である。</t>
    <rPh sb="135" eb="137">
      <t>ルイジ</t>
    </rPh>
    <rPh sb="137" eb="139">
      <t>ダンタイ</t>
    </rPh>
    <rPh sb="140" eb="142">
      <t>ヒカク</t>
    </rPh>
    <rPh sb="144" eb="145">
      <t>ヒク</t>
    </rPh>
    <rPh sb="153" eb="155">
      <t>コンゴ</t>
    </rPh>
    <rPh sb="156" eb="159">
      <t>ロウキュウカ</t>
    </rPh>
    <rPh sb="160" eb="161">
      <t>トモナ</t>
    </rPh>
    <rPh sb="162" eb="164">
      <t>コウシン</t>
    </rPh>
    <rPh sb="165" eb="166">
      <t>オコナ</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</si>
</sst>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EF-42E4-9424-12EF22789B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0CEF-42E4-9424-12EF22789B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45.51</c:v>
                </c:pt>
                <c:pt idx="1">
                  <c:v>45.03</c:v>
                </c:pt>
                <c:pt idx="2">
                  <c:v>44.48</c:v>
                </c:pt>
                <c:pt idx="3">
                  <c:v>45.1</c:v>
                </c:pt>
                <c:pt idx="4">
                  <c:v>45.51</c:v>
                </c:pt>
              </c:numCache>
            </c:numRef>
          </c:val>
          <c:extLst>
            <c:ext xmlns:c16="http://schemas.microsoft.com/office/drawing/2014/chart" uri="{C3380CC4-5D6E-409C-BE32-E72D297353CC}">
              <c16:uniqueId val="{00000000-7E6B-4385-ABC3-7F6C79EAEF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7E6B-4385-ABC3-7F6C79EAEF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77.91</c:v>
                </c:pt>
                <c:pt idx="1">
                  <c:v>78.06</c:v>
                </c:pt>
                <c:pt idx="2">
                  <c:v>84.88</c:v>
                </c:pt>
                <c:pt idx="3">
                  <c:v>84.96</c:v>
                </c:pt>
                <c:pt idx="4">
                  <c:v>84.94</c:v>
                </c:pt>
              </c:numCache>
            </c:numRef>
          </c:val>
          <c:extLst>
            <c:ext xmlns:c16="http://schemas.microsoft.com/office/drawing/2014/chart" uri="{C3380CC4-5D6E-409C-BE32-E72D297353CC}">
              <c16:uniqueId val="{00000000-DB6E-4EEE-BEA0-D9B734389C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DB6E-4EEE-BEA0-D9B734389C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99.65</c:v>
                </c:pt>
                <c:pt idx="1">
                  <c:v>99.66</c:v>
                </c:pt>
                <c:pt idx="2">
                  <c:v>94.76</c:v>
                </c:pt>
                <c:pt idx="3">
                  <c:v>95.24</c:v>
                </c:pt>
                <c:pt idx="4">
                  <c:v>89.33</c:v>
                </c:pt>
              </c:numCache>
            </c:numRef>
          </c:val>
          <c:extLst>
            <c:ext xmlns:c16="http://schemas.microsoft.com/office/drawing/2014/chart" uri="{C3380CC4-5D6E-409C-BE32-E72D297353CC}">
              <c16:uniqueId val="{00000000-AE7A-414C-B69B-025C96D86D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7A-414C-B69B-025C96D86D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7-49C5-8FF4-14426BC548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7-49C5-8FF4-14426BC548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3-4B51-8B92-DE71FAE6AF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3-4B51-8B92-DE71FAE6AF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6-437F-A497-CC4401A23A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6-437F-A497-CC4401A23A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8-4DFF-8AF4-B97FFFEE75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8-4DFF-8AF4-B97FFFEE75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16.38</c:v>
                </c:pt>
                <c:pt idx="1">
                  <c:v>0</c:v>
                </c:pt>
                <c:pt idx="2" formatCode="#,##0.00;&quot;△&quot;#,##0.00;&quot;-&quot;">
                  <c:v>2037.36</c:v>
                </c:pt>
                <c:pt idx="3">
                  <c:v>0</c:v>
                </c:pt>
                <c:pt idx="4" formatCode="#,##0.00;&quot;△&quot;#,##0.00;&quot;-&quot;">
                  <c:v>173.45</c:v>
                </c:pt>
              </c:numCache>
            </c:numRef>
          </c:val>
          <c:extLst>
            <c:ext xmlns:c16="http://schemas.microsoft.com/office/drawing/2014/chart" uri="{C3380CC4-5D6E-409C-BE32-E72D297353CC}">
              <c16:uniqueId val="{00000000-3999-4F0C-BFA8-B353C22AAA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3999-4F0C-BFA8-B353C22AAA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88.26</c:v>
                </c:pt>
                <c:pt idx="1">
                  <c:v>84.33</c:v>
                </c:pt>
                <c:pt idx="2">
                  <c:v>99.88</c:v>
                </c:pt>
                <c:pt idx="3">
                  <c:v>90.18</c:v>
                </c:pt>
                <c:pt idx="4">
                  <c:v>80.62</c:v>
                </c:pt>
              </c:numCache>
            </c:numRef>
          </c:val>
          <c:extLst>
            <c:ext xmlns:c16="http://schemas.microsoft.com/office/drawing/2014/chart" uri="{C3380CC4-5D6E-409C-BE32-E72D297353CC}">
              <c16:uniqueId val="{00000000-D504-48C2-8F7F-5B6EE06AB7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D504-48C2-8F7F-5B6EE06AB7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272.76</c:v>
                </c:pt>
                <c:pt idx="1">
                  <c:v>292.82</c:v>
                </c:pt>
                <c:pt idx="2">
                  <c:v>248.38</c:v>
                </c:pt>
                <c:pt idx="3">
                  <c:v>277.2</c:v>
                </c:pt>
                <c:pt idx="4">
                  <c:v>276.38</c:v>
                </c:pt>
              </c:numCache>
            </c:numRef>
          </c:val>
          <c:extLst>
            <c:ext xmlns:c16="http://schemas.microsoft.com/office/drawing/2014/chart" uri="{C3380CC4-5D6E-409C-BE32-E72D297353CC}">
              <c16:uniqueId val="{00000000-DD53-4F86-8A20-85A20B5E1C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DD53-4F86-8A20-85A20B5E1C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46209</v>
      </c>
      <c r="AM8" s="69"/>
      <c r="AN8" s="69"/>
      <c r="AO8" s="69"/>
      <c r="AP8" s="69"/>
      <c r="AQ8" s="69"/>
      <c r="AR8" s="69"/>
      <c r="AS8" s="69"/>
      <c r="AT8" s="68">
        <f>データ!T6</f>
        <v>733.19</v>
      </c>
      <c r="AU8" s="68"/>
      <c r="AV8" s="68"/>
      <c r="AW8" s="68"/>
      <c r="AX8" s="68"/>
      <c r="AY8" s="68"/>
      <c r="AZ8" s="68"/>
      <c r="BA8" s="68"/>
      <c r="BB8" s="68">
        <f>データ!U6</f>
        <v>63.02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5.92</v>
      </c>
      <c r="Q10" s="68"/>
      <c r="R10" s="68"/>
      <c r="S10" s="68"/>
      <c r="T10" s="68"/>
      <c r="U10" s="68"/>
      <c r="V10" s="68"/>
      <c r="W10" s="68">
        <f>データ!Q6</f>
        <v>100</v>
      </c>
      <c r="X10" s="68"/>
      <c r="Y10" s="68"/>
      <c r="Z10" s="68"/>
      <c r="AA10" s="68"/>
      <c r="AB10" s="68"/>
      <c r="AC10" s="68"/>
      <c r="AD10" s="69">
        <f>データ!R6</f>
        <v>4428</v>
      </c>
      <c r="AE10" s="69"/>
      <c r="AF10" s="69"/>
      <c r="AG10" s="69"/>
      <c r="AH10" s="69"/>
      <c r="AI10" s="69"/>
      <c r="AJ10" s="69"/>
      <c r="AK10" s="2"/>
      <c r="AL10" s="69">
        <f>データ!V6</f>
        <v>2716</v>
      </c>
      <c r="AM10" s="69"/>
      <c r="AN10" s="69"/>
      <c r="AO10" s="69"/>
      <c r="AP10" s="69"/>
      <c r="AQ10" s="69"/>
      <c r="AR10" s="69"/>
      <c r="AS10" s="69"/>
      <c r="AT10" s="68">
        <f>データ!W6</f>
        <v>1.43</v>
      </c>
      <c r="AU10" s="68"/>
      <c r="AV10" s="68"/>
      <c r="AW10" s="68"/>
      <c r="AX10" s="68"/>
      <c r="AY10" s="68"/>
      <c r="AZ10" s="68"/>
      <c r="BA10" s="68"/>
      <c r="BB10" s="68">
        <f>データ!X6</f>
        <v>1899.3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XK4+ruIyv1r9hoIVUOTj1CsddWRoa5TD0TzJudv7i6RM9JHY9ZPCj/T508OOgCGGEIRR+eCjJ8ojh8+GJpWexA==" saltValue="HHG8fEqk7oYC0i/Ytbm+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322041</v>
      </c>
      <c r="D6" s="33">
        <f t="shared" si="3"/>
        <v>47</v>
      </c>
      <c r="E6" s="33">
        <f t="shared" si="3"/>
        <v>17</v>
      </c>
      <c r="F6" s="33">
        <f t="shared" si="3"/>
        <v>5</v>
      </c>
      <c r="G6" s="33">
        <f t="shared" si="3"/>
        <v>0</v>
      </c>
      <c r="H6" s="33" t="str">
        <f t="shared" si="3"/>
        <v>島根県　益田市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5.92</v>
      </c>
      <c r="Q6" s="34">
        <f t="shared" si="3"/>
        <v>100</v>
      </c>
      <c r="R6" s="34">
        <f t="shared" si="3"/>
        <v>4428</v>
      </c>
      <c r="S6" s="34">
        <f t="shared" si="3"/>
        <v>46209</v>
      </c>
      <c r="T6" s="34">
        <f t="shared" si="3"/>
        <v>733.19</v>
      </c>
      <c r="U6" s="34">
        <f t="shared" si="3"/>
        <v>63.02</v>
      </c>
      <c r="V6" s="34">
        <f t="shared" si="3"/>
        <v>2716</v>
      </c>
      <c r="W6" s="34">
        <f t="shared" si="3"/>
        <v>1.43</v>
      </c>
      <c r="X6" s="34">
        <f t="shared" si="3"/>
        <v>1899.3</v>
      </c>
      <c r="Y6" s="35">
        <f>IF(Y7="",NA(),Y7)</f>
        <v>99.65</v>
      </c>
      <c r="Z6" s="35">
        <f t="shared" ref="Z6:AH6" si="4">IF(Z7="",NA(),Z7)</f>
        <v>99.66</v>
      </c>
      <c r="AA6" s="35">
        <f t="shared" si="4"/>
        <v>94.76</v>
      </c>
      <c r="AB6" s="35">
        <f t="shared" si="4"/>
        <v>95.24</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16.38</v>
      </c>
      <c r="BG6" s="34">
        <f t="shared" ref="BG6:BO6" si="7">IF(BG7="",NA(),BG7)</f>
        <v>0</v>
      </c>
      <c r="BH6" s="35">
        <f t="shared" si="7"/>
        <v>2037.36</v>
      </c>
      <c r="BI6" s="34">
        <f t="shared" si="7"/>
        <v>0</v>
      </c>
      <c r="BJ6" s="35">
        <f t="shared" si="7"/>
        <v>173.45</v>
      </c>
      <c r="BK6" s="35">
        <f t="shared" si="7"/>
        <v>979.89</v>
      </c>
      <c r="BL6" s="35">
        <f t="shared" si="7"/>
        <v>974.93</v>
      </c>
      <c r="BM6" s="35">
        <f t="shared" si="7"/>
        <v>855.8</v>
      </c>
      <c r="BN6" s="35">
        <f t="shared" si="7"/>
        <v>789.46</v>
      </c>
      <c r="BO6" s="35">
        <f t="shared" si="7"/>
        <v>826.83</v>
      </c>
      <c r="BP6" s="34" t="str">
        <f>IF(BP7="","",IF(BP7="-","【-】","【"&amp;SUBSTITUTE(TEXT(BP7,"#,##0.00"),"-","△")&amp;"】"))</f>
        <v>【765.47】</v>
      </c>
      <c r="BQ6" s="35">
        <f>IF(BQ7="",NA(),BQ7)</f>
        <v>88.26</v>
      </c>
      <c r="BR6" s="35">
        <f t="shared" ref="BR6:BZ6" si="8">IF(BR7="",NA(),BR7)</f>
        <v>84.33</v>
      </c>
      <c r="BS6" s="35">
        <f t="shared" si="8"/>
        <v>99.88</v>
      </c>
      <c r="BT6" s="35">
        <f t="shared" si="8"/>
        <v>90.18</v>
      </c>
      <c r="BU6" s="35">
        <f t="shared" si="8"/>
        <v>80.62</v>
      </c>
      <c r="BV6" s="35">
        <f t="shared" si="8"/>
        <v>41.34</v>
      </c>
      <c r="BW6" s="35">
        <f t="shared" si="8"/>
        <v>55.32</v>
      </c>
      <c r="BX6" s="35">
        <f t="shared" si="8"/>
        <v>59.8</v>
      </c>
      <c r="BY6" s="35">
        <f t="shared" si="8"/>
        <v>57.77</v>
      </c>
      <c r="BZ6" s="35">
        <f t="shared" si="8"/>
        <v>57.31</v>
      </c>
      <c r="CA6" s="34" t="str">
        <f>IF(CA7="","",IF(CA7="-","【-】","【"&amp;SUBSTITUTE(TEXT(CA7,"#,##0.00"),"-","△")&amp;"】"))</f>
        <v>【59.59】</v>
      </c>
      <c r="CB6" s="35">
        <f>IF(CB7="",NA(),CB7)</f>
        <v>272.76</v>
      </c>
      <c r="CC6" s="35">
        <f t="shared" ref="CC6:CK6" si="9">IF(CC7="",NA(),CC7)</f>
        <v>292.82</v>
      </c>
      <c r="CD6" s="35">
        <f t="shared" si="9"/>
        <v>248.38</v>
      </c>
      <c r="CE6" s="35">
        <f t="shared" si="9"/>
        <v>277.2</v>
      </c>
      <c r="CF6" s="35">
        <f t="shared" si="9"/>
        <v>276.38</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45.51</v>
      </c>
      <c r="CN6" s="35">
        <f t="shared" ref="CN6:CV6" si="10">IF(CN7="",NA(),CN7)</f>
        <v>45.03</v>
      </c>
      <c r="CO6" s="35">
        <f t="shared" si="10"/>
        <v>44.48</v>
      </c>
      <c r="CP6" s="35">
        <f t="shared" si="10"/>
        <v>45.1</v>
      </c>
      <c r="CQ6" s="35">
        <f t="shared" si="10"/>
        <v>45.51</v>
      </c>
      <c r="CR6" s="35">
        <f t="shared" si="10"/>
        <v>44.69</v>
      </c>
      <c r="CS6" s="35">
        <f t="shared" si="10"/>
        <v>60.65</v>
      </c>
      <c r="CT6" s="35">
        <f t="shared" si="10"/>
        <v>51.75</v>
      </c>
      <c r="CU6" s="35">
        <f t="shared" si="10"/>
        <v>50.68</v>
      </c>
      <c r="CV6" s="35">
        <f t="shared" si="10"/>
        <v>50.14</v>
      </c>
      <c r="CW6" s="34" t="str">
        <f>IF(CW7="","",IF(CW7="-","【-】","【"&amp;SUBSTITUTE(TEXT(CW7,"#,##0.00"),"-","△")&amp;"】"))</f>
        <v>【51.30】</v>
      </c>
      <c r="CX6" s="35">
        <f>IF(CX7="",NA(),CX7)</f>
        <v>77.91</v>
      </c>
      <c r="CY6" s="35">
        <f t="shared" ref="CY6:DG6" si="11">IF(CY7="",NA(),CY7)</f>
        <v>78.06</v>
      </c>
      <c r="CZ6" s="35">
        <f t="shared" si="11"/>
        <v>84.88</v>
      </c>
      <c r="DA6" s="35">
        <f t="shared" si="11"/>
        <v>84.96</v>
      </c>
      <c r="DB6" s="35">
        <f t="shared" si="11"/>
        <v>84.94</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322041</v>
      </c>
      <c r="D7" s="37">
        <v>47</v>
      </c>
      <c r="E7" s="37">
        <v>17</v>
      </c>
      <c r="F7" s="37">
        <v>5</v>
      </c>
      <c r="G7" s="37">
        <v>0</v>
      </c>
      <c r="H7" s="37" t="s">
        <v>99</v>
      </c>
      <c r="I7" s="37" t="s">
        <v>100</v>
      </c>
      <c r="J7" s="37" t="s">
        <v>101</v>
      </c>
      <c r="K7" s="37" t="s">
        <v>102</v>
      </c>
      <c r="L7" s="37" t="s">
        <v>103</v>
      </c>
      <c r="M7" s="37" t="s">
        <v>104</v>
      </c>
      <c r="N7" s="38" t="s">
        <v>105</v>
      </c>
      <c r="O7" s="38" t="s">
        <v>106</v>
      </c>
      <c r="P7" s="38">
        <v>5.92</v>
      </c>
      <c r="Q7" s="38">
        <v>100</v>
      </c>
      <c r="R7" s="38">
        <v>4428</v>
      </c>
      <c r="S7" s="38">
        <v>46209</v>
      </c>
      <c r="T7" s="38">
        <v>733.19</v>
      </c>
      <c r="U7" s="38">
        <v>63.02</v>
      </c>
      <c r="V7" s="38">
        <v>2716</v>
      </c>
      <c r="W7" s="38">
        <v>1.43</v>
      </c>
      <c r="X7" s="38">
        <v>1899.3</v>
      </c>
      <c r="Y7" s="38">
        <v>99.65</v>
      </c>
      <c r="Z7" s="38">
        <v>99.66</v>
      </c>
      <c r="AA7" s="38">
        <v>94.76</v>
      </c>
      <c r="AB7" s="38">
        <v>95.24</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16.38</v>
      </c>
      <c r="BG7" s="38">
        <v>0</v>
      </c>
      <c r="BH7" s="38">
        <v>2037.36</v>
      </c>
      <c r="BI7" s="38">
        <v>0</v>
      </c>
      <c r="BJ7" s="38">
        <v>173.45</v>
      </c>
      <c r="BK7" s="38">
        <v>979.89</v>
      </c>
      <c r="BL7" s="38">
        <v>974.93</v>
      </c>
      <c r="BM7" s="38">
        <v>855.8</v>
      </c>
      <c r="BN7" s="38">
        <v>789.46</v>
      </c>
      <c r="BO7" s="38">
        <v>826.83</v>
      </c>
      <c r="BP7" s="38">
        <v>765.47</v>
      </c>
      <c r="BQ7" s="38">
        <v>88.26</v>
      </c>
      <c r="BR7" s="38">
        <v>84.33</v>
      </c>
      <c r="BS7" s="38">
        <v>99.88</v>
      </c>
      <c r="BT7" s="38">
        <v>90.18</v>
      </c>
      <c r="BU7" s="38">
        <v>80.62</v>
      </c>
      <c r="BV7" s="38">
        <v>41.34</v>
      </c>
      <c r="BW7" s="38">
        <v>55.32</v>
      </c>
      <c r="BX7" s="38">
        <v>59.8</v>
      </c>
      <c r="BY7" s="38">
        <v>57.77</v>
      </c>
      <c r="BZ7" s="38">
        <v>57.31</v>
      </c>
      <c r="CA7" s="38">
        <v>59.59</v>
      </c>
      <c r="CB7" s="38">
        <v>272.76</v>
      </c>
      <c r="CC7" s="38">
        <v>292.82</v>
      </c>
      <c r="CD7" s="38">
        <v>248.38</v>
      </c>
      <c r="CE7" s="38">
        <v>277.2</v>
      </c>
      <c r="CF7" s="38">
        <v>276.38</v>
      </c>
      <c r="CG7" s="38">
        <v>357.49</v>
      </c>
      <c r="CH7" s="38">
        <v>283.17</v>
      </c>
      <c r="CI7" s="38">
        <v>263.76</v>
      </c>
      <c r="CJ7" s="38">
        <v>274.35000000000002</v>
      </c>
      <c r="CK7" s="38">
        <v>273.52</v>
      </c>
      <c r="CL7" s="38">
        <v>257.86</v>
      </c>
      <c r="CM7" s="38">
        <v>45.51</v>
      </c>
      <c r="CN7" s="38">
        <v>45.03</v>
      </c>
      <c r="CO7" s="38">
        <v>44.48</v>
      </c>
      <c r="CP7" s="38">
        <v>45.1</v>
      </c>
      <c r="CQ7" s="38">
        <v>45.51</v>
      </c>
      <c r="CR7" s="38">
        <v>44.69</v>
      </c>
      <c r="CS7" s="38">
        <v>60.65</v>
      </c>
      <c r="CT7" s="38">
        <v>51.75</v>
      </c>
      <c r="CU7" s="38">
        <v>50.68</v>
      </c>
      <c r="CV7" s="38">
        <v>50.14</v>
      </c>
      <c r="CW7" s="38">
        <v>51.3</v>
      </c>
      <c r="CX7" s="38">
        <v>77.91</v>
      </c>
      <c r="CY7" s="38">
        <v>78.06</v>
      </c>
      <c r="CZ7" s="38">
        <v>84.88</v>
      </c>
      <c r="DA7" s="38">
        <v>84.96</v>
      </c>
      <c r="DB7" s="38">
        <v>84.94</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GESUI-111</cp:lastModifiedBy>
  <cp:lastPrinted>2021-01-25T04:06:44Z</cp:lastPrinted>
  <dcterms:created xsi:type="dcterms:W3CDTF">2020-12-04T03:06:49Z</dcterms:created>
  <dcterms:modified xsi:type="dcterms:W3CDTF">2021-01-25T04:07:35Z</dcterms:modified>
  <cp:category/>
</cp:coreProperties>
</file>