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003\Desktop\20210112（2_2締切）公営企業に係る「経営比較分析表」分析等について\2　企業局依頼・回答（0202〆切）\【経営比較分析表】上下水道局（水道・下水道）\"/>
    </mc:Choice>
  </mc:AlternateContent>
  <workbookProtection workbookAlgorithmName="SHA-512" workbookHashValue="7WlUesYp1wva4dFMVaYf+XRSAU9ykxX2JC8KoRLp/CKXGNz7YWvkfSf04E19kyQEtQB43mt8I+8IUTHS7QehDA==" workbookSaltValue="MpH7tcgpW+Epji1pHs5oew==" workbookSpinCount="100000" lockStructure="1"/>
  <bookViews>
    <workbookView xWindow="-120" yWindow="-120" windowWidth="20730" windowHeight="1116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L10" i="4"/>
  <c r="AD10" i="4"/>
  <c r="W10" i="4"/>
  <c r="I10" i="4"/>
  <c r="B10" i="4"/>
  <c r="BB8" i="4"/>
  <c r="AL8" i="4"/>
  <c r="AD8" i="4"/>
  <c r="W8" i="4"/>
  <c r="I8" i="4"/>
  <c r="B8" i="4"/>
  <c r="B6" i="4"/>
</calcChain>
</file>

<file path=xl/sharedStrings.xml><?xml version="1.0" encoding="utf-8"?>
<sst xmlns="http://schemas.openxmlformats.org/spreadsheetml/2006/main" count="253" uniqueCount="117">
  <si>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</si>
  <si>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</si>
  <si>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</si>
  <si>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</si>
  <si>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</si>
  <si>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</si>
  <si>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</si>
  <si>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</si>
  <si>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</si>
  <si>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</si>
  <si>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</si>
  <si>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</si>
  <si>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</si>
  <si>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</si>
  <si>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</si>
  <si>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</si>
  <si>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</si>
  <si>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</si>
  <si>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</si>
  <si>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</si>
  <si>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</si>
  <si>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</si>
  <si>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</si>
  <si>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</si>
  <si>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</si>
  <si>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</si>
  <si>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</si>
  <si>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</si>
  <si>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</si>
  <si>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</si>
  <si>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</si>
  <si>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</si>
  <si>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</si>
  <si>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</si>
  <si>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</si>
  <si>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</si>
  <si>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</si>
  <si>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</si>
  <si>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</si>
  <si>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</si>
  <si>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</si>
  <si>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</si>
  <si>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</si>
  <si>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</si>
  <si>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</si>
  <si>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</si>
  <si>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</si>
  <si>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</si>
  <si>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</si>
  <si>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</si>
  <si>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</si>
  <si>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</si>
  <si>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</si>
  <si>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</si>
  <si>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</si>
  <si>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</si>
  <si>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</si>
  <si>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</si>
  <si>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</si>
  <si>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</si>
  <si>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</si>
  <si>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</si>
  <si>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</si>
  <si>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</si>
  <si>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</si>
  <si>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</si>
  <si>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</si>
  <si>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</si>
  <si>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</si>
  <si>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</si>
  <si>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</si>
  <si>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</si>
  <si>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</si>
  <si>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</si>
  <si>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</si>
  <si>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</si>
  <si>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</si>
  <si>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</si>
  <si>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</si>
  <si>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</si>
  <si>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</si>
  <si>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</si>
  <si>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</si>
  <si>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</si>
  <si>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</si>
  <si>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</si>
  <si>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</si>
  <si>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</si>
  <si>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</si>
  <si>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</si>
  <si>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</si>
  <si>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</si>
  <si>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</si>
  <si>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</si>
  <si>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</si>
  <si>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</si>
  <si>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</si>
  <si>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</si>
  <si>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</si>
  <si>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</si>
  <si>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</si>
  <si>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</si>
  <si>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</si>
  <si>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</si>
  <si>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</si>
  <si>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</si>
  <si>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</si>
  <si>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</si>
  <si>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</si>
  <si>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</si>
  <si>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</si>
  <si>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</si>
  <si>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</si>
  <si>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</si>
  <si>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平成30年度で公設浄化槽設置事業は終了したが、現在、法定耐用年数に達するものはなく、今後当分の間は更新事業は発生しない予定である。
　①有形固定資産減価償却率は、類似団体と比較してほぼ同水準となっており、年々上昇している。また、今後も上昇するものと見込んでいる。
　施設は各戸に設置する浄化槽のみで、管渠は有していない。</t>
    <rPh sb="1" eb="3">
      <t>ヘイセイ</t>
    </rPh>
    <rPh sb="5" eb="7">
      <t>ネンド</t>
    </rPh>
    <rPh sb="8" eb="13">
      <t>コウセツジョウカソウ</t>
    </rPh>
    <rPh sb="13" eb="15">
      <t>セッチ</t>
    </rPh>
    <rPh sb="15" eb="17">
      <t>ジギョウ</t>
    </rPh>
    <rPh sb="18" eb="20">
      <t>シュウリョウ</t>
    </rPh>
    <rPh sb="87" eb="89">
      <t>ヒカク</t>
    </rPh>
    <rPh sb="93" eb="96">
      <t>ドウスイジュン</t>
    </rPh>
    <phoneticPr fontId="15"/>
  </si>
  <si>
    <t>　公共下水道のほか、集落排水事業や公設浄化槽事業を含めた下水道事業全体として、概ね健全な経営であり、今後も、上下水道事業経営の指針となる経営計画にある施策に関し、毎年度、PDCAサイクルによる進行管理を通じ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へ下水道事業を再構築を図ることで、将来にわたり事業を健全に運営できる体制を構築していく。</t>
    <rPh sb="75" eb="77">
      <t>シサク</t>
    </rPh>
    <rPh sb="78" eb="79">
      <t>カン</t>
    </rPh>
    <rPh sb="101" eb="102">
      <t>ツウ</t>
    </rPh>
    <phoneticPr fontId="4"/>
  </si>
  <si>
    <t>　当事業は、一般会計からの繰入れや長期前受金戻入など、使用料以外の収入のほか、公共下水道等他の事業と一体で経営しなければ、健全性が保てない状況である。
　①経常収支比率が100%を下回り、総収益のうち下水道使用料の占める割合は44%で、繰出基準に基づく一般会計繰入金など使用料以外の収入を含めても費用を賄えていない。また、②累積欠損金については、他事業も含めた会計全体での欠損金が生じないよう、更なる経費削減に努める。
　③流動比率は、20%未満の低い値で推移しているが、これには流動負債に次年度償還する建設改良等に充てた企業債を含んでいることも影響している。その財源は次年度の使用料（一体で経営する他事業分も含む）や一般会計繰入金を予定している。
　④企業債残高対事業規模比率は、前年度に比べて下水道使用料が増加したため、比率が低下した。
　⑤経費回収率・⑥汚水処理原価は、減価償却費や支払利息等の費用のうち、一般会計繰入金など使用料以外の収入を充てる費用を除いて算定したものである。使用料で回収すべき経費が賄えていない状況であり、一体で経営する他事業の使用料で補填している状況である。
　⑦施設利用率が低いが、その要因は浄化槽の人槽規模に対し1戸当たりの人数が少ないこと等が考えられる。
　⑧水洗化率は100%である。</t>
    <rPh sb="90" eb="92">
      <t>シタマワ</t>
    </rPh>
    <rPh sb="221" eb="223">
      <t>ミマン</t>
    </rPh>
    <rPh sb="341" eb="344">
      <t>ゼンネンド</t>
    </rPh>
    <rPh sb="345" eb="346">
      <t>クラ</t>
    </rPh>
    <rPh sb="348" eb="354">
      <t>ゲスイドウシヨウリョウ</t>
    </rPh>
    <rPh sb="355" eb="357">
      <t>ゾウカ</t>
    </rPh>
    <rPh sb="362" eb="364">
      <t>ヒリツ</t>
    </rPh>
    <rPh sb="365" eb="367">
      <t>テイカ</t>
    </rPh>
    <rPh sb="509" eb="511">
      <t>ヨウイン</t>
    </rPh>
    <rPh sb="512" eb="515">
      <t>ジョウカソウ</t>
    </rPh>
    <rPh sb="516" eb="520">
      <t>ジンソウキボ</t>
    </rPh>
    <rPh sb="521" eb="522">
      <t>タイ</t>
    </rPh>
    <rPh sb="524" eb="526">
      <t>コア</t>
    </rPh>
    <rPh sb="529" eb="531">
      <t>ニンズウ</t>
    </rPh>
    <rPh sb="532" eb="533">
      <t>スク</t>
    </rPh>
    <rPh sb="537" eb="538">
      <t>ナド</t>
    </rPh>
    <rPh sb="539" eb="540">
      <t>カンガ</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</si>
</sst>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0"/>
      <color theme="1"/>
      <name val="ＭＳ ゴシック"/>
      <family val="3"/>
      <charset val="128"/>
    </font>
    <font>
      <b/>
      <sz val="13"/>
      <color theme="3"/>
      <name val="Yu Gothic"/>
      <family val="2"/>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6A-4C82-9534-A77B9E4640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16A-4C82-9534-A77B9E4640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46.97</c:v>
                </c:pt>
                <c:pt idx="1">
                  <c:v>46.94</c:v>
                </c:pt>
                <c:pt idx="2">
                  <c:v>48.66</c:v>
                </c:pt>
                <c:pt idx="3">
                  <c:v>43.97</c:v>
                </c:pt>
                <c:pt idx="4">
                  <c:v>46.21</c:v>
                </c:pt>
              </c:numCache>
            </c:numRef>
          </c:val>
          <c:extLst>
            <c:ext xmlns:c16="http://schemas.microsoft.com/office/drawing/2014/chart" uri="{C3380CC4-5D6E-409C-BE32-E72D297353CC}">
              <c16:uniqueId val="{00000000-CE69-467A-ABCC-2E7E97CC196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61.94</c:v>
                </c:pt>
                <c:pt idx="2">
                  <c:v>61.79</c:v>
                </c:pt>
                <c:pt idx="3">
                  <c:v>59.94</c:v>
                </c:pt>
                <c:pt idx="4">
                  <c:v>59.64</c:v>
                </c:pt>
              </c:numCache>
            </c:numRef>
          </c:val>
          <c:smooth val="0"/>
          <c:extLst>
            <c:ext xmlns:c16="http://schemas.microsoft.com/office/drawing/2014/chart" uri="{C3380CC4-5D6E-409C-BE32-E72D297353CC}">
              <c16:uniqueId val="{00000001-CE69-467A-ABCC-2E7E97CC196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739-4CA1-85AC-138D012702C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94.14</c:v>
                </c:pt>
                <c:pt idx="2">
                  <c:v>92.44</c:v>
                </c:pt>
                <c:pt idx="3">
                  <c:v>89.66</c:v>
                </c:pt>
                <c:pt idx="4">
                  <c:v>90.63</c:v>
                </c:pt>
              </c:numCache>
            </c:numRef>
          </c:val>
          <c:smooth val="0"/>
          <c:extLst>
            <c:ext xmlns:c16="http://schemas.microsoft.com/office/drawing/2014/chart" uri="{C3380CC4-5D6E-409C-BE32-E72D297353CC}">
              <c16:uniqueId val="{00000001-6739-4CA1-85AC-138D012702C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61.31</c:v>
                </c:pt>
                <c:pt idx="1">
                  <c:v>59.13</c:v>
                </c:pt>
                <c:pt idx="2">
                  <c:v>61.17</c:v>
                </c:pt>
                <c:pt idx="3">
                  <c:v>57.34</c:v>
                </c:pt>
                <c:pt idx="4">
                  <c:v>58.35</c:v>
                </c:pt>
              </c:numCache>
            </c:numRef>
          </c:val>
          <c:extLst>
            <c:ext xmlns:c16="http://schemas.microsoft.com/office/drawing/2014/chart" uri="{C3380CC4-5D6E-409C-BE32-E72D297353CC}">
              <c16:uniqueId val="{00000000-012A-439D-BA06-41C3A864189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89.69</c:v>
                </c:pt>
                <c:pt idx="1">
                  <c:v>61.67</c:v>
                </c:pt>
                <c:pt idx="2">
                  <c:v>81.53</c:v>
                </c:pt>
                <c:pt idx="3">
                  <c:v>88.66</c:v>
                </c:pt>
                <c:pt idx="4">
                  <c:v>96.05</c:v>
                </c:pt>
              </c:numCache>
            </c:numRef>
          </c:val>
          <c:smooth val="0"/>
          <c:extLst>
            <c:ext xmlns:c16="http://schemas.microsoft.com/office/drawing/2014/chart" uri="{C3380CC4-5D6E-409C-BE32-E72D297353CC}">
              <c16:uniqueId val="{00000001-012A-439D-BA06-41C3A864189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12.01</c:v>
                </c:pt>
                <c:pt idx="1">
                  <c:v>16.07</c:v>
                </c:pt>
                <c:pt idx="2">
                  <c:v>19.649999999999999</c:v>
                </c:pt>
                <c:pt idx="3">
                  <c:v>23.03</c:v>
                </c:pt>
                <c:pt idx="4">
                  <c:v>26.49</c:v>
                </c:pt>
              </c:numCache>
            </c:numRef>
          </c:val>
          <c:extLst>
            <c:ext xmlns:c16="http://schemas.microsoft.com/office/drawing/2014/chart" uri="{C3380CC4-5D6E-409C-BE32-E72D297353CC}">
              <c16:uniqueId val="{00000000-305D-443E-A9E7-BBB71DF260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14.97</c:v>
                </c:pt>
                <c:pt idx="1">
                  <c:v>28.86</c:v>
                </c:pt>
                <c:pt idx="2">
                  <c:v>18.39</c:v>
                </c:pt>
                <c:pt idx="3">
                  <c:v>21.11</c:v>
                </c:pt>
                <c:pt idx="4">
                  <c:v>23.76</c:v>
                </c:pt>
              </c:numCache>
            </c:numRef>
          </c:val>
          <c:smooth val="0"/>
          <c:extLst>
            <c:ext xmlns:c16="http://schemas.microsoft.com/office/drawing/2014/chart" uri="{C3380CC4-5D6E-409C-BE32-E72D297353CC}">
              <c16:uniqueId val="{00000001-305D-443E-A9E7-BBB71DF260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6F-4256-8FBC-315503D181E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26F-4256-8FBC-315503D181E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430.26</c:v>
                </c:pt>
                <c:pt idx="1">
                  <c:v>574.64</c:v>
                </c:pt>
                <c:pt idx="2">
                  <c:v>564.74</c:v>
                </c:pt>
                <c:pt idx="3">
                  <c:v>790.11</c:v>
                </c:pt>
                <c:pt idx="4">
                  <c:v>910.52</c:v>
                </c:pt>
              </c:numCache>
            </c:numRef>
          </c:val>
          <c:extLst>
            <c:ext xmlns:c16="http://schemas.microsoft.com/office/drawing/2014/chart" uri="{C3380CC4-5D6E-409C-BE32-E72D297353CC}">
              <c16:uniqueId val="{00000000-8E62-4474-AE1B-3072E69989C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124.89</c:v>
                </c:pt>
                <c:pt idx="1">
                  <c:v>593.35</c:v>
                </c:pt>
                <c:pt idx="2">
                  <c:v>198.82</c:v>
                </c:pt>
                <c:pt idx="3">
                  <c:v>132.37</c:v>
                </c:pt>
                <c:pt idx="4">
                  <c:v>123.82</c:v>
                </c:pt>
              </c:numCache>
            </c:numRef>
          </c:val>
          <c:smooth val="0"/>
          <c:extLst>
            <c:ext xmlns:c16="http://schemas.microsoft.com/office/drawing/2014/chart" uri="{C3380CC4-5D6E-409C-BE32-E72D297353CC}">
              <c16:uniqueId val="{00000001-8E62-4474-AE1B-3072E69989C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18.7</c:v>
                </c:pt>
                <c:pt idx="1">
                  <c:v>14.47</c:v>
                </c:pt>
                <c:pt idx="2">
                  <c:v>14.77</c:v>
                </c:pt>
                <c:pt idx="3">
                  <c:v>11.67</c:v>
                </c:pt>
                <c:pt idx="4">
                  <c:v>17.61</c:v>
                </c:pt>
              </c:numCache>
            </c:numRef>
          </c:val>
          <c:extLst>
            <c:ext xmlns:c16="http://schemas.microsoft.com/office/drawing/2014/chart" uri="{C3380CC4-5D6E-409C-BE32-E72D297353CC}">
              <c16:uniqueId val="{00000000-FEC6-4B50-BCC9-82A6E2008CC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221.76</c:v>
                </c:pt>
                <c:pt idx="1">
                  <c:v>-56.64</c:v>
                </c:pt>
                <c:pt idx="2">
                  <c:v>14.36</c:v>
                </c:pt>
                <c:pt idx="3">
                  <c:v>104.38</c:v>
                </c:pt>
                <c:pt idx="4">
                  <c:v>89.72</c:v>
                </c:pt>
              </c:numCache>
            </c:numRef>
          </c:val>
          <c:smooth val="0"/>
          <c:extLst>
            <c:ext xmlns:c16="http://schemas.microsoft.com/office/drawing/2014/chart" uri="{C3380CC4-5D6E-409C-BE32-E72D297353CC}">
              <c16:uniqueId val="{00000001-FEC6-4B50-BCC9-82A6E2008CC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412.2</c:v>
                </c:pt>
                <c:pt idx="1">
                  <c:v>416.54</c:v>
                </c:pt>
                <c:pt idx="2">
                  <c:v>409.38</c:v>
                </c:pt>
                <c:pt idx="3">
                  <c:v>468.73</c:v>
                </c:pt>
                <c:pt idx="4">
                  <c:v>451.45</c:v>
                </c:pt>
              </c:numCache>
            </c:numRef>
          </c:val>
          <c:extLst>
            <c:ext xmlns:c16="http://schemas.microsoft.com/office/drawing/2014/chart" uri="{C3380CC4-5D6E-409C-BE32-E72D297353CC}">
              <c16:uniqueId val="{00000000-AFFB-4338-A0C2-A2448A65012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248.44</c:v>
                </c:pt>
                <c:pt idx="2">
                  <c:v>244.85</c:v>
                </c:pt>
                <c:pt idx="3">
                  <c:v>296.89</c:v>
                </c:pt>
                <c:pt idx="4">
                  <c:v>270.57</c:v>
                </c:pt>
              </c:numCache>
            </c:numRef>
          </c:val>
          <c:smooth val="0"/>
          <c:extLst>
            <c:ext xmlns:c16="http://schemas.microsoft.com/office/drawing/2014/chart" uri="{C3380CC4-5D6E-409C-BE32-E72D297353CC}">
              <c16:uniqueId val="{00000001-AFFB-4338-A0C2-A2448A65012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42.15</c:v>
                </c:pt>
                <c:pt idx="1">
                  <c:v>39.94</c:v>
                </c:pt>
                <c:pt idx="2">
                  <c:v>42.27</c:v>
                </c:pt>
                <c:pt idx="3">
                  <c:v>36.92</c:v>
                </c:pt>
                <c:pt idx="4">
                  <c:v>37.909999999999997</c:v>
                </c:pt>
              </c:numCache>
            </c:numRef>
          </c:val>
          <c:extLst>
            <c:ext xmlns:c16="http://schemas.microsoft.com/office/drawing/2014/chart" uri="{C3380CC4-5D6E-409C-BE32-E72D297353CC}">
              <c16:uniqueId val="{00000000-6E86-4591-9554-E5F4209BF3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66.73</c:v>
                </c:pt>
                <c:pt idx="2">
                  <c:v>64.78</c:v>
                </c:pt>
                <c:pt idx="3">
                  <c:v>63.06</c:v>
                </c:pt>
                <c:pt idx="4">
                  <c:v>62.5</c:v>
                </c:pt>
              </c:numCache>
            </c:numRef>
          </c:val>
          <c:smooth val="0"/>
          <c:extLst>
            <c:ext xmlns:c16="http://schemas.microsoft.com/office/drawing/2014/chart" uri="{C3380CC4-5D6E-409C-BE32-E72D297353CC}">
              <c16:uniqueId val="{00000001-6E86-4591-9554-E5F4209BF3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383.59</c:v>
                </c:pt>
                <c:pt idx="1">
                  <c:v>405.88</c:v>
                </c:pt>
                <c:pt idx="2">
                  <c:v>381.35</c:v>
                </c:pt>
                <c:pt idx="3">
                  <c:v>423.66</c:v>
                </c:pt>
                <c:pt idx="4">
                  <c:v>418.17</c:v>
                </c:pt>
              </c:numCache>
            </c:numRef>
          </c:val>
          <c:extLst>
            <c:ext xmlns:c16="http://schemas.microsoft.com/office/drawing/2014/chart" uri="{C3380CC4-5D6E-409C-BE32-E72D297353CC}">
              <c16:uniqueId val="{00000000-CA99-4D10-B356-62D7F2EA785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241.29</c:v>
                </c:pt>
                <c:pt idx="2">
                  <c:v>250.21</c:v>
                </c:pt>
                <c:pt idx="3">
                  <c:v>264.77</c:v>
                </c:pt>
                <c:pt idx="4">
                  <c:v>269.33</c:v>
                </c:pt>
              </c:numCache>
            </c:numRef>
          </c:val>
          <c:smooth val="0"/>
          <c:extLst>
            <c:ext xmlns:c16="http://schemas.microsoft.com/office/drawing/2014/chart" uri="{C3380CC4-5D6E-409C-BE32-E72D297353CC}">
              <c16:uniqueId val="{00000001-CA99-4D10-B356-62D7F2EA785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zoomScaleSheetLayoutView="50" workbookViewId="0">
      <selection activeCell="BL14" sqref="BL14:BZ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島根県　松江市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自治体職員</v>
      </c>
      <c r="AE8" s="50"/>
      <c r="AF8" s="50"/>
      <c r="AG8" s="50"/>
      <c r="AH8" s="50"/>
      <c r="AI8" s="50"/>
      <c r="AJ8" s="50"/>
      <c r="AK8" s="3"/>
      <c r="AL8" s="51">
        <f>データ!S6</f>
        <v>201981</v>
      </c>
      <c r="AM8" s="51"/>
      <c r="AN8" s="51"/>
      <c r="AO8" s="51"/>
      <c r="AP8" s="51"/>
      <c r="AQ8" s="51"/>
      <c r="AR8" s="51"/>
      <c r="AS8" s="51"/>
      <c r="AT8" s="46">
        <f>データ!T6</f>
        <v>572.99</v>
      </c>
      <c r="AU8" s="46"/>
      <c r="AV8" s="46"/>
      <c r="AW8" s="46"/>
      <c r="AX8" s="46"/>
      <c r="AY8" s="46"/>
      <c r="AZ8" s="46"/>
      <c r="BA8" s="46"/>
      <c r="BB8" s="46">
        <f>データ!U6</f>
        <v>352.5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c r="A10" s="2"/>
      <c r="B10" s="46" t="str">
        <f>データ!N6</f>
        <v>-</v>
      </c>
      <c r="C10" s="46"/>
      <c r="D10" s="46"/>
      <c r="E10" s="46"/>
      <c r="F10" s="46"/>
      <c r="G10" s="46"/>
      <c r="H10" s="46"/>
      <c r="I10" s="46">
        <f>データ!O6</f>
        <v>32.17</v>
      </c>
      <c r="J10" s="46"/>
      <c r="K10" s="46"/>
      <c r="L10" s="46"/>
      <c r="M10" s="46"/>
      <c r="N10" s="46"/>
      <c r="O10" s="46"/>
      <c r="P10" s="46">
        <f>データ!P6</f>
        <v>0.82</v>
      </c>
      <c r="Q10" s="46"/>
      <c r="R10" s="46"/>
      <c r="S10" s="46"/>
      <c r="T10" s="46"/>
      <c r="U10" s="46"/>
      <c r="V10" s="46"/>
      <c r="W10" s="46">
        <f>データ!Q6</f>
        <v>100</v>
      </c>
      <c r="X10" s="46"/>
      <c r="Y10" s="46"/>
      <c r="Z10" s="46"/>
      <c r="AA10" s="46"/>
      <c r="AB10" s="46"/>
      <c r="AC10" s="46"/>
      <c r="AD10" s="51">
        <f>データ!R6</f>
        <v>3080</v>
      </c>
      <c r="AE10" s="51"/>
      <c r="AF10" s="51"/>
      <c r="AG10" s="51"/>
      <c r="AH10" s="51"/>
      <c r="AI10" s="51"/>
      <c r="AJ10" s="51"/>
      <c r="AK10" s="2"/>
      <c r="AL10" s="51">
        <f>データ!V6</f>
        <v>1647</v>
      </c>
      <c r="AM10" s="51"/>
      <c r="AN10" s="51"/>
      <c r="AO10" s="51"/>
      <c r="AP10" s="51"/>
      <c r="AQ10" s="51"/>
      <c r="AR10" s="51"/>
      <c r="AS10" s="51"/>
      <c r="AT10" s="46">
        <f>データ!W6</f>
        <v>215.85</v>
      </c>
      <c r="AU10" s="46"/>
      <c r="AV10" s="46"/>
      <c r="AW10" s="46"/>
      <c r="AX10" s="46"/>
      <c r="AY10" s="46"/>
      <c r="AZ10" s="46"/>
      <c r="BA10" s="46"/>
      <c r="BB10" s="46">
        <f>データ!X6</f>
        <v>7.63</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116</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115</v>
      </c>
      <c r="BM66" s="70"/>
      <c r="BN66" s="70"/>
      <c r="BO66" s="70"/>
      <c r="BP66" s="70"/>
      <c r="BQ66" s="70"/>
      <c r="BR66" s="70"/>
      <c r="BS66" s="70"/>
      <c r="BT66" s="70"/>
      <c r="BU66" s="70"/>
      <c r="BV66" s="70"/>
      <c r="BW66" s="70"/>
      <c r="BX66" s="70"/>
      <c r="BY66" s="70"/>
      <c r="BZ66" s="7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GtoXRRwFJuDNj8tVS2xeZG/+EIIHe6EKsr/XnzxlHTphIhPolbHv9Wj0fkP1+foaii0ZjKC1bdYkhlmeeWygSw==" saltValue="C8L4d+W2bAn3D31JSoFs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c r="A6" s="28" t="s">
        <v>95</v>
      </c>
      <c r="B6" s="33">
        <f>B7</f>
        <v>2019</v>
      </c>
      <c r="C6" s="33">
        <f t="shared" ref="C6:X6" si="3">C7</f>
        <v>322016</v>
      </c>
      <c r="D6" s="33">
        <f t="shared" si="3"/>
        <v>46</v>
      </c>
      <c r="E6" s="33">
        <f t="shared" si="3"/>
        <v>18</v>
      </c>
      <c r="F6" s="33">
        <f t="shared" si="3"/>
        <v>0</v>
      </c>
      <c r="G6" s="33">
        <f t="shared" si="3"/>
        <v>0</v>
      </c>
      <c r="H6" s="33" t="str">
        <f t="shared" si="3"/>
        <v>島根県　松江市</v>
      </c>
      <c r="I6" s="33" t="str">
        <f t="shared" si="3"/>
        <v>法適用</v>
      </c>
      <c r="J6" s="33" t="str">
        <f t="shared" si="3"/>
        <v>下水道事業</v>
      </c>
      <c r="K6" s="33" t="str">
        <f t="shared" si="3"/>
        <v>特定地域生活排水処理</v>
      </c>
      <c r="L6" s="33" t="str">
        <f t="shared" si="3"/>
        <v>K2</v>
      </c>
      <c r="M6" s="33" t="str">
        <f t="shared" si="3"/>
        <v>自治体職員</v>
      </c>
      <c r="N6" s="34" t="str">
        <f t="shared" si="3"/>
        <v>-</v>
      </c>
      <c r="O6" s="34">
        <f t="shared" si="3"/>
        <v>32.17</v>
      </c>
      <c r="P6" s="34">
        <f t="shared" si="3"/>
        <v>0.82</v>
      </c>
      <c r="Q6" s="34">
        <f t="shared" si="3"/>
        <v>100</v>
      </c>
      <c r="R6" s="34">
        <f t="shared" si="3"/>
        <v>3080</v>
      </c>
      <c r="S6" s="34">
        <f t="shared" si="3"/>
        <v>201981</v>
      </c>
      <c r="T6" s="34">
        <f t="shared" si="3"/>
        <v>572.99</v>
      </c>
      <c r="U6" s="34">
        <f t="shared" si="3"/>
        <v>352.5</v>
      </c>
      <c r="V6" s="34">
        <f t="shared" si="3"/>
        <v>1647</v>
      </c>
      <c r="W6" s="34">
        <f t="shared" si="3"/>
        <v>215.85</v>
      </c>
      <c r="X6" s="34">
        <f t="shared" si="3"/>
        <v>7.63</v>
      </c>
      <c r="Y6" s="35">
        <f>IF(Y7="",NA(),Y7)</f>
        <v>61.31</v>
      </c>
      <c r="Z6" s="35">
        <f t="shared" ref="Z6:AH6" si="4">IF(Z7="",NA(),Z7)</f>
        <v>59.13</v>
      </c>
      <c r="AA6" s="35">
        <f t="shared" si="4"/>
        <v>61.17</v>
      </c>
      <c r="AB6" s="35">
        <f t="shared" si="4"/>
        <v>57.34</v>
      </c>
      <c r="AC6" s="35">
        <f t="shared" si="4"/>
        <v>58.35</v>
      </c>
      <c r="AD6" s="35">
        <f t="shared" si="4"/>
        <v>89.69</v>
      </c>
      <c r="AE6" s="35">
        <f t="shared" si="4"/>
        <v>61.67</v>
      </c>
      <c r="AF6" s="35">
        <f t="shared" si="4"/>
        <v>81.53</v>
      </c>
      <c r="AG6" s="35">
        <f t="shared" si="4"/>
        <v>88.66</v>
      </c>
      <c r="AH6" s="35">
        <f t="shared" si="4"/>
        <v>96.05</v>
      </c>
      <c r="AI6" s="34" t="str">
        <f>IF(AI7="","",IF(AI7="-","【-】","【"&amp;SUBSTITUTE(TEXT(AI7,"#,##0.00"),"-","△")&amp;"】"))</f>
        <v>【95.06】</v>
      </c>
      <c r="AJ6" s="35">
        <f>IF(AJ7="",NA(),AJ7)</f>
        <v>430.26</v>
      </c>
      <c r="AK6" s="35">
        <f t="shared" ref="AK6:AS6" si="5">IF(AK7="",NA(),AK7)</f>
        <v>574.64</v>
      </c>
      <c r="AL6" s="35">
        <f t="shared" si="5"/>
        <v>564.74</v>
      </c>
      <c r="AM6" s="35">
        <f t="shared" si="5"/>
        <v>790.11</v>
      </c>
      <c r="AN6" s="35">
        <f t="shared" si="5"/>
        <v>910.52</v>
      </c>
      <c r="AO6" s="35">
        <f t="shared" si="5"/>
        <v>124.89</v>
      </c>
      <c r="AP6" s="35">
        <f t="shared" si="5"/>
        <v>593.35</v>
      </c>
      <c r="AQ6" s="35">
        <f t="shared" si="5"/>
        <v>198.82</v>
      </c>
      <c r="AR6" s="35">
        <f t="shared" si="5"/>
        <v>132.37</v>
      </c>
      <c r="AS6" s="35">
        <f t="shared" si="5"/>
        <v>123.82</v>
      </c>
      <c r="AT6" s="34" t="str">
        <f>IF(AT7="","",IF(AT7="-","【-】","【"&amp;SUBSTITUTE(TEXT(AT7,"#,##0.00"),"-","△")&amp;"】"))</f>
        <v>【144.21】</v>
      </c>
      <c r="AU6" s="35">
        <f>IF(AU7="",NA(),AU7)</f>
        <v>18.7</v>
      </c>
      <c r="AV6" s="35">
        <f t="shared" ref="AV6:BD6" si="6">IF(AV7="",NA(),AV7)</f>
        <v>14.47</v>
      </c>
      <c r="AW6" s="35">
        <f t="shared" si="6"/>
        <v>14.77</v>
      </c>
      <c r="AX6" s="35">
        <f t="shared" si="6"/>
        <v>11.67</v>
      </c>
      <c r="AY6" s="35">
        <f t="shared" si="6"/>
        <v>17.61</v>
      </c>
      <c r="AZ6" s="35">
        <f t="shared" si="6"/>
        <v>221.76</v>
      </c>
      <c r="BA6" s="35">
        <f t="shared" si="6"/>
        <v>-56.64</v>
      </c>
      <c r="BB6" s="35">
        <f t="shared" si="6"/>
        <v>14.36</v>
      </c>
      <c r="BC6" s="35">
        <f t="shared" si="6"/>
        <v>104.38</v>
      </c>
      <c r="BD6" s="35">
        <f t="shared" si="6"/>
        <v>89.72</v>
      </c>
      <c r="BE6" s="34" t="str">
        <f>IF(BE7="","",IF(BE7="-","【-】","【"&amp;SUBSTITUTE(TEXT(BE7,"#,##0.00"),"-","△")&amp;"】"))</f>
        <v>【103.18】</v>
      </c>
      <c r="BF6" s="35">
        <f>IF(BF7="",NA(),BF7)</f>
        <v>412.2</v>
      </c>
      <c r="BG6" s="35">
        <f t="shared" ref="BG6:BO6" si="7">IF(BG7="",NA(),BG7)</f>
        <v>416.54</v>
      </c>
      <c r="BH6" s="35">
        <f t="shared" si="7"/>
        <v>409.38</v>
      </c>
      <c r="BI6" s="35">
        <f t="shared" si="7"/>
        <v>468.73</v>
      </c>
      <c r="BJ6" s="35">
        <f t="shared" si="7"/>
        <v>451.45</v>
      </c>
      <c r="BK6" s="35">
        <f t="shared" si="7"/>
        <v>392.19</v>
      </c>
      <c r="BL6" s="35">
        <f t="shared" si="7"/>
        <v>248.44</v>
      </c>
      <c r="BM6" s="35">
        <f t="shared" si="7"/>
        <v>244.85</v>
      </c>
      <c r="BN6" s="35">
        <f t="shared" si="7"/>
        <v>296.89</v>
      </c>
      <c r="BO6" s="35">
        <f t="shared" si="7"/>
        <v>270.57</v>
      </c>
      <c r="BP6" s="34" t="str">
        <f>IF(BP7="","",IF(BP7="-","【-】","【"&amp;SUBSTITUTE(TEXT(BP7,"#,##0.00"),"-","△")&amp;"】"))</f>
        <v>【307.23】</v>
      </c>
      <c r="BQ6" s="35">
        <f>IF(BQ7="",NA(),BQ7)</f>
        <v>42.15</v>
      </c>
      <c r="BR6" s="35">
        <f t="shared" ref="BR6:BZ6" si="8">IF(BR7="",NA(),BR7)</f>
        <v>39.94</v>
      </c>
      <c r="BS6" s="35">
        <f t="shared" si="8"/>
        <v>42.27</v>
      </c>
      <c r="BT6" s="35">
        <f t="shared" si="8"/>
        <v>36.92</v>
      </c>
      <c r="BU6" s="35">
        <f t="shared" si="8"/>
        <v>37.909999999999997</v>
      </c>
      <c r="BV6" s="35">
        <f t="shared" si="8"/>
        <v>57.03</v>
      </c>
      <c r="BW6" s="35">
        <f t="shared" si="8"/>
        <v>66.73</v>
      </c>
      <c r="BX6" s="35">
        <f t="shared" si="8"/>
        <v>64.78</v>
      </c>
      <c r="BY6" s="35">
        <f t="shared" si="8"/>
        <v>63.06</v>
      </c>
      <c r="BZ6" s="35">
        <f t="shared" si="8"/>
        <v>62.5</v>
      </c>
      <c r="CA6" s="34" t="str">
        <f>IF(CA7="","",IF(CA7="-","【-】","【"&amp;SUBSTITUTE(TEXT(CA7,"#,##0.00"),"-","△")&amp;"】"))</f>
        <v>【59.98】</v>
      </c>
      <c r="CB6" s="35">
        <f>IF(CB7="",NA(),CB7)</f>
        <v>383.59</v>
      </c>
      <c r="CC6" s="35">
        <f t="shared" ref="CC6:CK6" si="9">IF(CC7="",NA(),CC7)</f>
        <v>405.88</v>
      </c>
      <c r="CD6" s="35">
        <f t="shared" si="9"/>
        <v>381.35</v>
      </c>
      <c r="CE6" s="35">
        <f t="shared" si="9"/>
        <v>423.66</v>
      </c>
      <c r="CF6" s="35">
        <f t="shared" si="9"/>
        <v>418.17</v>
      </c>
      <c r="CG6" s="35">
        <f t="shared" si="9"/>
        <v>283.73</v>
      </c>
      <c r="CH6" s="35">
        <f t="shared" si="9"/>
        <v>241.29</v>
      </c>
      <c r="CI6" s="35">
        <f t="shared" si="9"/>
        <v>250.21</v>
      </c>
      <c r="CJ6" s="35">
        <f t="shared" si="9"/>
        <v>264.77</v>
      </c>
      <c r="CK6" s="35">
        <f t="shared" si="9"/>
        <v>269.33</v>
      </c>
      <c r="CL6" s="34" t="str">
        <f>IF(CL7="","",IF(CL7="-","【-】","【"&amp;SUBSTITUTE(TEXT(CL7,"#,##0.00"),"-","△")&amp;"】"))</f>
        <v>【272.98】</v>
      </c>
      <c r="CM6" s="35">
        <f>IF(CM7="",NA(),CM7)</f>
        <v>46.97</v>
      </c>
      <c r="CN6" s="35">
        <f t="shared" ref="CN6:CV6" si="10">IF(CN7="",NA(),CN7)</f>
        <v>46.94</v>
      </c>
      <c r="CO6" s="35">
        <f t="shared" si="10"/>
        <v>48.66</v>
      </c>
      <c r="CP6" s="35">
        <f t="shared" si="10"/>
        <v>43.97</v>
      </c>
      <c r="CQ6" s="35">
        <f t="shared" si="10"/>
        <v>46.21</v>
      </c>
      <c r="CR6" s="35">
        <f t="shared" si="10"/>
        <v>58.25</v>
      </c>
      <c r="CS6" s="35">
        <f t="shared" si="10"/>
        <v>61.94</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94.14</v>
      </c>
      <c r="DE6" s="35">
        <f t="shared" si="11"/>
        <v>92.44</v>
      </c>
      <c r="DF6" s="35">
        <f t="shared" si="11"/>
        <v>89.66</v>
      </c>
      <c r="DG6" s="35">
        <f t="shared" si="11"/>
        <v>90.63</v>
      </c>
      <c r="DH6" s="34" t="str">
        <f>IF(DH7="","",IF(DH7="-","【-】","【"&amp;SUBSTITUTE(TEXT(DH7,"#,##0.00"),"-","△")&amp;"】"))</f>
        <v>【79.51】</v>
      </c>
      <c r="DI6" s="35">
        <f>IF(DI7="",NA(),DI7)</f>
        <v>12.01</v>
      </c>
      <c r="DJ6" s="35">
        <f t="shared" ref="DJ6:DR6" si="12">IF(DJ7="",NA(),DJ7)</f>
        <v>16.07</v>
      </c>
      <c r="DK6" s="35">
        <f t="shared" si="12"/>
        <v>19.649999999999999</v>
      </c>
      <c r="DL6" s="35">
        <f t="shared" si="12"/>
        <v>23.03</v>
      </c>
      <c r="DM6" s="35">
        <f t="shared" si="12"/>
        <v>26.49</v>
      </c>
      <c r="DN6" s="35">
        <f t="shared" si="12"/>
        <v>14.97</v>
      </c>
      <c r="DO6" s="35">
        <f t="shared" si="12"/>
        <v>28.86</v>
      </c>
      <c r="DP6" s="35">
        <f t="shared" si="12"/>
        <v>18.39</v>
      </c>
      <c r="DQ6" s="35">
        <f t="shared" si="12"/>
        <v>21.11</v>
      </c>
      <c r="DR6" s="35">
        <f t="shared" si="12"/>
        <v>23.76</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c r="A7" s="28"/>
      <c r="B7" s="37">
        <v>2019</v>
      </c>
      <c r="C7" s="37">
        <v>322016</v>
      </c>
      <c r="D7" s="37">
        <v>46</v>
      </c>
      <c r="E7" s="37">
        <v>18</v>
      </c>
      <c r="F7" s="37">
        <v>0</v>
      </c>
      <c r="G7" s="37">
        <v>0</v>
      </c>
      <c r="H7" s="37" t="s">
        <v>96</v>
      </c>
      <c r="I7" s="37" t="s">
        <v>97</v>
      </c>
      <c r="J7" s="37" t="s">
        <v>98</v>
      </c>
      <c r="K7" s="37" t="s">
        <v>99</v>
      </c>
      <c r="L7" s="37" t="s">
        <v>100</v>
      </c>
      <c r="M7" s="37" t="s">
        <v>101</v>
      </c>
      <c r="N7" s="38" t="s">
        <v>102</v>
      </c>
      <c r="O7" s="38">
        <v>32.17</v>
      </c>
      <c r="P7" s="38">
        <v>0.82</v>
      </c>
      <c r="Q7" s="38">
        <v>100</v>
      </c>
      <c r="R7" s="38">
        <v>3080</v>
      </c>
      <c r="S7" s="38">
        <v>201981</v>
      </c>
      <c r="T7" s="38">
        <v>572.99</v>
      </c>
      <c r="U7" s="38">
        <v>352.5</v>
      </c>
      <c r="V7" s="38">
        <v>1647</v>
      </c>
      <c r="W7" s="38">
        <v>215.85</v>
      </c>
      <c r="X7" s="38">
        <v>7.63</v>
      </c>
      <c r="Y7" s="38">
        <v>61.31</v>
      </c>
      <c r="Z7" s="38">
        <v>59.13</v>
      </c>
      <c r="AA7" s="38">
        <v>61.17</v>
      </c>
      <c r="AB7" s="38">
        <v>57.34</v>
      </c>
      <c r="AC7" s="38">
        <v>58.35</v>
      </c>
      <c r="AD7" s="38">
        <v>89.69</v>
      </c>
      <c r="AE7" s="38">
        <v>61.67</v>
      </c>
      <c r="AF7" s="38">
        <v>81.53</v>
      </c>
      <c r="AG7" s="38">
        <v>88.66</v>
      </c>
      <c r="AH7" s="38">
        <v>96.05</v>
      </c>
      <c r="AI7" s="38">
        <v>95.06</v>
      </c>
      <c r="AJ7" s="38">
        <v>430.26</v>
      </c>
      <c r="AK7" s="38">
        <v>574.64</v>
      </c>
      <c r="AL7" s="38">
        <v>564.74</v>
      </c>
      <c r="AM7" s="38">
        <v>790.11</v>
      </c>
      <c r="AN7" s="38">
        <v>910.52</v>
      </c>
      <c r="AO7" s="38">
        <v>124.89</v>
      </c>
      <c r="AP7" s="38">
        <v>593.35</v>
      </c>
      <c r="AQ7" s="38">
        <v>198.82</v>
      </c>
      <c r="AR7" s="38">
        <v>132.37</v>
      </c>
      <c r="AS7" s="38">
        <v>123.82</v>
      </c>
      <c r="AT7" s="38">
        <v>144.21</v>
      </c>
      <c r="AU7" s="38">
        <v>18.7</v>
      </c>
      <c r="AV7" s="38">
        <v>14.47</v>
      </c>
      <c r="AW7" s="38">
        <v>14.77</v>
      </c>
      <c r="AX7" s="38">
        <v>11.67</v>
      </c>
      <c r="AY7" s="38">
        <v>17.61</v>
      </c>
      <c r="AZ7" s="38">
        <v>221.76</v>
      </c>
      <c r="BA7" s="38">
        <v>-56.64</v>
      </c>
      <c r="BB7" s="38">
        <v>14.36</v>
      </c>
      <c r="BC7" s="38">
        <v>104.38</v>
      </c>
      <c r="BD7" s="38">
        <v>89.72</v>
      </c>
      <c r="BE7" s="38">
        <v>103.18</v>
      </c>
      <c r="BF7" s="38">
        <v>412.2</v>
      </c>
      <c r="BG7" s="38">
        <v>416.54</v>
      </c>
      <c r="BH7" s="38">
        <v>409.38</v>
      </c>
      <c r="BI7" s="38">
        <v>468.73</v>
      </c>
      <c r="BJ7" s="38">
        <v>451.45</v>
      </c>
      <c r="BK7" s="38">
        <v>392.19</v>
      </c>
      <c r="BL7" s="38">
        <v>248.44</v>
      </c>
      <c r="BM7" s="38">
        <v>244.85</v>
      </c>
      <c r="BN7" s="38">
        <v>296.89</v>
      </c>
      <c r="BO7" s="38">
        <v>270.57</v>
      </c>
      <c r="BP7" s="38">
        <v>307.23</v>
      </c>
      <c r="BQ7" s="38">
        <v>42.15</v>
      </c>
      <c r="BR7" s="38">
        <v>39.94</v>
      </c>
      <c r="BS7" s="38">
        <v>42.27</v>
      </c>
      <c r="BT7" s="38">
        <v>36.92</v>
      </c>
      <c r="BU7" s="38">
        <v>37.909999999999997</v>
      </c>
      <c r="BV7" s="38">
        <v>57.03</v>
      </c>
      <c r="BW7" s="38">
        <v>66.73</v>
      </c>
      <c r="BX7" s="38">
        <v>64.78</v>
      </c>
      <c r="BY7" s="38">
        <v>63.06</v>
      </c>
      <c r="BZ7" s="38">
        <v>62.5</v>
      </c>
      <c r="CA7" s="38">
        <v>59.98</v>
      </c>
      <c r="CB7" s="38">
        <v>383.59</v>
      </c>
      <c r="CC7" s="38">
        <v>405.88</v>
      </c>
      <c r="CD7" s="38">
        <v>381.35</v>
      </c>
      <c r="CE7" s="38">
        <v>423.66</v>
      </c>
      <c r="CF7" s="38">
        <v>418.17</v>
      </c>
      <c r="CG7" s="38">
        <v>283.73</v>
      </c>
      <c r="CH7" s="38">
        <v>241.29</v>
      </c>
      <c r="CI7" s="38">
        <v>250.21</v>
      </c>
      <c r="CJ7" s="38">
        <v>264.77</v>
      </c>
      <c r="CK7" s="38">
        <v>269.33</v>
      </c>
      <c r="CL7" s="38">
        <v>272.98</v>
      </c>
      <c r="CM7" s="38">
        <v>46.97</v>
      </c>
      <c r="CN7" s="38">
        <v>46.94</v>
      </c>
      <c r="CO7" s="38">
        <v>48.66</v>
      </c>
      <c r="CP7" s="38">
        <v>43.97</v>
      </c>
      <c r="CQ7" s="38">
        <v>46.21</v>
      </c>
      <c r="CR7" s="38">
        <v>58.25</v>
      </c>
      <c r="CS7" s="38">
        <v>61.94</v>
      </c>
      <c r="CT7" s="38">
        <v>61.79</v>
      </c>
      <c r="CU7" s="38">
        <v>59.94</v>
      </c>
      <c r="CV7" s="38">
        <v>59.64</v>
      </c>
      <c r="CW7" s="38">
        <v>58.71</v>
      </c>
      <c r="CX7" s="38">
        <v>100</v>
      </c>
      <c r="CY7" s="38">
        <v>100</v>
      </c>
      <c r="CZ7" s="38">
        <v>100</v>
      </c>
      <c r="DA7" s="38">
        <v>100</v>
      </c>
      <c r="DB7" s="38">
        <v>100</v>
      </c>
      <c r="DC7" s="38">
        <v>68.150000000000006</v>
      </c>
      <c r="DD7" s="38">
        <v>94.14</v>
      </c>
      <c r="DE7" s="38">
        <v>92.44</v>
      </c>
      <c r="DF7" s="38">
        <v>89.66</v>
      </c>
      <c r="DG7" s="38">
        <v>90.63</v>
      </c>
      <c r="DH7" s="38">
        <v>79.510000000000005</v>
      </c>
      <c r="DI7" s="38">
        <v>12.01</v>
      </c>
      <c r="DJ7" s="38">
        <v>16.07</v>
      </c>
      <c r="DK7" s="38">
        <v>19.649999999999999</v>
      </c>
      <c r="DL7" s="38">
        <v>23.03</v>
      </c>
      <c r="DM7" s="38">
        <v>26.49</v>
      </c>
      <c r="DN7" s="38">
        <v>14.97</v>
      </c>
      <c r="DO7" s="38">
        <v>28.86</v>
      </c>
      <c r="DP7" s="38">
        <v>18.39</v>
      </c>
      <c r="DQ7" s="38">
        <v>21.11</v>
      </c>
      <c r="DR7" s="38">
        <v>23.76</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 t="shared" ref="B10:E10" si="15">DATEVALUE($B7+12-B11&amp;"/1/"&amp;B12)</f>
        <v>46388</v>
      </c>
      <c r="C10" s="41">
        <f t="shared" si="15"/>
        <v>46753</v>
      </c>
      <c r="D10" s="41">
        <f t="shared" si="15"/>
        <v>47119</v>
      </c>
      <c r="E10" s="41">
        <f t="shared" si="15"/>
        <v>47484</v>
      </c>
      <c r="F10" s="42">
        <f>DATEVALUE($B7+12-F11&amp;"/1/"&amp;F12)</f>
        <v>47849</v>
      </c>
    </row>
    <row r="11" spans="1:148">
      <c r="B11">
        <v>4</v>
      </c>
      <c r="C11">
        <v>3</v>
      </c>
      <c r="D11">
        <v>2</v>
      </c>
      <c r="E11">
        <v>1</v>
      </c>
      <c r="F11">
        <v>0</v>
      </c>
      <c r="G11" t="s">
        <v>108</v>
      </c>
    </row>
    <row r="12" spans="1:148">
      <c r="B12">
        <v>1</v>
      </c>
      <c r="C12">
        <v>1</v>
      </c>
      <c r="D12">
        <v>1</v>
      </c>
      <c r="E12">
        <v>1</v>
      </c>
      <c r="F12">
        <v>1</v>
      </c>
      <c r="G12" t="s">
        <v>109</v>
      </c>
    </row>
    <row r="13" spans="1:148">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2021-02-02T23:37:32Z</cp:lastPrinted>
  <dcterms:modified xsi:type="dcterms:W3CDTF">2021-02-02T23:37:37Z</dcterms:modified>
</cp:coreProperties>
</file>