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経営比較分析表】上下水道局（水道・下水道）\"/>
    </mc:Choice>
  </mc:AlternateContent>
  <workbookProtection workbookAlgorithmName="SHA-512" workbookHashValue="2l79tL6RgK/f7aAtNzEVSvTx4UCmRr5QprNC3fak0LANXGN/sQYzIsw2UTAUjVVHaLs9nc6xh2XKADR+Zu4NHQ==" workbookSaltValue="H+Qy5g6TniQFpVTq0z6j0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B8" i="4"/>
  <c r="AT8" i="4"/>
  <c r="W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<sst xmlns="http://schemas.openxmlformats.org/spreadsheetml/2006/main" count="231" uniqueCount="116">
  <si>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</si>
  <si>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</si>
  <si>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</si>
  <si>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</si>
  <si>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</si>
  <si>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</si>
  <si>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</si>
  <si>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</si>
  <si>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</si>
  <si>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</si>
  <si>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</si>
  <si>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</si>
  <si>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</si>
  <si>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</si>
  <si>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</si>
  <si>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</si>
  <si>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</si>
  <si>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</si>
  <si>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</si>
  <si>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</si>
  <si>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</si>
  <si>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</si>
  <si>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</si>
  <si>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</si>
  <si>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</si>
  <si>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</si>
  <si>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</si>
  <si>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</si>
  <si>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</si>
  <si>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</si>
  <si>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</si>
  <si>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</si>
  <si>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</si>
  <si>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</si>
  <si>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</si>
  <si>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</si>
  <si>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</si>
  <si>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</si>
  <si>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</si>
  <si>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</si>
  <si>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</si>
  <si>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</si>
  <si>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</si>
  <si>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</si>
  <si>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</si>
  <si>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</si>
  <si>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</si>
  <si>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</si>
  <si>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</si>
  <si>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</si>
  <si>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</si>
  <si>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</si>
  <si>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</si>
  <si>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</si>
  <si>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</si>
  <si>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</si>
  <si>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</si>
  <si>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</si>
  <si>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</si>
  <si>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</si>
  <si>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</si>
  <si>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</si>
  <si>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</si>
  <si>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</si>
  <si>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</si>
  <si>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</si>
  <si>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</si>
  <si>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</si>
  <si>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</si>
  <si>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</si>
  <si>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</si>
  <si>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</si>
  <si>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</si>
  <si>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</si>
  <si>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</si>
  <si>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</si>
  <si>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</si>
  <si>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</si>
  <si>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</si>
  <si>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</si>
  <si>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</si>
  <si>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</si>
  <si>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</si>
  <si>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</si>
  <si>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</si>
  <si>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</si>
  <si>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</si>
  <si>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</si>
  <si>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</si>
  <si>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</si>
  <si>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</si>
  <si>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</si>
  <si>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</si>
  <si>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</si>
  <si>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</si>
  <si>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</si>
  <si>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</si>
  <si>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</si>
  <si>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</si>
  <si>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</si>
  <si>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</si>
  <si>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</si>
  <si>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</si>
  <si>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</si>
  <si>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</si>
  <si>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</si>
  <si>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</si>
  <si>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</si>
  <si>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</si>
  <si>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</si>
  <si>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</si>
  <si>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</si>
  <si>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</si>
  <si>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建設事業は平成16年度に完了し、償却資産は、浄化槽1施設と付随する管路である。
　①有形固定資産減価償却率は、年々上昇してきており、類似団体並となった。今後も上昇するものと見込んでいる。
　②管渠老朽化率は、法定耐用年数に達したものがないことから0%となっている。
　　</t>
    <rPh sb="6" eb="8">
      <t>ヘイセイ</t>
    </rPh>
    <rPh sb="10" eb="12">
      <t>ネンド</t>
    </rPh>
    <rPh sb="67" eb="71">
      <t>ルイジダンタイ</t>
    </rPh>
    <rPh sb="71" eb="72">
      <t>ナミ</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</si>
  <si>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</si>
  <si>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9%で、繰出基準に基づく一般会計繰入金など使用料以外の収入を含めても費用を賄えていないが、①経常収支比率は概ね80%前後で推移している。一方、損失は繰越利益剰余金と相殺し、②累積欠損金は発生しなかった。
　③流動比率は、10%未満となっているが、分母となる流動負債は次年度償還する建設改良等に充てた企業債のみであり、その財源は次年度の使用料（一体で経営する他事業分も含む）や一般会計繰入金を予定している。
　④企業債残高対事業規模比率は、企業債残高の減少に伴って前年度に比べ低下している。また、類似団体の平均値を下回っている。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Ph sb="169" eb="170">
      <t>オオム</t>
    </rPh>
    <rPh sb="174" eb="176">
      <t>ゼンゴ</t>
    </rPh>
    <rPh sb="177" eb="179">
      <t>スイイ</t>
    </rPh>
    <rPh sb="229" eb="231">
      <t>ミマン</t>
    </rPh>
    <rPh sb="239" eb="241">
      <t>ブンボ</t>
    </rPh>
    <rPh sb="483" eb="486">
      <t>タジギョウ</t>
    </rPh>
    <rPh sb="487" eb="490">
      <t>シヨウリョウ</t>
    </rPh>
    <rPh sb="491" eb="493">
      <t>ホテン</t>
    </rPh>
    <rPh sb="497" eb="499">
      <t>ジョウキョウ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</si>
</sst>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3"/>
      <color theme="3"/>
      <name val="Yu Gothic"/>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AB-426C-8761-DF9F6D46FF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84AB-426C-8761-DF9F6D46FF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c:v>
                </c:pt>
                <c:pt idx="1">
                  <c:v>50</c:v>
                </c:pt>
                <c:pt idx="2">
                  <c:v>50</c:v>
                </c:pt>
                <c:pt idx="3">
                  <c:v>50</c:v>
                </c:pt>
                <c:pt idx="4">
                  <c:v>25</c:v>
                </c:pt>
              </c:numCache>
            </c:numRef>
          </c:val>
          <c:extLst>
            <c:ext xmlns:c16="http://schemas.microsoft.com/office/drawing/2014/chart" uri="{C3380CC4-5D6E-409C-BE32-E72D297353CC}">
              <c16:uniqueId val="{00000000-AC43-4C69-9FB1-8A2003E4A1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39.76</c:v>
                </c:pt>
                <c:pt idx="4">
                  <c:v>34.68</c:v>
                </c:pt>
              </c:numCache>
            </c:numRef>
          </c:val>
          <c:smooth val="0"/>
          <c:extLst>
            <c:ext xmlns:c16="http://schemas.microsoft.com/office/drawing/2014/chart" uri="{C3380CC4-5D6E-409C-BE32-E72D297353CC}">
              <c16:uniqueId val="{00000001-AC43-4C69-9FB1-8A2003E4A1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F6-41A0-BD91-5C8D45806C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83.43</c:v>
                </c:pt>
                <c:pt idx="4">
                  <c:v>90.33</c:v>
                </c:pt>
              </c:numCache>
            </c:numRef>
          </c:val>
          <c:smooth val="0"/>
          <c:extLst>
            <c:ext xmlns:c16="http://schemas.microsoft.com/office/drawing/2014/chart" uri="{C3380CC4-5D6E-409C-BE32-E72D297353CC}">
              <c16:uniqueId val="{00000001-05F6-41A0-BD91-5C8D45806C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92.09</c:v>
                </c:pt>
                <c:pt idx="1">
                  <c:v>82.25</c:v>
                </c:pt>
                <c:pt idx="2">
                  <c:v>77.930000000000007</c:v>
                </c:pt>
                <c:pt idx="3">
                  <c:v>79.41</c:v>
                </c:pt>
                <c:pt idx="4">
                  <c:v>81.58</c:v>
                </c:pt>
              </c:numCache>
            </c:numRef>
          </c:val>
          <c:extLst>
            <c:ext xmlns:c16="http://schemas.microsoft.com/office/drawing/2014/chart" uri="{C3380CC4-5D6E-409C-BE32-E72D297353CC}">
              <c16:uniqueId val="{00000000-EE92-4CE2-9CCA-EBA0F8F098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98.17</c:v>
                </c:pt>
                <c:pt idx="1">
                  <c:v>100.48</c:v>
                </c:pt>
                <c:pt idx="2">
                  <c:v>94.96</c:v>
                </c:pt>
                <c:pt idx="3">
                  <c:v>98.37</c:v>
                </c:pt>
                <c:pt idx="4">
                  <c:v>99.2</c:v>
                </c:pt>
              </c:numCache>
            </c:numRef>
          </c:val>
          <c:smooth val="0"/>
          <c:extLst>
            <c:ext xmlns:c16="http://schemas.microsoft.com/office/drawing/2014/chart" uri="{C3380CC4-5D6E-409C-BE32-E72D297353CC}">
              <c16:uniqueId val="{00000001-EE92-4CE2-9CCA-EBA0F8F098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13.14</c:v>
                </c:pt>
                <c:pt idx="1">
                  <c:v>17.64</c:v>
                </c:pt>
                <c:pt idx="2">
                  <c:v>22.14</c:v>
                </c:pt>
                <c:pt idx="3">
                  <c:v>26.64</c:v>
                </c:pt>
                <c:pt idx="4">
                  <c:v>31.14</c:v>
                </c:pt>
              </c:numCache>
            </c:numRef>
          </c:val>
          <c:extLst>
            <c:ext xmlns:c16="http://schemas.microsoft.com/office/drawing/2014/chart" uri="{C3380CC4-5D6E-409C-BE32-E72D297353CC}">
              <c16:uniqueId val="{00000000-664E-4432-8FF7-23D1F856D9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27.41</c:v>
                </c:pt>
                <c:pt idx="1">
                  <c:v>30.5</c:v>
                </c:pt>
                <c:pt idx="2">
                  <c:v>31.15</c:v>
                </c:pt>
                <c:pt idx="3">
                  <c:v>29.58</c:v>
                </c:pt>
                <c:pt idx="4">
                  <c:v>31</c:v>
                </c:pt>
              </c:numCache>
            </c:numRef>
          </c:val>
          <c:smooth val="0"/>
          <c:extLst>
            <c:ext xmlns:c16="http://schemas.microsoft.com/office/drawing/2014/chart" uri="{C3380CC4-5D6E-409C-BE32-E72D297353CC}">
              <c16:uniqueId val="{00000001-664E-4432-8FF7-23D1F856D9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8-44BF-A21A-A51C1FE306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58-44BF-A21A-A51C1FE306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73-412C-AADF-BF66A14056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2103.21</c:v>
                </c:pt>
                <c:pt idx="1">
                  <c:v>2146.5100000000002</c:v>
                </c:pt>
                <c:pt idx="2">
                  <c:v>2162.27</c:v>
                </c:pt>
                <c:pt idx="3">
                  <c:v>199.01</c:v>
                </c:pt>
                <c:pt idx="4">
                  <c:v>1500.46</c:v>
                </c:pt>
              </c:numCache>
            </c:numRef>
          </c:val>
          <c:smooth val="0"/>
          <c:extLst>
            <c:ext xmlns:c16="http://schemas.microsoft.com/office/drawing/2014/chart" uri="{C3380CC4-5D6E-409C-BE32-E72D297353CC}">
              <c16:uniqueId val="{00000001-9273-412C-AADF-BF66A14056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103.79</c:v>
                </c:pt>
                <c:pt idx="1">
                  <c:v>73.459999999999994</c:v>
                </c:pt>
                <c:pt idx="2">
                  <c:v>37.18</c:v>
                </c:pt>
                <c:pt idx="3">
                  <c:v>2.44</c:v>
                </c:pt>
                <c:pt idx="4">
                  <c:v>1.67</c:v>
                </c:pt>
              </c:numCache>
            </c:numRef>
          </c:val>
          <c:extLst>
            <c:ext xmlns:c16="http://schemas.microsoft.com/office/drawing/2014/chart" uri="{C3380CC4-5D6E-409C-BE32-E72D297353CC}">
              <c16:uniqueId val="{00000000-DB97-409D-84E5-90D1692B13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113.57</c:v>
                </c:pt>
                <c:pt idx="1">
                  <c:v>125.88</c:v>
                </c:pt>
                <c:pt idx="2">
                  <c:v>86.34</c:v>
                </c:pt>
                <c:pt idx="3">
                  <c:v>130.9</c:v>
                </c:pt>
                <c:pt idx="4">
                  <c:v>81.260000000000005</c:v>
                </c:pt>
              </c:numCache>
            </c:numRef>
          </c:val>
          <c:smooth val="0"/>
          <c:extLst>
            <c:ext xmlns:c16="http://schemas.microsoft.com/office/drawing/2014/chart" uri="{C3380CC4-5D6E-409C-BE32-E72D297353CC}">
              <c16:uniqueId val="{00000001-DB97-409D-84E5-90D1692B13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1878.57</c:v>
                </c:pt>
                <c:pt idx="1">
                  <c:v>1719.77</c:v>
                </c:pt>
                <c:pt idx="2">
                  <c:v>2211.2399999999998</c:v>
                </c:pt>
                <c:pt idx="3">
                  <c:v>1296.6300000000001</c:v>
                </c:pt>
                <c:pt idx="4">
                  <c:v>1196.3399999999999</c:v>
                </c:pt>
              </c:numCache>
            </c:numRef>
          </c:val>
          <c:extLst>
            <c:ext xmlns:c16="http://schemas.microsoft.com/office/drawing/2014/chart" uri="{C3380CC4-5D6E-409C-BE32-E72D297353CC}">
              <c16:uniqueId val="{00000000-7E02-43CD-9E04-F66E61F866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2834.34</c:v>
                </c:pt>
                <c:pt idx="4">
                  <c:v>1748.51</c:v>
                </c:pt>
              </c:numCache>
            </c:numRef>
          </c:val>
          <c:smooth val="0"/>
          <c:extLst>
            <c:ext xmlns:c16="http://schemas.microsoft.com/office/drawing/2014/chart" uri="{C3380CC4-5D6E-409C-BE32-E72D297353CC}">
              <c16:uniqueId val="{00000001-7E02-43CD-9E04-F66E61F866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47.19</c:v>
                </c:pt>
                <c:pt idx="1">
                  <c:v>29.35</c:v>
                </c:pt>
                <c:pt idx="2">
                  <c:v>24.86</c:v>
                </c:pt>
                <c:pt idx="3">
                  <c:v>26.81</c:v>
                </c:pt>
                <c:pt idx="4">
                  <c:v>28.37</c:v>
                </c:pt>
              </c:numCache>
            </c:numRef>
          </c:val>
          <c:extLst>
            <c:ext xmlns:c16="http://schemas.microsoft.com/office/drawing/2014/chart" uri="{C3380CC4-5D6E-409C-BE32-E72D297353CC}">
              <c16:uniqueId val="{00000000-DD22-46BB-BE27-FDBC88FE20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37.979999999999997</c:v>
                </c:pt>
                <c:pt idx="4">
                  <c:v>34.99</c:v>
                </c:pt>
              </c:numCache>
            </c:numRef>
          </c:val>
          <c:smooth val="0"/>
          <c:extLst>
            <c:ext xmlns:c16="http://schemas.microsoft.com/office/drawing/2014/chart" uri="{C3380CC4-5D6E-409C-BE32-E72D297353CC}">
              <c16:uniqueId val="{00000001-DD22-46BB-BE27-FDBC88FE20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312.83</c:v>
                </c:pt>
                <c:pt idx="1">
                  <c:v>502.57</c:v>
                </c:pt>
                <c:pt idx="2">
                  <c:v>589.79</c:v>
                </c:pt>
                <c:pt idx="3">
                  <c:v>550.58000000000004</c:v>
                </c:pt>
                <c:pt idx="4">
                  <c:v>554.70000000000005</c:v>
                </c:pt>
              </c:numCache>
            </c:numRef>
          </c:val>
          <c:extLst>
            <c:ext xmlns:c16="http://schemas.microsoft.com/office/drawing/2014/chart" uri="{C3380CC4-5D6E-409C-BE32-E72D297353CC}">
              <c16:uniqueId val="{00000000-26F5-4D66-94AC-D871121591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484.48</c:v>
                </c:pt>
                <c:pt idx="4">
                  <c:v>520.91999999999996</c:v>
                </c:pt>
              </c:numCache>
            </c:numRef>
          </c:val>
          <c:smooth val="0"/>
          <c:extLst>
            <c:ext xmlns:c16="http://schemas.microsoft.com/office/drawing/2014/chart" uri="{C3380CC4-5D6E-409C-BE32-E72D297353CC}">
              <c16:uniqueId val="{00000001-26F5-4D66-94AC-D871121591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自治体職員</v>
      </c>
      <c r="AE8" s="50"/>
      <c r="AF8" s="50"/>
      <c r="AG8" s="50"/>
      <c r="AH8" s="50"/>
      <c r="AI8" s="50"/>
      <c r="AJ8" s="50"/>
      <c r="AK8" s="3"/>
      <c r="AL8" s="51">
        <f>データ!S6</f>
        <v>201981</v>
      </c>
      <c r="AM8" s="51"/>
      <c r="AN8" s="51"/>
      <c r="AO8" s="51"/>
      <c r="AP8" s="51"/>
      <c r="AQ8" s="51"/>
      <c r="AR8" s="51"/>
      <c r="AS8" s="51"/>
      <c r="AT8" s="46">
        <f>データ!T6</f>
        <v>572.99</v>
      </c>
      <c r="AU8" s="46"/>
      <c r="AV8" s="46"/>
      <c r="AW8" s="46"/>
      <c r="AX8" s="46"/>
      <c r="AY8" s="46"/>
      <c r="AZ8" s="46"/>
      <c r="BA8" s="46"/>
      <c r="BB8" s="46">
        <f>データ!U6</f>
        <v>352.5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f>データ!O6</f>
        <v>63.36</v>
      </c>
      <c r="J10" s="46"/>
      <c r="K10" s="46"/>
      <c r="L10" s="46"/>
      <c r="M10" s="46"/>
      <c r="N10" s="46"/>
      <c r="O10" s="46"/>
      <c r="P10" s="46">
        <f>データ!P6</f>
        <v>0</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8</v>
      </c>
      <c r="AM10" s="51"/>
      <c r="AN10" s="51"/>
      <c r="AO10" s="51"/>
      <c r="AP10" s="51"/>
      <c r="AQ10" s="51"/>
      <c r="AR10" s="51"/>
      <c r="AS10" s="51"/>
      <c r="AT10" s="46">
        <f>データ!W6</f>
        <v>0.01</v>
      </c>
      <c r="AU10" s="46"/>
      <c r="AV10" s="46"/>
      <c r="AW10" s="46"/>
      <c r="AX10" s="46"/>
      <c r="AY10" s="46"/>
      <c r="AZ10" s="46"/>
      <c r="BA10" s="46"/>
      <c r="BB10" s="46">
        <f>データ!X6</f>
        <v>800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AQ2sBTOFTxwEQQjcOAILs4SOD0SSC4I4p+eqQ7mr1IyUVLHEdCmTELis92/L2d/R5mE2VFqW5yiby17gskBnIg==" saltValue="QTvM6a+VW4R2aseFANdg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2019</v>
      </c>
      <c r="C6" s="33">
        <f t="shared" ref="C6:X6" si="3">C7</f>
        <v>322016</v>
      </c>
      <c r="D6" s="33">
        <f t="shared" si="3"/>
        <v>46</v>
      </c>
      <c r="E6" s="33">
        <f t="shared" si="3"/>
        <v>17</v>
      </c>
      <c r="F6" s="33">
        <f t="shared" si="3"/>
        <v>9</v>
      </c>
      <c r="G6" s="33">
        <f t="shared" si="3"/>
        <v>0</v>
      </c>
      <c r="H6" s="33" t="str">
        <f t="shared" si="3"/>
        <v>島根県　松江市</v>
      </c>
      <c r="I6" s="33" t="str">
        <f t="shared" si="3"/>
        <v>法適用</v>
      </c>
      <c r="J6" s="33" t="str">
        <f t="shared" si="3"/>
        <v>下水道事業</v>
      </c>
      <c r="K6" s="33" t="str">
        <f t="shared" si="3"/>
        <v>小規模集合排水処理</v>
      </c>
      <c r="L6" s="33" t="str">
        <f t="shared" si="3"/>
        <v>I2</v>
      </c>
      <c r="M6" s="33" t="str">
        <f t="shared" si="3"/>
        <v>自治体職員</v>
      </c>
      <c r="N6" s="34" t="str">
        <f t="shared" si="3"/>
        <v>-</v>
      </c>
      <c r="O6" s="34">
        <f t="shared" si="3"/>
        <v>63.36</v>
      </c>
      <c r="P6" s="34">
        <f t="shared" si="3"/>
        <v>0</v>
      </c>
      <c r="Q6" s="34">
        <f t="shared" si="3"/>
        <v>100</v>
      </c>
      <c r="R6" s="34">
        <f t="shared" si="3"/>
        <v>3080</v>
      </c>
      <c r="S6" s="34">
        <f t="shared" si="3"/>
        <v>201981</v>
      </c>
      <c r="T6" s="34">
        <f t="shared" si="3"/>
        <v>572.99</v>
      </c>
      <c r="U6" s="34">
        <f t="shared" si="3"/>
        <v>352.5</v>
      </c>
      <c r="V6" s="34">
        <f t="shared" si="3"/>
        <v>8</v>
      </c>
      <c r="W6" s="34">
        <f t="shared" si="3"/>
        <v>0.01</v>
      </c>
      <c r="X6" s="34">
        <f t="shared" si="3"/>
        <v>800</v>
      </c>
      <c r="Y6" s="35">
        <f>IF(Y7="",NA(),Y7)</f>
        <v>92.09</v>
      </c>
      <c r="Z6" s="35">
        <f t="shared" ref="Z6:AH6" si="4">IF(Z7="",NA(),Z7)</f>
        <v>82.25</v>
      </c>
      <c r="AA6" s="35">
        <f t="shared" si="4"/>
        <v>77.930000000000007</v>
      </c>
      <c r="AB6" s="35">
        <f t="shared" si="4"/>
        <v>79.41</v>
      </c>
      <c r="AC6" s="35">
        <f t="shared" si="4"/>
        <v>81.58</v>
      </c>
      <c r="AD6" s="35">
        <f t="shared" si="4"/>
        <v>98.17</v>
      </c>
      <c r="AE6" s="35">
        <f t="shared" si="4"/>
        <v>100.48</v>
      </c>
      <c r="AF6" s="35">
        <f t="shared" si="4"/>
        <v>94.96</v>
      </c>
      <c r="AG6" s="35">
        <f t="shared" si="4"/>
        <v>98.37</v>
      </c>
      <c r="AH6" s="35">
        <f t="shared" si="4"/>
        <v>99.2</v>
      </c>
      <c r="AI6" s="34" t="str">
        <f>IF(AI7="","",IF(AI7="-","【-】","【"&amp;SUBSTITUTE(TEXT(AI7,"#,##0.00"),"-","△")&amp;"】"))</f>
        <v>【98.84】</v>
      </c>
      <c r="AJ6" s="34">
        <f>IF(AJ7="",NA(),AJ7)</f>
        <v>0</v>
      </c>
      <c r="AK6" s="34">
        <f t="shared" ref="AK6:AS6" si="5">IF(AK7="",NA(),AK7)</f>
        <v>0</v>
      </c>
      <c r="AL6" s="34">
        <f t="shared" si="5"/>
        <v>0</v>
      </c>
      <c r="AM6" s="34">
        <f t="shared" si="5"/>
        <v>0</v>
      </c>
      <c r="AN6" s="34">
        <f t="shared" si="5"/>
        <v>0</v>
      </c>
      <c r="AO6" s="35">
        <f t="shared" si="5"/>
        <v>2103.21</v>
      </c>
      <c r="AP6" s="35">
        <f t="shared" si="5"/>
        <v>2146.5100000000002</v>
      </c>
      <c r="AQ6" s="35">
        <f t="shared" si="5"/>
        <v>2162.27</v>
      </c>
      <c r="AR6" s="35">
        <f t="shared" si="5"/>
        <v>199.01</v>
      </c>
      <c r="AS6" s="35">
        <f t="shared" si="5"/>
        <v>1500.46</v>
      </c>
      <c r="AT6" s="34" t="str">
        <f>IF(AT7="","",IF(AT7="-","【-】","【"&amp;SUBSTITUTE(TEXT(AT7,"#,##0.00"),"-","△")&amp;"】"))</f>
        <v>【1,399.60】</v>
      </c>
      <c r="AU6" s="35">
        <f>IF(AU7="",NA(),AU7)</f>
        <v>103.79</v>
      </c>
      <c r="AV6" s="35">
        <f t="shared" ref="AV6:BD6" si="6">IF(AV7="",NA(),AV7)</f>
        <v>73.459999999999994</v>
      </c>
      <c r="AW6" s="35">
        <f t="shared" si="6"/>
        <v>37.18</v>
      </c>
      <c r="AX6" s="35">
        <f t="shared" si="6"/>
        <v>2.44</v>
      </c>
      <c r="AY6" s="35">
        <f t="shared" si="6"/>
        <v>1.67</v>
      </c>
      <c r="AZ6" s="35">
        <f t="shared" si="6"/>
        <v>113.57</v>
      </c>
      <c r="BA6" s="35">
        <f t="shared" si="6"/>
        <v>125.88</v>
      </c>
      <c r="BB6" s="35">
        <f t="shared" si="6"/>
        <v>86.34</v>
      </c>
      <c r="BC6" s="35">
        <f t="shared" si="6"/>
        <v>130.9</v>
      </c>
      <c r="BD6" s="35">
        <f t="shared" si="6"/>
        <v>81.260000000000005</v>
      </c>
      <c r="BE6" s="34" t="str">
        <f>IF(BE7="","",IF(BE7="-","【-】","【"&amp;SUBSTITUTE(TEXT(BE7,"#,##0.00"),"-","△")&amp;"】"))</f>
        <v>【83.42】</v>
      </c>
      <c r="BF6" s="35">
        <f>IF(BF7="",NA(),BF7)</f>
        <v>1878.57</v>
      </c>
      <c r="BG6" s="35">
        <f t="shared" ref="BG6:BO6" si="7">IF(BG7="",NA(),BG7)</f>
        <v>1719.77</v>
      </c>
      <c r="BH6" s="35">
        <f t="shared" si="7"/>
        <v>2211.2399999999998</v>
      </c>
      <c r="BI6" s="35">
        <f t="shared" si="7"/>
        <v>1296.6300000000001</v>
      </c>
      <c r="BJ6" s="35">
        <f t="shared" si="7"/>
        <v>1196.3399999999999</v>
      </c>
      <c r="BK6" s="35">
        <f t="shared" si="7"/>
        <v>3188.44</v>
      </c>
      <c r="BL6" s="35">
        <f t="shared" si="7"/>
        <v>4170.3999999999996</v>
      </c>
      <c r="BM6" s="35">
        <f t="shared" si="7"/>
        <v>2559.94</v>
      </c>
      <c r="BN6" s="35">
        <f t="shared" si="7"/>
        <v>2834.34</v>
      </c>
      <c r="BO6" s="35">
        <f t="shared" si="7"/>
        <v>1748.51</v>
      </c>
      <c r="BP6" s="34" t="str">
        <f>IF(BP7="","",IF(BP7="-","【-】","【"&amp;SUBSTITUTE(TEXT(BP7,"#,##0.00"),"-","△")&amp;"】"))</f>
        <v>【1,682.85】</v>
      </c>
      <c r="BQ6" s="35">
        <f>IF(BQ7="",NA(),BQ7)</f>
        <v>47.19</v>
      </c>
      <c r="BR6" s="35">
        <f t="shared" ref="BR6:BZ6" si="8">IF(BR7="",NA(),BR7)</f>
        <v>29.35</v>
      </c>
      <c r="BS6" s="35">
        <f t="shared" si="8"/>
        <v>24.86</v>
      </c>
      <c r="BT6" s="35">
        <f t="shared" si="8"/>
        <v>26.81</v>
      </c>
      <c r="BU6" s="35">
        <f t="shared" si="8"/>
        <v>28.37</v>
      </c>
      <c r="BV6" s="35">
        <f t="shared" si="8"/>
        <v>26.47</v>
      </c>
      <c r="BW6" s="35">
        <f t="shared" si="8"/>
        <v>32.14</v>
      </c>
      <c r="BX6" s="35">
        <f t="shared" si="8"/>
        <v>37.82</v>
      </c>
      <c r="BY6" s="35">
        <f t="shared" si="8"/>
        <v>37.979999999999997</v>
      </c>
      <c r="BZ6" s="35">
        <f t="shared" si="8"/>
        <v>34.99</v>
      </c>
      <c r="CA6" s="34" t="str">
        <f>IF(CA7="","",IF(CA7="-","【-】","【"&amp;SUBSTITUTE(TEXT(CA7,"#,##0.00"),"-","△")&amp;"】"))</f>
        <v>【36.18】</v>
      </c>
      <c r="CB6" s="35">
        <f>IF(CB7="",NA(),CB7)</f>
        <v>312.83</v>
      </c>
      <c r="CC6" s="35">
        <f t="shared" ref="CC6:CK6" si="9">IF(CC7="",NA(),CC7)</f>
        <v>502.57</v>
      </c>
      <c r="CD6" s="35">
        <f t="shared" si="9"/>
        <v>589.79</v>
      </c>
      <c r="CE6" s="35">
        <f t="shared" si="9"/>
        <v>550.58000000000004</v>
      </c>
      <c r="CF6" s="35">
        <f t="shared" si="9"/>
        <v>554.70000000000005</v>
      </c>
      <c r="CG6" s="35">
        <f t="shared" si="9"/>
        <v>688.46</v>
      </c>
      <c r="CH6" s="35">
        <f t="shared" si="9"/>
        <v>562.9</v>
      </c>
      <c r="CI6" s="35">
        <f t="shared" si="9"/>
        <v>482.51</v>
      </c>
      <c r="CJ6" s="35">
        <f t="shared" si="9"/>
        <v>484.48</v>
      </c>
      <c r="CK6" s="35">
        <f t="shared" si="9"/>
        <v>520.91999999999996</v>
      </c>
      <c r="CL6" s="34" t="str">
        <f>IF(CL7="","",IF(CL7="-","【-】","【"&amp;SUBSTITUTE(TEXT(CL7,"#,##0.00"),"-","△")&amp;"】"))</f>
        <v>【510.14】</v>
      </c>
      <c r="CM6" s="35">
        <f>IF(CM7="",NA(),CM7)</f>
        <v>50</v>
      </c>
      <c r="CN6" s="35">
        <f t="shared" ref="CN6:CV6" si="10">IF(CN7="",NA(),CN7)</f>
        <v>50</v>
      </c>
      <c r="CO6" s="35">
        <f t="shared" si="10"/>
        <v>50</v>
      </c>
      <c r="CP6" s="35">
        <f t="shared" si="10"/>
        <v>50</v>
      </c>
      <c r="CQ6" s="35">
        <f t="shared" si="10"/>
        <v>25</v>
      </c>
      <c r="CR6" s="35">
        <f t="shared" si="10"/>
        <v>40.96</v>
      </c>
      <c r="CS6" s="35">
        <f t="shared" si="10"/>
        <v>39.450000000000003</v>
      </c>
      <c r="CT6" s="35">
        <f t="shared" si="10"/>
        <v>39.15</v>
      </c>
      <c r="CU6" s="35">
        <f t="shared" si="10"/>
        <v>39.76</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90.48</v>
      </c>
      <c r="DE6" s="35">
        <f t="shared" si="11"/>
        <v>89.54</v>
      </c>
      <c r="DF6" s="35">
        <f t="shared" si="11"/>
        <v>83.43</v>
      </c>
      <c r="DG6" s="35">
        <f t="shared" si="11"/>
        <v>90.33</v>
      </c>
      <c r="DH6" s="34" t="str">
        <f>IF(DH7="","",IF(DH7="-","【-】","【"&amp;SUBSTITUTE(TEXT(DH7,"#,##0.00"),"-","△")&amp;"】"))</f>
        <v>【90.15】</v>
      </c>
      <c r="DI6" s="35">
        <f>IF(DI7="",NA(),DI7)</f>
        <v>13.14</v>
      </c>
      <c r="DJ6" s="35">
        <f t="shared" ref="DJ6:DR6" si="12">IF(DJ7="",NA(),DJ7)</f>
        <v>17.64</v>
      </c>
      <c r="DK6" s="35">
        <f t="shared" si="12"/>
        <v>22.14</v>
      </c>
      <c r="DL6" s="35">
        <f t="shared" si="12"/>
        <v>26.64</v>
      </c>
      <c r="DM6" s="35">
        <f t="shared" si="12"/>
        <v>31.14</v>
      </c>
      <c r="DN6" s="35">
        <f t="shared" si="12"/>
        <v>27.41</v>
      </c>
      <c r="DO6" s="35">
        <f t="shared" si="12"/>
        <v>30.5</v>
      </c>
      <c r="DP6" s="35">
        <f t="shared" si="12"/>
        <v>31.15</v>
      </c>
      <c r="DQ6" s="35">
        <f t="shared" si="12"/>
        <v>29.58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8" s="36" customFormat="1">
      <c r="A7" s="28"/>
      <c r="B7" s="37">
        <v>2019</v>
      </c>
      <c r="C7" s="37">
        <v>322016</v>
      </c>
      <c r="D7" s="37">
        <v>46</v>
      </c>
      <c r="E7" s="37">
        <v>17</v>
      </c>
      <c r="F7" s="37">
        <v>9</v>
      </c>
      <c r="G7" s="37">
        <v>0</v>
      </c>
      <c r="H7" s="37" t="s">
        <v>96</v>
      </c>
      <c r="I7" s="37" t="s">
        <v>97</v>
      </c>
      <c r="J7" s="37" t="s">
        <v>98</v>
      </c>
      <c r="K7" s="37" t="s">
        <v>99</v>
      </c>
      <c r="L7" s="37" t="s">
        <v>100</v>
      </c>
      <c r="M7" s="37" t="s">
        <v>101</v>
      </c>
      <c r="N7" s="38" t="s">
        <v>102</v>
      </c>
      <c r="O7" s="38">
        <v>63.36</v>
      </c>
      <c r="P7" s="38">
        <v>0</v>
      </c>
      <c r="Q7" s="38">
        <v>100</v>
      </c>
      <c r="R7" s="38">
        <v>3080</v>
      </c>
      <c r="S7" s="38">
        <v>201981</v>
      </c>
      <c r="T7" s="38">
        <v>572.99</v>
      </c>
      <c r="U7" s="38">
        <v>352.5</v>
      </c>
      <c r="V7" s="38">
        <v>8</v>
      </c>
      <c r="W7" s="38">
        <v>0.01</v>
      </c>
      <c r="X7" s="38">
        <v>800</v>
      </c>
      <c r="Y7" s="38">
        <v>92.09</v>
      </c>
      <c r="Z7" s="38">
        <v>82.25</v>
      </c>
      <c r="AA7" s="38">
        <v>77.930000000000007</v>
      </c>
      <c r="AB7" s="38">
        <v>79.41</v>
      </c>
      <c r="AC7" s="38">
        <v>81.58</v>
      </c>
      <c r="AD7" s="38">
        <v>98.17</v>
      </c>
      <c r="AE7" s="38">
        <v>100.48</v>
      </c>
      <c r="AF7" s="38">
        <v>94.96</v>
      </c>
      <c r="AG7" s="38">
        <v>98.37</v>
      </c>
      <c r="AH7" s="38">
        <v>99.2</v>
      </c>
      <c r="AI7" s="38">
        <v>98.84</v>
      </c>
      <c r="AJ7" s="38">
        <v>0</v>
      </c>
      <c r="AK7" s="38">
        <v>0</v>
      </c>
      <c r="AL7" s="38">
        <v>0</v>
      </c>
      <c r="AM7" s="38">
        <v>0</v>
      </c>
      <c r="AN7" s="38">
        <v>0</v>
      </c>
      <c r="AO7" s="38">
        <v>2103.21</v>
      </c>
      <c r="AP7" s="38">
        <v>2146.5100000000002</v>
      </c>
      <c r="AQ7" s="38">
        <v>2162.27</v>
      </c>
      <c r="AR7" s="38">
        <v>199.01</v>
      </c>
      <c r="AS7" s="38">
        <v>1500.46</v>
      </c>
      <c r="AT7" s="38">
        <v>1399.6</v>
      </c>
      <c r="AU7" s="38">
        <v>103.79</v>
      </c>
      <c r="AV7" s="38">
        <v>73.459999999999994</v>
      </c>
      <c r="AW7" s="38">
        <v>37.18</v>
      </c>
      <c r="AX7" s="38">
        <v>2.44</v>
      </c>
      <c r="AY7" s="38">
        <v>1.67</v>
      </c>
      <c r="AZ7" s="38">
        <v>113.57</v>
      </c>
      <c r="BA7" s="38">
        <v>125.88</v>
      </c>
      <c r="BB7" s="38">
        <v>86.34</v>
      </c>
      <c r="BC7" s="38">
        <v>130.9</v>
      </c>
      <c r="BD7" s="38">
        <v>81.260000000000005</v>
      </c>
      <c r="BE7" s="38">
        <v>83.42</v>
      </c>
      <c r="BF7" s="38">
        <v>1878.57</v>
      </c>
      <c r="BG7" s="38">
        <v>1719.77</v>
      </c>
      <c r="BH7" s="38">
        <v>2211.2399999999998</v>
      </c>
      <c r="BI7" s="38">
        <v>1296.6300000000001</v>
      </c>
      <c r="BJ7" s="38">
        <v>1196.3399999999999</v>
      </c>
      <c r="BK7" s="38">
        <v>3188.44</v>
      </c>
      <c r="BL7" s="38">
        <v>4170.3999999999996</v>
      </c>
      <c r="BM7" s="38">
        <v>2559.94</v>
      </c>
      <c r="BN7" s="38">
        <v>2834.34</v>
      </c>
      <c r="BO7" s="38">
        <v>1748.51</v>
      </c>
      <c r="BP7" s="38">
        <v>1682.85</v>
      </c>
      <c r="BQ7" s="38">
        <v>47.19</v>
      </c>
      <c r="BR7" s="38">
        <v>29.35</v>
      </c>
      <c r="BS7" s="38">
        <v>24.86</v>
      </c>
      <c r="BT7" s="38">
        <v>26.81</v>
      </c>
      <c r="BU7" s="38">
        <v>28.37</v>
      </c>
      <c r="BV7" s="38">
        <v>26.47</v>
      </c>
      <c r="BW7" s="38">
        <v>32.14</v>
      </c>
      <c r="BX7" s="38">
        <v>37.82</v>
      </c>
      <c r="BY7" s="38">
        <v>37.979999999999997</v>
      </c>
      <c r="BZ7" s="38">
        <v>34.99</v>
      </c>
      <c r="CA7" s="38">
        <v>36.18</v>
      </c>
      <c r="CB7" s="38">
        <v>312.83</v>
      </c>
      <c r="CC7" s="38">
        <v>502.57</v>
      </c>
      <c r="CD7" s="38">
        <v>589.79</v>
      </c>
      <c r="CE7" s="38">
        <v>550.58000000000004</v>
      </c>
      <c r="CF7" s="38">
        <v>554.70000000000005</v>
      </c>
      <c r="CG7" s="38">
        <v>688.46</v>
      </c>
      <c r="CH7" s="38">
        <v>562.9</v>
      </c>
      <c r="CI7" s="38">
        <v>482.51</v>
      </c>
      <c r="CJ7" s="38">
        <v>484.48</v>
      </c>
      <c r="CK7" s="38">
        <v>520.91999999999996</v>
      </c>
      <c r="CL7" s="38">
        <v>510.14</v>
      </c>
      <c r="CM7" s="38">
        <v>50</v>
      </c>
      <c r="CN7" s="38">
        <v>50</v>
      </c>
      <c r="CO7" s="38">
        <v>50</v>
      </c>
      <c r="CP7" s="38">
        <v>50</v>
      </c>
      <c r="CQ7" s="38">
        <v>25</v>
      </c>
      <c r="CR7" s="38">
        <v>40.96</v>
      </c>
      <c r="CS7" s="38">
        <v>39.450000000000003</v>
      </c>
      <c r="CT7" s="38">
        <v>39.15</v>
      </c>
      <c r="CU7" s="38">
        <v>39.76</v>
      </c>
      <c r="CV7" s="38">
        <v>34.68</v>
      </c>
      <c r="CW7" s="38">
        <v>35.17</v>
      </c>
      <c r="CX7" s="38">
        <v>100</v>
      </c>
      <c r="CY7" s="38">
        <v>100</v>
      </c>
      <c r="CZ7" s="38">
        <v>100</v>
      </c>
      <c r="DA7" s="38">
        <v>100</v>
      </c>
      <c r="DB7" s="38">
        <v>100</v>
      </c>
      <c r="DC7" s="38">
        <v>90.64</v>
      </c>
      <c r="DD7" s="38">
        <v>90.48</v>
      </c>
      <c r="DE7" s="38">
        <v>89.54</v>
      </c>
      <c r="DF7" s="38">
        <v>83.43</v>
      </c>
      <c r="DG7" s="38">
        <v>90.33</v>
      </c>
      <c r="DH7" s="38">
        <v>90.15</v>
      </c>
      <c r="DI7" s="38">
        <v>13.14</v>
      </c>
      <c r="DJ7" s="38">
        <v>17.64</v>
      </c>
      <c r="DK7" s="38">
        <v>22.14</v>
      </c>
      <c r="DL7" s="38">
        <v>26.64</v>
      </c>
      <c r="DM7" s="38">
        <v>31.14</v>
      </c>
      <c r="DN7" s="38">
        <v>27.41</v>
      </c>
      <c r="DO7" s="38">
        <v>30.5</v>
      </c>
      <c r="DP7" s="38">
        <v>31.15</v>
      </c>
      <c r="DQ7" s="38">
        <v>29.58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0.51</v>
      </c>
      <c r="EK7" s="38">
        <v>0</v>
      </c>
      <c r="EL7" s="38">
        <v>0</v>
      </c>
      <c r="EM7" s="38">
        <v>0</v>
      </c>
      <c r="EN7" s="38">
        <v>0</v>
      </c>
      <c r="EO7" s="38">
        <v>0</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E10" si="15">DATEVALUE($B7+12-B11&amp;"/1/"&amp;B12)</f>
        <v>46388</v>
      </c>
      <c r="C10" s="41">
        <f t="shared" si="15"/>
        <v>46753</v>
      </c>
      <c r="D10" s="41">
        <f t="shared" si="15"/>
        <v>47119</v>
      </c>
      <c r="E10" s="41">
        <f t="shared" si="15"/>
        <v>47484</v>
      </c>
      <c r="F10" s="42">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2021-02-02T23:36:52Z</cp:lastPrinted>
  <dcterms:modified xsi:type="dcterms:W3CDTF">2021-02-02T23:36:55Z</dcterms:modified>
</cp:coreProperties>
</file>