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経営比較分析表】上下水道局（水道・下水道）\"/>
    </mc:Choice>
  </mc:AlternateContent>
  <workbookProtection workbookAlgorithmName="SHA-512" workbookHashValue="CdcCZZyEOXgUP7peJ0Blegm8EN8jlhOk0ptNR0BRkMGo1Eg4PsZ0ipGlEPzMDu3z29ofZS0SaW3v+7WwpOqqYg==" workbookSaltValue="mvXotspjqyYNYrmD9XCwz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P10" i="4"/>
  <c r="I10" i="4"/>
  <c r="AL8" i="4"/>
  <c r="P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<sst xmlns="http://schemas.openxmlformats.org/spreadsheetml/2006/main" count="231" uniqueCount="117">
  <si>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</si>
  <si>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</si>
  <si>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</si>
  <si>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</si>
  <si>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</si>
  <si>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</si>
  <si>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</si>
  <si>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</si>
  <si>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</si>
  <si>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</si>
  <si>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</si>
  <si>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</si>
  <si>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</si>
  <si>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</si>
  <si>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</si>
  <si>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</si>
  <si>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</si>
  <si>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</si>
  <si>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</si>
  <si>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</si>
  <si>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</si>
  <si>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</si>
  <si>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</si>
  <si>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</si>
  <si>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</si>
  <si>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</si>
  <si>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</si>
  <si>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</si>
  <si>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</si>
  <si>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</si>
  <si>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</si>
  <si>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</si>
  <si>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</si>
  <si>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</si>
  <si>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</si>
  <si>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</si>
  <si>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</si>
  <si>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</si>
  <si>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</si>
  <si>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</si>
  <si>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</si>
  <si>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</si>
  <si>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</si>
  <si>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</si>
  <si>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</si>
  <si>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</si>
  <si>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</si>
  <si>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</si>
  <si>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</si>
  <si>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</si>
  <si>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</si>
  <si>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</si>
  <si>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</si>
  <si>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</si>
  <si>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</si>
  <si>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</si>
  <si>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</si>
  <si>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</si>
  <si>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</si>
  <si>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</si>
  <si>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</si>
  <si>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</si>
  <si>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</si>
  <si>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</si>
  <si>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</si>
  <si>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</si>
  <si>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</si>
  <si>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</si>
  <si>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</si>
  <si>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</si>
  <si>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</si>
  <si>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</si>
  <si>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</si>
  <si>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</si>
  <si>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</si>
  <si>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</si>
  <si>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</si>
  <si>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</si>
  <si>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</si>
  <si>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</si>
  <si>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</si>
  <si>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</si>
  <si>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</si>
  <si>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</si>
  <si>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</si>
  <si>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</si>
  <si>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</si>
  <si>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</si>
  <si>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</si>
  <si>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</si>
  <si>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</si>
  <si>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</si>
  <si>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</si>
  <si>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</si>
  <si>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</si>
  <si>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</si>
  <si>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</si>
  <si>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</si>
  <si>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</si>
  <si>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</si>
  <si>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</si>
  <si>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</si>
  <si>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</si>
  <si>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</si>
  <si>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</si>
  <si>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</si>
  <si>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</si>
  <si>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</si>
  <si>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</si>
  <si>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</si>
  <si>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</si>
  <si>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</si>
  <si>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</si>
  <si>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</si>
  <si>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当事業は、平成26年度に面整備事業が完了している。
　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t>
  </si>
  <si>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</si>
  <si>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33%で、繰出基準に基づく一般会計繰入金など使用料以外の収入を含めても費用を賄えていないが、繰出金の減少により①経常収支比率が8.6pt悪化した。一方、損失は繰越利益剰余金と相殺し、②累積欠損金は発生しなかった。
　③流動比率は、30pt上昇したのは、流動資産に翌年度へ繰越した事業の前払金が含まれているためで、これを除くと8ptと前年度と同程度である。
　④企業債残高対事業規模比率は、類似団体の平均値を下回っており、昨年度と同水準となっている。なお、企業債残高は減少している。
　⑤経費回収率・⑥汚水処理原価は、減価償却費や支払利息等の費用のうち、一般会計繰入金など使用料以外の収入を充てる費用を除いて算定したものである。繰出金の減少により、下水道使用料で回収すべき経費が増加したことに伴い、経費回収率は低下し、汚水処理原価は増加した。
　⑦施設利用率が低い要因として、施設規模が過大となっている可能性があるため、施設の統廃合等を検討する必要がある。
　H26年度に面整備が概成しており、⑧水洗化率の大幅な上昇は見込めない状況であるが、接続勧奨や排水設備の戸別調査を行い、未接続世帯の接続促進を引き続き行う。</t>
    <rPh sb="142" eb="145">
      <t>クリダシキン</t>
    </rPh>
    <rPh sb="146" eb="148">
      <t>ゲンショウ</t>
    </rPh>
    <rPh sb="164" eb="166">
      <t>アッカ</t>
    </rPh>
    <rPh sb="169" eb="171">
      <t>イッポウ</t>
    </rPh>
    <rPh sb="172" eb="174">
      <t>ソンシツ</t>
    </rPh>
    <rPh sb="175" eb="182">
      <t>クリコシリエキジョウヨキン</t>
    </rPh>
    <rPh sb="183" eb="185">
      <t>ソウサイ</t>
    </rPh>
    <rPh sb="215" eb="217">
      <t>ジョウショウ</t>
    </rPh>
    <rPh sb="222" eb="226">
      <t>リュウドウシサン</t>
    </rPh>
    <rPh sb="227" eb="230">
      <t>ヨクネンド</t>
    </rPh>
    <rPh sb="242" eb="243">
      <t>フク</t>
    </rPh>
    <rPh sb="255" eb="256">
      <t>ノゾ</t>
    </rPh>
    <rPh sb="262" eb="265">
      <t>ゼンネンド</t>
    </rPh>
    <rPh sb="266" eb="269">
      <t>ドウテイド</t>
    </rPh>
    <rPh sb="290" eb="294">
      <t>ルイジダンタイ</t>
    </rPh>
    <rPh sb="295" eb="298">
      <t>ヘイキンチ</t>
    </rPh>
    <rPh sb="299" eb="301">
      <t>シタマワ</t>
    </rPh>
    <rPh sb="306" eb="309">
      <t>サクネンド</t>
    </rPh>
    <rPh sb="310" eb="313">
      <t>ドウスイジュン</t>
    </rPh>
    <rPh sb="323" eb="328">
      <t>キギョウサイザンダカ</t>
    </rPh>
    <rPh sb="329" eb="331">
      <t>ゲンショウ</t>
    </rPh>
    <rPh sb="381" eb="384">
      <t>シヨウリョウ</t>
    </rPh>
    <rPh sb="384" eb="386">
      <t>イガイ</t>
    </rPh>
    <rPh sb="387" eb="389">
      <t>シュウニュウ</t>
    </rPh>
    <rPh sb="390" eb="391">
      <t>ア</t>
    </rPh>
    <rPh sb="475" eb="476">
      <t>ヒク</t>
    </rPh>
    <rPh sb="477" eb="479">
      <t>ヨウイン</t>
    </rPh>
    <rPh sb="488" eb="490">
      <t>カダイ</t>
    </rPh>
    <rPh sb="528" eb="530">
      <t>ネンド</t>
    </rPh>
    <rPh sb="531" eb="534">
      <t>メンセイビ</t>
    </rPh>
    <rPh sb="535" eb="537">
      <t>ガイセイ</t>
    </rPh>
    <rPh sb="543" eb="547">
      <t>スイセンカリツ</t>
    </rPh>
    <rPh sb="571" eb="575">
      <t>ハイスイセツビ</t>
    </rPh>
    <rPh sb="576" eb="578">
      <t>コベツ</t>
    </rPh>
    <rPh sb="578" eb="580">
      <t>チョウサ</t>
    </rPh>
    <rPh sb="581" eb="582">
      <t>オコナ</t>
    </rPh>
    <rPh sb="595" eb="596">
      <t>ヒ</t>
    </rPh>
    <rPh sb="597" eb="598">
      <t>ツヅ</t>
    </rPh>
    <rPh sb="599" eb="600">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</si>
</sst>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8639-4CA9-9211-A89BB84A3F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0.04</c:v>
                </c:pt>
              </c:numCache>
            </c:numRef>
          </c:val>
          <c:smooth val="0"/>
          <c:extLst>
            <c:ext xmlns:c16="http://schemas.microsoft.com/office/drawing/2014/chart" uri="{C3380CC4-5D6E-409C-BE32-E72D297353CC}">
              <c16:uniqueId val="{00000001-8639-4CA9-9211-A89BB84A3F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39.75</c:v>
                </c:pt>
                <c:pt idx="1">
                  <c:v>38.450000000000003</c:v>
                </c:pt>
                <c:pt idx="2">
                  <c:v>38.58</c:v>
                </c:pt>
                <c:pt idx="3">
                  <c:v>42.85</c:v>
                </c:pt>
                <c:pt idx="4">
                  <c:v>41.94</c:v>
                </c:pt>
              </c:numCache>
            </c:numRef>
          </c:val>
          <c:extLst>
            <c:ext xmlns:c16="http://schemas.microsoft.com/office/drawing/2014/chart" uri="{C3380CC4-5D6E-409C-BE32-E72D297353CC}">
              <c16:uniqueId val="{00000000-2E25-47A1-8ED0-1DFFBC8AFD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45.68</c:v>
                </c:pt>
              </c:numCache>
            </c:numRef>
          </c:val>
          <c:smooth val="0"/>
          <c:extLst>
            <c:ext xmlns:c16="http://schemas.microsoft.com/office/drawing/2014/chart" uri="{C3380CC4-5D6E-409C-BE32-E72D297353CC}">
              <c16:uniqueId val="{00000001-2E25-47A1-8ED0-1DFFBC8AFD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82.79</c:v>
                </c:pt>
                <c:pt idx="1">
                  <c:v>82.67</c:v>
                </c:pt>
                <c:pt idx="2">
                  <c:v>85.35</c:v>
                </c:pt>
                <c:pt idx="3">
                  <c:v>85.4</c:v>
                </c:pt>
                <c:pt idx="4">
                  <c:v>86.36</c:v>
                </c:pt>
              </c:numCache>
            </c:numRef>
          </c:val>
          <c:extLst>
            <c:ext xmlns:c16="http://schemas.microsoft.com/office/drawing/2014/chart" uri="{C3380CC4-5D6E-409C-BE32-E72D297353CC}">
              <c16:uniqueId val="{00000000-8C5E-44DD-B51E-08302E4E37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87.96</c:v>
                </c:pt>
              </c:numCache>
            </c:numRef>
          </c:val>
          <c:smooth val="0"/>
          <c:extLst>
            <c:ext xmlns:c16="http://schemas.microsoft.com/office/drawing/2014/chart" uri="{C3380CC4-5D6E-409C-BE32-E72D297353CC}">
              <c16:uniqueId val="{00000001-8C5E-44DD-B51E-08302E4E37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91.85</c:v>
                </c:pt>
                <c:pt idx="1">
                  <c:v>93.91</c:v>
                </c:pt>
                <c:pt idx="2">
                  <c:v>98.56</c:v>
                </c:pt>
                <c:pt idx="3">
                  <c:v>99.4</c:v>
                </c:pt>
                <c:pt idx="4">
                  <c:v>90.8</c:v>
                </c:pt>
              </c:numCache>
            </c:numRef>
          </c:val>
          <c:extLst>
            <c:ext xmlns:c16="http://schemas.microsoft.com/office/drawing/2014/chart" uri="{C3380CC4-5D6E-409C-BE32-E72D297353CC}">
              <c16:uniqueId val="{00000000-F51F-4124-A344-4BF253908C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103.34</c:v>
                </c:pt>
              </c:numCache>
            </c:numRef>
          </c:val>
          <c:smooth val="0"/>
          <c:extLst>
            <c:ext xmlns:c16="http://schemas.microsoft.com/office/drawing/2014/chart" uri="{C3380CC4-5D6E-409C-BE32-E72D297353CC}">
              <c16:uniqueId val="{00000001-F51F-4124-A344-4BF253908C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9.81</c:v>
                </c:pt>
                <c:pt idx="1">
                  <c:v>12.94</c:v>
                </c:pt>
                <c:pt idx="2">
                  <c:v>16.16</c:v>
                </c:pt>
                <c:pt idx="3">
                  <c:v>18.86</c:v>
                </c:pt>
                <c:pt idx="4">
                  <c:v>22.01</c:v>
                </c:pt>
              </c:numCache>
            </c:numRef>
          </c:val>
          <c:extLst>
            <c:ext xmlns:c16="http://schemas.microsoft.com/office/drawing/2014/chart" uri="{C3380CC4-5D6E-409C-BE32-E72D297353CC}">
              <c16:uniqueId val="{00000000-3DCE-48CE-8F78-021FFD5429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27.82</c:v>
                </c:pt>
              </c:numCache>
            </c:numRef>
          </c:val>
          <c:smooth val="0"/>
          <c:extLst>
            <c:ext xmlns:c16="http://schemas.microsoft.com/office/drawing/2014/chart" uri="{C3380CC4-5D6E-409C-BE32-E72D297353CC}">
              <c16:uniqueId val="{00000001-3DCE-48CE-8F78-021FFD5429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9E-4811-B843-D6BE7E306E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5C9E-4811-B843-D6BE7E306E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9B-4957-9F76-833809293F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29.74</c:v>
                </c:pt>
              </c:numCache>
            </c:numRef>
          </c:val>
          <c:smooth val="0"/>
          <c:extLst>
            <c:ext xmlns:c16="http://schemas.microsoft.com/office/drawing/2014/chart" uri="{C3380CC4-5D6E-409C-BE32-E72D297353CC}">
              <c16:uniqueId val="{00000001-689B-4957-9F76-833809293F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5.64</c:v>
                </c:pt>
                <c:pt idx="1">
                  <c:v>5.26</c:v>
                </c:pt>
                <c:pt idx="2">
                  <c:v>12.28</c:v>
                </c:pt>
                <c:pt idx="3">
                  <c:v>6.74</c:v>
                </c:pt>
                <c:pt idx="4">
                  <c:v>36.32</c:v>
                </c:pt>
              </c:numCache>
            </c:numRef>
          </c:val>
          <c:extLst>
            <c:ext xmlns:c16="http://schemas.microsoft.com/office/drawing/2014/chart" uri="{C3380CC4-5D6E-409C-BE32-E72D297353CC}">
              <c16:uniqueId val="{00000000-79C0-4281-AE5C-6FD7047478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53.44</c:v>
                </c:pt>
              </c:numCache>
            </c:numRef>
          </c:val>
          <c:smooth val="0"/>
          <c:extLst>
            <c:ext xmlns:c16="http://schemas.microsoft.com/office/drawing/2014/chart" uri="{C3380CC4-5D6E-409C-BE32-E72D297353CC}">
              <c16:uniqueId val="{00000001-79C0-4281-AE5C-6FD7047478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1179.8699999999999</c:v>
                </c:pt>
                <c:pt idx="1">
                  <c:v>1081.24</c:v>
                </c:pt>
                <c:pt idx="2">
                  <c:v>717.29</c:v>
                </c:pt>
                <c:pt idx="3">
                  <c:v>728.47</c:v>
                </c:pt>
                <c:pt idx="4">
                  <c:v>732.13</c:v>
                </c:pt>
              </c:numCache>
            </c:numRef>
          </c:val>
          <c:extLst>
            <c:ext xmlns:c16="http://schemas.microsoft.com/office/drawing/2014/chart" uri="{C3380CC4-5D6E-409C-BE32-E72D297353CC}">
              <c16:uniqueId val="{00000000-8A6E-499B-8B4B-3CFAD586CE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1267.3900000000001</c:v>
                </c:pt>
              </c:numCache>
            </c:numRef>
          </c:val>
          <c:smooth val="0"/>
          <c:extLst>
            <c:ext xmlns:c16="http://schemas.microsoft.com/office/drawing/2014/chart" uri="{C3380CC4-5D6E-409C-BE32-E72D297353CC}">
              <c16:uniqueId val="{00000001-8A6E-499B-8B4B-3CFAD586CE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73.16</c:v>
                </c:pt>
                <c:pt idx="1">
                  <c:v>79.56</c:v>
                </c:pt>
                <c:pt idx="2">
                  <c:v>94.55</c:v>
                </c:pt>
                <c:pt idx="3">
                  <c:v>96.25</c:v>
                </c:pt>
                <c:pt idx="4">
                  <c:v>75.900000000000006</c:v>
                </c:pt>
              </c:numCache>
            </c:numRef>
          </c:val>
          <c:extLst>
            <c:ext xmlns:c16="http://schemas.microsoft.com/office/drawing/2014/chart" uri="{C3380CC4-5D6E-409C-BE32-E72D297353CC}">
              <c16:uniqueId val="{00000000-251F-4D4D-96C5-C22C6AC644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84.3</c:v>
                </c:pt>
              </c:numCache>
            </c:numRef>
          </c:val>
          <c:smooth val="0"/>
          <c:extLst>
            <c:ext xmlns:c16="http://schemas.microsoft.com/office/drawing/2014/chart" uri="{C3380CC4-5D6E-409C-BE32-E72D297353CC}">
              <c16:uniqueId val="{00000001-251F-4D4D-96C5-C22C6AC644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228.28</c:v>
                </c:pt>
                <c:pt idx="1">
                  <c:v>211.2</c:v>
                </c:pt>
                <c:pt idx="2">
                  <c:v>177.51</c:v>
                </c:pt>
                <c:pt idx="3">
                  <c:v>175.17</c:v>
                </c:pt>
                <c:pt idx="4">
                  <c:v>221.85</c:v>
                </c:pt>
              </c:numCache>
            </c:numRef>
          </c:val>
          <c:extLst>
            <c:ext xmlns:c16="http://schemas.microsoft.com/office/drawing/2014/chart" uri="{C3380CC4-5D6E-409C-BE32-E72D297353CC}">
              <c16:uniqueId val="{00000000-5A2B-43EE-8C2D-4F33E2A375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185.47</c:v>
                </c:pt>
              </c:numCache>
            </c:numRef>
          </c:val>
          <c:smooth val="0"/>
          <c:extLst>
            <c:ext xmlns:c16="http://schemas.microsoft.com/office/drawing/2014/chart" uri="{C3380CC4-5D6E-409C-BE32-E72D297353CC}">
              <c16:uniqueId val="{00000001-5A2B-43EE-8C2D-4F33E2A375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201981</v>
      </c>
      <c r="AM8" s="51"/>
      <c r="AN8" s="51"/>
      <c r="AO8" s="51"/>
      <c r="AP8" s="51"/>
      <c r="AQ8" s="51"/>
      <c r="AR8" s="51"/>
      <c r="AS8" s="51"/>
      <c r="AT8" s="46">
        <f>データ!T6</f>
        <v>572.99</v>
      </c>
      <c r="AU8" s="46"/>
      <c r="AV8" s="46"/>
      <c r="AW8" s="46"/>
      <c r="AX8" s="46"/>
      <c r="AY8" s="46"/>
      <c r="AZ8" s="46"/>
      <c r="BA8" s="46"/>
      <c r="BB8" s="46">
        <f>データ!U6</f>
        <v>352.5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f>データ!O6</f>
        <v>66.069999999999993</v>
      </c>
      <c r="J10" s="46"/>
      <c r="K10" s="46"/>
      <c r="L10" s="46"/>
      <c r="M10" s="46"/>
      <c r="N10" s="46"/>
      <c r="O10" s="46"/>
      <c r="P10" s="46">
        <f>データ!P6</f>
        <v>6.6</v>
      </c>
      <c r="Q10" s="46"/>
      <c r="R10" s="46"/>
      <c r="S10" s="46"/>
      <c r="T10" s="46"/>
      <c r="U10" s="46"/>
      <c r="V10" s="46"/>
      <c r="W10" s="46">
        <f>データ!Q6</f>
        <v>94.62</v>
      </c>
      <c r="X10" s="46"/>
      <c r="Y10" s="46"/>
      <c r="Z10" s="46"/>
      <c r="AA10" s="46"/>
      <c r="AB10" s="46"/>
      <c r="AC10" s="46"/>
      <c r="AD10" s="51">
        <f>データ!R6</f>
        <v>3080</v>
      </c>
      <c r="AE10" s="51"/>
      <c r="AF10" s="51"/>
      <c r="AG10" s="51"/>
      <c r="AH10" s="51"/>
      <c r="AI10" s="51"/>
      <c r="AJ10" s="51"/>
      <c r="AK10" s="2"/>
      <c r="AL10" s="51">
        <f>データ!V6</f>
        <v>13253</v>
      </c>
      <c r="AM10" s="51"/>
      <c r="AN10" s="51"/>
      <c r="AO10" s="51"/>
      <c r="AP10" s="51"/>
      <c r="AQ10" s="51"/>
      <c r="AR10" s="51"/>
      <c r="AS10" s="51"/>
      <c r="AT10" s="46">
        <f>データ!W6</f>
        <v>4.22</v>
      </c>
      <c r="AU10" s="46"/>
      <c r="AV10" s="46"/>
      <c r="AW10" s="46"/>
      <c r="AX10" s="46"/>
      <c r="AY10" s="46"/>
      <c r="AZ10" s="46"/>
      <c r="BA10" s="46"/>
      <c r="BB10" s="46">
        <f>データ!X6</f>
        <v>3140.52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wz94arK736WGHsQqgAf/i2hxxBxYjYfR00TUPzRW/8Q2RIgB3CXtkNnEbmYRgL4pP5eDWQj2UuDFsDadZ++T5A==" saltValue="yAK/Y1YqJHZ5tEd6CAs1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2019</v>
      </c>
      <c r="C6" s="33">
        <f t="shared" ref="C6:X6" si="3">C7</f>
        <v>322016</v>
      </c>
      <c r="D6" s="33">
        <f t="shared" si="3"/>
        <v>46</v>
      </c>
      <c r="E6" s="33">
        <f t="shared" si="3"/>
        <v>17</v>
      </c>
      <c r="F6" s="33">
        <f t="shared" si="3"/>
        <v>4</v>
      </c>
      <c r="G6" s="33">
        <f t="shared" si="3"/>
        <v>0</v>
      </c>
      <c r="H6" s="33" t="str">
        <f t="shared" si="3"/>
        <v>島根県　松江市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66.069999999999993</v>
      </c>
      <c r="P6" s="34">
        <f t="shared" si="3"/>
        <v>6.6</v>
      </c>
      <c r="Q6" s="34">
        <f t="shared" si="3"/>
        <v>94.62</v>
      </c>
      <c r="R6" s="34">
        <f t="shared" si="3"/>
        <v>3080</v>
      </c>
      <c r="S6" s="34">
        <f t="shared" si="3"/>
        <v>201981</v>
      </c>
      <c r="T6" s="34">
        <f t="shared" si="3"/>
        <v>572.99</v>
      </c>
      <c r="U6" s="34">
        <f t="shared" si="3"/>
        <v>352.5</v>
      </c>
      <c r="V6" s="34">
        <f t="shared" si="3"/>
        <v>13253</v>
      </c>
      <c r="W6" s="34">
        <f t="shared" si="3"/>
        <v>4.22</v>
      </c>
      <c r="X6" s="34">
        <f t="shared" si="3"/>
        <v>3140.52</v>
      </c>
      <c r="Y6" s="35">
        <f>IF(Y7="",NA(),Y7)</f>
        <v>91.85</v>
      </c>
      <c r="Z6" s="35">
        <f t="shared" ref="Z6:AH6" si="4">IF(Z7="",NA(),Z7)</f>
        <v>93.91</v>
      </c>
      <c r="AA6" s="35">
        <f t="shared" si="4"/>
        <v>98.56</v>
      </c>
      <c r="AB6" s="35">
        <f t="shared" si="4"/>
        <v>99.4</v>
      </c>
      <c r="AC6" s="35">
        <f t="shared" si="4"/>
        <v>90.8</v>
      </c>
      <c r="AD6" s="35">
        <f t="shared" si="4"/>
        <v>100.94</v>
      </c>
      <c r="AE6" s="35">
        <f t="shared" si="4"/>
        <v>100.85</v>
      </c>
      <c r="AF6" s="35">
        <f t="shared" si="4"/>
        <v>102.13</v>
      </c>
      <c r="AG6" s="35">
        <f t="shared" si="4"/>
        <v>101.72</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29.74</v>
      </c>
      <c r="AT6" s="34" t="str">
        <f>IF(AT7="","",IF(AT7="-","【-】","【"&amp;SUBSTITUTE(TEXT(AT7,"#,##0.00"),"-","△")&amp;"】"))</f>
        <v>【76.63】</v>
      </c>
      <c r="AU6" s="35">
        <f>IF(AU7="",NA(),AU7)</f>
        <v>5.64</v>
      </c>
      <c r="AV6" s="35">
        <f t="shared" ref="AV6:BD6" si="6">IF(AV7="",NA(),AV7)</f>
        <v>5.26</v>
      </c>
      <c r="AW6" s="35">
        <f t="shared" si="6"/>
        <v>12.28</v>
      </c>
      <c r="AX6" s="35">
        <f t="shared" si="6"/>
        <v>6.74</v>
      </c>
      <c r="AY6" s="35">
        <f t="shared" si="6"/>
        <v>36.32</v>
      </c>
      <c r="AZ6" s="35">
        <f t="shared" si="6"/>
        <v>49.07</v>
      </c>
      <c r="BA6" s="35">
        <f t="shared" si="6"/>
        <v>46.78</v>
      </c>
      <c r="BB6" s="35">
        <f t="shared" si="6"/>
        <v>47.44</v>
      </c>
      <c r="BC6" s="35">
        <f t="shared" si="6"/>
        <v>49.18</v>
      </c>
      <c r="BD6" s="35">
        <f t="shared" si="6"/>
        <v>53.44</v>
      </c>
      <c r="BE6" s="34" t="str">
        <f>IF(BE7="","",IF(BE7="-","【-】","【"&amp;SUBSTITUTE(TEXT(BE7,"#,##0.00"),"-","△")&amp;"】"))</f>
        <v>【49.61】</v>
      </c>
      <c r="BF6" s="35">
        <f>IF(BF7="",NA(),BF7)</f>
        <v>1179.8699999999999</v>
      </c>
      <c r="BG6" s="35">
        <f t="shared" ref="BG6:BO6" si="7">IF(BG7="",NA(),BG7)</f>
        <v>1081.24</v>
      </c>
      <c r="BH6" s="35">
        <f t="shared" si="7"/>
        <v>717.29</v>
      </c>
      <c r="BI6" s="35">
        <f t="shared" si="7"/>
        <v>728.47</v>
      </c>
      <c r="BJ6" s="35">
        <f t="shared" si="7"/>
        <v>732.13</v>
      </c>
      <c r="BK6" s="35">
        <f t="shared" si="7"/>
        <v>1434.89</v>
      </c>
      <c r="BL6" s="35">
        <f t="shared" si="7"/>
        <v>1298.9100000000001</v>
      </c>
      <c r="BM6" s="35">
        <f t="shared" si="7"/>
        <v>1243.71</v>
      </c>
      <c r="BN6" s="35">
        <f t="shared" si="7"/>
        <v>1194.1500000000001</v>
      </c>
      <c r="BO6" s="35">
        <f t="shared" si="7"/>
        <v>1267.3900000000001</v>
      </c>
      <c r="BP6" s="34" t="str">
        <f>IF(BP7="","",IF(BP7="-","【-】","【"&amp;SUBSTITUTE(TEXT(BP7,"#,##0.00"),"-","△")&amp;"】"))</f>
        <v>【1,218.70】</v>
      </c>
      <c r="BQ6" s="35">
        <f>IF(BQ7="",NA(),BQ7)</f>
        <v>73.16</v>
      </c>
      <c r="BR6" s="35">
        <f t="shared" ref="BR6:BZ6" si="8">IF(BR7="",NA(),BR7)</f>
        <v>79.56</v>
      </c>
      <c r="BS6" s="35">
        <f t="shared" si="8"/>
        <v>94.55</v>
      </c>
      <c r="BT6" s="35">
        <f t="shared" si="8"/>
        <v>96.25</v>
      </c>
      <c r="BU6" s="35">
        <f t="shared" si="8"/>
        <v>75.900000000000006</v>
      </c>
      <c r="BV6" s="35">
        <f t="shared" si="8"/>
        <v>66.22</v>
      </c>
      <c r="BW6" s="35">
        <f t="shared" si="8"/>
        <v>69.87</v>
      </c>
      <c r="BX6" s="35">
        <f t="shared" si="8"/>
        <v>74.3</v>
      </c>
      <c r="BY6" s="35">
        <f t="shared" si="8"/>
        <v>72.260000000000005</v>
      </c>
      <c r="BZ6" s="35">
        <f t="shared" si="8"/>
        <v>84.3</v>
      </c>
      <c r="CA6" s="34" t="str">
        <f>IF(CA7="","",IF(CA7="-","【-】","【"&amp;SUBSTITUTE(TEXT(CA7,"#,##0.00"),"-","△")&amp;"】"))</f>
        <v>【74.17】</v>
      </c>
      <c r="CB6" s="35">
        <f>IF(CB7="",NA(),CB7)</f>
        <v>228.28</v>
      </c>
      <c r="CC6" s="35">
        <f t="shared" ref="CC6:CK6" si="9">IF(CC7="",NA(),CC7)</f>
        <v>211.2</v>
      </c>
      <c r="CD6" s="35">
        <f t="shared" si="9"/>
        <v>177.51</v>
      </c>
      <c r="CE6" s="35">
        <f t="shared" si="9"/>
        <v>175.17</v>
      </c>
      <c r="CF6" s="35">
        <f t="shared" si="9"/>
        <v>221.85</v>
      </c>
      <c r="CG6" s="35">
        <f t="shared" si="9"/>
        <v>246.72</v>
      </c>
      <c r="CH6" s="35">
        <f t="shared" si="9"/>
        <v>234.96</v>
      </c>
      <c r="CI6" s="35">
        <f t="shared" si="9"/>
        <v>221.81</v>
      </c>
      <c r="CJ6" s="35">
        <f t="shared" si="9"/>
        <v>230.02</v>
      </c>
      <c r="CK6" s="35">
        <f t="shared" si="9"/>
        <v>185.47</v>
      </c>
      <c r="CL6" s="34" t="str">
        <f>IF(CL7="","",IF(CL7="-","【-】","【"&amp;SUBSTITUTE(TEXT(CL7,"#,##0.00"),"-","△")&amp;"】"))</f>
        <v>【218.56】</v>
      </c>
      <c r="CM6" s="35">
        <f>IF(CM7="",NA(),CM7)</f>
        <v>39.75</v>
      </c>
      <c r="CN6" s="35">
        <f t="shared" ref="CN6:CV6" si="10">IF(CN7="",NA(),CN7)</f>
        <v>38.450000000000003</v>
      </c>
      <c r="CO6" s="35">
        <f t="shared" si="10"/>
        <v>38.58</v>
      </c>
      <c r="CP6" s="35">
        <f t="shared" si="10"/>
        <v>42.85</v>
      </c>
      <c r="CQ6" s="35">
        <f t="shared" si="10"/>
        <v>41.94</v>
      </c>
      <c r="CR6" s="35">
        <f t="shared" si="10"/>
        <v>41.35</v>
      </c>
      <c r="CS6" s="35">
        <f t="shared" si="10"/>
        <v>42.9</v>
      </c>
      <c r="CT6" s="35">
        <f t="shared" si="10"/>
        <v>43.36</v>
      </c>
      <c r="CU6" s="35">
        <f t="shared" si="10"/>
        <v>42.56</v>
      </c>
      <c r="CV6" s="35">
        <f t="shared" si="10"/>
        <v>45.68</v>
      </c>
      <c r="CW6" s="34" t="str">
        <f>IF(CW7="","",IF(CW7="-","【-】","【"&amp;SUBSTITUTE(TEXT(CW7,"#,##0.00"),"-","△")&amp;"】"))</f>
        <v>【42.86】</v>
      </c>
      <c r="CX6" s="35">
        <f>IF(CX7="",NA(),CX7)</f>
        <v>82.79</v>
      </c>
      <c r="CY6" s="35">
        <f t="shared" ref="CY6:DG6" si="11">IF(CY7="",NA(),CY7)</f>
        <v>82.67</v>
      </c>
      <c r="CZ6" s="35">
        <f t="shared" si="11"/>
        <v>85.35</v>
      </c>
      <c r="DA6" s="35">
        <f t="shared" si="11"/>
        <v>85.4</v>
      </c>
      <c r="DB6" s="35">
        <f t="shared" si="11"/>
        <v>86.36</v>
      </c>
      <c r="DC6" s="35">
        <f t="shared" si="11"/>
        <v>82.9</v>
      </c>
      <c r="DD6" s="35">
        <f t="shared" si="11"/>
        <v>83.5</v>
      </c>
      <c r="DE6" s="35">
        <f t="shared" si="11"/>
        <v>83.06</v>
      </c>
      <c r="DF6" s="35">
        <f t="shared" si="11"/>
        <v>83.32</v>
      </c>
      <c r="DG6" s="35">
        <f t="shared" si="11"/>
        <v>87.96</v>
      </c>
      <c r="DH6" s="34" t="str">
        <f>IF(DH7="","",IF(DH7="-","【-】","【"&amp;SUBSTITUTE(TEXT(DH7,"#,##0.00"),"-","△")&amp;"】"))</f>
        <v>【84.20】</v>
      </c>
      <c r="DI6" s="35">
        <f>IF(DI7="",NA(),DI7)</f>
        <v>9.81</v>
      </c>
      <c r="DJ6" s="35">
        <f t="shared" ref="DJ6:DR6" si="12">IF(DJ7="",NA(),DJ7)</f>
        <v>12.94</v>
      </c>
      <c r="DK6" s="35">
        <f t="shared" si="12"/>
        <v>16.16</v>
      </c>
      <c r="DL6" s="35">
        <f t="shared" si="12"/>
        <v>18.86</v>
      </c>
      <c r="DM6" s="35">
        <f t="shared" si="12"/>
        <v>22.01</v>
      </c>
      <c r="DN6" s="35">
        <f t="shared" si="12"/>
        <v>22.79</v>
      </c>
      <c r="DO6" s="35">
        <f t="shared" si="12"/>
        <v>22.77</v>
      </c>
      <c r="DP6" s="35">
        <f t="shared" si="12"/>
        <v>23.93</v>
      </c>
      <c r="DQ6" s="35">
        <f t="shared" si="12"/>
        <v>24.68</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4">
        <f t="shared" si="13"/>
        <v>0</v>
      </c>
      <c r="ED6" s="34" t="str">
        <f>IF(ED7="","",IF(ED7="-","【-】","【"&amp;SUBSTITUTE(TEXT(ED7,"#,##0.00"),"-","△")&amp;"】"))</f>
        <v>【6.20】</v>
      </c>
      <c r="EE6" s="35">
        <f>IF(EE7="",NA(),EE7)</f>
        <v>0.05</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0.04</v>
      </c>
      <c r="EO6" s="34" t="str">
        <f>IF(EO7="","",IF(EO7="-","【-】","【"&amp;SUBSTITUTE(TEXT(EO7,"#,##0.00"),"-","△")&amp;"】"))</f>
        <v>【0.28】</v>
      </c>
    </row>
    <row r="7" spans="1:148" s="36" customFormat="1">
      <c r="A7" s="28"/>
      <c r="B7" s="37">
        <v>2019</v>
      </c>
      <c r="C7" s="37">
        <v>322016</v>
      </c>
      <c r="D7" s="37">
        <v>46</v>
      </c>
      <c r="E7" s="37">
        <v>17</v>
      </c>
      <c r="F7" s="37">
        <v>4</v>
      </c>
      <c r="G7" s="37">
        <v>0</v>
      </c>
      <c r="H7" s="37" t="s">
        <v>96</v>
      </c>
      <c r="I7" s="37" t="s">
        <v>97</v>
      </c>
      <c r="J7" s="37" t="s">
        <v>98</v>
      </c>
      <c r="K7" s="37" t="s">
        <v>99</v>
      </c>
      <c r="L7" s="37" t="s">
        <v>100</v>
      </c>
      <c r="M7" s="37" t="s">
        <v>101</v>
      </c>
      <c r="N7" s="38" t="s">
        <v>102</v>
      </c>
      <c r="O7" s="38">
        <v>66.069999999999993</v>
      </c>
      <c r="P7" s="38">
        <v>6.6</v>
      </c>
      <c r="Q7" s="38">
        <v>94.62</v>
      </c>
      <c r="R7" s="38">
        <v>3080</v>
      </c>
      <c r="S7" s="38">
        <v>201981</v>
      </c>
      <c r="T7" s="38">
        <v>572.99</v>
      </c>
      <c r="U7" s="38">
        <v>352.5</v>
      </c>
      <c r="V7" s="38">
        <v>13253</v>
      </c>
      <c r="W7" s="38">
        <v>4.22</v>
      </c>
      <c r="X7" s="38">
        <v>3140.52</v>
      </c>
      <c r="Y7" s="38">
        <v>91.85</v>
      </c>
      <c r="Z7" s="38">
        <v>93.91</v>
      </c>
      <c r="AA7" s="38">
        <v>98.56</v>
      </c>
      <c r="AB7" s="38">
        <v>99.4</v>
      </c>
      <c r="AC7" s="38">
        <v>90.8</v>
      </c>
      <c r="AD7" s="38">
        <v>100.94</v>
      </c>
      <c r="AE7" s="38">
        <v>100.85</v>
      </c>
      <c r="AF7" s="38">
        <v>102.13</v>
      </c>
      <c r="AG7" s="38">
        <v>101.72</v>
      </c>
      <c r="AH7" s="38">
        <v>103.34</v>
      </c>
      <c r="AI7" s="38">
        <v>102.87</v>
      </c>
      <c r="AJ7" s="38">
        <v>0</v>
      </c>
      <c r="AK7" s="38">
        <v>0</v>
      </c>
      <c r="AL7" s="38">
        <v>0</v>
      </c>
      <c r="AM7" s="38">
        <v>0</v>
      </c>
      <c r="AN7" s="38">
        <v>0</v>
      </c>
      <c r="AO7" s="38">
        <v>101.85</v>
      </c>
      <c r="AP7" s="38">
        <v>110.77</v>
      </c>
      <c r="AQ7" s="38">
        <v>109.51</v>
      </c>
      <c r="AR7" s="38">
        <v>112.88</v>
      </c>
      <c r="AS7" s="38">
        <v>29.74</v>
      </c>
      <c r="AT7" s="38">
        <v>76.63</v>
      </c>
      <c r="AU7" s="38">
        <v>5.64</v>
      </c>
      <c r="AV7" s="38">
        <v>5.26</v>
      </c>
      <c r="AW7" s="38">
        <v>12.28</v>
      </c>
      <c r="AX7" s="38">
        <v>6.74</v>
      </c>
      <c r="AY7" s="38">
        <v>36.32</v>
      </c>
      <c r="AZ7" s="38">
        <v>49.07</v>
      </c>
      <c r="BA7" s="38">
        <v>46.78</v>
      </c>
      <c r="BB7" s="38">
        <v>47.44</v>
      </c>
      <c r="BC7" s="38">
        <v>49.18</v>
      </c>
      <c r="BD7" s="38">
        <v>53.44</v>
      </c>
      <c r="BE7" s="38">
        <v>49.61</v>
      </c>
      <c r="BF7" s="38">
        <v>1179.8699999999999</v>
      </c>
      <c r="BG7" s="38">
        <v>1081.24</v>
      </c>
      <c r="BH7" s="38">
        <v>717.29</v>
      </c>
      <c r="BI7" s="38">
        <v>728.47</v>
      </c>
      <c r="BJ7" s="38">
        <v>732.13</v>
      </c>
      <c r="BK7" s="38">
        <v>1434.89</v>
      </c>
      <c r="BL7" s="38">
        <v>1298.9100000000001</v>
      </c>
      <c r="BM7" s="38">
        <v>1243.71</v>
      </c>
      <c r="BN7" s="38">
        <v>1194.1500000000001</v>
      </c>
      <c r="BO7" s="38">
        <v>1267.3900000000001</v>
      </c>
      <c r="BP7" s="38">
        <v>1218.7</v>
      </c>
      <c r="BQ7" s="38">
        <v>73.16</v>
      </c>
      <c r="BR7" s="38">
        <v>79.56</v>
      </c>
      <c r="BS7" s="38">
        <v>94.55</v>
      </c>
      <c r="BT7" s="38">
        <v>96.25</v>
      </c>
      <c r="BU7" s="38">
        <v>75.900000000000006</v>
      </c>
      <c r="BV7" s="38">
        <v>66.22</v>
      </c>
      <c r="BW7" s="38">
        <v>69.87</v>
      </c>
      <c r="BX7" s="38">
        <v>74.3</v>
      </c>
      <c r="BY7" s="38">
        <v>72.260000000000005</v>
      </c>
      <c r="BZ7" s="38">
        <v>84.3</v>
      </c>
      <c r="CA7" s="38">
        <v>74.17</v>
      </c>
      <c r="CB7" s="38">
        <v>228.28</v>
      </c>
      <c r="CC7" s="38">
        <v>211.2</v>
      </c>
      <c r="CD7" s="38">
        <v>177.51</v>
      </c>
      <c r="CE7" s="38">
        <v>175.17</v>
      </c>
      <c r="CF7" s="38">
        <v>221.85</v>
      </c>
      <c r="CG7" s="38">
        <v>246.72</v>
      </c>
      <c r="CH7" s="38">
        <v>234.96</v>
      </c>
      <c r="CI7" s="38">
        <v>221.81</v>
      </c>
      <c r="CJ7" s="38">
        <v>230.02</v>
      </c>
      <c r="CK7" s="38">
        <v>185.47</v>
      </c>
      <c r="CL7" s="38">
        <v>218.56</v>
      </c>
      <c r="CM7" s="38">
        <v>39.75</v>
      </c>
      <c r="CN7" s="38">
        <v>38.450000000000003</v>
      </c>
      <c r="CO7" s="38">
        <v>38.58</v>
      </c>
      <c r="CP7" s="38">
        <v>42.85</v>
      </c>
      <c r="CQ7" s="38">
        <v>41.94</v>
      </c>
      <c r="CR7" s="38">
        <v>41.35</v>
      </c>
      <c r="CS7" s="38">
        <v>42.9</v>
      </c>
      <c r="CT7" s="38">
        <v>43.36</v>
      </c>
      <c r="CU7" s="38">
        <v>42.56</v>
      </c>
      <c r="CV7" s="38">
        <v>45.68</v>
      </c>
      <c r="CW7" s="38">
        <v>42.86</v>
      </c>
      <c r="CX7" s="38">
        <v>82.79</v>
      </c>
      <c r="CY7" s="38">
        <v>82.67</v>
      </c>
      <c r="CZ7" s="38">
        <v>85.35</v>
      </c>
      <c r="DA7" s="38">
        <v>85.4</v>
      </c>
      <c r="DB7" s="38">
        <v>86.36</v>
      </c>
      <c r="DC7" s="38">
        <v>82.9</v>
      </c>
      <c r="DD7" s="38">
        <v>83.5</v>
      </c>
      <c r="DE7" s="38">
        <v>83.06</v>
      </c>
      <c r="DF7" s="38">
        <v>83.32</v>
      </c>
      <c r="DG7" s="38">
        <v>87.96</v>
      </c>
      <c r="DH7" s="38">
        <v>84.2</v>
      </c>
      <c r="DI7" s="38">
        <v>9.81</v>
      </c>
      <c r="DJ7" s="38">
        <v>12.94</v>
      </c>
      <c r="DK7" s="38">
        <v>16.16</v>
      </c>
      <c r="DL7" s="38">
        <v>18.86</v>
      </c>
      <c r="DM7" s="38">
        <v>22.01</v>
      </c>
      <c r="DN7" s="38">
        <v>22.79</v>
      </c>
      <c r="DO7" s="38">
        <v>22.77</v>
      </c>
      <c r="DP7" s="38">
        <v>23.93</v>
      </c>
      <c r="DQ7" s="38">
        <v>24.68</v>
      </c>
      <c r="DR7" s="38">
        <v>27.82</v>
      </c>
      <c r="DS7" s="38">
        <v>25.37</v>
      </c>
      <c r="DT7" s="38">
        <v>0</v>
      </c>
      <c r="DU7" s="38">
        <v>0</v>
      </c>
      <c r="DV7" s="38">
        <v>0</v>
      </c>
      <c r="DW7" s="38">
        <v>0</v>
      </c>
      <c r="DX7" s="38">
        <v>0</v>
      </c>
      <c r="DY7" s="38">
        <v>0.04</v>
      </c>
      <c r="DZ7" s="38">
        <v>0</v>
      </c>
      <c r="EA7" s="38">
        <v>0</v>
      </c>
      <c r="EB7" s="38">
        <v>0.01</v>
      </c>
      <c r="EC7" s="38">
        <v>0</v>
      </c>
      <c r="ED7" s="38">
        <v>6.2</v>
      </c>
      <c r="EE7" s="38">
        <v>0.05</v>
      </c>
      <c r="EF7" s="38">
        <v>0</v>
      </c>
      <c r="EG7" s="38">
        <v>0</v>
      </c>
      <c r="EH7" s="38">
        <v>0</v>
      </c>
      <c r="EI7" s="38">
        <v>0</v>
      </c>
      <c r="EJ7" s="38">
        <v>7.0000000000000007E-2</v>
      </c>
      <c r="EK7" s="38">
        <v>0.09</v>
      </c>
      <c r="EL7" s="38">
        <v>0.09</v>
      </c>
      <c r="EM7" s="38">
        <v>0.13</v>
      </c>
      <c r="EN7" s="38">
        <v>0.04</v>
      </c>
      <c r="EO7" s="38">
        <v>0.28000000000000003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E10" si="15">DATEVALUE($B7+12-B11&amp;"/1/"&amp;B12)</f>
        <v>46388</v>
      </c>
      <c r="C10" s="41">
        <f t="shared" si="15"/>
        <v>46753</v>
      </c>
      <c r="D10" s="41">
        <f t="shared" si="15"/>
        <v>47119</v>
      </c>
      <c r="E10" s="41">
        <f t="shared" si="15"/>
        <v>47484</v>
      </c>
      <c r="F10" s="42">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2021-02-02T23:33:43Z</cp:lastPrinted>
  <dcterms:modified xsi:type="dcterms:W3CDTF">2021-02-02T23:33:54Z</dcterms:modified>
</cp:coreProperties>
</file>