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8 打ち返し（市町村→県）\18知夫村\"/>
    </mc:Choice>
  </mc:AlternateContent>
  <workbookProtection workbookAlgorithmName="SHA-512" workbookHashValue="9jRdDoQDy+Faa6BGp9HZB9r7PmpKLJHF8mr+thHVl4Fks5LIm0SufiDgPy7s1h4vS9gcNBylx/G6Db4BKbJi0g==" workbookSaltValue="VvYAmscE8Ouu1bMc8uYox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<sst xmlns="http://schemas.openxmlformats.org/spreadsheetml/2006/main" count="225" uniqueCount="112">
  <si>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</si>
  <si>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</si>
  <si>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</si>
  <si>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</si>
  <si>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</si>
  <si>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</si>
  <si>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</si>
  <si>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</si>
  <si>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</si>
  <si>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</si>
  <si>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</si>
  <si>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</si>
  <si>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</si>
  <si>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</si>
  <si>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</si>
  <si>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</si>
  <si>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</si>
  <si>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</si>
  <si>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</si>
  <si>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</si>
  <si>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</si>
  <si>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</si>
  <si>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</si>
  <si>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</si>
  <si>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</si>
  <si>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</si>
  <si>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</si>
  <si>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</si>
  <si>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</si>
  <si>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</si>
  <si>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</si>
  <si>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</si>
  <si>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</si>
  <si>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</si>
  <si>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</si>
  <si>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</si>
  <si>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</si>
  <si>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</si>
  <si>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</si>
  <si>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</si>
  <si>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</si>
  <si>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</si>
  <si>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</si>
  <si>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</si>
  <si>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</si>
  <si>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</si>
  <si>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</si>
  <si>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</si>
  <si>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</si>
  <si>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</si>
  <si>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</si>
  <si>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</si>
  <si>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</si>
  <si>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</si>
  <si>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</si>
  <si>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</si>
  <si>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</si>
  <si>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</si>
  <si>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</si>
  <si>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</si>
  <si>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</si>
  <si>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</si>
  <si>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</si>
  <si>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</si>
  <si>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</si>
  <si>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</si>
  <si>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</si>
  <si>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</si>
  <si>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</si>
  <si>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</si>
  <si>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</si>
  <si>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</si>
  <si>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</si>
  <si>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</si>
  <si>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</si>
  <si>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</si>
  <si>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</si>
  <si>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</si>
  <si>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</si>
  <si>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</si>
  <si>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</si>
  <si>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</si>
  <si>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</si>
  <si>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</si>
  <si>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</si>
  <si>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</si>
  <si>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</si>
  <si>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</si>
  <si>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</si>
  <si>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</si>
  <si>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</si>
  <si>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</si>
  <si>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</si>
  <si>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</si>
  <si>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</si>
  <si>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</si>
  <si>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知夫村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</si>
  <si>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</si>
  <si>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</si>
  <si>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</si>
  <si>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</si>
  <si>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</si>
  <si>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</si>
  <si>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</si>
  <si>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</si>
  <si>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</si>
  <si>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</si>
  <si>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</si>
  <si>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</si>
  <si>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平成28年度より浄水施設、配水池等の更新・改修等を進めており、令和2年度からの計画により管路更新も予定している。</t>
    <rPh sb="32" eb="34">
      <t>レイワ</t>
    </rPh>
    <phoneticPr fontId="4"/>
  </si>
  <si>
    <t>　長期的には人口減少により料金収入の減少が予想される。また、施設等の更新時期を迎えており債務残高の増加が予想されるためこれを見越した料金改定に取り組む必要がある。</t>
    <phoneticPr fontId="4"/>
  </si>
  <si>
    <t>　収益的収支比率と料金回収率は低い水準に位置している。有収率は漏水等により低下し、施設利用率は配水流量の増加に伴い上向きとなった。収益的収支比率については、料金収入が大半を占めており、料金改定をしていないためで前年に比べて減となった。企業債残高対給水収益比率については、老朽化した浄水場を更新したためで数値が上昇した。給水原価については上向きであり経営状態の悪化がみられる。さらに令和2年度以降の計画により管路更新が予定されているため料金改定等の経営改善を図る必要がある。</t>
    <rPh sb="105" eb="107">
      <t>ゼンネン</t>
    </rPh>
    <rPh sb="108" eb="109">
      <t>クラ</t>
    </rPh>
    <rPh sb="111" eb="112">
      <t>ゲン</t>
    </rPh>
    <rPh sb="151" eb="153">
      <t>スウチ</t>
    </rPh>
    <rPh sb="154" eb="156">
      <t>ジョウショウ</t>
    </rPh>
    <rPh sb="190" eb="192">
      <t>レイワ</t>
    </rPh>
    <rPh sb="198" eb="200">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</si>
</sst>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73-4188-93B8-07BB3EF9862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4573-4188-93B8-07BB3EF9862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41.2</c:v>
                </c:pt>
                <c:pt idx="1">
                  <c:v>44.01</c:v>
                </c:pt>
                <c:pt idx="2">
                  <c:v>38.840000000000003</c:v>
                </c:pt>
                <c:pt idx="3">
                  <c:v>43.96</c:v>
                </c:pt>
                <c:pt idx="4">
                  <c:v>40.33</c:v>
                </c:pt>
              </c:numCache>
            </c:numRef>
          </c:val>
          <c:extLst>
            <c:ext xmlns:c16="http://schemas.microsoft.com/office/drawing/2014/chart" uri="{C3380CC4-5D6E-409C-BE32-E72D297353CC}">
              <c16:uniqueId val="{00000000-60D1-46FB-BB1B-7FCAA0E8276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60D1-46FB-BB1B-7FCAA0E8276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76.27</c:v>
                </c:pt>
                <c:pt idx="1">
                  <c:v>75.180000000000007</c:v>
                </c:pt>
                <c:pt idx="2">
                  <c:v>79.92</c:v>
                </c:pt>
                <c:pt idx="3">
                  <c:v>71.42</c:v>
                </c:pt>
                <c:pt idx="4">
                  <c:v>78.599999999999994</c:v>
                </c:pt>
              </c:numCache>
            </c:numRef>
          </c:val>
          <c:extLst>
            <c:ext xmlns:c16="http://schemas.microsoft.com/office/drawing/2014/chart" uri="{C3380CC4-5D6E-409C-BE32-E72D297353CC}">
              <c16:uniqueId val="{00000000-03E7-4300-9085-E7077F4497A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03E7-4300-9085-E7077F4497A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50.24</c:v>
                </c:pt>
                <c:pt idx="1">
                  <c:v>46.64</c:v>
                </c:pt>
                <c:pt idx="2">
                  <c:v>48.24</c:v>
                </c:pt>
                <c:pt idx="3">
                  <c:v>49.14</c:v>
                </c:pt>
                <c:pt idx="4">
                  <c:v>47.32</c:v>
                </c:pt>
              </c:numCache>
            </c:numRef>
          </c:val>
          <c:extLst>
            <c:ext xmlns:c16="http://schemas.microsoft.com/office/drawing/2014/chart" uri="{C3380CC4-5D6E-409C-BE32-E72D297353CC}">
              <c16:uniqueId val="{00000000-E1EB-493A-8DB4-42BDD6FE33D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E1EB-493A-8DB4-42BDD6FE33D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26-47E2-95C8-4A574C23C78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26-47E2-95C8-4A574C23C78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86-460F-B043-E5739BCC673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86-460F-B043-E5739BCC673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24-4331-B402-0AB40EBB0F4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24-4331-B402-0AB40EBB0F4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C0-4937-B223-D056D947F45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C0-4937-B223-D056D947F45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1767.86</c:v>
                </c:pt>
                <c:pt idx="1">
                  <c:v>1827.12</c:v>
                </c:pt>
                <c:pt idx="2">
                  <c:v>1864.28</c:v>
                </c:pt>
                <c:pt idx="3">
                  <c:v>2116.92</c:v>
                </c:pt>
                <c:pt idx="4">
                  <c:v>3001.63</c:v>
                </c:pt>
              </c:numCache>
            </c:numRef>
          </c:val>
          <c:extLst>
            <c:ext xmlns:c16="http://schemas.microsoft.com/office/drawing/2014/chart" uri="{C3380CC4-5D6E-409C-BE32-E72D297353CC}">
              <c16:uniqueId val="{00000000-014C-4C4E-BF7D-A14D7D430AD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014C-4C4E-BF7D-A14D7D430AD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46.38</c:v>
                </c:pt>
                <c:pt idx="1">
                  <c:v>45.28</c:v>
                </c:pt>
                <c:pt idx="2">
                  <c:v>43.76</c:v>
                </c:pt>
                <c:pt idx="3">
                  <c:v>41.83</c:v>
                </c:pt>
                <c:pt idx="4">
                  <c:v>41.25</c:v>
                </c:pt>
              </c:numCache>
            </c:numRef>
          </c:val>
          <c:extLst>
            <c:ext xmlns:c16="http://schemas.microsoft.com/office/drawing/2014/chart" uri="{C3380CC4-5D6E-409C-BE32-E72D297353CC}">
              <c16:uniqueId val="{00000000-8E6D-45C3-9E09-E1CF08025F9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8E6D-45C3-9E09-E1CF08025F9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466.87</c:v>
                </c:pt>
                <c:pt idx="1">
                  <c:v>451.97</c:v>
                </c:pt>
                <c:pt idx="2">
                  <c:v>527.38</c:v>
                </c:pt>
                <c:pt idx="3">
                  <c:v>551.27</c:v>
                </c:pt>
                <c:pt idx="4">
                  <c:v>559.73</c:v>
                </c:pt>
              </c:numCache>
            </c:numRef>
          </c:val>
          <c:extLst>
            <c:ext xmlns:c16="http://schemas.microsoft.com/office/drawing/2014/chart" uri="{C3380CC4-5D6E-409C-BE32-E72D297353CC}">
              <c16:uniqueId val="{00000000-D0C0-4338-BAD1-1A80677EED0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D0C0-4338-BAD1-1A80677EED0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知夫村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638</v>
      </c>
      <c r="AM8" s="50"/>
      <c r="AN8" s="50"/>
      <c r="AO8" s="50"/>
      <c r="AP8" s="50"/>
      <c r="AQ8" s="50"/>
      <c r="AR8" s="50"/>
      <c r="AS8" s="50"/>
      <c r="AT8" s="46">
        <f>データ!$S$6</f>
        <v>13.7</v>
      </c>
      <c r="AU8" s="46"/>
      <c r="AV8" s="46"/>
      <c r="AW8" s="46"/>
      <c r="AX8" s="46"/>
      <c r="AY8" s="46"/>
      <c r="AZ8" s="46"/>
      <c r="BA8" s="46"/>
      <c r="BB8" s="46">
        <f>データ!$T$6</f>
        <v>46.57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0">
        <f>データ!$Q$6</f>
        <v>4300</v>
      </c>
      <c r="X10" s="50"/>
      <c r="Y10" s="50"/>
      <c r="Z10" s="50"/>
      <c r="AA10" s="50"/>
      <c r="AB10" s="50"/>
      <c r="AC10" s="50"/>
      <c r="AD10" s="2"/>
      <c r="AE10" s="2"/>
      <c r="AF10" s="2"/>
      <c r="AG10" s="2"/>
      <c r="AH10" s="2"/>
      <c r="AI10" s="2"/>
      <c r="AJ10" s="2"/>
      <c r="AK10" s="2"/>
      <c r="AL10" s="50">
        <f>データ!$U$6</f>
        <v>640</v>
      </c>
      <c r="AM10" s="50"/>
      <c r="AN10" s="50"/>
      <c r="AO10" s="50"/>
      <c r="AP10" s="50"/>
      <c r="AQ10" s="50"/>
      <c r="AR10" s="50"/>
      <c r="AS10" s="50"/>
      <c r="AT10" s="46">
        <f>データ!$V$6</f>
        <v>13.7</v>
      </c>
      <c r="AU10" s="46"/>
      <c r="AV10" s="46"/>
      <c r="AW10" s="46"/>
      <c r="AX10" s="46"/>
      <c r="AY10" s="46"/>
      <c r="AZ10" s="46"/>
      <c r="BA10" s="46"/>
      <c r="BB10" s="46">
        <f>データ!$W$6</f>
        <v>46.72</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tPocD+WIuCGhkn5oTSpbqPFiZtuaSW590FICcDZidhabJ2YHojju8DPTDjv7lUmRKKsiRBQawnw9IqyNrtt+mA==" saltValue="eB9mQ4OC2F5cz54REH5Ng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325279</v>
      </c>
      <c r="D6" s="34">
        <f t="shared" si="3"/>
        <v>47</v>
      </c>
      <c r="E6" s="34">
        <f t="shared" si="3"/>
        <v>1</v>
      </c>
      <c r="F6" s="34">
        <f t="shared" si="3"/>
        <v>0</v>
      </c>
      <c r="G6" s="34">
        <f t="shared" si="3"/>
        <v>0</v>
      </c>
      <c r="H6" s="34" t="str">
        <f t="shared" si="3"/>
        <v>島根県　知夫村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4300</v>
      </c>
      <c r="R6" s="35">
        <f t="shared" si="3"/>
        <v>638</v>
      </c>
      <c r="S6" s="35">
        <f t="shared" si="3"/>
        <v>13.7</v>
      </c>
      <c r="T6" s="35">
        <f t="shared" si="3"/>
        <v>46.57</v>
      </c>
      <c r="U6" s="35">
        <f t="shared" si="3"/>
        <v>640</v>
      </c>
      <c r="V6" s="35">
        <f t="shared" si="3"/>
        <v>13.7</v>
      </c>
      <c r="W6" s="35">
        <f t="shared" si="3"/>
        <v>46.72</v>
      </c>
      <c r="X6" s="36">
        <f>IF(X7="",NA(),X7)</f>
        <v>50.24</v>
      </c>
      <c r="Y6" s="36">
        <f t="shared" ref="Y6:AG6" si="4">IF(Y7="",NA(),Y7)</f>
        <v>46.64</v>
      </c>
      <c r="Z6" s="36">
        <f t="shared" si="4"/>
        <v>48.24</v>
      </c>
      <c r="AA6" s="36">
        <f t="shared" si="4"/>
        <v>49.14</v>
      </c>
      <c r="AB6" s="36">
        <f t="shared" si="4"/>
        <v>47.32</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1767.86</v>
      </c>
      <c r="BF6" s="36">
        <f t="shared" ref="BF6:BN6" si="7">IF(BF7="",NA(),BF7)</f>
        <v>1827.12</v>
      </c>
      <c r="BG6" s="36">
        <f t="shared" si="7"/>
        <v>1864.28</v>
      </c>
      <c r="BH6" s="36">
        <f t="shared" si="7"/>
        <v>2116.92</v>
      </c>
      <c r="BI6" s="36">
        <f t="shared" si="7"/>
        <v>3001.63</v>
      </c>
      <c r="BJ6" s="36">
        <f t="shared" si="7"/>
        <v>1486.62</v>
      </c>
      <c r="BK6" s="36">
        <f t="shared" si="7"/>
        <v>1510.14</v>
      </c>
      <c r="BL6" s="36">
        <f t="shared" si="7"/>
        <v>1595.62</v>
      </c>
      <c r="BM6" s="36">
        <f t="shared" si="7"/>
        <v>1302.33</v>
      </c>
      <c r="BN6" s="36">
        <f t="shared" si="7"/>
        <v>1274.21</v>
      </c>
      <c r="BO6" s="35" t="str">
        <f>IF(BO7="","",IF(BO7="-","【-】","【"&amp;SUBSTITUTE(TEXT(BO7,"#,##0.00"),"-","△")&amp;"】"))</f>
        <v>【1,074.14】</v>
      </c>
      <c r="BP6" s="36">
        <f>IF(BP7="",NA(),BP7)</f>
        <v>46.38</v>
      </c>
      <c r="BQ6" s="36">
        <f t="shared" ref="BQ6:BY6" si="8">IF(BQ7="",NA(),BQ7)</f>
        <v>45.28</v>
      </c>
      <c r="BR6" s="36">
        <f t="shared" si="8"/>
        <v>43.76</v>
      </c>
      <c r="BS6" s="36">
        <f t="shared" si="8"/>
        <v>41.83</v>
      </c>
      <c r="BT6" s="36">
        <f t="shared" si="8"/>
        <v>41.25</v>
      </c>
      <c r="BU6" s="36">
        <f t="shared" si="8"/>
        <v>24.39</v>
      </c>
      <c r="BV6" s="36">
        <f t="shared" si="8"/>
        <v>22.67</v>
      </c>
      <c r="BW6" s="36">
        <f t="shared" si="8"/>
        <v>37.92</v>
      </c>
      <c r="BX6" s="36">
        <f t="shared" si="8"/>
        <v>40.89</v>
      </c>
      <c r="BY6" s="36">
        <f t="shared" si="8"/>
        <v>41.25</v>
      </c>
      <c r="BZ6" s="35" t="str">
        <f>IF(BZ7="","",IF(BZ7="-","【-】","【"&amp;SUBSTITUTE(TEXT(BZ7,"#,##0.00"),"-","△")&amp;"】"))</f>
        <v>【54.36】</v>
      </c>
      <c r="CA6" s="36">
        <f>IF(CA7="",NA(),CA7)</f>
        <v>466.87</v>
      </c>
      <c r="CB6" s="36">
        <f t="shared" ref="CB6:CJ6" si="9">IF(CB7="",NA(),CB7)</f>
        <v>451.97</v>
      </c>
      <c r="CC6" s="36">
        <f t="shared" si="9"/>
        <v>527.38</v>
      </c>
      <c r="CD6" s="36">
        <f t="shared" si="9"/>
        <v>551.27</v>
      </c>
      <c r="CE6" s="36">
        <f t="shared" si="9"/>
        <v>559.73</v>
      </c>
      <c r="CF6" s="36">
        <f t="shared" si="9"/>
        <v>734.18</v>
      </c>
      <c r="CG6" s="36">
        <f t="shared" si="9"/>
        <v>789.62</v>
      </c>
      <c r="CH6" s="36">
        <f t="shared" si="9"/>
        <v>423.18</v>
      </c>
      <c r="CI6" s="36">
        <f t="shared" si="9"/>
        <v>383.2</v>
      </c>
      <c r="CJ6" s="36">
        <f t="shared" si="9"/>
        <v>383.25</v>
      </c>
      <c r="CK6" s="35" t="str">
        <f>IF(CK7="","",IF(CK7="-","【-】","【"&amp;SUBSTITUTE(TEXT(CK7,"#,##0.00"),"-","△")&amp;"】"))</f>
        <v>【296.40】</v>
      </c>
      <c r="CL6" s="36">
        <f>IF(CL7="",NA(),CL7)</f>
        <v>41.2</v>
      </c>
      <c r="CM6" s="36">
        <f t="shared" ref="CM6:CU6" si="10">IF(CM7="",NA(),CM7)</f>
        <v>44.01</v>
      </c>
      <c r="CN6" s="36">
        <f t="shared" si="10"/>
        <v>38.840000000000003</v>
      </c>
      <c r="CO6" s="36">
        <f t="shared" si="10"/>
        <v>43.96</v>
      </c>
      <c r="CP6" s="36">
        <f t="shared" si="10"/>
        <v>40.33</v>
      </c>
      <c r="CQ6" s="36">
        <f t="shared" si="10"/>
        <v>48.36</v>
      </c>
      <c r="CR6" s="36">
        <f t="shared" si="10"/>
        <v>48.7</v>
      </c>
      <c r="CS6" s="36">
        <f t="shared" si="10"/>
        <v>46.9</v>
      </c>
      <c r="CT6" s="36">
        <f t="shared" si="10"/>
        <v>47.95</v>
      </c>
      <c r="CU6" s="36">
        <f t="shared" si="10"/>
        <v>48.26</v>
      </c>
      <c r="CV6" s="35" t="str">
        <f>IF(CV7="","",IF(CV7="-","【-】","【"&amp;SUBSTITUTE(TEXT(CV7,"#,##0.00"),"-","△")&amp;"】"))</f>
        <v>【55.95】</v>
      </c>
      <c r="CW6" s="36">
        <f>IF(CW7="",NA(),CW7)</f>
        <v>76.27</v>
      </c>
      <c r="CX6" s="36">
        <f t="shared" ref="CX6:DF6" si="11">IF(CX7="",NA(),CX7)</f>
        <v>75.180000000000007</v>
      </c>
      <c r="CY6" s="36">
        <f t="shared" si="11"/>
        <v>79.92</v>
      </c>
      <c r="CZ6" s="36">
        <f t="shared" si="11"/>
        <v>71.42</v>
      </c>
      <c r="DA6" s="36">
        <f t="shared" si="11"/>
        <v>78.599999999999994</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325279</v>
      </c>
      <c r="D7" s="38">
        <v>47</v>
      </c>
      <c r="E7" s="38">
        <v>1</v>
      </c>
      <c r="F7" s="38">
        <v>0</v>
      </c>
      <c r="G7" s="38">
        <v>0</v>
      </c>
      <c r="H7" s="38" t="s">
        <v>96</v>
      </c>
      <c r="I7" s="38" t="s">
        <v>97</v>
      </c>
      <c r="J7" s="38" t="s">
        <v>98</v>
      </c>
      <c r="K7" s="38" t="s">
        <v>99</v>
      </c>
      <c r="L7" s="38" t="s">
        <v>100</v>
      </c>
      <c r="M7" s="38" t="s">
        <v>101</v>
      </c>
      <c r="N7" s="39" t="s">
        <v>102</v>
      </c>
      <c r="O7" s="39" t="s">
        <v>103</v>
      </c>
      <c r="P7" s="39">
        <v>100</v>
      </c>
      <c r="Q7" s="39">
        <v>4300</v>
      </c>
      <c r="R7" s="39">
        <v>638</v>
      </c>
      <c r="S7" s="39">
        <v>13.7</v>
      </c>
      <c r="T7" s="39">
        <v>46.57</v>
      </c>
      <c r="U7" s="39">
        <v>640</v>
      </c>
      <c r="V7" s="39">
        <v>13.7</v>
      </c>
      <c r="W7" s="39">
        <v>46.72</v>
      </c>
      <c r="X7" s="39">
        <v>50.24</v>
      </c>
      <c r="Y7" s="39">
        <v>46.64</v>
      </c>
      <c r="Z7" s="39">
        <v>48.24</v>
      </c>
      <c r="AA7" s="39">
        <v>49.14</v>
      </c>
      <c r="AB7" s="39">
        <v>47.32</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1767.86</v>
      </c>
      <c r="BF7" s="39">
        <v>1827.12</v>
      </c>
      <c r="BG7" s="39">
        <v>1864.28</v>
      </c>
      <c r="BH7" s="39">
        <v>2116.92</v>
      </c>
      <c r="BI7" s="39">
        <v>3001.63</v>
      </c>
      <c r="BJ7" s="39">
        <v>1486.62</v>
      </c>
      <c r="BK7" s="39">
        <v>1510.14</v>
      </c>
      <c r="BL7" s="39">
        <v>1595.62</v>
      </c>
      <c r="BM7" s="39">
        <v>1302.33</v>
      </c>
      <c r="BN7" s="39">
        <v>1274.21</v>
      </c>
      <c r="BO7" s="39">
        <v>1074.1400000000001</v>
      </c>
      <c r="BP7" s="39">
        <v>46.38</v>
      </c>
      <c r="BQ7" s="39">
        <v>45.28</v>
      </c>
      <c r="BR7" s="39">
        <v>43.76</v>
      </c>
      <c r="BS7" s="39">
        <v>41.83</v>
      </c>
      <c r="BT7" s="39">
        <v>41.25</v>
      </c>
      <c r="BU7" s="39">
        <v>24.39</v>
      </c>
      <c r="BV7" s="39">
        <v>22.67</v>
      </c>
      <c r="BW7" s="39">
        <v>37.92</v>
      </c>
      <c r="BX7" s="39">
        <v>40.89</v>
      </c>
      <c r="BY7" s="39">
        <v>41.25</v>
      </c>
      <c r="BZ7" s="39">
        <v>54.36</v>
      </c>
      <c r="CA7" s="39">
        <v>466.87</v>
      </c>
      <c r="CB7" s="39">
        <v>451.97</v>
      </c>
      <c r="CC7" s="39">
        <v>527.38</v>
      </c>
      <c r="CD7" s="39">
        <v>551.27</v>
      </c>
      <c r="CE7" s="39">
        <v>559.73</v>
      </c>
      <c r="CF7" s="39">
        <v>734.18</v>
      </c>
      <c r="CG7" s="39">
        <v>789.62</v>
      </c>
      <c r="CH7" s="39">
        <v>423.18</v>
      </c>
      <c r="CI7" s="39">
        <v>383.2</v>
      </c>
      <c r="CJ7" s="39">
        <v>383.25</v>
      </c>
      <c r="CK7" s="39">
        <v>296.39999999999998</v>
      </c>
      <c r="CL7" s="39">
        <v>41.2</v>
      </c>
      <c r="CM7" s="39">
        <v>44.01</v>
      </c>
      <c r="CN7" s="39">
        <v>38.840000000000003</v>
      </c>
      <c r="CO7" s="39">
        <v>43.96</v>
      </c>
      <c r="CP7" s="39">
        <v>40.33</v>
      </c>
      <c r="CQ7" s="39">
        <v>48.36</v>
      </c>
      <c r="CR7" s="39">
        <v>48.7</v>
      </c>
      <c r="CS7" s="39">
        <v>46.9</v>
      </c>
      <c r="CT7" s="39">
        <v>47.95</v>
      </c>
      <c r="CU7" s="39">
        <v>48.26</v>
      </c>
      <c r="CV7" s="39">
        <v>55.95</v>
      </c>
      <c r="CW7" s="39">
        <v>76.27</v>
      </c>
      <c r="CX7" s="39">
        <v>75.180000000000007</v>
      </c>
      <c r="CY7" s="39">
        <v>79.92</v>
      </c>
      <c r="CZ7" s="39">
        <v>71.42</v>
      </c>
      <c r="DA7" s="39">
        <v>78.599999999999994</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2019-12-05T04:38:48Z</dcterms:created>
  <dcterms:modified xsi:type="dcterms:W3CDTF">2020-02-28T04:49:05Z</dcterms:modified>
  <cp:category/>
</cp:coreProperties>
</file>