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n0078\Desktop\【経営比較分析表】下水道2018_324485_47_1718\"/>
    </mc:Choice>
  </mc:AlternateContent>
  <workbookProtection workbookAlgorithmName="SHA-512" workbookHashValue="VO000sIPh0gcqOd3xBwtNXBqRkKlgsAAGGtSvTzf1rIZ7PAQChbHH69O9Qvpa9jAqEU6DP8NdG4lXkgSIZZW9Q==" workbookSaltValue="7HdUAOkbTYTY75lG4Q3oiA==" workbookSpinCount="100000" lockStructure="1"/>
  <bookViews>
    <workbookView xWindow="0" yWindow="0" windowWidth="15360" windowHeight="7644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AD10" i="4"/>
  <c r="W10" i="4"/>
  <c r="I10" i="4"/>
  <c r="B10" i="4"/>
  <c r="BB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<sst xmlns="http://schemas.openxmlformats.org/spreadsheetml/2006/main" count="239" uniqueCount="114">
  <si>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</si>
  <si>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</si>
  <si>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</si>
  <si>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</si>
  <si>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</si>
  <si>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</si>
  <si>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</si>
  <si>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</si>
  <si>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</si>
  <si>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</si>
  <si>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</si>
  <si>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</si>
  <si>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</si>
  <si>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</si>
  <si>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</si>
  <si>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</si>
  <si>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</si>
  <si>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</si>
  <si>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</si>
  <si>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</si>
  <si>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</si>
  <si>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</si>
  <si>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</si>
  <si>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</si>
  <si>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</si>
  <si>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</si>
  <si>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</si>
  <si>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</si>
  <si>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</si>
  <si>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</si>
  <si>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</si>
  <si>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</si>
  <si>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</si>
  <si>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</si>
  <si>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</si>
  <si>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</si>
  <si>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</si>
  <si>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</si>
  <si>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</si>
  <si>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</si>
  <si>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</si>
  <si>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</si>
  <si>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</si>
  <si>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</si>
  <si>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</si>
  <si>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</si>
  <si>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</si>
  <si>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</si>
  <si>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</si>
  <si>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</si>
  <si>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</si>
  <si>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</si>
  <si>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</si>
  <si>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</si>
  <si>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</si>
  <si>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</si>
  <si>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</si>
  <si>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</si>
  <si>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</si>
  <si>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</si>
  <si>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</si>
  <si>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</si>
  <si>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</si>
  <si>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</si>
  <si>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</si>
  <si>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</si>
  <si>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</si>
  <si>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</si>
  <si>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</si>
  <si>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</si>
  <si>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</si>
  <si>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</si>
  <si>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</si>
  <si>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</si>
  <si>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</si>
  <si>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</si>
  <si>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</si>
  <si>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</si>
  <si>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</si>
  <si>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</si>
  <si>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</si>
  <si>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</si>
  <si>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</si>
  <si>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</si>
  <si>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</si>
  <si>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</si>
  <si>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</si>
  <si>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</si>
  <si>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</si>
  <si>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</si>
  <si>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</si>
  <si>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</si>
  <si>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</si>
  <si>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</si>
  <si>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</si>
  <si>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</si>
  <si>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</si>
  <si>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</si>
  <si>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美郷町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</si>
  <si>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</si>
  <si>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</si>
  <si>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</si>
  <si>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</si>
  <si>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</si>
  <si>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</si>
  <si>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</si>
  <si>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</si>
  <si>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</si>
  <si>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</si>
  <si>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</si>
  <si>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</si>
  <si>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から下水道料金による回収は、出来ていない現状にある。④企業債残高については、現在も合併浄化槽については整備を継続しているため、現状のように類似団体の平均値を上回って推移する。⑤経費回収率は類似団体と比較して低く⑥汚水処理原価は高く推移しており、今後も同様に推移するものと思われる。⑦施設利用率は、処理水量が平均値を下回る傾向にある。しかし、⑧水洗化率は類似団体の平均値よりも高く、施設ごとの接続率は高い。なお、①収益的収支比率及び⑤経費回収率が低いことから下水道料金収入及び維持管理費(修繕費)等を類似団体と比較して経営の健全性･効率性の観点から相応の見直し検討を行なう必要がある。</t>
    <phoneticPr fontId="4"/>
  </si>
  <si>
    <t>平成14年度から市町村設置型の合併浄化槽を集合的な施設である「特定環境公共下水道」、「農業集落排水施設｣の処理区域外において、下水道普及率を向上させるべく継続して整備してきている。そのため、維持管理費が年々増加してきており、適正な維持管理の下で健全な施設利用を図る必要がある。</t>
    <phoneticPr fontId="4"/>
  </si>
  <si>
    <t>①収益的収支比率、⑤経費回収率、⑥汚水処理原価ともに経営上の指数を下回る傾向にある。そのため、維持管理費の抑制はもとより、⑤経費回収率をアップさせるため、経営の健全性の観点から料金収入の見直しを図るべく、検討が必要な時期を迎え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</si>
</sst>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77" fontId="15" fillId="0" borderId="2" xfId="1" applyNumberFormat="1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53-4887-B36E-5A62E1ADB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53-4887-B36E-5A62E1ADB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33.619999999999997</c:v>
                </c:pt>
                <c:pt idx="1">
                  <c:v>35.270000000000003</c:v>
                </c:pt>
                <c:pt idx="2">
                  <c:v>33.479999999999997</c:v>
                </c:pt>
                <c:pt idx="3">
                  <c:v>43.51</c:v>
                </c:pt>
                <c:pt idx="4">
                  <c:v>43.58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2-44E6-9828-8A7F5FA2A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59.08</c:v>
                </c:pt>
                <c:pt idx="1">
                  <c:v>58.25</c:v>
                </c:pt>
                <c:pt idx="2">
                  <c:v>61.55</c:v>
                </c:pt>
                <c:pt idx="3">
                  <c:v>61.79</c:v>
                </c:pt>
                <c:pt idx="4">
                  <c:v>59.94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A2-44E6-9828-8A7F5FA2A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8-431D-8A7E-7A6A334E4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77.12</c:v>
                </c:pt>
                <c:pt idx="1">
                  <c:v>68.150000000000006</c:v>
                </c:pt>
                <c:pt idx="2">
                  <c:v>67.489999999999995</c:v>
                </c:pt>
                <c:pt idx="3">
                  <c:v>92.44</c:v>
                </c:pt>
                <c:pt idx="4">
                  <c:v>89.66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8-431D-8A7E-7A6A334E4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88.41</c:v>
                </c:pt>
                <c:pt idx="1">
                  <c:v>89.65</c:v>
                </c:pt>
                <c:pt idx="2">
                  <c:v>88.35</c:v>
                </c:pt>
                <c:pt idx="3">
                  <c:v>92.34</c:v>
                </c:pt>
                <c:pt idx="4">
                  <c:v>92.61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E-4F93-BCCF-3A6EFC5D5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E-4F93-BCCF-3A6EFC5D5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1-4376-96EB-94953514C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C1-4376-96EB-94953514C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1D-4BE0-9B01-DFF743031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1D-4BE0-9B01-DFF743031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4-4FDF-81A2-E4B8890E2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B4-4FDF-81A2-E4B8890E2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9-4990-927B-681B6ECA6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9-4990-927B-681B6ECA6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691.53</c:v>
                </c:pt>
                <c:pt idx="1">
                  <c:v>636.36</c:v>
                </c:pt>
                <c:pt idx="2">
                  <c:v>638.55999999999995</c:v>
                </c:pt>
                <c:pt idx="3">
                  <c:v>616.51</c:v>
                </c:pt>
                <c:pt idx="4">
                  <c:v>873.78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6-466A-A87C-479A3A042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416.91</c:v>
                </c:pt>
                <c:pt idx="1">
                  <c:v>392.19</c:v>
                </c:pt>
                <c:pt idx="2">
                  <c:v>413.5</c:v>
                </c:pt>
                <c:pt idx="3">
                  <c:v>244.85</c:v>
                </c:pt>
                <c:pt idx="4">
                  <c:v>296.89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66-466A-A87C-479A3A042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40.43</c:v>
                </c:pt>
                <c:pt idx="1">
                  <c:v>41.74</c:v>
                </c:pt>
                <c:pt idx="2">
                  <c:v>40.08</c:v>
                </c:pt>
                <c:pt idx="3">
                  <c:v>41.67</c:v>
                </c:pt>
                <c:pt idx="4">
                  <c:v>41.39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5-403C-A96C-B8DD190DD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57.93</c:v>
                </c:pt>
                <c:pt idx="1">
                  <c:v>57.03</c:v>
                </c:pt>
                <c:pt idx="2">
                  <c:v>55.84</c:v>
                </c:pt>
                <c:pt idx="3">
                  <c:v>64.78</c:v>
                </c:pt>
                <c:pt idx="4">
                  <c:v>63.06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E5-403C-A96C-B8DD190DD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479.76</c:v>
                </c:pt>
                <c:pt idx="1">
                  <c:v>510.92</c:v>
                </c:pt>
                <c:pt idx="2">
                  <c:v>542.95000000000005</c:v>
                </c:pt>
                <c:pt idx="3">
                  <c:v>406.49</c:v>
                </c:pt>
                <c:pt idx="4">
                  <c:v>413.26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4-4E89-BD75-1E9AFBD1E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276.93</c:v>
                </c:pt>
                <c:pt idx="1">
                  <c:v>283.73</c:v>
                </c:pt>
                <c:pt idx="2">
                  <c:v>287.57</c:v>
                </c:pt>
                <c:pt idx="3">
                  <c:v>250.21</c:v>
                </c:pt>
                <c:pt idx="4">
                  <c:v>264.77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4-4E89-BD75-1E9AFBD1E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【325.02】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34" zoomScale="70" zoomScaleNormal="70" workbookViewId="0">
      <selection activeCell="BH59" sqref="BH59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島根県　美郷町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特定地域生活排水処理</v>
      </c>
      <c r="Q8" s="49"/>
      <c r="R8" s="49"/>
      <c r="S8" s="49"/>
      <c r="T8" s="49"/>
      <c r="U8" s="49"/>
      <c r="V8" s="49"/>
      <c r="W8" s="49" t="str">
        <f>データ!L6</f>
        <v>K2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4710</v>
      </c>
      <c r="AM8" s="51"/>
      <c r="AN8" s="51"/>
      <c r="AO8" s="51"/>
      <c r="AP8" s="51"/>
      <c r="AQ8" s="51"/>
      <c r="AR8" s="51"/>
      <c r="AS8" s="51"/>
      <c r="AT8" s="46">
        <f>データ!T6</f>
        <v>282.92</v>
      </c>
      <c r="AU8" s="46"/>
      <c r="AV8" s="46"/>
      <c r="AW8" s="46"/>
      <c r="AX8" s="46"/>
      <c r="AY8" s="46"/>
      <c r="AZ8" s="46"/>
      <c r="BA8" s="46"/>
      <c r="BB8" s="46">
        <f>データ!U6</f>
        <v>16.649999999999999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21.1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3010</v>
      </c>
      <c r="AE10" s="51"/>
      <c r="AF10" s="51"/>
      <c r="AG10" s="51"/>
      <c r="AH10" s="51"/>
      <c r="AI10" s="51"/>
      <c r="AJ10" s="51"/>
      <c r="AK10" s="2"/>
      <c r="AL10" s="51">
        <f>データ!V6</f>
        <v>985</v>
      </c>
      <c r="AM10" s="51"/>
      <c r="AN10" s="51"/>
      <c r="AO10" s="51"/>
      <c r="AP10" s="51"/>
      <c r="AQ10" s="51"/>
      <c r="AR10" s="51"/>
      <c r="AS10" s="51"/>
      <c r="AT10" s="46">
        <f>データ!W6</f>
        <v>0.05</v>
      </c>
      <c r="AU10" s="46"/>
      <c r="AV10" s="46"/>
      <c r="AW10" s="46"/>
      <c r="AX10" s="46"/>
      <c r="AY10" s="46"/>
      <c r="AZ10" s="46"/>
      <c r="BA10" s="46"/>
      <c r="BB10" s="46">
        <f>データ!X6</f>
        <v>19700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111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112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113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【325.02】</v>
      </c>
      <c r="I86" s="26" t="str">
        <f>データ!CA6</f>
        <v>【60.61】</v>
      </c>
      <c r="J86" s="26" t="str">
        <f>データ!CL6</f>
        <v>【270.94】</v>
      </c>
      <c r="K86" s="26" t="str">
        <f>データ!CW6</f>
        <v>【57.80】</v>
      </c>
      <c r="L86" s="26" t="str">
        <f>データ!DH6</f>
        <v>【78.90】</v>
      </c>
      <c r="M86" s="26" t="s">
        <v>44</v>
      </c>
      <c r="N86" s="26" t="s">
        <v>44</v>
      </c>
      <c r="O86" s="26" t="str">
        <f>データ!EO6</f>
        <v>【-】</v>
      </c>
    </row>
  </sheetData>
  <sheetProtection algorithmName="SHA-512" hashValue="p/ycHebD9SK6pQUafSrf8Brtu6JFPV1R6OwmDlB7q8DlpjQFzrFimst/5aMmAFxrf2TqGg5oZE1+UkaBO3490g==" saltValue="WBEFSvm03AeVJ8NSHPvni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2018</v>
      </c>
      <c r="C6" s="33">
        <f t="shared" ref="C6:X6" si="3">C7</f>
        <v>324485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島根県　美郷町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21.1</v>
      </c>
      <c r="Q6" s="34">
        <f t="shared" si="3"/>
        <v>100</v>
      </c>
      <c r="R6" s="34">
        <f t="shared" si="3"/>
        <v>3010</v>
      </c>
      <c r="S6" s="34">
        <f t="shared" si="3"/>
        <v>4710</v>
      </c>
      <c r="T6" s="34">
        <f t="shared" si="3"/>
        <v>282.92</v>
      </c>
      <c r="U6" s="34">
        <f t="shared" si="3"/>
        <v>16.649999999999999</v>
      </c>
      <c r="V6" s="34">
        <f t="shared" si="3"/>
        <v>985</v>
      </c>
      <c r="W6" s="34">
        <f t="shared" si="3"/>
        <v>0.05</v>
      </c>
      <c r="X6" s="34">
        <f t="shared" si="3"/>
        <v>19700</v>
      </c>
      <c r="Y6" s="35">
        <f>IF(Y7="",NA(),Y7)</f>
        <v>88.41</v>
      </c>
      <c r="Z6" s="35">
        <f t="shared" ref="Z6:AH6" si="4">IF(Z7="",NA(),Z7)</f>
        <v>89.65</v>
      </c>
      <c r="AA6" s="35">
        <f t="shared" si="4"/>
        <v>88.35</v>
      </c>
      <c r="AB6" s="35">
        <f t="shared" si="4"/>
        <v>92.34</v>
      </c>
      <c r="AC6" s="35">
        <f t="shared" si="4"/>
        <v>92.61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691.53</v>
      </c>
      <c r="BG6" s="35">
        <f t="shared" ref="BG6:BO6" si="7">IF(BG7="",NA(),BG7)</f>
        <v>636.36</v>
      </c>
      <c r="BH6" s="35">
        <f t="shared" si="7"/>
        <v>638.55999999999995</v>
      </c>
      <c r="BI6" s="35">
        <f t="shared" si="7"/>
        <v>616.51</v>
      </c>
      <c r="BJ6" s="35">
        <f t="shared" si="7"/>
        <v>873.78</v>
      </c>
      <c r="BK6" s="35">
        <f t="shared" si="7"/>
        <v>416.91</v>
      </c>
      <c r="BL6" s="35">
        <f t="shared" si="7"/>
        <v>392.19</v>
      </c>
      <c r="BM6" s="35">
        <f t="shared" si="7"/>
        <v>413.5</v>
      </c>
      <c r="BN6" s="35">
        <f t="shared" si="7"/>
        <v>244.85</v>
      </c>
      <c r="BO6" s="35">
        <f t="shared" si="7"/>
        <v>296.89</v>
      </c>
      <c r="BP6" s="34" t="str">
        <f>IF(BP7="","",IF(BP7="-","【-】","【"&amp;SUBSTITUTE(TEXT(BP7,"#,##0.00"),"-","△")&amp;"】"))</f>
        <v>【325.02】</v>
      </c>
      <c r="BQ6" s="35">
        <f>IF(BQ7="",NA(),BQ7)</f>
        <v>40.43</v>
      </c>
      <c r="BR6" s="35">
        <f t="shared" ref="BR6:BZ6" si="8">IF(BR7="",NA(),BR7)</f>
        <v>41.74</v>
      </c>
      <c r="BS6" s="35">
        <f t="shared" si="8"/>
        <v>40.08</v>
      </c>
      <c r="BT6" s="35">
        <f t="shared" si="8"/>
        <v>41.67</v>
      </c>
      <c r="BU6" s="35">
        <f t="shared" si="8"/>
        <v>41.39</v>
      </c>
      <c r="BV6" s="35">
        <f t="shared" si="8"/>
        <v>57.93</v>
      </c>
      <c r="BW6" s="35">
        <f t="shared" si="8"/>
        <v>57.03</v>
      </c>
      <c r="BX6" s="35">
        <f t="shared" si="8"/>
        <v>55.84</v>
      </c>
      <c r="BY6" s="35">
        <f t="shared" si="8"/>
        <v>64.78</v>
      </c>
      <c r="BZ6" s="35">
        <f t="shared" si="8"/>
        <v>63.06</v>
      </c>
      <c r="CA6" s="34" t="str">
        <f>IF(CA7="","",IF(CA7="-","【-】","【"&amp;SUBSTITUTE(TEXT(CA7,"#,##0.00"),"-","△")&amp;"】"))</f>
        <v>【60.61】</v>
      </c>
      <c r="CB6" s="35">
        <f>IF(CB7="",NA(),CB7)</f>
        <v>479.76</v>
      </c>
      <c r="CC6" s="35">
        <f t="shared" ref="CC6:CK6" si="9">IF(CC7="",NA(),CC7)</f>
        <v>510.92</v>
      </c>
      <c r="CD6" s="35">
        <f t="shared" si="9"/>
        <v>542.95000000000005</v>
      </c>
      <c r="CE6" s="35">
        <f t="shared" si="9"/>
        <v>406.49</v>
      </c>
      <c r="CF6" s="35">
        <f t="shared" si="9"/>
        <v>413.26</v>
      </c>
      <c r="CG6" s="35">
        <f t="shared" si="9"/>
        <v>276.93</v>
      </c>
      <c r="CH6" s="35">
        <f t="shared" si="9"/>
        <v>283.73</v>
      </c>
      <c r="CI6" s="35">
        <f t="shared" si="9"/>
        <v>287.57</v>
      </c>
      <c r="CJ6" s="35">
        <f t="shared" si="9"/>
        <v>250.21</v>
      </c>
      <c r="CK6" s="35">
        <f t="shared" si="9"/>
        <v>264.77</v>
      </c>
      <c r="CL6" s="34" t="str">
        <f>IF(CL7="","",IF(CL7="-","【-】","【"&amp;SUBSTITUTE(TEXT(CL7,"#,##0.00"),"-","△")&amp;"】"))</f>
        <v>【270.94】</v>
      </c>
      <c r="CM6" s="35">
        <f>IF(CM7="",NA(),CM7)</f>
        <v>33.619999999999997</v>
      </c>
      <c r="CN6" s="35">
        <f t="shared" ref="CN6:CV6" si="10">IF(CN7="",NA(),CN7)</f>
        <v>35.270000000000003</v>
      </c>
      <c r="CO6" s="35">
        <f t="shared" si="10"/>
        <v>33.479999999999997</v>
      </c>
      <c r="CP6" s="35">
        <f t="shared" si="10"/>
        <v>43.51</v>
      </c>
      <c r="CQ6" s="35">
        <f t="shared" si="10"/>
        <v>43.58</v>
      </c>
      <c r="CR6" s="35">
        <f t="shared" si="10"/>
        <v>59.08</v>
      </c>
      <c r="CS6" s="35">
        <f t="shared" si="10"/>
        <v>58.25</v>
      </c>
      <c r="CT6" s="35">
        <f t="shared" si="10"/>
        <v>61.55</v>
      </c>
      <c r="CU6" s="35">
        <f t="shared" si="10"/>
        <v>61.79</v>
      </c>
      <c r="CV6" s="35">
        <f t="shared" si="10"/>
        <v>59.94</v>
      </c>
      <c r="CW6" s="34" t="str">
        <f>IF(CW7="","",IF(CW7="-","【-】","【"&amp;SUBSTITUTE(TEXT(CW7,"#,##0.00"),"-","△")&amp;"】"))</f>
        <v>【57.80】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77.12</v>
      </c>
      <c r="DD6" s="35">
        <f t="shared" si="11"/>
        <v>68.150000000000006</v>
      </c>
      <c r="DE6" s="35">
        <f t="shared" si="11"/>
        <v>67.489999999999995</v>
      </c>
      <c r="DF6" s="35">
        <f t="shared" si="11"/>
        <v>92.44</v>
      </c>
      <c r="DG6" s="35">
        <f t="shared" si="11"/>
        <v>89.66</v>
      </c>
      <c r="DH6" s="34" t="str">
        <f>IF(DH7="","",IF(DH7="-","【-】","【"&amp;SUBSTITUTE(TEXT(DH7,"#,##0.00"),"-","△")&amp;"】"))</f>
        <v>【78.90】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2">
      <c r="A7" s="28"/>
      <c r="B7" s="37">
        <v>2018</v>
      </c>
      <c r="C7" s="37">
        <v>324485</v>
      </c>
      <c r="D7" s="37">
        <v>47</v>
      </c>
      <c r="E7" s="37">
        <v>18</v>
      </c>
      <c r="F7" s="37">
        <v>0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21.1</v>
      </c>
      <c r="Q7" s="38">
        <v>100</v>
      </c>
      <c r="R7" s="38">
        <v>3010</v>
      </c>
      <c r="S7" s="38">
        <v>4710</v>
      </c>
      <c r="T7" s="38">
        <v>282.92</v>
      </c>
      <c r="U7" s="38">
        <v>16.649999999999999</v>
      </c>
      <c r="V7" s="38">
        <v>985</v>
      </c>
      <c r="W7" s="38">
        <v>0.05</v>
      </c>
      <c r="X7" s="38">
        <v>19700</v>
      </c>
      <c r="Y7" s="38">
        <v>88.41</v>
      </c>
      <c r="Z7" s="38">
        <v>89.65</v>
      </c>
      <c r="AA7" s="38">
        <v>88.35</v>
      </c>
      <c r="AB7" s="38">
        <v>92.34</v>
      </c>
      <c r="AC7" s="38">
        <v>92.61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691.53</v>
      </c>
      <c r="BG7" s="38">
        <v>636.36</v>
      </c>
      <c r="BH7" s="42">
        <v>638.55999999999995</v>
      </c>
      <c r="BI7" s="38">
        <v>616.51</v>
      </c>
      <c r="BJ7" s="38">
        <v>873.78</v>
      </c>
      <c r="BK7" s="38">
        <v>416.91</v>
      </c>
      <c r="BL7" s="38">
        <v>392.19</v>
      </c>
      <c r="BM7" s="38">
        <v>413.5</v>
      </c>
      <c r="BN7" s="38">
        <v>244.85</v>
      </c>
      <c r="BO7" s="38">
        <v>296.89</v>
      </c>
      <c r="BP7" s="38">
        <v>325.02</v>
      </c>
      <c r="BQ7" s="38">
        <v>40.43</v>
      </c>
      <c r="BR7" s="38">
        <v>41.74</v>
      </c>
      <c r="BS7" s="38">
        <v>40.08</v>
      </c>
      <c r="BT7" s="38">
        <v>41.67</v>
      </c>
      <c r="BU7" s="38">
        <v>41.39</v>
      </c>
      <c r="BV7" s="38">
        <v>57.93</v>
      </c>
      <c r="BW7" s="38">
        <v>57.03</v>
      </c>
      <c r="BX7" s="38">
        <v>55.84</v>
      </c>
      <c r="BY7" s="38">
        <v>64.78</v>
      </c>
      <c r="BZ7" s="38">
        <v>63.06</v>
      </c>
      <c r="CA7" s="38">
        <v>60.61</v>
      </c>
      <c r="CB7" s="38">
        <v>479.76</v>
      </c>
      <c r="CC7" s="38">
        <v>510.92</v>
      </c>
      <c r="CD7" s="38">
        <v>542.95000000000005</v>
      </c>
      <c r="CE7" s="38">
        <v>406.49</v>
      </c>
      <c r="CF7" s="38">
        <v>413.26</v>
      </c>
      <c r="CG7" s="38">
        <v>276.93</v>
      </c>
      <c r="CH7" s="38">
        <v>283.73</v>
      </c>
      <c r="CI7" s="38">
        <v>287.57</v>
      </c>
      <c r="CJ7" s="38">
        <v>250.21</v>
      </c>
      <c r="CK7" s="38">
        <v>264.77</v>
      </c>
      <c r="CL7" s="38">
        <v>270.94</v>
      </c>
      <c r="CM7" s="38">
        <v>33.619999999999997</v>
      </c>
      <c r="CN7" s="38">
        <v>35.270000000000003</v>
      </c>
      <c r="CO7" s="38">
        <v>33.479999999999997</v>
      </c>
      <c r="CP7" s="38">
        <v>43.51</v>
      </c>
      <c r="CQ7" s="38">
        <v>43.58</v>
      </c>
      <c r="CR7" s="38">
        <v>59.08</v>
      </c>
      <c r="CS7" s="38">
        <v>58.25</v>
      </c>
      <c r="CT7" s="38">
        <v>61.55</v>
      </c>
      <c r="CU7" s="38">
        <v>61.79</v>
      </c>
      <c r="CV7" s="38">
        <v>59.94</v>
      </c>
      <c r="CW7" s="38">
        <v>57.8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77.12</v>
      </c>
      <c r="DD7" s="38">
        <v>68.150000000000006</v>
      </c>
      <c r="DE7" s="38">
        <v>67.489999999999995</v>
      </c>
      <c r="DF7" s="38">
        <v>92.44</v>
      </c>
      <c r="DG7" s="38">
        <v>89.66</v>
      </c>
      <c r="DH7" s="38">
        <v>78.900000000000006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中岡 忠幸</cp:lastModifiedBy>
  <dcterms:created xsi:type="dcterms:W3CDTF">2019-12-05T05:29:48Z</dcterms:created>
  <dcterms:modified xsi:type="dcterms:W3CDTF">2020-02-06T06:59:38Z</dcterms:modified>
  <cp:category/>
</cp:coreProperties>
</file>