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n0078\Desktop\【経営比較分析表】下水道2018_324485_47_1718\"/>
    </mc:Choice>
  </mc:AlternateContent>
  <workbookProtection workbookAlgorithmName="SHA-512" workbookHashValue="VO000sIPh0gcqOd3xBwtNXBqRkKlgsAAGGtSvTzf1rIZ7PAQChbHH69O9Qvpa9jAqEU6DP8NdG4lXkgSIZZW9Q==" workbookSaltValue="7HdUAOkbTYTY75lG4Q3oiA==" workbookSpinCount="100000" lockStructure="1"/>
  <bookViews>
    <workbookView xWindow="0" yWindow="0" windowWidth="15360" windowHeight="7644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T6" i="5"/>
  <c r="AT8" i="4" s="1"/>
  <c r="S6" i="5"/>
  <c r="R6" i="5"/>
  <c r="Q6" i="5"/>
  <c r="P6" i="5"/>
  <c r="P10" i="4" s="1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E86" i="4"/>
  <c r="AT10" i="4"/>
  <c r="AL10" i="4"/>
  <c r="AD10" i="4"/>
  <c r="W10" i="4"/>
  <c r="I10" i="4"/>
  <c r="B10" i="4"/>
  <c r="BB8" i="4"/>
  <c r="AL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<sst xmlns="http://schemas.openxmlformats.org/spreadsheetml/2006/main" count="239" uniqueCount="114">
  <si>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</si>
  <si>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</si>
  <si>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</si>
  <si>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</si>
  <si>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</si>
  <si>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</si>
  <si>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</si>
  <si>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</si>
  <si>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</si>
  <si>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</si>
  <si>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</si>
  <si>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</si>
  <si>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</si>
  <si>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</si>
  <si>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</si>
  <si>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</si>
  <si>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</si>
  <si>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</si>
  <si>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</si>
  <si>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</si>
  <si>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</si>
  <si>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</si>
  <si>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</si>
  <si>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</si>
  <si>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</si>
  <si>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</si>
  <si>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</si>
  <si>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</si>
  <si>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</si>
  <si>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</si>
  <si>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</si>
  <si>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</si>
  <si>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</si>
  <si>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</si>
  <si>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</si>
  <si>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</si>
  <si>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</si>
  <si>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</si>
  <si>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</si>
  <si>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</si>
  <si>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</si>
  <si>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</si>
  <si>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</si>
  <si>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</si>
  <si>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</si>
  <si>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</si>
  <si>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</si>
  <si>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</si>
  <si>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</si>
  <si>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</si>
  <si>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</si>
  <si>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</si>
  <si>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</si>
  <si>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</si>
  <si>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</si>
  <si>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</si>
  <si>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</si>
  <si>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</si>
  <si>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</si>
  <si>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</si>
  <si>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</si>
  <si>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</si>
  <si>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</si>
  <si>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</si>
  <si>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</si>
  <si>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</si>
  <si>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</si>
  <si>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</si>
  <si>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</si>
  <si>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</si>
  <si>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</si>
  <si>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</si>
  <si>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</si>
  <si>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</si>
  <si>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</si>
  <si>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</si>
  <si>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</si>
  <si>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</si>
  <si>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</si>
  <si>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</si>
  <si>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</si>
  <si>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</si>
  <si>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</si>
  <si>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</si>
  <si>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</si>
  <si>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</si>
  <si>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</si>
  <si>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</si>
  <si>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</si>
  <si>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</si>
  <si>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</si>
  <si>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</si>
  <si>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</si>
  <si>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</si>
  <si>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</si>
  <si>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</si>
  <si>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</si>
  <si>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</si>
  <si>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島根県　美郷町</t>
  </si>
  <si>
    <t>法非適用</t>
  </si>
  <si>
    <t>下水道事業</t>
  </si>
  <si>
    <t>特定地域生活排水処理</t>
  </si>
  <si>
    <t>K2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</si>
  <si>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</si>
  <si>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</si>
  <si>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</si>
  <si>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</si>
  <si>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</si>
  <si>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</si>
  <si>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</si>
  <si>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</si>
  <si>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①収益的収支比率から下水道料金による回収は、出来ていない現状にある。④企業債残高については、現在も合併浄化槽については整備を継続しているため、現状のように類似団体の平均値を上回って推移する。⑤経費回収率は類似団体と比較して低く⑥汚水処理原価は高く推移しており、今後も同様に推移するものと思われる。⑦施設利用率は、処理水量が平均値を下回る傾向にある。しかし、⑧水洗化率は類似団体の平均値よりも高く、施設ごとの接続率は高い。なお、①収益的収支比率及び⑤経費回収率が低いことから下水道料金収入及び維持管理費(修繕費)等を類似団体と比較して経営の健全性･効率性の観点から相応の見直し検討を行なう必要がある。</t>
    <phoneticPr fontId="4"/>
  </si>
  <si>
    <t>平成14年度から市町村設置型の合併浄化槽を集合的な施設である「特定環境公共下水道」、「農業集落排水施設｣の処理区域外において、下水道普及率を向上させるべく継続して整備してきている。そのため、維持管理費が年々増加してきており、適正な維持管理の下で健全な施設利用を図る必要がある。</t>
    <phoneticPr fontId="4"/>
  </si>
  <si>
    <t>①収益的収支比率、⑤経費回収率、⑥汚水処理原価ともに経営上の指数を下回る傾向にある。そのため、維持管理費の抑制はもとより、⑤経費回収率をアップさせるため、経営の健全性の観点から料金収入の見直しを図るべく、検討が必要な時期を迎えてい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</si>
</sst>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rgb="FFFF0000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77" fontId="15" fillId="0" borderId="2" xfId="1" applyNumberFormat="1" applyFont="1" applyBorder="1" applyAlignment="1">
      <alignment vertical="center" shrinkToFit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53-4887-B36E-5A62E1ADBE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53-4887-B36E-5A62E1ADBE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88.41</c:v>
                </c:pt>
                <c:pt idx="1">
                  <c:v>89.65</c:v>
                </c:pt>
                <c:pt idx="2">
                  <c:v>88.35</c:v>
                </c:pt>
                <c:pt idx="3">
                  <c:v>92.34</c:v>
                </c:pt>
                <c:pt idx="4">
                  <c:v>92.61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4E-4F93-BCCF-3A6EFC5D5A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4E-4F93-BCCF-3A6EFC5D5A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C1-4376-96EB-94953514C9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C1-4376-96EB-94953514C9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1D-4BE0-9B01-DFF743031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1D-4BE0-9B01-DFF743031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B4-4FDF-81A2-E4B8890E2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B4-4FDF-81A2-E4B8890E2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69-4990-927B-681B6ECA64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69-4990-927B-681B6ECA64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691.53</c:v>
                </c:pt>
                <c:pt idx="1">
                  <c:v>636.36</c:v>
                </c:pt>
                <c:pt idx="2">
                  <c:v>638.55999999999995</c:v>
                </c:pt>
                <c:pt idx="3">
                  <c:v>616.51</c:v>
                </c:pt>
                <c:pt idx="4">
                  <c:v>873.78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66-466A-A87C-479A3A0425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416.91</c:v>
                </c:pt>
                <c:pt idx="1">
                  <c:v>392.19</c:v>
                </c:pt>
                <c:pt idx="2">
                  <c:v>413.5</c:v>
                </c:pt>
                <c:pt idx="3">
                  <c:v>244.85</c:v>
                </c:pt>
                <c:pt idx="4">
                  <c:v>296.89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66-466A-A87C-479A3A0425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40.43</c:v>
                </c:pt>
                <c:pt idx="1">
                  <c:v>41.74</c:v>
                </c:pt>
                <c:pt idx="2">
                  <c:v>40.08</c:v>
                </c:pt>
                <c:pt idx="3">
                  <c:v>41.67</c:v>
                </c:pt>
                <c:pt idx="4">
                  <c:v>41.39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E5-403C-A96C-B8DD190DD9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57.93</c:v>
                </c:pt>
                <c:pt idx="1">
                  <c:v>57.03</c:v>
                </c:pt>
                <c:pt idx="2">
                  <c:v>55.84</c:v>
                </c:pt>
                <c:pt idx="3">
                  <c:v>64.78</c:v>
                </c:pt>
                <c:pt idx="4">
                  <c:v>63.06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E5-403C-A96C-B8DD190DD9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479.76</c:v>
                </c:pt>
                <c:pt idx="1">
                  <c:v>510.92</c:v>
                </c:pt>
                <c:pt idx="2">
                  <c:v>542.95000000000005</c:v>
                </c:pt>
                <c:pt idx="3">
                  <c:v>406.49</c:v>
                </c:pt>
                <c:pt idx="4">
                  <c:v>413.26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54-4E89-BD75-1E9AFBD1E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276.93</c:v>
                </c:pt>
                <c:pt idx="1">
                  <c:v>283.73</c:v>
                </c:pt>
                <c:pt idx="2">
                  <c:v>287.57</c:v>
                </c:pt>
                <c:pt idx="3">
                  <c:v>250.21</c:v>
                </c:pt>
                <c:pt idx="4">
                  <c:v>264.77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54-4E89-BD75-1E9AFBD1E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33.619999999999997</c:v>
                </c:pt>
                <c:pt idx="1">
                  <c:v>35.270000000000003</c:v>
                </c:pt>
                <c:pt idx="2">
                  <c:v>33.479999999999997</c:v>
                </c:pt>
                <c:pt idx="3">
                  <c:v>43.51</c:v>
                </c:pt>
                <c:pt idx="4">
                  <c:v>43.58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A2-44E6-9828-8A7F5FA2AB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59.08</c:v>
                </c:pt>
                <c:pt idx="1">
                  <c:v>58.25</c:v>
                </c:pt>
                <c:pt idx="2">
                  <c:v>61.55</c:v>
                </c:pt>
                <c:pt idx="3">
                  <c:v>61.79</c:v>
                </c:pt>
                <c:pt idx="4">
                  <c:v>59.94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A2-44E6-9828-8A7F5FA2AB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8-431D-8A7E-7A6A334E4A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77.12</c:v>
                </c:pt>
                <c:pt idx="1">
                  <c:v>68.150000000000006</c:v>
                </c:pt>
                <c:pt idx="2">
                  <c:v>67.489999999999995</c:v>
                </c:pt>
                <c:pt idx="3">
                  <c:v>92.44</c:v>
                </c:pt>
                <c:pt idx="4">
                  <c:v>89.66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8-431D-8A7E-7A6A334E4A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【325.02】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【78.90】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【57.80】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【270.94】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34" zoomScale="70" zoomScaleNormal="70" workbookViewId="0">
      <selection activeCell="BH59" sqref="BH59"/>
    </sheetView>
  </sheetViews>
  <sheetFormatPr defaultColWidth="2.6640625" defaultRowHeight="13.2" x14ac:dyDescent="0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2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2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44" t="str">
        <f>データ!H6</f>
        <v>島根県　美郷町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3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2">
      <c r="A8" s="2"/>
      <c r="B8" s="49" t="str">
        <f>データ!I6</f>
        <v>法非適用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特定地域生活排水処理</v>
      </c>
      <c r="Q8" s="49"/>
      <c r="R8" s="49"/>
      <c r="S8" s="49"/>
      <c r="T8" s="49"/>
      <c r="U8" s="49"/>
      <c r="V8" s="49"/>
      <c r="W8" s="49" t="str">
        <f>データ!L6</f>
        <v>K2</v>
      </c>
      <c r="X8" s="49"/>
      <c r="Y8" s="49"/>
      <c r="Z8" s="49"/>
      <c r="AA8" s="49"/>
      <c r="AB8" s="49"/>
      <c r="AC8" s="49"/>
      <c r="AD8" s="50" t="str">
        <f>データ!$M$6</f>
        <v>非設置</v>
      </c>
      <c r="AE8" s="50"/>
      <c r="AF8" s="50"/>
      <c r="AG8" s="50"/>
      <c r="AH8" s="50"/>
      <c r="AI8" s="50"/>
      <c r="AJ8" s="50"/>
      <c r="AK8" s="3"/>
      <c r="AL8" s="51">
        <f>データ!S6</f>
        <v>4710</v>
      </c>
      <c r="AM8" s="51"/>
      <c r="AN8" s="51"/>
      <c r="AO8" s="51"/>
      <c r="AP8" s="51"/>
      <c r="AQ8" s="51"/>
      <c r="AR8" s="51"/>
      <c r="AS8" s="51"/>
      <c r="AT8" s="46">
        <f>データ!T6</f>
        <v>282.92</v>
      </c>
      <c r="AU8" s="46"/>
      <c r="AV8" s="46"/>
      <c r="AW8" s="46"/>
      <c r="AX8" s="46"/>
      <c r="AY8" s="46"/>
      <c r="AZ8" s="46"/>
      <c r="BA8" s="46"/>
      <c r="BB8" s="46">
        <f>データ!U6</f>
        <v>16.649999999999999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10</v>
      </c>
      <c r="BM8" s="48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2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3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3"/>
      <c r="BK9" s="3"/>
      <c r="BL9" s="52" t="s">
        <v>20</v>
      </c>
      <c r="BM9" s="53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2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 t="str">
        <f>データ!O6</f>
        <v>該当数値なし</v>
      </c>
      <c r="J10" s="46"/>
      <c r="K10" s="46"/>
      <c r="L10" s="46"/>
      <c r="M10" s="46"/>
      <c r="N10" s="46"/>
      <c r="O10" s="46"/>
      <c r="P10" s="46">
        <f>データ!P6</f>
        <v>21.1</v>
      </c>
      <c r="Q10" s="46"/>
      <c r="R10" s="46"/>
      <c r="S10" s="46"/>
      <c r="T10" s="46"/>
      <c r="U10" s="46"/>
      <c r="V10" s="46"/>
      <c r="W10" s="46">
        <f>データ!Q6</f>
        <v>100</v>
      </c>
      <c r="X10" s="46"/>
      <c r="Y10" s="46"/>
      <c r="Z10" s="46"/>
      <c r="AA10" s="46"/>
      <c r="AB10" s="46"/>
      <c r="AC10" s="46"/>
      <c r="AD10" s="51">
        <f>データ!R6</f>
        <v>3010</v>
      </c>
      <c r="AE10" s="51"/>
      <c r="AF10" s="51"/>
      <c r="AG10" s="51"/>
      <c r="AH10" s="51"/>
      <c r="AI10" s="51"/>
      <c r="AJ10" s="51"/>
      <c r="AK10" s="2"/>
      <c r="AL10" s="51">
        <f>データ!V6</f>
        <v>985</v>
      </c>
      <c r="AM10" s="51"/>
      <c r="AN10" s="51"/>
      <c r="AO10" s="51"/>
      <c r="AP10" s="51"/>
      <c r="AQ10" s="51"/>
      <c r="AR10" s="51"/>
      <c r="AS10" s="51"/>
      <c r="AT10" s="46">
        <f>データ!W6</f>
        <v>0.05</v>
      </c>
      <c r="AU10" s="46"/>
      <c r="AV10" s="46"/>
      <c r="AW10" s="46"/>
      <c r="AX10" s="46"/>
      <c r="AY10" s="46"/>
      <c r="AZ10" s="46"/>
      <c r="BA10" s="46"/>
      <c r="BB10" s="46">
        <f>データ!X6</f>
        <v>19700</v>
      </c>
      <c r="BC10" s="46"/>
      <c r="BD10" s="46"/>
      <c r="BE10" s="46"/>
      <c r="BF10" s="46"/>
      <c r="BG10" s="46"/>
      <c r="BH10" s="46"/>
      <c r="BI10" s="46"/>
      <c r="BJ10" s="2"/>
      <c r="BK10" s="2"/>
      <c r="BL10" s="69" t="s">
        <v>22</v>
      </c>
      <c r="BM10" s="70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1" t="s">
        <v>24</v>
      </c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</row>
    <row r="14" spans="1:78" ht="13.5" customHeight="1" x14ac:dyDescent="0.2">
      <c r="A14" s="2"/>
      <c r="B14" s="73" t="s">
        <v>25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5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2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2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4" t="s">
        <v>111</v>
      </c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6"/>
    </row>
    <row r="17" spans="1:78" ht="13.5" customHeight="1" x14ac:dyDescent="0.2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4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6"/>
    </row>
    <row r="18" spans="1:78" ht="13.5" customHeight="1" x14ac:dyDescent="0.2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4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6"/>
    </row>
    <row r="19" spans="1:78" ht="13.5" customHeight="1" x14ac:dyDescent="0.2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4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6"/>
    </row>
    <row r="20" spans="1:78" ht="13.5" customHeight="1" x14ac:dyDescent="0.2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4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6"/>
    </row>
    <row r="21" spans="1:78" ht="13.5" customHeight="1" x14ac:dyDescent="0.2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4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6"/>
    </row>
    <row r="22" spans="1:78" ht="13.5" customHeight="1" x14ac:dyDescent="0.2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4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6"/>
    </row>
    <row r="23" spans="1:78" ht="13.5" customHeight="1" x14ac:dyDescent="0.2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4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6"/>
    </row>
    <row r="24" spans="1:78" ht="13.5" customHeight="1" x14ac:dyDescent="0.2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4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6"/>
    </row>
    <row r="25" spans="1:78" ht="13.5" customHeight="1" x14ac:dyDescent="0.2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4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6"/>
    </row>
    <row r="26" spans="1:78" ht="13.5" customHeight="1" x14ac:dyDescent="0.2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4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6"/>
    </row>
    <row r="27" spans="1:78" ht="13.5" customHeight="1" x14ac:dyDescent="0.2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4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6"/>
    </row>
    <row r="28" spans="1:78" ht="13.5" customHeight="1" x14ac:dyDescent="0.2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4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6"/>
    </row>
    <row r="29" spans="1:78" ht="13.5" customHeight="1" x14ac:dyDescent="0.2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4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6"/>
    </row>
    <row r="30" spans="1:78" ht="13.5" customHeight="1" x14ac:dyDescent="0.2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4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6"/>
    </row>
    <row r="31" spans="1:78" ht="13.5" customHeight="1" x14ac:dyDescent="0.2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4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6"/>
    </row>
    <row r="32" spans="1:78" ht="13.5" customHeight="1" x14ac:dyDescent="0.2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4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6"/>
    </row>
    <row r="33" spans="1:78" ht="13.5" customHeight="1" x14ac:dyDescent="0.2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4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6"/>
    </row>
    <row r="34" spans="1:78" ht="13.5" customHeight="1" x14ac:dyDescent="0.2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4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6"/>
    </row>
    <row r="35" spans="1:78" ht="13.5" customHeight="1" x14ac:dyDescent="0.2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4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6"/>
    </row>
    <row r="36" spans="1:78" ht="13.5" customHeight="1" x14ac:dyDescent="0.2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4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6"/>
    </row>
    <row r="37" spans="1:78" ht="13.5" customHeight="1" x14ac:dyDescent="0.2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4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6"/>
    </row>
    <row r="38" spans="1:78" ht="13.5" customHeight="1" x14ac:dyDescent="0.2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4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6"/>
    </row>
    <row r="39" spans="1:78" ht="13.5" customHeight="1" x14ac:dyDescent="0.2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4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6"/>
    </row>
    <row r="40" spans="1:78" ht="13.5" customHeight="1" x14ac:dyDescent="0.2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4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6"/>
    </row>
    <row r="41" spans="1:78" ht="13.5" customHeight="1" x14ac:dyDescent="0.2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4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6"/>
    </row>
    <row r="42" spans="1:78" ht="13.5" customHeight="1" x14ac:dyDescent="0.2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4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6"/>
    </row>
    <row r="43" spans="1:78" ht="13.5" customHeight="1" x14ac:dyDescent="0.2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4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6"/>
    </row>
    <row r="44" spans="1:78" ht="13.5" customHeight="1" x14ac:dyDescent="0.2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 x14ac:dyDescent="0.2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27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2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2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4" t="s">
        <v>112</v>
      </c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6"/>
    </row>
    <row r="48" spans="1:78" ht="13.5" customHeight="1" x14ac:dyDescent="0.2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4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6"/>
    </row>
    <row r="49" spans="1:78" ht="13.5" customHeight="1" x14ac:dyDescent="0.2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4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6"/>
    </row>
    <row r="50" spans="1:78" ht="13.5" customHeight="1" x14ac:dyDescent="0.2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4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6"/>
    </row>
    <row r="51" spans="1:78" ht="13.5" customHeight="1" x14ac:dyDescent="0.2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4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6"/>
    </row>
    <row r="52" spans="1:78" ht="13.5" customHeight="1" x14ac:dyDescent="0.2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4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6"/>
    </row>
    <row r="53" spans="1:78" ht="13.5" customHeight="1" x14ac:dyDescent="0.2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4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6"/>
    </row>
    <row r="54" spans="1:78" ht="13.5" customHeight="1" x14ac:dyDescent="0.2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4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6"/>
    </row>
    <row r="55" spans="1:78" ht="13.5" customHeight="1" x14ac:dyDescent="0.2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4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6"/>
    </row>
    <row r="56" spans="1:78" ht="13.5" customHeight="1" x14ac:dyDescent="0.2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4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6"/>
    </row>
    <row r="57" spans="1:78" ht="13.5" customHeight="1" x14ac:dyDescent="0.2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4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6"/>
    </row>
    <row r="58" spans="1:78" ht="13.5" customHeight="1" x14ac:dyDescent="0.2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4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6"/>
    </row>
    <row r="59" spans="1:78" ht="13.5" customHeight="1" x14ac:dyDescent="0.2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4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6"/>
    </row>
    <row r="60" spans="1:78" ht="13.5" customHeight="1" x14ac:dyDescent="0.2">
      <c r="A60" s="2"/>
      <c r="B60" s="60" t="s">
        <v>28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54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6"/>
    </row>
    <row r="61" spans="1:78" ht="13.5" customHeight="1" x14ac:dyDescent="0.2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54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6"/>
    </row>
    <row r="62" spans="1:78" ht="13.5" customHeight="1" x14ac:dyDescent="0.2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4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6"/>
    </row>
    <row r="63" spans="1:78" ht="13.5" customHeight="1" x14ac:dyDescent="0.2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2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29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2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2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4" t="s">
        <v>113</v>
      </c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6"/>
    </row>
    <row r="67" spans="1:78" ht="13.5" customHeight="1" x14ac:dyDescent="0.2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4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6"/>
    </row>
    <row r="68" spans="1:78" ht="13.5" customHeight="1" x14ac:dyDescent="0.2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4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6"/>
    </row>
    <row r="69" spans="1:78" ht="13.5" customHeight="1" x14ac:dyDescent="0.2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4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6"/>
    </row>
    <row r="70" spans="1:78" ht="13.5" customHeight="1" x14ac:dyDescent="0.2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4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6"/>
    </row>
    <row r="71" spans="1:78" ht="13.5" customHeight="1" x14ac:dyDescent="0.2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4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6"/>
    </row>
    <row r="72" spans="1:78" ht="13.5" customHeight="1" x14ac:dyDescent="0.2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4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6"/>
    </row>
    <row r="73" spans="1:78" ht="13.5" customHeight="1" x14ac:dyDescent="0.2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4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6"/>
    </row>
    <row r="74" spans="1:78" ht="13.5" customHeight="1" x14ac:dyDescent="0.2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4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6"/>
    </row>
    <row r="75" spans="1:78" ht="13.5" customHeight="1" x14ac:dyDescent="0.2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4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6"/>
    </row>
    <row r="76" spans="1:78" ht="13.5" customHeight="1" x14ac:dyDescent="0.2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4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6"/>
    </row>
    <row r="77" spans="1:78" ht="13.5" customHeight="1" x14ac:dyDescent="0.2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4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6"/>
    </row>
    <row r="78" spans="1:78" ht="13.5" customHeight="1" x14ac:dyDescent="0.2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4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6"/>
    </row>
    <row r="79" spans="1:78" ht="13.5" customHeight="1" x14ac:dyDescent="0.2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4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6"/>
    </row>
    <row r="80" spans="1:78" ht="13.5" customHeight="1" x14ac:dyDescent="0.2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4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6"/>
    </row>
    <row r="81" spans="1:78" ht="13.5" customHeight="1" x14ac:dyDescent="0.2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4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6"/>
    </row>
    <row r="82" spans="1:78" ht="13.5" customHeight="1" x14ac:dyDescent="0.2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7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9"/>
    </row>
    <row r="83" spans="1:78" x14ac:dyDescent="0.2">
      <c r="C83" s="2" t="s">
        <v>30</v>
      </c>
    </row>
    <row r="84" spans="1:78" x14ac:dyDescent="0.2">
      <c r="C84" s="2"/>
    </row>
    <row r="85" spans="1:78" hidden="1" x14ac:dyDescent="0.2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2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【325.02】</v>
      </c>
      <c r="I86" s="26" t="str">
        <f>データ!CA6</f>
        <v>【60.61】</v>
      </c>
      <c r="J86" s="26" t="str">
        <f>データ!CL6</f>
        <v>【270.94】</v>
      </c>
      <c r="K86" s="26" t="str">
        <f>データ!CW6</f>
        <v>【57.80】</v>
      </c>
      <c r="L86" s="26" t="str">
        <f>データ!DH6</f>
        <v>【78.90】</v>
      </c>
      <c r="M86" s="26" t="s">
        <v>44</v>
      </c>
      <c r="N86" s="26" t="s">
        <v>44</v>
      </c>
      <c r="O86" s="26" t="str">
        <f>データ!EO6</f>
        <v>【-】</v>
      </c>
    </row>
  </sheetData>
  <sheetProtection algorithmName="SHA-512" hashValue="p/ycHebD9SK6pQUafSrf8Brtu6JFPV1R6OwmDlB7q8DlpjQFzrFimst/5aMmAFxrf2TqGg5oZE1+UkaBO3490g==" saltValue="WBEFSvm03AeVJ8NSHPvnig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2" x14ac:dyDescent="0.2"/>
  <cols>
    <col min="2" max="144" width="11.88671875" customWidth="1"/>
  </cols>
  <sheetData>
    <row r="1" spans="1:145" x14ac:dyDescent="0.2">
      <c r="A1" t="s">
        <v>45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2">
      <c r="A2" s="28" t="s">
        <v>46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2">
      <c r="A3" s="28" t="s">
        <v>47</v>
      </c>
      <c r="B3" s="29" t="s">
        <v>48</v>
      </c>
      <c r="C3" s="29" t="s">
        <v>49</v>
      </c>
      <c r="D3" s="29" t="s">
        <v>50</v>
      </c>
      <c r="E3" s="29" t="s">
        <v>51</v>
      </c>
      <c r="F3" s="29" t="s">
        <v>52</v>
      </c>
      <c r="G3" s="29" t="s">
        <v>53</v>
      </c>
      <c r="H3" s="77" t="s">
        <v>54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55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56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2">
      <c r="A4" s="28" t="s">
        <v>57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58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59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60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61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62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63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64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65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66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67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68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2">
      <c r="A5" s="28" t="s">
        <v>69</v>
      </c>
      <c r="B5" s="31"/>
      <c r="C5" s="31"/>
      <c r="D5" s="31"/>
      <c r="E5" s="31"/>
      <c r="F5" s="31"/>
      <c r="G5" s="31"/>
      <c r="H5" s="32" t="s">
        <v>70</v>
      </c>
      <c r="I5" s="32" t="s">
        <v>71</v>
      </c>
      <c r="J5" s="32" t="s">
        <v>72</v>
      </c>
      <c r="K5" s="32" t="s">
        <v>73</v>
      </c>
      <c r="L5" s="32" t="s">
        <v>74</v>
      </c>
      <c r="M5" s="32" t="s">
        <v>5</v>
      </c>
      <c r="N5" s="32" t="s">
        <v>75</v>
      </c>
      <c r="O5" s="32" t="s">
        <v>76</v>
      </c>
      <c r="P5" s="32" t="s">
        <v>77</v>
      </c>
      <c r="Q5" s="32" t="s">
        <v>78</v>
      </c>
      <c r="R5" s="32" t="s">
        <v>79</v>
      </c>
      <c r="S5" s="32" t="s">
        <v>80</v>
      </c>
      <c r="T5" s="32" t="s">
        <v>81</v>
      </c>
      <c r="U5" s="32" t="s">
        <v>82</v>
      </c>
      <c r="V5" s="32" t="s">
        <v>83</v>
      </c>
      <c r="W5" s="32" t="s">
        <v>84</v>
      </c>
      <c r="X5" s="32" t="s">
        <v>85</v>
      </c>
      <c r="Y5" s="32" t="s">
        <v>86</v>
      </c>
      <c r="Z5" s="32" t="s">
        <v>87</v>
      </c>
      <c r="AA5" s="32" t="s">
        <v>88</v>
      </c>
      <c r="AB5" s="32" t="s">
        <v>89</v>
      </c>
      <c r="AC5" s="32" t="s">
        <v>90</v>
      </c>
      <c r="AD5" s="32" t="s">
        <v>91</v>
      </c>
      <c r="AE5" s="32" t="s">
        <v>92</v>
      </c>
      <c r="AF5" s="32" t="s">
        <v>93</v>
      </c>
      <c r="AG5" s="32" t="s">
        <v>94</v>
      </c>
      <c r="AH5" s="32" t="s">
        <v>95</v>
      </c>
      <c r="AI5" s="32" t="s">
        <v>31</v>
      </c>
      <c r="AJ5" s="32" t="s">
        <v>86</v>
      </c>
      <c r="AK5" s="32" t="s">
        <v>87</v>
      </c>
      <c r="AL5" s="32" t="s">
        <v>88</v>
      </c>
      <c r="AM5" s="32" t="s">
        <v>89</v>
      </c>
      <c r="AN5" s="32" t="s">
        <v>90</v>
      </c>
      <c r="AO5" s="32" t="s">
        <v>91</v>
      </c>
      <c r="AP5" s="32" t="s">
        <v>92</v>
      </c>
      <c r="AQ5" s="32" t="s">
        <v>93</v>
      </c>
      <c r="AR5" s="32" t="s">
        <v>94</v>
      </c>
      <c r="AS5" s="32" t="s">
        <v>95</v>
      </c>
      <c r="AT5" s="32" t="s">
        <v>96</v>
      </c>
      <c r="AU5" s="32" t="s">
        <v>86</v>
      </c>
      <c r="AV5" s="32" t="s">
        <v>87</v>
      </c>
      <c r="AW5" s="32" t="s">
        <v>88</v>
      </c>
      <c r="AX5" s="32" t="s">
        <v>89</v>
      </c>
      <c r="AY5" s="32" t="s">
        <v>90</v>
      </c>
      <c r="AZ5" s="32" t="s">
        <v>91</v>
      </c>
      <c r="BA5" s="32" t="s">
        <v>92</v>
      </c>
      <c r="BB5" s="32" t="s">
        <v>93</v>
      </c>
      <c r="BC5" s="32" t="s">
        <v>94</v>
      </c>
      <c r="BD5" s="32" t="s">
        <v>95</v>
      </c>
      <c r="BE5" s="32" t="s">
        <v>96</v>
      </c>
      <c r="BF5" s="32" t="s">
        <v>86</v>
      </c>
      <c r="BG5" s="32" t="s">
        <v>87</v>
      </c>
      <c r="BH5" s="32" t="s">
        <v>88</v>
      </c>
      <c r="BI5" s="32" t="s">
        <v>89</v>
      </c>
      <c r="BJ5" s="32" t="s">
        <v>90</v>
      </c>
      <c r="BK5" s="32" t="s">
        <v>91</v>
      </c>
      <c r="BL5" s="32" t="s">
        <v>92</v>
      </c>
      <c r="BM5" s="32" t="s">
        <v>93</v>
      </c>
      <c r="BN5" s="32" t="s">
        <v>94</v>
      </c>
      <c r="BO5" s="32" t="s">
        <v>95</v>
      </c>
      <c r="BP5" s="32" t="s">
        <v>96</v>
      </c>
      <c r="BQ5" s="32" t="s">
        <v>86</v>
      </c>
      <c r="BR5" s="32" t="s">
        <v>87</v>
      </c>
      <c r="BS5" s="32" t="s">
        <v>88</v>
      </c>
      <c r="BT5" s="32" t="s">
        <v>89</v>
      </c>
      <c r="BU5" s="32" t="s">
        <v>90</v>
      </c>
      <c r="BV5" s="32" t="s">
        <v>91</v>
      </c>
      <c r="BW5" s="32" t="s">
        <v>92</v>
      </c>
      <c r="BX5" s="32" t="s">
        <v>93</v>
      </c>
      <c r="BY5" s="32" t="s">
        <v>94</v>
      </c>
      <c r="BZ5" s="32" t="s">
        <v>95</v>
      </c>
      <c r="CA5" s="32" t="s">
        <v>96</v>
      </c>
      <c r="CB5" s="32" t="s">
        <v>86</v>
      </c>
      <c r="CC5" s="32" t="s">
        <v>87</v>
      </c>
      <c r="CD5" s="32" t="s">
        <v>88</v>
      </c>
      <c r="CE5" s="32" t="s">
        <v>89</v>
      </c>
      <c r="CF5" s="32" t="s">
        <v>90</v>
      </c>
      <c r="CG5" s="32" t="s">
        <v>91</v>
      </c>
      <c r="CH5" s="32" t="s">
        <v>92</v>
      </c>
      <c r="CI5" s="32" t="s">
        <v>93</v>
      </c>
      <c r="CJ5" s="32" t="s">
        <v>94</v>
      </c>
      <c r="CK5" s="32" t="s">
        <v>95</v>
      </c>
      <c r="CL5" s="32" t="s">
        <v>96</v>
      </c>
      <c r="CM5" s="32" t="s">
        <v>86</v>
      </c>
      <c r="CN5" s="32" t="s">
        <v>87</v>
      </c>
      <c r="CO5" s="32" t="s">
        <v>88</v>
      </c>
      <c r="CP5" s="32" t="s">
        <v>89</v>
      </c>
      <c r="CQ5" s="32" t="s">
        <v>90</v>
      </c>
      <c r="CR5" s="32" t="s">
        <v>91</v>
      </c>
      <c r="CS5" s="32" t="s">
        <v>92</v>
      </c>
      <c r="CT5" s="32" t="s">
        <v>93</v>
      </c>
      <c r="CU5" s="32" t="s">
        <v>94</v>
      </c>
      <c r="CV5" s="32" t="s">
        <v>95</v>
      </c>
      <c r="CW5" s="32" t="s">
        <v>96</v>
      </c>
      <c r="CX5" s="32" t="s">
        <v>86</v>
      </c>
      <c r="CY5" s="32" t="s">
        <v>87</v>
      </c>
      <c r="CZ5" s="32" t="s">
        <v>88</v>
      </c>
      <c r="DA5" s="32" t="s">
        <v>89</v>
      </c>
      <c r="DB5" s="32" t="s">
        <v>90</v>
      </c>
      <c r="DC5" s="32" t="s">
        <v>91</v>
      </c>
      <c r="DD5" s="32" t="s">
        <v>92</v>
      </c>
      <c r="DE5" s="32" t="s">
        <v>93</v>
      </c>
      <c r="DF5" s="32" t="s">
        <v>94</v>
      </c>
      <c r="DG5" s="32" t="s">
        <v>95</v>
      </c>
      <c r="DH5" s="32" t="s">
        <v>96</v>
      </c>
      <c r="DI5" s="32" t="s">
        <v>86</v>
      </c>
      <c r="DJ5" s="32" t="s">
        <v>87</v>
      </c>
      <c r="DK5" s="32" t="s">
        <v>88</v>
      </c>
      <c r="DL5" s="32" t="s">
        <v>89</v>
      </c>
      <c r="DM5" s="32" t="s">
        <v>90</v>
      </c>
      <c r="DN5" s="32" t="s">
        <v>91</v>
      </c>
      <c r="DO5" s="32" t="s">
        <v>92</v>
      </c>
      <c r="DP5" s="32" t="s">
        <v>93</v>
      </c>
      <c r="DQ5" s="32" t="s">
        <v>94</v>
      </c>
      <c r="DR5" s="32" t="s">
        <v>95</v>
      </c>
      <c r="DS5" s="32" t="s">
        <v>96</v>
      </c>
      <c r="DT5" s="32" t="s">
        <v>86</v>
      </c>
      <c r="DU5" s="32" t="s">
        <v>87</v>
      </c>
      <c r="DV5" s="32" t="s">
        <v>88</v>
      </c>
      <c r="DW5" s="32" t="s">
        <v>89</v>
      </c>
      <c r="DX5" s="32" t="s">
        <v>90</v>
      </c>
      <c r="DY5" s="32" t="s">
        <v>91</v>
      </c>
      <c r="DZ5" s="32" t="s">
        <v>92</v>
      </c>
      <c r="EA5" s="32" t="s">
        <v>93</v>
      </c>
      <c r="EB5" s="32" t="s">
        <v>94</v>
      </c>
      <c r="EC5" s="32" t="s">
        <v>95</v>
      </c>
      <c r="ED5" s="32" t="s">
        <v>96</v>
      </c>
      <c r="EE5" s="32" t="s">
        <v>86</v>
      </c>
      <c r="EF5" s="32" t="s">
        <v>87</v>
      </c>
      <c r="EG5" s="32" t="s">
        <v>88</v>
      </c>
      <c r="EH5" s="32" t="s">
        <v>89</v>
      </c>
      <c r="EI5" s="32" t="s">
        <v>90</v>
      </c>
      <c r="EJ5" s="32" t="s">
        <v>91</v>
      </c>
      <c r="EK5" s="32" t="s">
        <v>92</v>
      </c>
      <c r="EL5" s="32" t="s">
        <v>93</v>
      </c>
      <c r="EM5" s="32" t="s">
        <v>94</v>
      </c>
      <c r="EN5" s="32" t="s">
        <v>95</v>
      </c>
      <c r="EO5" s="32" t="s">
        <v>96</v>
      </c>
    </row>
    <row r="6" spans="1:145" s="36" customFormat="1" x14ac:dyDescent="0.2">
      <c r="A6" s="28" t="s">
        <v>97</v>
      </c>
      <c r="B6" s="33">
        <f>B7</f>
        <v>2018</v>
      </c>
      <c r="C6" s="33">
        <f t="shared" ref="C6:X6" si="3">C7</f>
        <v>324485</v>
      </c>
      <c r="D6" s="33">
        <f t="shared" si="3"/>
        <v>47</v>
      </c>
      <c r="E6" s="33">
        <f t="shared" si="3"/>
        <v>18</v>
      </c>
      <c r="F6" s="33">
        <f t="shared" si="3"/>
        <v>0</v>
      </c>
      <c r="G6" s="33">
        <f t="shared" si="3"/>
        <v>0</v>
      </c>
      <c r="H6" s="33" t="str">
        <f t="shared" si="3"/>
        <v>島根県　美郷町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特定地域生活排水処理</v>
      </c>
      <c r="L6" s="33" t="str">
        <f t="shared" si="3"/>
        <v>K2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21.1</v>
      </c>
      <c r="Q6" s="34">
        <f t="shared" si="3"/>
        <v>100</v>
      </c>
      <c r="R6" s="34">
        <f t="shared" si="3"/>
        <v>3010</v>
      </c>
      <c r="S6" s="34">
        <f t="shared" si="3"/>
        <v>4710</v>
      </c>
      <c r="T6" s="34">
        <f t="shared" si="3"/>
        <v>282.92</v>
      </c>
      <c r="U6" s="34">
        <f t="shared" si="3"/>
        <v>16.649999999999999</v>
      </c>
      <c r="V6" s="34">
        <f t="shared" si="3"/>
        <v>985</v>
      </c>
      <c r="W6" s="34">
        <f t="shared" si="3"/>
        <v>0.05</v>
      </c>
      <c r="X6" s="34">
        <f t="shared" si="3"/>
        <v>19700</v>
      </c>
      <c r="Y6" s="35">
        <f>IF(Y7="",NA(),Y7)</f>
        <v>88.41</v>
      </c>
      <c r="Z6" s="35">
        <f t="shared" ref="Z6:AH6" si="4">IF(Z7="",NA(),Z7)</f>
        <v>89.65</v>
      </c>
      <c r="AA6" s="35">
        <f t="shared" si="4"/>
        <v>88.35</v>
      </c>
      <c r="AB6" s="35">
        <f t="shared" si="4"/>
        <v>92.34</v>
      </c>
      <c r="AC6" s="35">
        <f t="shared" si="4"/>
        <v>92.61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691.53</v>
      </c>
      <c r="BG6" s="35">
        <f t="shared" ref="BG6:BO6" si="7">IF(BG7="",NA(),BG7)</f>
        <v>636.36</v>
      </c>
      <c r="BH6" s="35">
        <f t="shared" si="7"/>
        <v>638.55999999999995</v>
      </c>
      <c r="BI6" s="35">
        <f t="shared" si="7"/>
        <v>616.51</v>
      </c>
      <c r="BJ6" s="35">
        <f t="shared" si="7"/>
        <v>873.78</v>
      </c>
      <c r="BK6" s="35">
        <f t="shared" si="7"/>
        <v>416.91</v>
      </c>
      <c r="BL6" s="35">
        <f t="shared" si="7"/>
        <v>392.19</v>
      </c>
      <c r="BM6" s="35">
        <f t="shared" si="7"/>
        <v>413.5</v>
      </c>
      <c r="BN6" s="35">
        <f t="shared" si="7"/>
        <v>244.85</v>
      </c>
      <c r="BO6" s="35">
        <f t="shared" si="7"/>
        <v>296.89</v>
      </c>
      <c r="BP6" s="34" t="str">
        <f>IF(BP7="","",IF(BP7="-","【-】","【"&amp;SUBSTITUTE(TEXT(BP7,"#,##0.00"),"-","△")&amp;"】"))</f>
        <v>【325.02】</v>
      </c>
      <c r="BQ6" s="35">
        <f>IF(BQ7="",NA(),BQ7)</f>
        <v>40.43</v>
      </c>
      <c r="BR6" s="35">
        <f t="shared" ref="BR6:BZ6" si="8">IF(BR7="",NA(),BR7)</f>
        <v>41.74</v>
      </c>
      <c r="BS6" s="35">
        <f t="shared" si="8"/>
        <v>40.08</v>
      </c>
      <c r="BT6" s="35">
        <f t="shared" si="8"/>
        <v>41.67</v>
      </c>
      <c r="BU6" s="35">
        <f t="shared" si="8"/>
        <v>41.39</v>
      </c>
      <c r="BV6" s="35">
        <f t="shared" si="8"/>
        <v>57.93</v>
      </c>
      <c r="BW6" s="35">
        <f t="shared" si="8"/>
        <v>57.03</v>
      </c>
      <c r="BX6" s="35">
        <f t="shared" si="8"/>
        <v>55.84</v>
      </c>
      <c r="BY6" s="35">
        <f t="shared" si="8"/>
        <v>64.78</v>
      </c>
      <c r="BZ6" s="35">
        <f t="shared" si="8"/>
        <v>63.06</v>
      </c>
      <c r="CA6" s="34" t="str">
        <f>IF(CA7="","",IF(CA7="-","【-】","【"&amp;SUBSTITUTE(TEXT(CA7,"#,##0.00"),"-","△")&amp;"】"))</f>
        <v>【60.61】</v>
      </c>
      <c r="CB6" s="35">
        <f>IF(CB7="",NA(),CB7)</f>
        <v>479.76</v>
      </c>
      <c r="CC6" s="35">
        <f t="shared" ref="CC6:CK6" si="9">IF(CC7="",NA(),CC7)</f>
        <v>510.92</v>
      </c>
      <c r="CD6" s="35">
        <f t="shared" si="9"/>
        <v>542.95000000000005</v>
      </c>
      <c r="CE6" s="35">
        <f t="shared" si="9"/>
        <v>406.49</v>
      </c>
      <c r="CF6" s="35">
        <f t="shared" si="9"/>
        <v>413.26</v>
      </c>
      <c r="CG6" s="35">
        <f t="shared" si="9"/>
        <v>276.93</v>
      </c>
      <c r="CH6" s="35">
        <f t="shared" si="9"/>
        <v>283.73</v>
      </c>
      <c r="CI6" s="35">
        <f t="shared" si="9"/>
        <v>287.57</v>
      </c>
      <c r="CJ6" s="35">
        <f t="shared" si="9"/>
        <v>250.21</v>
      </c>
      <c r="CK6" s="35">
        <f t="shared" si="9"/>
        <v>264.77</v>
      </c>
      <c r="CL6" s="34" t="str">
        <f>IF(CL7="","",IF(CL7="-","【-】","【"&amp;SUBSTITUTE(TEXT(CL7,"#,##0.00"),"-","△")&amp;"】"))</f>
        <v>【270.94】</v>
      </c>
      <c r="CM6" s="35">
        <f>IF(CM7="",NA(),CM7)</f>
        <v>33.619999999999997</v>
      </c>
      <c r="CN6" s="35">
        <f t="shared" ref="CN6:CV6" si="10">IF(CN7="",NA(),CN7)</f>
        <v>35.270000000000003</v>
      </c>
      <c r="CO6" s="35">
        <f t="shared" si="10"/>
        <v>33.479999999999997</v>
      </c>
      <c r="CP6" s="35">
        <f t="shared" si="10"/>
        <v>43.51</v>
      </c>
      <c r="CQ6" s="35">
        <f t="shared" si="10"/>
        <v>43.58</v>
      </c>
      <c r="CR6" s="35">
        <f t="shared" si="10"/>
        <v>59.08</v>
      </c>
      <c r="CS6" s="35">
        <f t="shared" si="10"/>
        <v>58.25</v>
      </c>
      <c r="CT6" s="35">
        <f t="shared" si="10"/>
        <v>61.55</v>
      </c>
      <c r="CU6" s="35">
        <f t="shared" si="10"/>
        <v>61.79</v>
      </c>
      <c r="CV6" s="35">
        <f t="shared" si="10"/>
        <v>59.94</v>
      </c>
      <c r="CW6" s="34" t="str">
        <f>IF(CW7="","",IF(CW7="-","【-】","【"&amp;SUBSTITUTE(TEXT(CW7,"#,##0.00"),"-","△")&amp;"】"))</f>
        <v>【57.80】</v>
      </c>
      <c r="CX6" s="35">
        <f>IF(CX7="",NA(),CX7)</f>
        <v>100</v>
      </c>
      <c r="CY6" s="35">
        <f t="shared" ref="CY6:DG6" si="11">IF(CY7="",NA(),CY7)</f>
        <v>100</v>
      </c>
      <c r="CZ6" s="35">
        <f t="shared" si="11"/>
        <v>100</v>
      </c>
      <c r="DA6" s="35">
        <f t="shared" si="11"/>
        <v>100</v>
      </c>
      <c r="DB6" s="35">
        <f t="shared" si="11"/>
        <v>100</v>
      </c>
      <c r="DC6" s="35">
        <f t="shared" si="11"/>
        <v>77.12</v>
      </c>
      <c r="DD6" s="35">
        <f t="shared" si="11"/>
        <v>68.150000000000006</v>
      </c>
      <c r="DE6" s="35">
        <f t="shared" si="11"/>
        <v>67.489999999999995</v>
      </c>
      <c r="DF6" s="35">
        <f t="shared" si="11"/>
        <v>92.44</v>
      </c>
      <c r="DG6" s="35">
        <f t="shared" si="11"/>
        <v>89.66</v>
      </c>
      <c r="DH6" s="34" t="str">
        <f>IF(DH7="","",IF(DH7="-","【-】","【"&amp;SUBSTITUTE(TEXT(DH7,"#,##0.00"),"-","△")&amp;"】"))</f>
        <v>【78.90】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5" t="str">
        <f>IF(EE7="",NA(),EE7)</f>
        <v>-</v>
      </c>
      <c r="EF6" s="35" t="str">
        <f t="shared" ref="EF6:EN6" si="14">IF(EF7="",NA(),EF7)</f>
        <v>-</v>
      </c>
      <c r="EG6" s="35" t="str">
        <f t="shared" si="14"/>
        <v>-</v>
      </c>
      <c r="EH6" s="35" t="str">
        <f t="shared" si="14"/>
        <v>-</v>
      </c>
      <c r="EI6" s="35" t="str">
        <f t="shared" si="14"/>
        <v>-</v>
      </c>
      <c r="EJ6" s="35" t="str">
        <f t="shared" si="14"/>
        <v>-</v>
      </c>
      <c r="EK6" s="35" t="str">
        <f t="shared" si="14"/>
        <v>-</v>
      </c>
      <c r="EL6" s="35" t="str">
        <f t="shared" si="14"/>
        <v>-</v>
      </c>
      <c r="EM6" s="35" t="str">
        <f t="shared" si="14"/>
        <v>-</v>
      </c>
      <c r="EN6" s="35" t="str">
        <f t="shared" si="14"/>
        <v>-</v>
      </c>
      <c r="EO6" s="34" t="str">
        <f>IF(EO7="","",IF(EO7="-","【-】","【"&amp;SUBSTITUTE(TEXT(EO7,"#,##0.00"),"-","△")&amp;"】"))</f>
        <v>【-】</v>
      </c>
    </row>
    <row r="7" spans="1:145" s="36" customFormat="1" x14ac:dyDescent="0.2">
      <c r="A7" s="28"/>
      <c r="B7" s="37">
        <v>2018</v>
      </c>
      <c r="C7" s="37">
        <v>324485</v>
      </c>
      <c r="D7" s="37">
        <v>47</v>
      </c>
      <c r="E7" s="37">
        <v>18</v>
      </c>
      <c r="F7" s="37">
        <v>0</v>
      </c>
      <c r="G7" s="37">
        <v>0</v>
      </c>
      <c r="H7" s="37" t="s">
        <v>98</v>
      </c>
      <c r="I7" s="37" t="s">
        <v>99</v>
      </c>
      <c r="J7" s="37" t="s">
        <v>100</v>
      </c>
      <c r="K7" s="37" t="s">
        <v>101</v>
      </c>
      <c r="L7" s="37" t="s">
        <v>102</v>
      </c>
      <c r="M7" s="37" t="s">
        <v>103</v>
      </c>
      <c r="N7" s="38" t="s">
        <v>104</v>
      </c>
      <c r="O7" s="38" t="s">
        <v>105</v>
      </c>
      <c r="P7" s="38">
        <v>21.1</v>
      </c>
      <c r="Q7" s="38">
        <v>100</v>
      </c>
      <c r="R7" s="38">
        <v>3010</v>
      </c>
      <c r="S7" s="38">
        <v>4710</v>
      </c>
      <c r="T7" s="38">
        <v>282.92</v>
      </c>
      <c r="U7" s="38">
        <v>16.649999999999999</v>
      </c>
      <c r="V7" s="38">
        <v>985</v>
      </c>
      <c r="W7" s="38">
        <v>0.05</v>
      </c>
      <c r="X7" s="38">
        <v>19700</v>
      </c>
      <c r="Y7" s="38">
        <v>88.41</v>
      </c>
      <c r="Z7" s="38">
        <v>89.65</v>
      </c>
      <c r="AA7" s="38">
        <v>88.35</v>
      </c>
      <c r="AB7" s="38">
        <v>92.34</v>
      </c>
      <c r="AC7" s="38">
        <v>92.61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691.53</v>
      </c>
      <c r="BG7" s="38">
        <v>636.36</v>
      </c>
      <c r="BH7" s="42">
        <v>638.55999999999995</v>
      </c>
      <c r="BI7" s="38">
        <v>616.51</v>
      </c>
      <c r="BJ7" s="38">
        <v>873.78</v>
      </c>
      <c r="BK7" s="38">
        <v>416.91</v>
      </c>
      <c r="BL7" s="38">
        <v>392.19</v>
      </c>
      <c r="BM7" s="38">
        <v>413.5</v>
      </c>
      <c r="BN7" s="38">
        <v>244.85</v>
      </c>
      <c r="BO7" s="38">
        <v>296.89</v>
      </c>
      <c r="BP7" s="38">
        <v>325.02</v>
      </c>
      <c r="BQ7" s="38">
        <v>40.43</v>
      </c>
      <c r="BR7" s="38">
        <v>41.74</v>
      </c>
      <c r="BS7" s="38">
        <v>40.08</v>
      </c>
      <c r="BT7" s="38">
        <v>41.67</v>
      </c>
      <c r="BU7" s="38">
        <v>41.39</v>
      </c>
      <c r="BV7" s="38">
        <v>57.93</v>
      </c>
      <c r="BW7" s="38">
        <v>57.03</v>
      </c>
      <c r="BX7" s="38">
        <v>55.84</v>
      </c>
      <c r="BY7" s="38">
        <v>64.78</v>
      </c>
      <c r="BZ7" s="38">
        <v>63.06</v>
      </c>
      <c r="CA7" s="38">
        <v>60.61</v>
      </c>
      <c r="CB7" s="38">
        <v>479.76</v>
      </c>
      <c r="CC7" s="38">
        <v>510.92</v>
      </c>
      <c r="CD7" s="38">
        <v>542.95000000000005</v>
      </c>
      <c r="CE7" s="38">
        <v>406.49</v>
      </c>
      <c r="CF7" s="38">
        <v>413.26</v>
      </c>
      <c r="CG7" s="38">
        <v>276.93</v>
      </c>
      <c r="CH7" s="38">
        <v>283.73</v>
      </c>
      <c r="CI7" s="38">
        <v>287.57</v>
      </c>
      <c r="CJ7" s="38">
        <v>250.21</v>
      </c>
      <c r="CK7" s="38">
        <v>264.77</v>
      </c>
      <c r="CL7" s="38">
        <v>270.94</v>
      </c>
      <c r="CM7" s="38">
        <v>33.619999999999997</v>
      </c>
      <c r="CN7" s="38">
        <v>35.270000000000003</v>
      </c>
      <c r="CO7" s="38">
        <v>33.479999999999997</v>
      </c>
      <c r="CP7" s="38">
        <v>43.51</v>
      </c>
      <c r="CQ7" s="38">
        <v>43.58</v>
      </c>
      <c r="CR7" s="38">
        <v>59.08</v>
      </c>
      <c r="CS7" s="38">
        <v>58.25</v>
      </c>
      <c r="CT7" s="38">
        <v>61.55</v>
      </c>
      <c r="CU7" s="38">
        <v>61.79</v>
      </c>
      <c r="CV7" s="38">
        <v>59.94</v>
      </c>
      <c r="CW7" s="38">
        <v>57.8</v>
      </c>
      <c r="CX7" s="38">
        <v>100</v>
      </c>
      <c r="CY7" s="38">
        <v>100</v>
      </c>
      <c r="CZ7" s="38">
        <v>100</v>
      </c>
      <c r="DA7" s="38">
        <v>100</v>
      </c>
      <c r="DB7" s="38">
        <v>100</v>
      </c>
      <c r="DC7" s="38">
        <v>77.12</v>
      </c>
      <c r="DD7" s="38">
        <v>68.150000000000006</v>
      </c>
      <c r="DE7" s="38">
        <v>67.489999999999995</v>
      </c>
      <c r="DF7" s="38">
        <v>92.44</v>
      </c>
      <c r="DG7" s="38">
        <v>89.66</v>
      </c>
      <c r="DH7" s="38">
        <v>78.900000000000006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 t="s">
        <v>104</v>
      </c>
      <c r="EF7" s="38" t="s">
        <v>104</v>
      </c>
      <c r="EG7" s="38" t="s">
        <v>104</v>
      </c>
      <c r="EH7" s="38" t="s">
        <v>104</v>
      </c>
      <c r="EI7" s="38" t="s">
        <v>104</v>
      </c>
      <c r="EJ7" s="38" t="s">
        <v>104</v>
      </c>
      <c r="EK7" s="38" t="s">
        <v>104</v>
      </c>
      <c r="EL7" s="38" t="s">
        <v>104</v>
      </c>
      <c r="EM7" s="38" t="s">
        <v>104</v>
      </c>
      <c r="EN7" s="38" t="s">
        <v>104</v>
      </c>
      <c r="EO7" s="38" t="s">
        <v>104</v>
      </c>
    </row>
    <row r="8" spans="1:145" x14ac:dyDescent="0.2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2">
      <c r="A9" s="40"/>
      <c r="B9" s="40" t="s">
        <v>106</v>
      </c>
      <c r="C9" s="40" t="s">
        <v>107</v>
      </c>
      <c r="D9" s="40" t="s">
        <v>108</v>
      </c>
      <c r="E9" s="40" t="s">
        <v>109</v>
      </c>
      <c r="F9" s="40" t="s">
        <v>110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2">
      <c r="A10" s="40" t="s">
        <v>48</v>
      </c>
      <c r="B10" s="41">
        <f>DATEVALUE($B$6-4&amp;"年1月1日")</f>
        <v>41640</v>
      </c>
      <c r="C10" s="41">
        <f>DATEVALUE($B$6-3&amp;"年1月1日")</f>
        <v>42005</v>
      </c>
      <c r="D10" s="41">
        <f>DATEVALUE($B$6-2&amp;"年1月1日")</f>
        <v>42370</v>
      </c>
      <c r="E10" s="41">
        <f>DATEVALUE($B$6-1&amp;"年1月1日")</f>
        <v>42736</v>
      </c>
      <c r="F10" s="41">
        <f>DATEVALUE($B$6&amp;"年1月1日")</f>
        <v>43101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中岡 忠幸</cp:lastModifiedBy>
  <dcterms:created xsi:type="dcterms:W3CDTF">2019-12-05T05:29:48Z</dcterms:created>
  <dcterms:modified xsi:type="dcterms:W3CDTF">2020-02-06T06:59:38Z</dcterms:modified>
  <cp:category/>
</cp:coreProperties>
</file>