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6〆　経営比較分析表\【経営比較分析表】下水道2018_324485_47_1718\打ち返し修正\"/>
    </mc:Choice>
  </mc:AlternateContent>
  <workbookProtection workbookAlgorithmName="SHA-512" workbookHashValue="sxLQfZy/oS67scFnRtt4sUePMQYfYObf6uBubxDnFWpUq2uFE0jkzleyGb7C/mkTrx3yneqJ18Sz+Y3cuJ0Exg==" workbookSaltValue="/az/Kny1CAFBlwH9YxfEsg==" workbookSpinCount="100000" lockStructure="1"/>
  <bookViews>
    <workbookView xWindow="0" yWindow="0" windowWidth="15360" windowHeight="7644"/>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<sst xmlns="http://schemas.openxmlformats.org/spreadsheetml/2006/main" count="228" uniqueCount="112">
  <si>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</si>
  <si>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</si>
  <si>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</si>
  <si>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</si>
  <si>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</si>
  <si>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</si>
  <si>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</si>
  <si>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</si>
  <si>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</si>
  <si>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</si>
  <si>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</si>
  <si>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</si>
  <si>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</si>
  <si>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</si>
  <si>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</si>
  <si>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</si>
  <si>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</si>
  <si>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</si>
  <si>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</si>
  <si>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</si>
  <si>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</si>
  <si>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</si>
  <si>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</si>
  <si>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</si>
  <si>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</si>
  <si>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</si>
  <si>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</si>
  <si>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</si>
  <si>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</si>
  <si>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</si>
  <si>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</si>
  <si>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</si>
  <si>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</si>
  <si>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</si>
  <si>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</si>
  <si>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</si>
  <si>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</si>
  <si>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</si>
  <si>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</si>
  <si>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</si>
  <si>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</si>
  <si>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</si>
  <si>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</si>
  <si>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</si>
  <si>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</si>
  <si>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</si>
  <si>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</si>
  <si>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</si>
  <si>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</si>
  <si>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</si>
  <si>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</si>
  <si>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</si>
  <si>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</si>
  <si>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</si>
  <si>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</si>
  <si>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</si>
  <si>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</si>
  <si>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</si>
  <si>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</si>
  <si>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</si>
  <si>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</si>
  <si>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</si>
  <si>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</si>
  <si>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</si>
  <si>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</si>
  <si>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</si>
  <si>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</si>
  <si>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</si>
  <si>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</si>
  <si>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</si>
  <si>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</si>
  <si>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</si>
  <si>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</si>
  <si>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</si>
  <si>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</si>
  <si>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</si>
  <si>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</si>
  <si>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</si>
  <si>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</si>
  <si>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</si>
  <si>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</si>
  <si>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</si>
  <si>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</si>
  <si>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</si>
  <si>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</si>
  <si>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</si>
  <si>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</si>
  <si>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</si>
  <si>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</si>
  <si>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</si>
  <si>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</si>
  <si>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</si>
  <si>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</si>
  <si>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</si>
  <si>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</si>
  <si>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</si>
  <si>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</si>
  <si>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</si>
  <si>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</si>
  <si>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</si>
  <si>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</si>
  <si>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</si>
  <si>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</si>
  <si>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</si>
  <si>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</si>
  <si>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</si>
  <si>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</si>
  <si>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</si>
  <si>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</si>
  <si>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施設については、現在６施設を管理運営している。なお、平成５年４月から供用を開始した施設を除くとその耐用年数は20年以上を残していることから管渠の老朽化はさほど進行していない。管渠の改善費用については現在のところほとんど必要のない状況となっている。</t>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</si>
  <si>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phoneticPr fontId="4"/>
  </si>
  <si>
    <t>①収益的収支比率については、平成22年度よりいずれも100%未満で推移している。その主たる原因は、下水道料金収入のウェイトが低いことが要因と考えられる。なお、⑤経費回収率は類似団体の平均に比べ数値が低く⑥汚水処理原価においては高く推移している。④の企業債残高も類似団体平均値に比較して高い数値が示されている。しかしながら地方債の償還金は、右肩下がりの傾向にあるように前年度比約9%程度で年々減少することとなっている。このことから収益的収支比率は、近年において100%以上になると推定している。しかし、⑦施設利用率は、若干類似団体の平均より低いものの⑧水洗化率は、類似団体とも比較して高い数値となっていることから今後新たな加入者は見込めない現状となっている。いずれも人口減による有収水量の変化が大きく、料金収入の減少も将来において予測される。このことから近い将来において下水道料金の値上げを検討する時期となってきている。　　　　　　　　　　　　　　　　　　　　</t>
    <rPh sb="187" eb="188">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</si>
</sst>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3-4DA0-AFAA-D82A29A927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463-4DA0-AFAA-D82A29A927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44.02</c:v>
                </c:pt>
                <c:pt idx="1">
                  <c:v>43.13</c:v>
                </c:pt>
                <c:pt idx="2">
                  <c:v>37.369999999999997</c:v>
                </c:pt>
                <c:pt idx="3">
                  <c:v>38.340000000000003</c:v>
                </c:pt>
                <c:pt idx="4">
                  <c:v>37.200000000000003</c:v>
                </c:pt>
              </c:numCache>
            </c:numRef>
          </c:val>
          <c:extLst>
            <c:ext xmlns:c16="http://schemas.microsoft.com/office/drawing/2014/chart" uri="{C3380CC4-5D6E-409C-BE32-E72D297353CC}">
              <c16:uniqueId val="{00000000-0F4B-4468-991C-3FA979C48F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F4B-4468-991C-3FA979C48F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88.12</c:v>
                </c:pt>
                <c:pt idx="1">
                  <c:v>92.01</c:v>
                </c:pt>
                <c:pt idx="2">
                  <c:v>92.09</c:v>
                </c:pt>
                <c:pt idx="3">
                  <c:v>93.37</c:v>
                </c:pt>
                <c:pt idx="4">
                  <c:v>92.01</c:v>
                </c:pt>
              </c:numCache>
            </c:numRef>
          </c:val>
          <c:extLst>
            <c:ext xmlns:c16="http://schemas.microsoft.com/office/drawing/2014/chart" uri="{C3380CC4-5D6E-409C-BE32-E72D297353CC}">
              <c16:uniqueId val="{00000000-A3EB-425B-AA66-870CEF2F3B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3EB-425B-AA66-870CEF2F3B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98.33</c:v>
                </c:pt>
                <c:pt idx="1">
                  <c:v>99.14</c:v>
                </c:pt>
                <c:pt idx="2">
                  <c:v>98.94</c:v>
                </c:pt>
                <c:pt idx="3">
                  <c:v>98.93</c:v>
                </c:pt>
                <c:pt idx="4">
                  <c:v>98.85</c:v>
                </c:pt>
              </c:numCache>
            </c:numRef>
          </c:val>
          <c:extLst>
            <c:ext xmlns:c16="http://schemas.microsoft.com/office/drawing/2014/chart" uri="{C3380CC4-5D6E-409C-BE32-E72D297353CC}">
              <c16:uniqueId val="{00000000-5DBF-41BA-81BF-014331B586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BF-41BA-81BF-014331B586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0-419B-9FAE-FF88BD1A9C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0-419B-9FAE-FF88BD1A9C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E9-47D7-BFD3-C9669BD0D3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9-47D7-BFD3-C9669BD0D3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7-47B5-A158-97CDCB4467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7-47B5-A158-97CDCB4467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1-49A5-9298-155F63A482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1-49A5-9298-155F63A482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2091.1999999999998</c:v>
                </c:pt>
                <c:pt idx="1">
                  <c:v>1954.18</c:v>
                </c:pt>
                <c:pt idx="2">
                  <c:v>1891.14</c:v>
                </c:pt>
                <c:pt idx="3">
                  <c:v>1708.75</c:v>
                </c:pt>
                <c:pt idx="4">
                  <c:v>1559.46</c:v>
                </c:pt>
              </c:numCache>
            </c:numRef>
          </c:val>
          <c:extLst>
            <c:ext xmlns:c16="http://schemas.microsoft.com/office/drawing/2014/chart" uri="{C3380CC4-5D6E-409C-BE32-E72D297353CC}">
              <c16:uniqueId val="{00000000-D2A1-450D-8B89-17202460A7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2A1-450D-8B89-17202460A7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30.65</c:v>
                </c:pt>
                <c:pt idx="1">
                  <c:v>30.02</c:v>
                </c:pt>
                <c:pt idx="2">
                  <c:v>33.020000000000003</c:v>
                </c:pt>
                <c:pt idx="3">
                  <c:v>33.21</c:v>
                </c:pt>
                <c:pt idx="4">
                  <c:v>32.5</c:v>
                </c:pt>
              </c:numCache>
            </c:numRef>
          </c:val>
          <c:extLst>
            <c:ext xmlns:c16="http://schemas.microsoft.com/office/drawing/2014/chart" uri="{C3380CC4-5D6E-409C-BE32-E72D297353CC}">
              <c16:uniqueId val="{00000000-B521-41D4-8AE8-5391B2BB2A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521-41D4-8AE8-5391B2BB2A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586.33000000000004</c:v>
                </c:pt>
                <c:pt idx="1">
                  <c:v>604.34</c:v>
                </c:pt>
                <c:pt idx="2">
                  <c:v>553.52</c:v>
                </c:pt>
                <c:pt idx="3">
                  <c:v>543.16</c:v>
                </c:pt>
                <c:pt idx="4">
                  <c:v>563.23</c:v>
                </c:pt>
              </c:numCache>
            </c:numRef>
          </c:val>
          <c:extLst>
            <c:ext xmlns:c16="http://schemas.microsoft.com/office/drawing/2014/chart" uri="{C3380CC4-5D6E-409C-BE32-E72D297353CC}">
              <c16:uniqueId val="{00000000-E413-4B4E-B455-E622BEC91D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413-4B4E-B455-E622BEC91D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2" zoomScale="90" zoomScaleNormal="90" workbookViewId="0">
      <selection activeCell="CA39" sqref="CA3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4710</v>
      </c>
      <c r="AM8" s="51"/>
      <c r="AN8" s="51"/>
      <c r="AO8" s="51"/>
      <c r="AP8" s="51"/>
      <c r="AQ8" s="51"/>
      <c r="AR8" s="51"/>
      <c r="AS8" s="51"/>
      <c r="AT8" s="46">
        <f>データ!T6</f>
        <v>282.92</v>
      </c>
      <c r="AU8" s="46"/>
      <c r="AV8" s="46"/>
      <c r="AW8" s="46"/>
      <c r="AX8" s="46"/>
      <c r="AY8" s="46"/>
      <c r="AZ8" s="46"/>
      <c r="BA8" s="46"/>
      <c r="BB8" s="46">
        <f>データ!U6</f>
        <v>16.649999999999999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23.59</v>
      </c>
      <c r="Q10" s="46"/>
      <c r="R10" s="46"/>
      <c r="S10" s="46"/>
      <c r="T10" s="46"/>
      <c r="U10" s="46"/>
      <c r="V10" s="46"/>
      <c r="W10" s="46">
        <f>データ!Q6</f>
        <v>100</v>
      </c>
      <c r="X10" s="46"/>
      <c r="Y10" s="46"/>
      <c r="Z10" s="46"/>
      <c r="AA10" s="46"/>
      <c r="AB10" s="46"/>
      <c r="AC10" s="46"/>
      <c r="AD10" s="51">
        <f>データ!R6</f>
        <v>3010</v>
      </c>
      <c r="AE10" s="51"/>
      <c r="AF10" s="51"/>
      <c r="AG10" s="51"/>
      <c r="AH10" s="51"/>
      <c r="AI10" s="51"/>
      <c r="AJ10" s="51"/>
      <c r="AK10" s="2"/>
      <c r="AL10" s="51">
        <f>データ!V6</f>
        <v>1101</v>
      </c>
      <c r="AM10" s="51"/>
      <c r="AN10" s="51"/>
      <c r="AO10" s="51"/>
      <c r="AP10" s="51"/>
      <c r="AQ10" s="51"/>
      <c r="AR10" s="51"/>
      <c r="AS10" s="51"/>
      <c r="AT10" s="46">
        <f>データ!W6</f>
        <v>0.28999999999999998</v>
      </c>
      <c r="AU10" s="46"/>
      <c r="AV10" s="46"/>
      <c r="AW10" s="46"/>
      <c r="AX10" s="46"/>
      <c r="AY10" s="46"/>
      <c r="AZ10" s="46"/>
      <c r="BA10" s="46"/>
      <c r="BB10" s="46">
        <f>データ!X6</f>
        <v>3796.55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a09aZ2jW71hmtq6nINrcFlOXxeHIlLW8CgB/5QL0MNWKzKaNILCGVHjObUm/H/07pn2E2aKwGuSJkn93zElcsg==" saltValue="DPP0sYjOJ5NYpeW2uQcf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324485</v>
      </c>
      <c r="D6" s="33">
        <f t="shared" si="3"/>
        <v>47</v>
      </c>
      <c r="E6" s="33">
        <f t="shared" si="3"/>
        <v>17</v>
      </c>
      <c r="F6" s="33">
        <f t="shared" si="3"/>
        <v>5</v>
      </c>
      <c r="G6" s="33">
        <f t="shared" si="3"/>
        <v>0</v>
      </c>
      <c r="H6" s="33" t="str">
        <f t="shared" si="3"/>
        <v>島根県　美郷町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23.59</v>
      </c>
      <c r="Q6" s="34">
        <f t="shared" si="3"/>
        <v>100</v>
      </c>
      <c r="R6" s="34">
        <f t="shared" si="3"/>
        <v>3010</v>
      </c>
      <c r="S6" s="34">
        <f t="shared" si="3"/>
        <v>4710</v>
      </c>
      <c r="T6" s="34">
        <f t="shared" si="3"/>
        <v>282.92</v>
      </c>
      <c r="U6" s="34">
        <f t="shared" si="3"/>
        <v>16.649999999999999</v>
      </c>
      <c r="V6" s="34">
        <f t="shared" si="3"/>
        <v>1101</v>
      </c>
      <c r="W6" s="34">
        <f t="shared" si="3"/>
        <v>0.28999999999999998</v>
      </c>
      <c r="X6" s="34">
        <f t="shared" si="3"/>
        <v>3796.55</v>
      </c>
      <c r="Y6" s="35">
        <f>IF(Y7="",NA(),Y7)</f>
        <v>98.33</v>
      </c>
      <c r="Z6" s="35">
        <f t="shared" ref="Z6:AH6" si="4">IF(Z7="",NA(),Z7)</f>
        <v>99.14</v>
      </c>
      <c r="AA6" s="35">
        <f t="shared" si="4"/>
        <v>98.94</v>
      </c>
      <c r="AB6" s="35">
        <f t="shared" si="4"/>
        <v>98.93</v>
      </c>
      <c r="AC6" s="35">
        <f t="shared" si="4"/>
        <v>98.85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2091.1999999999998</v>
      </c>
      <c r="BG6" s="35">
        <f t="shared" ref="BG6:BO6" si="7">IF(BG7="",NA(),BG7)</f>
        <v>1954.18</v>
      </c>
      <c r="BH6" s="35">
        <f t="shared" si="7"/>
        <v>1891.14</v>
      </c>
      <c r="BI6" s="35">
        <f t="shared" si="7"/>
        <v>1708.75</v>
      </c>
      <c r="BJ6" s="35">
        <f t="shared" si="7"/>
        <v>1559.46</v>
      </c>
      <c r="BK6" s="35">
        <f t="shared" si="7"/>
        <v>1044.8</v>
      </c>
      <c r="BL6" s="35">
        <f t="shared" si="7"/>
        <v>1081.8</v>
      </c>
      <c r="BM6" s="35">
        <f t="shared" si="7"/>
        <v>974.93</v>
      </c>
      <c r="BN6" s="35">
        <f t="shared" si="7"/>
        <v>855.8</v>
      </c>
      <c r="BO6" s="35">
        <f t="shared" si="7"/>
        <v>789.46</v>
      </c>
      <c r="BP6" s="34" t="str">
        <f>IF(BP7="","",IF(BP7="-","【-】","【"&amp;SUBSTITUTE(TEXT(BP7,"#,##0.00"),"-","△")&amp;"】"))</f>
        <v>【747.76】</v>
      </c>
      <c r="BQ6" s="35">
        <f>IF(BQ7="",NA(),BQ7)</f>
        <v>30.65</v>
      </c>
      <c r="BR6" s="35">
        <f t="shared" ref="BR6:BZ6" si="8">IF(BR7="",NA(),BR7)</f>
        <v>30.02</v>
      </c>
      <c r="BS6" s="35">
        <f t="shared" si="8"/>
        <v>33.020000000000003</v>
      </c>
      <c r="BT6" s="35">
        <f t="shared" si="8"/>
        <v>33.21</v>
      </c>
      <c r="BU6" s="35">
        <f t="shared" si="8"/>
        <v>32.5</v>
      </c>
      <c r="BV6" s="35">
        <f t="shared" si="8"/>
        <v>50.82</v>
      </c>
      <c r="BW6" s="35">
        <f t="shared" si="8"/>
        <v>52.19</v>
      </c>
      <c r="BX6" s="35">
        <f t="shared" si="8"/>
        <v>55.32</v>
      </c>
      <c r="BY6" s="35">
        <f t="shared" si="8"/>
        <v>59.8</v>
      </c>
      <c r="BZ6" s="35">
        <f t="shared" si="8"/>
        <v>57.77</v>
      </c>
      <c r="CA6" s="34" t="str">
        <f>IF(CA7="","",IF(CA7="-","【-】","【"&amp;SUBSTITUTE(TEXT(CA7,"#,##0.00"),"-","△")&amp;"】"))</f>
        <v>【59.51】</v>
      </c>
      <c r="CB6" s="35">
        <f>IF(CB7="",NA(),CB7)</f>
        <v>586.33000000000004</v>
      </c>
      <c r="CC6" s="35">
        <f t="shared" ref="CC6:CK6" si="9">IF(CC7="",NA(),CC7)</f>
        <v>604.34</v>
      </c>
      <c r="CD6" s="35">
        <f t="shared" si="9"/>
        <v>553.52</v>
      </c>
      <c r="CE6" s="35">
        <f t="shared" si="9"/>
        <v>543.16</v>
      </c>
      <c r="CF6" s="35">
        <f t="shared" si="9"/>
        <v>563.23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44.02</v>
      </c>
      <c r="CN6" s="35">
        <f t="shared" ref="CN6:CV6" si="10">IF(CN7="",NA(),CN7)</f>
        <v>43.13</v>
      </c>
      <c r="CO6" s="35">
        <f t="shared" si="10"/>
        <v>37.369999999999997</v>
      </c>
      <c r="CP6" s="35">
        <f t="shared" si="10"/>
        <v>38.340000000000003</v>
      </c>
      <c r="CQ6" s="35">
        <f t="shared" si="10"/>
        <v>37.200000000000003</v>
      </c>
      <c r="CR6" s="35">
        <f t="shared" si="10"/>
        <v>53.24</v>
      </c>
      <c r="CS6" s="35">
        <f t="shared" si="10"/>
        <v>52.31</v>
      </c>
      <c r="CT6" s="35">
        <f t="shared" si="10"/>
        <v>60.65</v>
      </c>
      <c r="CU6" s="35">
        <f t="shared" si="10"/>
        <v>51.75</v>
      </c>
      <c r="CV6" s="35">
        <f t="shared" si="10"/>
        <v>50.68</v>
      </c>
      <c r="CW6" s="34" t="str">
        <f>IF(CW7="","",IF(CW7="-","【-】","【"&amp;SUBSTITUTE(TEXT(CW7,"#,##0.00"),"-","△")&amp;"】"))</f>
        <v>【52.23】</v>
      </c>
      <c r="CX6" s="35">
        <f>IF(CX7="",NA(),CX7)</f>
        <v>88.12</v>
      </c>
      <c r="CY6" s="35">
        <f t="shared" ref="CY6:DG6" si="11">IF(CY7="",NA(),CY7)</f>
        <v>92.01</v>
      </c>
      <c r="CZ6" s="35">
        <f t="shared" si="11"/>
        <v>92.09</v>
      </c>
      <c r="DA6" s="35">
        <f t="shared" si="11"/>
        <v>93.37</v>
      </c>
      <c r="DB6" s="35">
        <f t="shared" si="11"/>
        <v>92.01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324485</v>
      </c>
      <c r="D7" s="37">
        <v>47</v>
      </c>
      <c r="E7" s="37">
        <v>17</v>
      </c>
      <c r="F7" s="37">
        <v>5</v>
      </c>
      <c r="G7" s="37">
        <v>0</v>
      </c>
      <c r="H7" s="37" t="s">
        <v>96</v>
      </c>
      <c r="I7" s="37" t="s">
        <v>97</v>
      </c>
      <c r="J7" s="37" t="s">
        <v>98</v>
      </c>
      <c r="K7" s="37" t="s">
        <v>99</v>
      </c>
      <c r="L7" s="37" t="s">
        <v>100</v>
      </c>
      <c r="M7" s="37" t="s">
        <v>101</v>
      </c>
      <c r="N7" s="38" t="s">
        <v>102</v>
      </c>
      <c r="O7" s="38" t="s">
        <v>103</v>
      </c>
      <c r="P7" s="38">
        <v>23.59</v>
      </c>
      <c r="Q7" s="38">
        <v>100</v>
      </c>
      <c r="R7" s="38">
        <v>3010</v>
      </c>
      <c r="S7" s="38">
        <v>4710</v>
      </c>
      <c r="T7" s="38">
        <v>282.92</v>
      </c>
      <c r="U7" s="38">
        <v>16.649999999999999</v>
      </c>
      <c r="V7" s="38">
        <v>1101</v>
      </c>
      <c r="W7" s="38">
        <v>0.28999999999999998</v>
      </c>
      <c r="X7" s="38">
        <v>3796.55</v>
      </c>
      <c r="Y7" s="38">
        <v>98.33</v>
      </c>
      <c r="Z7" s="38">
        <v>99.14</v>
      </c>
      <c r="AA7" s="38">
        <v>98.94</v>
      </c>
      <c r="AB7" s="38">
        <v>98.93</v>
      </c>
      <c r="AC7" s="38">
        <v>98.85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2091.1999999999998</v>
      </c>
      <c r="BG7" s="38">
        <v>1954.18</v>
      </c>
      <c r="BH7" s="42">
        <v>1891.14</v>
      </c>
      <c r="BI7" s="38">
        <v>1708.75</v>
      </c>
      <c r="BJ7" s="38">
        <v>1559.46</v>
      </c>
      <c r="BK7" s="38">
        <v>1044.8</v>
      </c>
      <c r="BL7" s="38">
        <v>1081.8</v>
      </c>
      <c r="BM7" s="38">
        <v>974.93</v>
      </c>
      <c r="BN7" s="38">
        <v>855.8</v>
      </c>
      <c r="BO7" s="38">
        <v>789.46</v>
      </c>
      <c r="BP7" s="38">
        <v>747.76</v>
      </c>
      <c r="BQ7" s="38">
        <v>30.65</v>
      </c>
      <c r="BR7" s="38">
        <v>30.02</v>
      </c>
      <c r="BS7" s="38">
        <v>33.020000000000003</v>
      </c>
      <c r="BT7" s="38">
        <v>33.21</v>
      </c>
      <c r="BU7" s="38">
        <v>32.5</v>
      </c>
      <c r="BV7" s="38">
        <v>50.82</v>
      </c>
      <c r="BW7" s="38">
        <v>52.19</v>
      </c>
      <c r="BX7" s="38">
        <v>55.32</v>
      </c>
      <c r="BY7" s="38">
        <v>59.8</v>
      </c>
      <c r="BZ7" s="38">
        <v>57.77</v>
      </c>
      <c r="CA7" s="38">
        <v>59.51</v>
      </c>
      <c r="CB7" s="38">
        <v>586.33000000000004</v>
      </c>
      <c r="CC7" s="38">
        <v>604.34</v>
      </c>
      <c r="CD7" s="38">
        <v>553.52</v>
      </c>
      <c r="CE7" s="38">
        <v>543.16</v>
      </c>
      <c r="CF7" s="38">
        <v>563.23</v>
      </c>
      <c r="CG7" s="38">
        <v>300.52</v>
      </c>
      <c r="CH7" s="38">
        <v>296.14</v>
      </c>
      <c r="CI7" s="38">
        <v>283.17</v>
      </c>
      <c r="CJ7" s="38">
        <v>263.76</v>
      </c>
      <c r="CK7" s="38">
        <v>274.35000000000002</v>
      </c>
      <c r="CL7" s="38">
        <v>261.45999999999998</v>
      </c>
      <c r="CM7" s="38">
        <v>44.02</v>
      </c>
      <c r="CN7" s="38">
        <v>43.13</v>
      </c>
      <c r="CO7" s="38">
        <v>37.369999999999997</v>
      </c>
      <c r="CP7" s="38">
        <v>38.340000000000003</v>
      </c>
      <c r="CQ7" s="38">
        <v>37.200000000000003</v>
      </c>
      <c r="CR7" s="38">
        <v>53.24</v>
      </c>
      <c r="CS7" s="38">
        <v>52.31</v>
      </c>
      <c r="CT7" s="38">
        <v>60.65</v>
      </c>
      <c r="CU7" s="38">
        <v>51.75</v>
      </c>
      <c r="CV7" s="38">
        <v>50.68</v>
      </c>
      <c r="CW7" s="38">
        <v>52.23</v>
      </c>
      <c r="CX7" s="38">
        <v>88.12</v>
      </c>
      <c r="CY7" s="38">
        <v>92.01</v>
      </c>
      <c r="CZ7" s="38">
        <v>92.09</v>
      </c>
      <c r="DA7" s="38">
        <v>93.37</v>
      </c>
      <c r="DB7" s="38">
        <v>92.01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忠幸</cp:lastModifiedBy>
  <cp:lastPrinted>2020-02-21T08:01:04Z</cp:lastPrinted>
  <dcterms:created xsi:type="dcterms:W3CDTF">2019-12-05T05:21:47Z</dcterms:created>
  <dcterms:modified xsi:type="dcterms:W3CDTF">2020-02-21T08:02:45Z</dcterms:modified>
  <cp:category/>
</cp:coreProperties>
</file>