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Svi03\共有フォルダ\企画財政課\財政管理担当\財政係\財政係\財政係\特別会計\★公営企業に係る「経営比較分析表」\R1\提出\"/>
    </mc:Choice>
  </mc:AlternateContent>
  <xr:revisionPtr revIDLastSave="0" documentId="13_ncr:1_{AD371563-8BF9-48D6-893D-F883A0ECBF1D}" xr6:coauthVersionLast="36" xr6:coauthVersionMax="36" xr10:uidLastSave="{00000000-0000-0000-0000-000000000000}"/>
  <workbookProtection workbookAlgorithmName="SHA-512" workbookHashValue="zZuv0iNa2j9k7BgUVEjqmDBG55fzqKvXFtGzNW+xBYLzsizbZBu9G4ZFtd8UkfXimzHe7ZRGN3QoRxG+Bxmqtw==" workbookSaltValue="2xqrh3G4RmGvgzJF8Wm82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T10" i="4"/>
  <c r="AL10" i="4"/>
  <c r="P10" i="4"/>
  <c r="I10" i="4"/>
  <c r="B10" i="4"/>
  <c r="AT8" i="4"/>
  <c r="AL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<sst xmlns="http://schemas.openxmlformats.org/spreadsheetml/2006/main" count="228" uniqueCount="114">
  <si>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</si>
  <si>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</si>
  <si>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</si>
  <si>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</si>
  <si>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</si>
  <si>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</si>
  <si>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</si>
  <si>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</si>
  <si>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</si>
  <si>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</si>
  <si>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</si>
  <si>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</si>
  <si>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</si>
  <si>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</si>
  <si>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</si>
  <si>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</si>
  <si>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</si>
  <si>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</si>
  <si>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</si>
  <si>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</si>
  <si>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</si>
  <si>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</si>
  <si>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</si>
  <si>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</si>
  <si>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</si>
  <si>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</si>
  <si>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</si>
  <si>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</si>
  <si>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</si>
  <si>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</si>
  <si>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</si>
  <si>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</si>
  <si>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</si>
  <si>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</si>
  <si>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</si>
  <si>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</si>
  <si>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</si>
  <si>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</si>
  <si>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</si>
  <si>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</si>
  <si>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</si>
  <si>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</si>
  <si>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</si>
  <si>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</si>
  <si>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</si>
  <si>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</si>
  <si>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</si>
  <si>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</si>
  <si>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</si>
  <si>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</si>
  <si>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</si>
  <si>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</si>
  <si>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</si>
  <si>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</si>
  <si>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</si>
  <si>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</si>
  <si>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</si>
  <si>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</si>
  <si>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</si>
  <si>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</si>
  <si>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</si>
  <si>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</si>
  <si>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</si>
  <si>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</si>
  <si>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</si>
  <si>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</si>
  <si>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</si>
  <si>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</si>
  <si>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</si>
  <si>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</si>
  <si>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</si>
  <si>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</si>
  <si>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</si>
  <si>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</si>
  <si>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</si>
  <si>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</si>
  <si>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</si>
  <si>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</si>
  <si>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</si>
  <si>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</si>
  <si>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</si>
  <si>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</si>
  <si>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</si>
  <si>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</si>
  <si>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</si>
  <si>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</si>
  <si>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</si>
  <si>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</si>
  <si>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</si>
  <si>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</si>
  <si>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</si>
  <si>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</si>
  <si>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</si>
  <si>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</si>
  <si>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</si>
  <si>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</si>
  <si>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</si>
  <si>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</si>
  <si>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</si>
  <si>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</si>
  <si>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</si>
  <si>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</si>
  <si>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</si>
  <si>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</si>
  <si>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</si>
  <si>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</si>
  <si>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</si>
  <si>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</si>
  <si>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</si>
  <si>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</si>
  <si>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</si>
  <si>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</si>
  <si>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供用開始から20年以上が経過しており、処理施設内の機器の故障も増えつつあり、都度、修繕を行っている状況である。
　施設の老朽化に伴い、令和5年度（予定）から計画的に改修（更新）を実施する予定としている。【機能診断及び最適化構想】</t>
    <rPh sb="68" eb="70">
      <t>レイワ</t>
    </rPh>
    <rPh sb="103" eb="105">
      <t>キノウ</t>
    </rPh>
    <rPh sb="105" eb="107">
      <t>シンダン</t>
    </rPh>
    <rPh sb="107" eb="108">
      <t>オヨ</t>
    </rPh>
    <rPh sb="109" eb="112">
      <t>サイテキカ</t>
    </rPh>
    <rPh sb="112" eb="114">
      <t>コウソウ</t>
    </rPh>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</si>
  <si>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農業集落排水については整備が完了している。
　収益的収支比率の上昇は、一般会計からの繰入額が増えたことが要因として挙げられる。また、企業債残高対事業規模比率が下がったのは、地方債残高が下がったことが要因として考えられる。
　近年は、集落内の人口が減少し、接続人口も減少傾向にあり、安定した料金収入を確保できない状況である。また、施設維持や修繕に要する経費が増えたため、経費回収率が悪化している。
※H28の企業債残高対事業規模比率…算定式分子の地方債現在高から一般会計負担額53,711千円が控除されていないため、本来の数値は「105.69」。
※H29の企業債残高対事業規模比率…算定式分子の地方債現在高から一般会計負担額43,726千円が控除されていないため、本来の数値は「179.40」。</t>
    <rPh sb="120" eb="123">
      <t>シュウエキテキ</t>
    </rPh>
    <rPh sb="123" eb="125">
      <t>シュウシ</t>
    </rPh>
    <rPh sb="125" eb="127">
      <t>ヒリツ</t>
    </rPh>
    <rPh sb="128" eb="130">
      <t>ジョウショウ</t>
    </rPh>
    <rPh sb="132" eb="134">
      <t>イッパン</t>
    </rPh>
    <rPh sb="134" eb="136">
      <t>カイケイ</t>
    </rPh>
    <rPh sb="139" eb="141">
      <t>クリイレ</t>
    </rPh>
    <rPh sb="141" eb="142">
      <t>ガク</t>
    </rPh>
    <rPh sb="143" eb="144">
      <t>フ</t>
    </rPh>
    <rPh sb="149" eb="151">
      <t>ヨウイン</t>
    </rPh>
    <rPh sb="154" eb="155">
      <t>ア</t>
    </rPh>
    <rPh sb="163" eb="166">
      <t>キギョウサイ</t>
    </rPh>
    <rPh sb="166" eb="168">
      <t>ザンダカ</t>
    </rPh>
    <rPh sb="168" eb="169">
      <t>タイ</t>
    </rPh>
    <rPh sb="169" eb="171">
      <t>ジギョウ</t>
    </rPh>
    <rPh sb="171" eb="173">
      <t>キボ</t>
    </rPh>
    <rPh sb="173" eb="175">
      <t>ヒリツ</t>
    </rPh>
    <rPh sb="176" eb="177">
      <t>サ</t>
    </rPh>
    <rPh sb="183" eb="186">
      <t>チホウサイ</t>
    </rPh>
    <rPh sb="186" eb="188">
      <t>ザンダカ</t>
    </rPh>
    <rPh sb="189" eb="190">
      <t>サ</t>
    </rPh>
    <rPh sb="196" eb="198">
      <t>ヨウイン</t>
    </rPh>
    <rPh sb="201" eb="2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</si>
</sst>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3B-450C-85F5-05FD013CAF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D3B-450C-85F5-05FD013CAF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54.62</c:v>
                </c:pt>
                <c:pt idx="1">
                  <c:v>47.9</c:v>
                </c:pt>
                <c:pt idx="2">
                  <c:v>54.62</c:v>
                </c:pt>
                <c:pt idx="3">
                  <c:v>35.29</c:v>
                </c:pt>
                <c:pt idx="4">
                  <c:v>45.38</c:v>
                </c:pt>
              </c:numCache>
            </c:numRef>
          </c:val>
          <c:extLst>
            <c:ext xmlns:c16="http://schemas.microsoft.com/office/drawing/2014/chart" uri="{C3380CC4-5D6E-409C-BE32-E72D297353CC}">
              <c16:uniqueId val="{00000000-B60F-4349-81EB-5AAC8FCF9C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60F-4349-81EB-5AAC8FCF9C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41B-4434-BFEF-FBE1055A07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41B-4434-BFEF-FBE1055A07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c:v>
                </c:pt>
                <c:pt idx="1">
                  <c:v>96.13</c:v>
                </c:pt>
                <c:pt idx="2">
                  <c:v>98.76</c:v>
                </c:pt>
                <c:pt idx="3">
                  <c:v>96.84</c:v>
                </c:pt>
                <c:pt idx="4">
                  <c:v>104.62</c:v>
                </c:pt>
              </c:numCache>
            </c:numRef>
          </c:val>
          <c:extLst>
            <c:ext xmlns:c16="http://schemas.microsoft.com/office/drawing/2014/chart" uri="{C3380CC4-5D6E-409C-BE32-E72D297353CC}">
              <c16:uniqueId val="{00000000-83C6-42E6-B5E7-5ED4AD8F49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6-42E6-B5E7-5ED4AD8F49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C-4820-9DCF-979E8CD026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C-4820-9DCF-979E8CD026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5-4E7A-BA31-905D919C7D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5-4E7A-BA31-905D919C7D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7-48E4-AF6E-CCF9877BF7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7-48E4-AF6E-CCF9877BF7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3-463F-939C-61A58DC0AC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3-463F-939C-61A58DC0AC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367.97</c:v>
                </c:pt>
                <c:pt idx="1">
                  <c:v>152.71</c:v>
                </c:pt>
                <c:pt idx="2">
                  <c:v>1069.98</c:v>
                </c:pt>
                <c:pt idx="3">
                  <c:v>1010.22</c:v>
                </c:pt>
                <c:pt idx="4">
                  <c:v>143.44</c:v>
                </c:pt>
              </c:numCache>
            </c:numRef>
          </c:val>
          <c:extLst>
            <c:ext xmlns:c16="http://schemas.microsoft.com/office/drawing/2014/chart" uri="{C3380CC4-5D6E-409C-BE32-E72D297353CC}">
              <c16:uniqueId val="{00000000-EAD6-4F39-9B3A-AAB2F121AA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AD6-4F39-9B3A-AAB2F121AA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63.64</c:v>
                </c:pt>
                <c:pt idx="1">
                  <c:v>64.59</c:v>
                </c:pt>
                <c:pt idx="2">
                  <c:v>89.11</c:v>
                </c:pt>
                <c:pt idx="3">
                  <c:v>62.81</c:v>
                </c:pt>
                <c:pt idx="4">
                  <c:v>61.49</c:v>
                </c:pt>
              </c:numCache>
            </c:numRef>
          </c:val>
          <c:extLst>
            <c:ext xmlns:c16="http://schemas.microsoft.com/office/drawing/2014/chart" uri="{C3380CC4-5D6E-409C-BE32-E72D297353CC}">
              <c16:uniqueId val="{00000000-834C-40A1-90BF-26148E872A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34C-40A1-90BF-26148E872A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474.15</c:v>
                </c:pt>
                <c:pt idx="1">
                  <c:v>399.03</c:v>
                </c:pt>
                <c:pt idx="2">
                  <c:v>290.83999999999997</c:v>
                </c:pt>
                <c:pt idx="3">
                  <c:v>373.1</c:v>
                </c:pt>
                <c:pt idx="4">
                  <c:v>399.4</c:v>
                </c:pt>
              </c:numCache>
            </c:numRef>
          </c:val>
          <c:extLst>
            <c:ext xmlns:c16="http://schemas.microsoft.com/office/drawing/2014/chart" uri="{C3380CC4-5D6E-409C-BE32-E72D297353CC}">
              <c16:uniqueId val="{00000000-370A-45E9-B234-1C83D71054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70A-45E9-B234-1C83D71054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飯南町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4898</v>
      </c>
      <c r="AM8" s="50"/>
      <c r="AN8" s="50"/>
      <c r="AO8" s="50"/>
      <c r="AP8" s="50"/>
      <c r="AQ8" s="50"/>
      <c r="AR8" s="50"/>
      <c r="AS8" s="50"/>
      <c r="AT8" s="45">
        <f>データ!T6</f>
        <v>242.88</v>
      </c>
      <c r="AU8" s="45"/>
      <c r="AV8" s="45"/>
      <c r="AW8" s="45"/>
      <c r="AX8" s="45"/>
      <c r="AY8" s="45"/>
      <c r="AZ8" s="45"/>
      <c r="BA8" s="45"/>
      <c r="BB8" s="45">
        <f>データ!U6</f>
        <v>20.170000000000002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3.51</v>
      </c>
      <c r="Q10" s="45"/>
      <c r="R10" s="45"/>
      <c r="S10" s="45"/>
      <c r="T10" s="45"/>
      <c r="U10" s="45"/>
      <c r="V10" s="45"/>
      <c r="W10" s="45">
        <f>データ!Q6</f>
        <v>100</v>
      </c>
      <c r="X10" s="45"/>
      <c r="Y10" s="45"/>
      <c r="Z10" s="45"/>
      <c r="AA10" s="45"/>
      <c r="AB10" s="45"/>
      <c r="AC10" s="45"/>
      <c r="AD10" s="50">
        <f>データ!R6</f>
        <v>4725</v>
      </c>
      <c r="AE10" s="50"/>
      <c r="AF10" s="50"/>
      <c r="AG10" s="50"/>
      <c r="AH10" s="50"/>
      <c r="AI10" s="50"/>
      <c r="AJ10" s="50"/>
      <c r="AK10" s="2"/>
      <c r="AL10" s="50">
        <f>データ!V6</f>
        <v>169</v>
      </c>
      <c r="AM10" s="50"/>
      <c r="AN10" s="50"/>
      <c r="AO10" s="50"/>
      <c r="AP10" s="50"/>
      <c r="AQ10" s="50"/>
      <c r="AR10" s="50"/>
      <c r="AS10" s="50"/>
      <c r="AT10" s="45">
        <f>データ!W6</f>
        <v>0.13</v>
      </c>
      <c r="AU10" s="45"/>
      <c r="AV10" s="45"/>
      <c r="AW10" s="45"/>
      <c r="AX10" s="45"/>
      <c r="AY10" s="45"/>
      <c r="AZ10" s="45"/>
      <c r="BA10" s="45"/>
      <c r="BB10" s="45">
        <f>データ!X6</f>
        <v>1300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WCciQBlVfWtqwZM8zhoA3F458i9r9KSw5HsQyNTyZRd4/XkkFab7xi54P6xRwVCCTc3kV2iMOKgLdxHz0w7MdA==" saltValue="l7UHZoGsAbnepsjJhWj8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323861</v>
      </c>
      <c r="D6" s="33">
        <f t="shared" si="3"/>
        <v>47</v>
      </c>
      <c r="E6" s="33">
        <f t="shared" si="3"/>
        <v>17</v>
      </c>
      <c r="F6" s="33">
        <f t="shared" si="3"/>
        <v>5</v>
      </c>
      <c r="G6" s="33">
        <f t="shared" si="3"/>
        <v>0</v>
      </c>
      <c r="H6" s="33" t="str">
        <f t="shared" si="3"/>
        <v>島根県　飯南町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3.51</v>
      </c>
      <c r="Q6" s="34">
        <f t="shared" si="3"/>
        <v>100</v>
      </c>
      <c r="R6" s="34">
        <f t="shared" si="3"/>
        <v>4725</v>
      </c>
      <c r="S6" s="34">
        <f t="shared" si="3"/>
        <v>4898</v>
      </c>
      <c r="T6" s="34">
        <f t="shared" si="3"/>
        <v>242.88</v>
      </c>
      <c r="U6" s="34">
        <f t="shared" si="3"/>
        <v>20.170000000000002</v>
      </c>
      <c r="V6" s="34">
        <f t="shared" si="3"/>
        <v>169</v>
      </c>
      <c r="W6" s="34">
        <f t="shared" si="3"/>
        <v>0.13</v>
      </c>
      <c r="X6" s="34">
        <f t="shared" si="3"/>
        <v>1300</v>
      </c>
      <c r="Y6" s="35">
        <f>IF(Y7="",NA(),Y7)</f>
        <v>101</v>
      </c>
      <c r="Z6" s="35">
        <f t="shared" ref="Z6:AH6" si="4">IF(Z7="",NA(),Z7)</f>
        <v>96.13</v>
      </c>
      <c r="AA6" s="35">
        <f t="shared" si="4"/>
        <v>98.76</v>
      </c>
      <c r="AB6" s="35">
        <f t="shared" si="4"/>
        <v>96.84</v>
      </c>
      <c r="AC6" s="35">
        <f t="shared" si="4"/>
        <v>104.62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367.97</v>
      </c>
      <c r="BG6" s="35">
        <f t="shared" ref="BG6:BO6" si="7">IF(BG7="",NA(),BG7)</f>
        <v>152.71</v>
      </c>
      <c r="BH6" s="35">
        <f t="shared" si="7"/>
        <v>1069.98</v>
      </c>
      <c r="BI6" s="35">
        <f t="shared" si="7"/>
        <v>1010.22</v>
      </c>
      <c r="BJ6" s="35">
        <f t="shared" si="7"/>
        <v>143.44</v>
      </c>
      <c r="BK6" s="35">
        <f t="shared" si="7"/>
        <v>1044.8</v>
      </c>
      <c r="BL6" s="35">
        <f t="shared" si="7"/>
        <v>1081.8</v>
      </c>
      <c r="BM6" s="35">
        <f t="shared" si="7"/>
        <v>974.93</v>
      </c>
      <c r="BN6" s="35">
        <f t="shared" si="7"/>
        <v>855.8</v>
      </c>
      <c r="BO6" s="35">
        <f t="shared" si="7"/>
        <v>789.46</v>
      </c>
      <c r="BP6" s="34" t="str">
        <f>IF(BP7="","",IF(BP7="-","【-】","【"&amp;SUBSTITUTE(TEXT(BP7,"#,##0.00"),"-","△")&amp;"】"))</f>
        <v>【747.76】</v>
      </c>
      <c r="BQ6" s="35">
        <f>IF(BQ7="",NA(),BQ7)</f>
        <v>63.64</v>
      </c>
      <c r="BR6" s="35">
        <f t="shared" ref="BR6:BZ6" si="8">IF(BR7="",NA(),BR7)</f>
        <v>64.59</v>
      </c>
      <c r="BS6" s="35">
        <f t="shared" si="8"/>
        <v>89.11</v>
      </c>
      <c r="BT6" s="35">
        <f t="shared" si="8"/>
        <v>62.81</v>
      </c>
      <c r="BU6" s="35">
        <f t="shared" si="8"/>
        <v>61.49</v>
      </c>
      <c r="BV6" s="35">
        <f t="shared" si="8"/>
        <v>50.82</v>
      </c>
      <c r="BW6" s="35">
        <f t="shared" si="8"/>
        <v>52.19</v>
      </c>
      <c r="BX6" s="35">
        <f t="shared" si="8"/>
        <v>55.32</v>
      </c>
      <c r="BY6" s="35">
        <f t="shared" si="8"/>
        <v>59.8</v>
      </c>
      <c r="BZ6" s="35">
        <f t="shared" si="8"/>
        <v>57.77</v>
      </c>
      <c r="CA6" s="34" t="str">
        <f>IF(CA7="","",IF(CA7="-","【-】","【"&amp;SUBSTITUTE(TEXT(CA7,"#,##0.00"),"-","△")&amp;"】"))</f>
        <v>【59.51】</v>
      </c>
      <c r="CB6" s="35">
        <f>IF(CB7="",NA(),CB7)</f>
        <v>474.15</v>
      </c>
      <c r="CC6" s="35">
        <f t="shared" ref="CC6:CK6" si="9">IF(CC7="",NA(),CC7)</f>
        <v>399.03</v>
      </c>
      <c r="CD6" s="35">
        <f t="shared" si="9"/>
        <v>290.83999999999997</v>
      </c>
      <c r="CE6" s="35">
        <f t="shared" si="9"/>
        <v>373.1</v>
      </c>
      <c r="CF6" s="35">
        <f t="shared" si="9"/>
        <v>399.4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54.62</v>
      </c>
      <c r="CN6" s="35">
        <f t="shared" ref="CN6:CV6" si="10">IF(CN7="",NA(),CN7)</f>
        <v>47.9</v>
      </c>
      <c r="CO6" s="35">
        <f t="shared" si="10"/>
        <v>54.62</v>
      </c>
      <c r="CP6" s="35">
        <f t="shared" si="10"/>
        <v>35.29</v>
      </c>
      <c r="CQ6" s="35">
        <f t="shared" si="10"/>
        <v>45.38</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323861</v>
      </c>
      <c r="D7" s="37">
        <v>47</v>
      </c>
      <c r="E7" s="37">
        <v>17</v>
      </c>
      <c r="F7" s="37">
        <v>5</v>
      </c>
      <c r="G7" s="37">
        <v>0</v>
      </c>
      <c r="H7" s="37" t="s">
        <v>98</v>
      </c>
      <c r="I7" s="37" t="s">
        <v>99</v>
      </c>
      <c r="J7" s="37" t="s">
        <v>100</v>
      </c>
      <c r="K7" s="37" t="s">
        <v>101</v>
      </c>
      <c r="L7" s="37" t="s">
        <v>102</v>
      </c>
      <c r="M7" s="37" t="s">
        <v>103</v>
      </c>
      <c r="N7" s="38" t="s">
        <v>104</v>
      </c>
      <c r="O7" s="38" t="s">
        <v>105</v>
      </c>
      <c r="P7" s="38">
        <v>3.51</v>
      </c>
      <c r="Q7" s="38">
        <v>100</v>
      </c>
      <c r="R7" s="38">
        <v>4725</v>
      </c>
      <c r="S7" s="38">
        <v>4898</v>
      </c>
      <c r="T7" s="38">
        <v>242.88</v>
      </c>
      <c r="U7" s="38">
        <v>20.170000000000002</v>
      </c>
      <c r="V7" s="38">
        <v>169</v>
      </c>
      <c r="W7" s="38">
        <v>0.13</v>
      </c>
      <c r="X7" s="38">
        <v>1300</v>
      </c>
      <c r="Y7" s="38">
        <v>101</v>
      </c>
      <c r="Z7" s="38">
        <v>96.13</v>
      </c>
      <c r="AA7" s="38">
        <v>98.76</v>
      </c>
      <c r="AB7" s="38">
        <v>96.84</v>
      </c>
      <c r="AC7" s="38">
        <v>104.62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367.97</v>
      </c>
      <c r="BG7" s="38">
        <v>152.71</v>
      </c>
      <c r="BH7" s="38">
        <v>1069.98</v>
      </c>
      <c r="BI7" s="38">
        <v>1010.22</v>
      </c>
      <c r="BJ7" s="38">
        <v>143.44</v>
      </c>
      <c r="BK7" s="38">
        <v>1044.8</v>
      </c>
      <c r="BL7" s="38">
        <v>1081.8</v>
      </c>
      <c r="BM7" s="38">
        <v>974.93</v>
      </c>
      <c r="BN7" s="38">
        <v>855.8</v>
      </c>
      <c r="BO7" s="38">
        <v>789.46</v>
      </c>
      <c r="BP7" s="38">
        <v>747.76</v>
      </c>
      <c r="BQ7" s="38">
        <v>63.64</v>
      </c>
      <c r="BR7" s="38">
        <v>64.59</v>
      </c>
      <c r="BS7" s="38">
        <v>89.11</v>
      </c>
      <c r="BT7" s="38">
        <v>62.81</v>
      </c>
      <c r="BU7" s="38">
        <v>61.49</v>
      </c>
      <c r="BV7" s="38">
        <v>50.82</v>
      </c>
      <c r="BW7" s="38">
        <v>52.19</v>
      </c>
      <c r="BX7" s="38">
        <v>55.32</v>
      </c>
      <c r="BY7" s="38">
        <v>59.8</v>
      </c>
      <c r="BZ7" s="38">
        <v>57.77</v>
      </c>
      <c r="CA7" s="38">
        <v>59.51</v>
      </c>
      <c r="CB7" s="38">
        <v>474.15</v>
      </c>
      <c r="CC7" s="38">
        <v>399.03</v>
      </c>
      <c r="CD7" s="38">
        <v>290.83999999999997</v>
      </c>
      <c r="CE7" s="38">
        <v>373.1</v>
      </c>
      <c r="CF7" s="38">
        <v>399.4</v>
      </c>
      <c r="CG7" s="38">
        <v>300.52</v>
      </c>
      <c r="CH7" s="38">
        <v>296.14</v>
      </c>
      <c r="CI7" s="38">
        <v>283.17</v>
      </c>
      <c r="CJ7" s="38">
        <v>263.76</v>
      </c>
      <c r="CK7" s="38">
        <v>274.35000000000002</v>
      </c>
      <c r="CL7" s="38">
        <v>261.45999999999998</v>
      </c>
      <c r="CM7" s="38">
        <v>54.62</v>
      </c>
      <c r="CN7" s="38">
        <v>47.9</v>
      </c>
      <c r="CO7" s="38">
        <v>54.62</v>
      </c>
      <c r="CP7" s="38">
        <v>35.29</v>
      </c>
      <c r="CQ7" s="38">
        <v>45.38</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剛史郎</dc:creator>
  <cp:lastModifiedBy> </cp:lastModifiedBy>
  <dcterms:created xsi:type="dcterms:W3CDTF">2020-02-25T03:30:03Z</dcterms:created>
  <dcterms:modified xsi:type="dcterms:W3CDTF">2020-02-25T03:36:53Z</dcterms:modified>
</cp:coreProperties>
</file>