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01管理係\★経営比較分析表関係\H31\提出\"/>
    </mc:Choice>
  </mc:AlternateContent>
  <xr:revisionPtr revIDLastSave="0" documentId="13_ncr:1_{0FA53144-C4C0-4B48-B45F-E30F0CAA2948}" xr6:coauthVersionLast="45" xr6:coauthVersionMax="45" xr10:uidLastSave="{00000000-0000-0000-0000-000000000000}"/>
  <workbookProtection workbookAlgorithmName="SHA-512" workbookHashValue="tfqBvHN0WDJ2VONZOKPQkMbgRvNnYhLxoZtBr9h0VpBL17U0MQs7ChVm92FvALHgVbwNqZMskkAJyVNiuBvayw==" workbookSaltValue="rJQb+hAT8buILPu/0eMD0w==" workbookSpinCount="100000" lockStructure="1"/>
  <bookViews>
    <workbookView xWindow="810" yWindow="-120" windowWidth="20910" windowHeight="137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<sst xmlns="http://schemas.openxmlformats.org/spreadsheetml/2006/main" count="228" uniqueCount="115">
  <si>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</si>
  <si>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</si>
  <si>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</si>
  <si>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</si>
  <si>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</si>
  <si>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</si>
  <si>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</si>
  <si>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</si>
  <si>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</si>
  <si>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</si>
  <si>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</si>
  <si>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</si>
  <si>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</si>
  <si>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</si>
  <si>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</si>
  <si>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</si>
  <si>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</si>
  <si>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</si>
  <si>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</si>
  <si>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</si>
  <si>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</si>
  <si>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</si>
  <si>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</si>
  <si>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</si>
  <si>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</si>
  <si>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</si>
  <si>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</si>
  <si>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</si>
  <si>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</si>
  <si>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</si>
  <si>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</si>
  <si>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</si>
  <si>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</si>
  <si>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</si>
  <si>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</si>
  <si>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</si>
  <si>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</si>
  <si>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</si>
  <si>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</si>
  <si>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</si>
  <si>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</si>
  <si>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</si>
  <si>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</si>
  <si>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</si>
  <si>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</si>
  <si>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</si>
  <si>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</si>
  <si>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</si>
  <si>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</si>
  <si>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</si>
  <si>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</si>
  <si>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</si>
  <si>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</si>
  <si>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</si>
  <si>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</si>
  <si>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</si>
  <si>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</si>
  <si>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</si>
  <si>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</si>
  <si>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</si>
  <si>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</si>
  <si>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</si>
  <si>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</si>
  <si>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</si>
  <si>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</si>
  <si>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</si>
  <si>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</si>
  <si>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</si>
  <si>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</si>
  <si>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</si>
  <si>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</si>
  <si>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</si>
  <si>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</si>
  <si>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</si>
  <si>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</si>
  <si>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</si>
  <si>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</si>
  <si>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</si>
  <si>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</si>
  <si>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</si>
  <si>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</si>
  <si>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</si>
  <si>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</si>
  <si>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</si>
  <si>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</si>
  <si>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</si>
  <si>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</si>
  <si>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</si>
  <si>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</si>
  <si>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</si>
  <si>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</si>
  <si>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</si>
  <si>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</si>
  <si>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</si>
  <si>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</si>
  <si>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</si>
  <si>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</si>
  <si>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</si>
  <si>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</si>
  <si>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</si>
  <si>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</si>
  <si>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</si>
  <si>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</si>
  <si>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</si>
  <si>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</si>
  <si>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</si>
  <si>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</si>
  <si>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</si>
  <si>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</si>
  <si>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</si>
  <si>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</si>
  <si>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</si>
  <si>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2処理区あり、供用開始から桜江中央地区は17年、川越地区は12年が経過したことにより、維持管理費も年々増加している状況である。管路施設については、耐用年数（50年）を経過していないため、老朽管の更新などの必要は生じていないが、処理施設の設備などは耐用年数に到達するため、状態を監視しながら長寿命化を図っていくとともに、施設更新の際は、将来需要の予測を踏まえて、施設・設備の合理化などを検討していく必要がある。
　H29～R01で最適整備構想の策定を行い、R4年より機能強化対策事業に着手する予定である。</t>
    <rPh sb="64" eb="66">
      <t>カンロ</t>
    </rPh>
    <rPh sb="94" eb="96">
      <t>ロウキュウ</t>
    </rPh>
    <rPh sb="96" eb="97">
      <t>カン</t>
    </rPh>
    <rPh sb="103" eb="105">
      <t>ヒツヨウ</t>
    </rPh>
    <rPh sb="106" eb="107">
      <t>ショウ</t>
    </rPh>
    <rPh sb="114" eb="116">
      <t>ショリ</t>
    </rPh>
    <rPh sb="116" eb="118">
      <t>シセツ</t>
    </rPh>
    <rPh sb="119" eb="121">
      <t>セツビ</t>
    </rPh>
    <rPh sb="124" eb="126">
      <t>タイヨウ</t>
    </rPh>
    <rPh sb="126" eb="128">
      <t>ネンスウ</t>
    </rPh>
    <rPh sb="129" eb="131">
      <t>トウタツ</t>
    </rPh>
    <rPh sb="136" eb="138">
      <t>ジョウタイ</t>
    </rPh>
    <rPh sb="139" eb="141">
      <t>カンシ</t>
    </rPh>
    <rPh sb="225" eb="226">
      <t>オコナ</t>
    </rPh>
    <rPh sb="230" eb="231">
      <t>ネン</t>
    </rPh>
    <rPh sb="233" eb="235">
      <t>キノウ</t>
    </rPh>
    <rPh sb="235" eb="237">
      <t>キョウカ</t>
    </rPh>
    <rPh sb="237" eb="239">
      <t>タイサク</t>
    </rPh>
    <rPh sb="239" eb="241">
      <t>ジギョウ</t>
    </rPh>
    <rPh sb="246" eb="248">
      <t>ヨテイ</t>
    </rPh>
    <phoneticPr fontId="4"/>
  </si>
  <si>
    <t>2処理区あり、いずれも整備事業は完了している。それぞれの処理区について、桜江中央地区は、H13.6に供用開始し、処理区域面積は70.6ha、接続率は約94％となっている。川越地区は、H18.4に供用開始し、処理区域面積は約40ha、接続率は約80％となっている。
　今後は人口減少等により料金改定以外の使用料の増は見込めない状況にある。施設は12～17年が経過しており、今後は長寿命化対策及び更新への投資が必要となってくる。中長期的な視点で適正な料金設定について検討し、持続可能な施設となるよう、経常経費の削減などに努め、経営改善に向けた取り組みが必要となっている。</t>
    <phoneticPr fontId="4"/>
  </si>
  <si>
    <t>　①収益的収支比率は、H24から100％を超えているが、⑤経費回収率は平均で約48％となっており、近年改善傾向であるが、汚水処理費の削減が必要となっている。その汚水処理費の財源は、使用料収入の不足分を、基金の取り崩しと一般会計繰入金により賄っている。債務残高は施設更新まで新たな借り入れが少ないためH22をピークに減少していく。その財源は、全額を一般会計繰入金で賄っているため、④企業債残高対事業規模比率が低い値となっている。⑥汚水処理原価については、類似団体平均値より少し高い値で推移している。⑦施設利用率は平均で約49％となっており、H28から類似団体より少し低い値となった。⑧水洗化率は、約90％で全国平均や類似団体平均を少し上回っているが、人口減少、少子高齢化により伸び悩んでいる状態である。</t>
    <rPh sb="314" eb="315">
      <t>スコ</t>
    </rPh>
    <rPh sb="316" eb="31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</si>
</sst>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D-43C6-A60D-DA077D0595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1CAD-43C6-A60D-DA077D0595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50.62</c:v>
                </c:pt>
                <c:pt idx="1">
                  <c:v>51.15</c:v>
                </c:pt>
                <c:pt idx="2">
                  <c:v>49.29</c:v>
                </c:pt>
                <c:pt idx="3">
                  <c:v>47.88</c:v>
                </c:pt>
                <c:pt idx="4">
                  <c:v>47.88</c:v>
                </c:pt>
              </c:numCache>
            </c:numRef>
          </c:val>
          <c:extLst>
            <c:ext xmlns:c16="http://schemas.microsoft.com/office/drawing/2014/chart" uri="{C3380CC4-5D6E-409C-BE32-E72D297353CC}">
              <c16:uniqueId val="{00000000-A6FB-4C8D-B7F8-3ADE7D1B3E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A6FB-4C8D-B7F8-3ADE7D1B3E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85.55</c:v>
                </c:pt>
                <c:pt idx="1">
                  <c:v>86.53</c:v>
                </c:pt>
                <c:pt idx="2">
                  <c:v>87.47</c:v>
                </c:pt>
                <c:pt idx="3">
                  <c:v>88.51</c:v>
                </c:pt>
                <c:pt idx="4">
                  <c:v>90.43</c:v>
                </c:pt>
              </c:numCache>
            </c:numRef>
          </c:val>
          <c:extLst>
            <c:ext xmlns:c16="http://schemas.microsoft.com/office/drawing/2014/chart" uri="{C3380CC4-5D6E-409C-BE32-E72D297353CC}">
              <c16:uniqueId val="{00000000-80ED-4A21-A248-2B8FF97164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80ED-4A21-A248-2B8FF97164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145.94999999999999</c:v>
                </c:pt>
                <c:pt idx="1">
                  <c:v>118.76</c:v>
                </c:pt>
                <c:pt idx="2">
                  <c:v>111.11</c:v>
                </c:pt>
                <c:pt idx="3">
                  <c:v>114.07</c:v>
                </c:pt>
                <c:pt idx="4">
                  <c:v>120.83</c:v>
                </c:pt>
              </c:numCache>
            </c:numRef>
          </c:val>
          <c:extLst>
            <c:ext xmlns:c16="http://schemas.microsoft.com/office/drawing/2014/chart" uri="{C3380CC4-5D6E-409C-BE32-E72D297353CC}">
              <c16:uniqueId val="{00000000-907F-4C83-9BB5-3645833A45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F-4C83-9BB5-3645833A45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5B-4BCA-B43D-4CE0ECC45D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B-4BCA-B43D-4CE0ECC45D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9-4083-98DC-A3EBDF290E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9-4083-98DC-A3EBDF290E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E-402B-96DC-473452063C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E-402B-96DC-473452063C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C-4F94-950F-1D3CCA45E1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C-4F94-950F-1D3CCA45E1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12-43E2-B480-CF2521620F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7212-43E2-B480-CF2521620F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47.44</c:v>
                </c:pt>
                <c:pt idx="1">
                  <c:v>45.13</c:v>
                </c:pt>
                <c:pt idx="2">
                  <c:v>46.26</c:v>
                </c:pt>
                <c:pt idx="3">
                  <c:v>51.33</c:v>
                </c:pt>
                <c:pt idx="4">
                  <c:v>50.41</c:v>
                </c:pt>
              </c:numCache>
            </c:numRef>
          </c:val>
          <c:extLst>
            <c:ext xmlns:c16="http://schemas.microsoft.com/office/drawing/2014/chart" uri="{C3380CC4-5D6E-409C-BE32-E72D297353CC}">
              <c16:uniqueId val="{00000000-61D2-49AB-8524-5FC82927A6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61D2-49AB-8524-5FC82927A6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397.14</c:v>
                </c:pt>
                <c:pt idx="1">
                  <c:v>421.28</c:v>
                </c:pt>
                <c:pt idx="2">
                  <c:v>409.82</c:v>
                </c:pt>
                <c:pt idx="3">
                  <c:v>373.01</c:v>
                </c:pt>
                <c:pt idx="4">
                  <c:v>379.48</c:v>
                </c:pt>
              </c:numCache>
            </c:numRef>
          </c:val>
          <c:extLst>
            <c:ext xmlns:c16="http://schemas.microsoft.com/office/drawing/2014/chart" uri="{C3380CC4-5D6E-409C-BE32-E72D297353CC}">
              <c16:uniqueId val="{00000000-0343-4BAE-A918-DFD206BBA8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0343-4BAE-A918-DFD206BBA8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2" zoomScaleNormal="100" workbookViewId="0">
      <selection activeCell="BB6" sqref="BB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江津市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23664</v>
      </c>
      <c r="AM8" s="68"/>
      <c r="AN8" s="68"/>
      <c r="AO8" s="68"/>
      <c r="AP8" s="68"/>
      <c r="AQ8" s="68"/>
      <c r="AR8" s="68"/>
      <c r="AS8" s="68"/>
      <c r="AT8" s="67">
        <f>データ!T6</f>
        <v>268.24</v>
      </c>
      <c r="AU8" s="67"/>
      <c r="AV8" s="67"/>
      <c r="AW8" s="67"/>
      <c r="AX8" s="67"/>
      <c r="AY8" s="67"/>
      <c r="AZ8" s="67"/>
      <c r="BA8" s="67"/>
      <c r="BB8" s="67">
        <f>データ!U6</f>
        <v>88.22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8.4700000000000006</v>
      </c>
      <c r="Q10" s="67"/>
      <c r="R10" s="67"/>
      <c r="S10" s="67"/>
      <c r="T10" s="67"/>
      <c r="U10" s="67"/>
      <c r="V10" s="67"/>
      <c r="W10" s="67">
        <f>データ!Q6</f>
        <v>90.09</v>
      </c>
      <c r="X10" s="67"/>
      <c r="Y10" s="67"/>
      <c r="Z10" s="67"/>
      <c r="AA10" s="67"/>
      <c r="AB10" s="67"/>
      <c r="AC10" s="67"/>
      <c r="AD10" s="68">
        <f>データ!R6</f>
        <v>3350</v>
      </c>
      <c r="AE10" s="68"/>
      <c r="AF10" s="68"/>
      <c r="AG10" s="68"/>
      <c r="AH10" s="68"/>
      <c r="AI10" s="68"/>
      <c r="AJ10" s="68"/>
      <c r="AK10" s="2"/>
      <c r="AL10" s="68">
        <f>データ!V6</f>
        <v>1985</v>
      </c>
      <c r="AM10" s="68"/>
      <c r="AN10" s="68"/>
      <c r="AO10" s="68"/>
      <c r="AP10" s="68"/>
      <c r="AQ10" s="68"/>
      <c r="AR10" s="68"/>
      <c r="AS10" s="68"/>
      <c r="AT10" s="67">
        <f>データ!W6</f>
        <v>1.1000000000000001</v>
      </c>
      <c r="AU10" s="67"/>
      <c r="AV10" s="67"/>
      <c r="AW10" s="67"/>
      <c r="AX10" s="67"/>
      <c r="AY10" s="67"/>
      <c r="AZ10" s="67"/>
      <c r="BA10" s="67"/>
      <c r="BB10" s="67">
        <f>データ!X6</f>
        <v>1804.55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vVP8hoDZ7+P0f4CeiVEHjgVsORut6boRchPL+QXfRyWm2Qh+Awf/o3BQjTLiE7MV/4GZVjm0FDZ7U9A6F0j+Ug==" saltValue="35cS2H0Rn0conOug3rcb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322075</v>
      </c>
      <c r="D6" s="33">
        <f t="shared" si="3"/>
        <v>47</v>
      </c>
      <c r="E6" s="33">
        <f t="shared" si="3"/>
        <v>17</v>
      </c>
      <c r="F6" s="33">
        <f t="shared" si="3"/>
        <v>5</v>
      </c>
      <c r="G6" s="33">
        <f t="shared" si="3"/>
        <v>0</v>
      </c>
      <c r="H6" s="33" t="str">
        <f t="shared" si="3"/>
        <v>島根県　江津市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8.4700000000000006</v>
      </c>
      <c r="Q6" s="34">
        <f t="shared" si="3"/>
        <v>90.09</v>
      </c>
      <c r="R6" s="34">
        <f t="shared" si="3"/>
        <v>3350</v>
      </c>
      <c r="S6" s="34">
        <f t="shared" si="3"/>
        <v>23664</v>
      </c>
      <c r="T6" s="34">
        <f t="shared" si="3"/>
        <v>268.24</v>
      </c>
      <c r="U6" s="34">
        <f t="shared" si="3"/>
        <v>88.22</v>
      </c>
      <c r="V6" s="34">
        <f t="shared" si="3"/>
        <v>1985</v>
      </c>
      <c r="W6" s="34">
        <f t="shared" si="3"/>
        <v>1.1000000000000001</v>
      </c>
      <c r="X6" s="34">
        <f t="shared" si="3"/>
        <v>1804.55</v>
      </c>
      <c r="Y6" s="35">
        <f>IF(Y7="",NA(),Y7)</f>
        <v>145.94999999999999</v>
      </c>
      <c r="Z6" s="35">
        <f t="shared" ref="Z6:AH6" si="4">IF(Z7="",NA(),Z7)</f>
        <v>118.76</v>
      </c>
      <c r="AA6" s="35">
        <f t="shared" si="4"/>
        <v>111.11</v>
      </c>
      <c r="AB6" s="35">
        <f t="shared" si="4"/>
        <v>114.07</v>
      </c>
      <c r="AC6" s="35">
        <f t="shared" si="4"/>
        <v>120.83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47.44</v>
      </c>
      <c r="BR6" s="35">
        <f t="shared" ref="BR6:BZ6" si="8">IF(BR7="",NA(),BR7)</f>
        <v>45.13</v>
      </c>
      <c r="BS6" s="35">
        <f t="shared" si="8"/>
        <v>46.26</v>
      </c>
      <c r="BT6" s="35">
        <f t="shared" si="8"/>
        <v>51.33</v>
      </c>
      <c r="BU6" s="35">
        <f t="shared" si="8"/>
        <v>50.41</v>
      </c>
      <c r="BV6" s="35">
        <f t="shared" si="8"/>
        <v>41.08</v>
      </c>
      <c r="BW6" s="35">
        <f t="shared" si="8"/>
        <v>41.34</v>
      </c>
      <c r="BX6" s="35">
        <f t="shared" si="8"/>
        <v>55.32</v>
      </c>
      <c r="BY6" s="35">
        <f t="shared" si="8"/>
        <v>59.8</v>
      </c>
      <c r="BZ6" s="35">
        <f t="shared" si="8"/>
        <v>57.77</v>
      </c>
      <c r="CA6" s="34" t="str">
        <f>IF(CA7="","",IF(CA7="-","【-】","【"&amp;SUBSTITUTE(TEXT(CA7,"#,##0.00"),"-","△")&amp;"】"))</f>
        <v>【59.51】</v>
      </c>
      <c r="CB6" s="35">
        <f>IF(CB7="",NA(),CB7)</f>
        <v>397.14</v>
      </c>
      <c r="CC6" s="35">
        <f t="shared" ref="CC6:CK6" si="9">IF(CC7="",NA(),CC7)</f>
        <v>421.28</v>
      </c>
      <c r="CD6" s="35">
        <f t="shared" si="9"/>
        <v>409.82</v>
      </c>
      <c r="CE6" s="35">
        <f t="shared" si="9"/>
        <v>373.01</v>
      </c>
      <c r="CF6" s="35">
        <f t="shared" si="9"/>
        <v>379.48</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50.62</v>
      </c>
      <c r="CN6" s="35">
        <f t="shared" ref="CN6:CV6" si="10">IF(CN7="",NA(),CN7)</f>
        <v>51.15</v>
      </c>
      <c r="CO6" s="35">
        <f t="shared" si="10"/>
        <v>49.29</v>
      </c>
      <c r="CP6" s="35">
        <f t="shared" si="10"/>
        <v>47.88</v>
      </c>
      <c r="CQ6" s="35">
        <f t="shared" si="10"/>
        <v>47.88</v>
      </c>
      <c r="CR6" s="35">
        <f t="shared" si="10"/>
        <v>44.69</v>
      </c>
      <c r="CS6" s="35">
        <f t="shared" si="10"/>
        <v>44.69</v>
      </c>
      <c r="CT6" s="35">
        <f t="shared" si="10"/>
        <v>60.65</v>
      </c>
      <c r="CU6" s="35">
        <f t="shared" si="10"/>
        <v>51.75</v>
      </c>
      <c r="CV6" s="35">
        <f t="shared" si="10"/>
        <v>50.68</v>
      </c>
      <c r="CW6" s="34" t="str">
        <f>IF(CW7="","",IF(CW7="-","【-】","【"&amp;SUBSTITUTE(TEXT(CW7,"#,##0.00"),"-","△")&amp;"】"))</f>
        <v>【52.23】</v>
      </c>
      <c r="CX6" s="35">
        <f>IF(CX7="",NA(),CX7)</f>
        <v>85.55</v>
      </c>
      <c r="CY6" s="35">
        <f t="shared" ref="CY6:DG6" si="11">IF(CY7="",NA(),CY7)</f>
        <v>86.53</v>
      </c>
      <c r="CZ6" s="35">
        <f t="shared" si="11"/>
        <v>87.47</v>
      </c>
      <c r="DA6" s="35">
        <f t="shared" si="11"/>
        <v>88.51</v>
      </c>
      <c r="DB6" s="35">
        <f t="shared" si="11"/>
        <v>90.43</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322075</v>
      </c>
      <c r="D7" s="37">
        <v>47</v>
      </c>
      <c r="E7" s="37">
        <v>17</v>
      </c>
      <c r="F7" s="37">
        <v>5</v>
      </c>
      <c r="G7" s="37">
        <v>0</v>
      </c>
      <c r="H7" s="37" t="s">
        <v>99</v>
      </c>
      <c r="I7" s="37" t="s">
        <v>100</v>
      </c>
      <c r="J7" s="37" t="s">
        <v>101</v>
      </c>
      <c r="K7" s="37" t="s">
        <v>102</v>
      </c>
      <c r="L7" s="37" t="s">
        <v>103</v>
      </c>
      <c r="M7" s="37" t="s">
        <v>104</v>
      </c>
      <c r="N7" s="38" t="s">
        <v>105</v>
      </c>
      <c r="O7" s="38" t="s">
        <v>106</v>
      </c>
      <c r="P7" s="38">
        <v>8.4700000000000006</v>
      </c>
      <c r="Q7" s="38">
        <v>90.09</v>
      </c>
      <c r="R7" s="38">
        <v>3350</v>
      </c>
      <c r="S7" s="38">
        <v>23664</v>
      </c>
      <c r="T7" s="38">
        <v>268.24</v>
      </c>
      <c r="U7" s="38">
        <v>88.22</v>
      </c>
      <c r="V7" s="38">
        <v>1985</v>
      </c>
      <c r="W7" s="38">
        <v>1.1000000000000001</v>
      </c>
      <c r="X7" s="38">
        <v>1804.55</v>
      </c>
      <c r="Y7" s="38">
        <v>145.94999999999999</v>
      </c>
      <c r="Z7" s="38">
        <v>118.76</v>
      </c>
      <c r="AA7" s="38">
        <v>111.11</v>
      </c>
      <c r="AB7" s="38">
        <v>114.07</v>
      </c>
      <c r="AC7" s="38">
        <v>120.83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974.93</v>
      </c>
      <c r="BN7" s="38">
        <v>855.8</v>
      </c>
      <c r="BO7" s="38">
        <v>789.46</v>
      </c>
      <c r="BP7" s="38">
        <v>747.76</v>
      </c>
      <c r="BQ7" s="38">
        <v>47.44</v>
      </c>
      <c r="BR7" s="38">
        <v>45.13</v>
      </c>
      <c r="BS7" s="38">
        <v>46.26</v>
      </c>
      <c r="BT7" s="38">
        <v>51.33</v>
      </c>
      <c r="BU7" s="38">
        <v>50.41</v>
      </c>
      <c r="BV7" s="38">
        <v>41.08</v>
      </c>
      <c r="BW7" s="38">
        <v>41.34</v>
      </c>
      <c r="BX7" s="38">
        <v>55.32</v>
      </c>
      <c r="BY7" s="38">
        <v>59.8</v>
      </c>
      <c r="BZ7" s="38">
        <v>57.77</v>
      </c>
      <c r="CA7" s="38">
        <v>59.51</v>
      </c>
      <c r="CB7" s="38">
        <v>397.14</v>
      </c>
      <c r="CC7" s="38">
        <v>421.28</v>
      </c>
      <c r="CD7" s="38">
        <v>409.82</v>
      </c>
      <c r="CE7" s="38">
        <v>373.01</v>
      </c>
      <c r="CF7" s="38">
        <v>379.48</v>
      </c>
      <c r="CG7" s="38">
        <v>378.08</v>
      </c>
      <c r="CH7" s="38">
        <v>357.49</v>
      </c>
      <c r="CI7" s="38">
        <v>283.17</v>
      </c>
      <c r="CJ7" s="38">
        <v>263.76</v>
      </c>
      <c r="CK7" s="38">
        <v>274.35000000000002</v>
      </c>
      <c r="CL7" s="38">
        <v>261.45999999999998</v>
      </c>
      <c r="CM7" s="38">
        <v>50.62</v>
      </c>
      <c r="CN7" s="38">
        <v>51.15</v>
      </c>
      <c r="CO7" s="38">
        <v>49.29</v>
      </c>
      <c r="CP7" s="38">
        <v>47.88</v>
      </c>
      <c r="CQ7" s="38">
        <v>47.88</v>
      </c>
      <c r="CR7" s="38">
        <v>44.69</v>
      </c>
      <c r="CS7" s="38">
        <v>44.69</v>
      </c>
      <c r="CT7" s="38">
        <v>60.65</v>
      </c>
      <c r="CU7" s="38">
        <v>51.75</v>
      </c>
      <c r="CV7" s="38">
        <v>50.68</v>
      </c>
      <c r="CW7" s="38">
        <v>52.23</v>
      </c>
      <c r="CX7" s="38">
        <v>85.55</v>
      </c>
      <c r="CY7" s="38">
        <v>86.53</v>
      </c>
      <c r="CZ7" s="38">
        <v>87.47</v>
      </c>
      <c r="DA7" s="38">
        <v>88.51</v>
      </c>
      <c r="DB7" s="38">
        <v>90.43</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2020-02-05T05:59:22Z</cp:lastPrinted>
  <dcterms:created xsi:type="dcterms:W3CDTF">2019-12-05T05:21:43Z</dcterms:created>
  <dcterms:modified xsi:type="dcterms:W3CDTF">2020-02-06T00:10:58Z</dcterms:modified>
  <cp:category/>
</cp:coreProperties>
</file>