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6401\Desktop\駐車場経営分析\"/>
    </mc:Choice>
  </mc:AlternateContent>
  <workbookProtection workbookAlgorithmName="SHA-512" workbookHashValue="ryPSRdhLI77Nz2Vxz1Ce8aI0p2OGOiF2yVONaSXHY1h3Jyj+erGX5BJT2Cf+bSczeZHf/ILTVFrV4ju0iXH2hA==" workbookSaltValue="6bm/1iRkEQWlZamDiZLSGg==" workbookSpinCount="100000" lockStructure="1"/>
  <bookViews>
    <workbookView xWindow="0" yWindow="0" windowWidth="28800" windowHeight="1245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BG30" i="4"/>
  <c r="BG51" i="4"/>
  <c r="AV76" i="4"/>
  <c r="KO51" i="4"/>
  <c r="LE76" i="4"/>
  <c r="FX51" i="4"/>
  <c r="KO30" i="4"/>
  <c r="HP76" i="4"/>
  <c r="FX30" i="4"/>
  <c r="KP76" i="4"/>
  <c r="JV30" i="4"/>
  <c r="HA76" i="4"/>
  <c r="AN51" i="4"/>
  <c r="FE30" i="4"/>
  <c r="AN30" i="4"/>
  <c r="AG76" i="4"/>
  <c r="JV51" i="4"/>
  <c r="FE51" i="4"/>
  <c r="KA76" i="4"/>
  <c r="EL51" i="4"/>
  <c r="JC30" i="4"/>
  <c r="JC51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<sst xmlns="http://schemas.openxmlformats.org/spreadsheetml/2006/main" count="278" uniqueCount="126">
  <si>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</si>
  <si>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</si>
  <si>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</si>
  <si>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</si>
  <si>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</si>
  <si>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</si>
  <si>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</si>
  <si>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</si>
  <si>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</si>
  <si>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</si>
  <si>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</si>
  <si>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</si>
  <si>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</si>
  <si>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</si>
  <si>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</si>
  <si>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</si>
  <si>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</si>
  <si>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</si>
  <si>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</si>
  <si>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</si>
  <si>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</si>
  <si>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</si>
  <si>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</si>
  <si>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</si>
  <si>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</si>
  <si>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</si>
  <si>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</si>
  <si>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</si>
  <si>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</si>
  <si>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</si>
  <si>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</si>
  <si>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</si>
  <si>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</si>
  <si>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</si>
  <si>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</si>
  <si>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</si>
  <si>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</si>
  <si>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</si>
  <si>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</si>
  <si>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</si>
  <si>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</si>
  <si>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</si>
  <si>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</si>
  <si>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</si>
  <si>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</si>
  <si>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</si>
  <si>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</si>
  <si>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</si>
  <si>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</si>
  <si>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</si>
  <si>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</si>
  <si>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</si>
  <si>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</si>
  <si>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</si>
  <si>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</si>
  <si>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</si>
  <si>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</si>
  <si>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</si>
  <si>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</si>
  <si>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</si>
  <si>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</si>
  <si>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</si>
  <si>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</si>
  <si>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</si>
  <si>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</si>
  <si>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</si>
  <si>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</si>
  <si>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</si>
  <si>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</si>
  <si>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</si>
  <si>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</si>
  <si>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</si>
  <si>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</si>
  <si>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</si>
  <si>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</si>
  <si>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</si>
  <si>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</si>
  <si>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</si>
  <si>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</si>
  <si>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</si>
  <si>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</si>
  <si>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</si>
  <si>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</si>
  <si>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</si>
  <si>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</si>
  <si>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</si>
  <si>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</si>
  <si>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</si>
  <si>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</si>
  <si>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</si>
  <si>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</si>
  <si>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</si>
  <si>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</si>
  <si>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</si>
  <si>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</si>
  <si>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</si>
  <si>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</si>
  <si>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</si>
  <si>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</si>
  <si>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</si>
  <si>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</si>
  <si>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</si>
  <si>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</si>
  <si>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</si>
  <si>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島根県　浜田市</t>
  </si>
  <si>
    <t>浜田市道分山立体駐車場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</si>
  <si>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</si>
  <si>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</si>
  <si>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</si>
  <si>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</si>
  <si>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</si>
  <si>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</si>
  <si>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 届出駐車場</t>
  </si>
  <si>
    <t>立体式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</si>
  <si>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</si>
  <si>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</si>
  <si>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</si>
  <si>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</si>
  <si>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</si>
  <si>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</si>
  <si>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</si>
  <si>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</si>
  <si>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・収益的収支比率111.9％と昨年から1.8%増加しており、通常の維持管理経費は駐車場使用料収入（指定管理者納付金）で賄えている。
・売上高GOP比率については、平成28年度に泡消火設備を更新したためマイナスとなったが、同程度の水準で推移している。</t>
    <rPh sb="1" eb="4">
      <t>シュウエキテキ</t>
    </rPh>
    <rPh sb="4" eb="6">
      <t>シュウシ</t>
    </rPh>
    <rPh sb="6" eb="8">
      <t>ヒリツ</t>
    </rPh>
    <rPh sb="15" eb="17">
      <t>サクネン</t>
    </rPh>
    <rPh sb="23" eb="25">
      <t>ゾウカ</t>
    </rPh>
    <rPh sb="30" eb="32">
      <t>ツウジョウ</t>
    </rPh>
    <rPh sb="33" eb="35">
      <t>イジ</t>
    </rPh>
    <rPh sb="35" eb="37">
      <t>カンリ</t>
    </rPh>
    <rPh sb="37" eb="39">
      <t>ケイヒ</t>
    </rPh>
    <rPh sb="40" eb="43">
      <t>チュウシャジョウ</t>
    </rPh>
    <rPh sb="43" eb="46">
      <t>シヨウリョウ</t>
    </rPh>
    <rPh sb="46" eb="48">
      <t>シュウニュウ</t>
    </rPh>
    <rPh sb="49" eb="51">
      <t>シテイ</t>
    </rPh>
    <rPh sb="51" eb="54">
      <t>カンリシャ</t>
    </rPh>
    <rPh sb="54" eb="57">
      <t>ノウフキン</t>
    </rPh>
    <rPh sb="59" eb="60">
      <t>マカナ</t>
    </rPh>
    <rPh sb="67" eb="69">
      <t>ウリアゲ</t>
    </rPh>
    <rPh sb="69" eb="70">
      <t>ダカ</t>
    </rPh>
    <rPh sb="73" eb="75">
      <t>ヒリツ</t>
    </rPh>
    <rPh sb="88" eb="89">
      <t>アワ</t>
    </rPh>
    <rPh sb="110" eb="113">
      <t>ドウテイド</t>
    </rPh>
    <rPh sb="114" eb="116">
      <t>スイジュン</t>
    </rPh>
    <rPh sb="117" eb="119">
      <t>スイイ</t>
    </rPh>
    <phoneticPr fontId="5"/>
  </si>
  <si>
    <t>・本駐車場は平成3年に建設され、随所で老朽化がみられるため、随時改修・補修を行っていく。
・企業債残高は、平成30年度末現在で52,529千円となり、企業債残高対料金収入比率は前年より減少し111.2%となった。</t>
    <rPh sb="1" eb="2">
      <t>ホン</t>
    </rPh>
    <rPh sb="2" eb="5">
      <t>チュウシャジョウ</t>
    </rPh>
    <rPh sb="6" eb="8">
      <t>ヘイセイ</t>
    </rPh>
    <rPh sb="9" eb="10">
      <t>ネン</t>
    </rPh>
    <rPh sb="11" eb="13">
      <t>ケンセツ</t>
    </rPh>
    <rPh sb="16" eb="18">
      <t>ズイショ</t>
    </rPh>
    <rPh sb="19" eb="22">
      <t>ロウキュウカ</t>
    </rPh>
    <rPh sb="30" eb="32">
      <t>ズイジ</t>
    </rPh>
    <rPh sb="32" eb="34">
      <t>カイシュウ</t>
    </rPh>
    <rPh sb="35" eb="37">
      <t>ホシュウ</t>
    </rPh>
    <rPh sb="38" eb="39">
      <t>オコナ</t>
    </rPh>
    <rPh sb="46" eb="48">
      <t>キギョウ</t>
    </rPh>
    <rPh sb="48" eb="49">
      <t>サイ</t>
    </rPh>
    <rPh sb="49" eb="51">
      <t>ザンダカ</t>
    </rPh>
    <rPh sb="53" eb="55">
      <t>ヘイセイ</t>
    </rPh>
    <rPh sb="57" eb="59">
      <t>ネンド</t>
    </rPh>
    <rPh sb="59" eb="60">
      <t>マツ</t>
    </rPh>
    <rPh sb="60" eb="62">
      <t>ゲンザイ</t>
    </rPh>
    <rPh sb="69" eb="71">
      <t>センエン</t>
    </rPh>
    <rPh sb="75" eb="77">
      <t>キギョウ</t>
    </rPh>
    <rPh sb="77" eb="78">
      <t>サイ</t>
    </rPh>
    <rPh sb="78" eb="80">
      <t>ザンダカ</t>
    </rPh>
    <rPh sb="80" eb="81">
      <t>タイ</t>
    </rPh>
    <rPh sb="81" eb="83">
      <t>リョウキン</t>
    </rPh>
    <rPh sb="83" eb="85">
      <t>シュウニュウ</t>
    </rPh>
    <rPh sb="85" eb="86">
      <t>ヒ</t>
    </rPh>
    <rPh sb="86" eb="87">
      <t>リツ</t>
    </rPh>
    <rPh sb="88" eb="90">
      <t>ゼンネン</t>
    </rPh>
    <rPh sb="92" eb="94">
      <t>ゲンショウ</t>
    </rPh>
    <phoneticPr fontId="5"/>
  </si>
  <si>
    <t>・稼働率は111.4%となり、昨年とほぼ同程度の水準で推移している。
・周辺のホテル建設や、隣接する石央文化ホールのイベント開催状況などにより、利用者の増減が大きく影響を受けるため、関連施設と連携して利用促進を図る必要がある。</t>
    <rPh sb="1" eb="3">
      <t>カドウ</t>
    </rPh>
    <rPh sb="3" eb="4">
      <t>リツ</t>
    </rPh>
    <rPh sb="15" eb="17">
      <t>サクネン</t>
    </rPh>
    <rPh sb="20" eb="23">
      <t>ドウテイド</t>
    </rPh>
    <rPh sb="24" eb="26">
      <t>スイジュン</t>
    </rPh>
    <rPh sb="27" eb="29">
      <t>スイイ</t>
    </rPh>
    <rPh sb="36" eb="38">
      <t>シュウヘン</t>
    </rPh>
    <rPh sb="42" eb="44">
      <t>ケンセツ</t>
    </rPh>
    <rPh sb="46" eb="48">
      <t>リンセツ</t>
    </rPh>
    <phoneticPr fontId="5"/>
  </si>
  <si>
    <t>・収益的収支比率については、令和3年度に企業債の償還が終了することから、令和4年度以降は数値の一層の改善が見込まれる。</t>
    <rPh sb="1" eb="4">
      <t>シュウエキテキ</t>
    </rPh>
    <rPh sb="4" eb="6">
      <t>シュウシ</t>
    </rPh>
    <rPh sb="6" eb="8">
      <t>ヒリツ</t>
    </rPh>
    <rPh sb="14" eb="16">
      <t>レイワ</t>
    </rPh>
    <rPh sb="17" eb="19">
      <t>ネンド</t>
    </rPh>
    <rPh sb="20" eb="22">
      <t>キギョウ</t>
    </rPh>
    <rPh sb="22" eb="23">
      <t>サイ</t>
    </rPh>
    <rPh sb="24" eb="26">
      <t>ショウカン</t>
    </rPh>
    <rPh sb="27" eb="29">
      <t>シュウリョウ</t>
    </rPh>
    <rPh sb="36" eb="38">
      <t>レイワ</t>
    </rPh>
    <rPh sb="39" eb="41">
      <t>ネンド</t>
    </rPh>
    <rPh sb="41" eb="43">
      <t>イコウ</t>
    </rPh>
    <rPh sb="44" eb="46">
      <t>スウチ</t>
    </rPh>
    <rPh sb="47" eb="49">
      <t>イッソウ</t>
    </rPh>
    <rPh sb="50" eb="52">
      <t>カイゼン</t>
    </rPh>
    <rPh sb="53" eb="55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</si>
</sst>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112</c:v>
                </c:pt>
                <c:pt idx="1">
                  <c:v>102.9</c:v>
                </c:pt>
                <c:pt idx="2">
                  <c:v>97</c:v>
                </c:pt>
                <c:pt idx="3">
                  <c:v>110.1</c:v>
                </c:pt>
                <c:pt idx="4">
                  <c:v>111.9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B6-43B4-B208-D3F4B8C53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79664"/>
        <c:axId val="163317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172.3</c:v>
                </c:pt>
                <c:pt idx="1">
                  <c:v>218.5</c:v>
                </c:pt>
                <c:pt idx="2">
                  <c:v>151.19999999999999</c:v>
                </c:pt>
                <c:pt idx="3">
                  <c:v>212.4</c:v>
                </c:pt>
                <c:pt idx="4">
                  <c:v>241.8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B6-43B4-B208-D3F4B8C53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79664"/>
        <c:axId val="1633178576"/>
      </c:lineChart>
      <c:dateAx>
        <c:axId val="163317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3178576"/>
        <c:crosses val="autoZero"/>
        <c:auto val="1"/>
        <c:lblOffset val="100"/>
        <c:baseTimeUnit val="years"/>
      </c:dateAx>
      <c:valAx>
        <c:axId val="163317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3179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292.60000000000002</c:v>
                </c:pt>
                <c:pt idx="1">
                  <c:v>250.1</c:v>
                </c:pt>
                <c:pt idx="2">
                  <c:v>227.5</c:v>
                </c:pt>
                <c:pt idx="3">
                  <c:v>152.30000000000001</c:v>
                </c:pt>
                <c:pt idx="4">
                  <c:v>111.2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45-42B5-9C8B-604FAEFE0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86736"/>
        <c:axId val="163318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254</c:v>
                </c:pt>
                <c:pt idx="1">
                  <c:v>280</c:v>
                </c:pt>
                <c:pt idx="2">
                  <c:v>239.6</c:v>
                </c:pt>
                <c:pt idx="3">
                  <c:v>224.1</c:v>
                </c:pt>
                <c:pt idx="4">
                  <c:v>155.19999999999999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5-42B5-9C8B-604FAEFE0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86736"/>
        <c:axId val="1633184016"/>
      </c:lineChart>
      <c:dateAx>
        <c:axId val="163318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3184016"/>
        <c:crosses val="autoZero"/>
        <c:auto val="1"/>
        <c:lblOffset val="100"/>
        <c:baseTimeUnit val="years"/>
      </c:dateAx>
      <c:valAx>
        <c:axId val="163318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318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18-427F-9BBF-966C3EA16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78032"/>
        <c:axId val="163318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18-427F-9BBF-966C3EA16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78032"/>
        <c:axId val="1633187824"/>
      </c:lineChart>
      <c:dateAx>
        <c:axId val="163317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3187824"/>
        <c:crosses val="autoZero"/>
        <c:auto val="1"/>
        <c:lblOffset val="100"/>
        <c:baseTimeUnit val="years"/>
      </c:dateAx>
      <c:valAx>
        <c:axId val="163318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3178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0-4442-8ED0-908C3EC7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80208"/>
        <c:axId val="163317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90-4442-8ED0-908C3EC7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80208"/>
        <c:axId val="1633179120"/>
      </c:lineChart>
      <c:dateAx>
        <c:axId val="163318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3179120"/>
        <c:crosses val="autoZero"/>
        <c:auto val="1"/>
        <c:lblOffset val="100"/>
        <c:baseTimeUnit val="years"/>
      </c:dateAx>
      <c:valAx>
        <c:axId val="163317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3180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67-4DB6-8BBF-03D29A282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85104"/>
        <c:axId val="163317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5.7</c:v>
                </c:pt>
                <c:pt idx="1">
                  <c:v>4.7</c:v>
                </c:pt>
                <c:pt idx="2">
                  <c:v>4</c:v>
                </c:pt>
                <c:pt idx="3">
                  <c:v>2.4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67-4DB6-8BBF-03D29A282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85104"/>
        <c:axId val="1633173680"/>
      </c:lineChart>
      <c:dateAx>
        <c:axId val="163318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3173680"/>
        <c:crosses val="autoZero"/>
        <c:auto val="1"/>
        <c:lblOffset val="100"/>
        <c:baseTimeUnit val="years"/>
      </c:dateAx>
      <c:valAx>
        <c:axId val="163317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3185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03-423E-8968-2257FEB16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76400"/>
        <c:axId val="163318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25</c:v>
                </c:pt>
                <c:pt idx="4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03-423E-8968-2257FEB16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76400"/>
        <c:axId val="1633188912"/>
      </c:lineChart>
      <c:dateAx>
        <c:axId val="163317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3188912"/>
        <c:crosses val="autoZero"/>
        <c:auto val="1"/>
        <c:lblOffset val="100"/>
        <c:baseTimeUnit val="years"/>
      </c:dateAx>
      <c:valAx>
        <c:axId val="163318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3176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94.3</c:v>
                </c:pt>
                <c:pt idx="1">
                  <c:v>95.9</c:v>
                </c:pt>
                <c:pt idx="2">
                  <c:v>94.3</c:v>
                </c:pt>
                <c:pt idx="3">
                  <c:v>109.8</c:v>
                </c:pt>
                <c:pt idx="4">
                  <c:v>111.4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CF-424B-9ADE-913E76428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85648"/>
        <c:axId val="163318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136.69999999999999</c:v>
                </c:pt>
                <c:pt idx="1">
                  <c:v>138.9</c:v>
                </c:pt>
                <c:pt idx="2">
                  <c:v>139.69999999999999</c:v>
                </c:pt>
                <c:pt idx="3">
                  <c:v>139.30000000000001</c:v>
                </c:pt>
                <c:pt idx="4">
                  <c:v>136.30000000000001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CF-424B-9ADE-913E76428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85648"/>
        <c:axId val="1633186192"/>
      </c:lineChart>
      <c:dateAx>
        <c:axId val="163318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3186192"/>
        <c:crosses val="autoZero"/>
        <c:auto val="1"/>
        <c:lblOffset val="100"/>
        <c:baseTimeUnit val="years"/>
      </c:dateAx>
      <c:valAx>
        <c:axId val="163318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3185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55</c:v>
                </c:pt>
                <c:pt idx="1">
                  <c:v>46.6</c:v>
                </c:pt>
                <c:pt idx="2">
                  <c:v>-100.9</c:v>
                </c:pt>
                <c:pt idx="3">
                  <c:v>48.4</c:v>
                </c:pt>
                <c:pt idx="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A-4956-99F0-8FF8210EF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80752"/>
        <c:axId val="163318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33.200000000000003</c:v>
                </c:pt>
                <c:pt idx="2">
                  <c:v>29.6</c:v>
                </c:pt>
                <c:pt idx="3">
                  <c:v>29.2</c:v>
                </c:pt>
                <c:pt idx="4">
                  <c:v>30.4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DA-4956-99F0-8FF8210EF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80752"/>
        <c:axId val="1633181296"/>
      </c:lineChart>
      <c:dateAx>
        <c:axId val="163318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3181296"/>
        <c:crosses val="autoZero"/>
        <c:auto val="1"/>
        <c:lblOffset val="100"/>
        <c:baseTimeUnit val="years"/>
      </c:dateAx>
      <c:valAx>
        <c:axId val="163318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3180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22371</c:v>
                </c:pt>
                <c:pt idx="1">
                  <c:v>19182</c:v>
                </c:pt>
                <c:pt idx="2">
                  <c:v>15169</c:v>
                </c:pt>
                <c:pt idx="3">
                  <c:v>22209</c:v>
                </c:pt>
                <c:pt idx="4">
                  <c:v>23062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F3-4B21-AFC8-99268691A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82928"/>
        <c:axId val="163317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44860</c:v>
                </c:pt>
                <c:pt idx="1">
                  <c:v>37496</c:v>
                </c:pt>
                <c:pt idx="2">
                  <c:v>31888</c:v>
                </c:pt>
                <c:pt idx="3">
                  <c:v>13314</c:v>
                </c:pt>
                <c:pt idx="4">
                  <c:v>23300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F3-4B21-AFC8-99268691A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82928"/>
        <c:axId val="1633174224"/>
      </c:lineChart>
      <c:dateAx>
        <c:axId val="163318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3174224"/>
        <c:crosses val="autoZero"/>
        <c:auto val="1"/>
        <c:lblOffset val="100"/>
        <c:baseTimeUnit val="years"/>
      </c:dateAx>
      <c:valAx>
        <c:axId val="163317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3182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22" zoomScale="85" zoomScaleNormal="85" zoomScaleSheetLayoutView="70" workbookViewId="0">
      <selection activeCell="KI57" sqref="KI5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島根県浜田市　浜田市道分山立体駐車場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Ａ１Ｂ１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6458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112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立体式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27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245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200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利用料金制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112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102.9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97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110.1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111.9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94.3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95.9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94.3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109.8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111.4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172.3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218.5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151.19999999999999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212.4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241.8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5.7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2.2999999999999998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136.69999999999999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138.9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139.69999999999999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139.30000000000001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136.30000000000001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55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46.6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-100.9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48.4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22371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19182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15169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22209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23062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48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46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39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25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24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33.6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29.2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30.4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44860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31888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13314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23300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36447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>
        <f>データ!$B$11</f>
        <v>41640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>
        <f>データ!$C$11</f>
        <v>42005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>
        <f>データ!$D$11</f>
        <v>42370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>
        <f>データ!$E$11</f>
        <v>42736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>
        <f>データ!$F$11</f>
        <v>43101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>
        <f>データ!$B$11</f>
        <v>41640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>
        <f>データ!$C$11</f>
        <v>42005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>
        <f>データ!$D$11</f>
        <v>42370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>
        <f>データ!$E$11</f>
        <v>42736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>
        <f>データ!$F$11</f>
        <v>43101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>
        <f>データ!$B$11</f>
        <v>41640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>
        <f>データ!$C$11</f>
        <v>42005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>
        <f>データ!$D$11</f>
        <v>42370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>
        <f>データ!$E$11</f>
        <v>42736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>
        <f>データ!$F$11</f>
        <v>43101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292.60000000000002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250.1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227.5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152.30000000000001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111.2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254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280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239.6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224.1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155.19999999999999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4AecviZW2nEa9i5sWwXJDOlpF6ZNZCZj6sWeYR6jFI/WlzcKEjz9rKtw9I+8QDur8+kNBKUk4VPzjZkntyCGyQ==" saltValue="8dR60WvF7+r+a9tCNjjpd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2018</v>
      </c>
      <c r="C6" s="60">
        <f t="shared" ref="C6:X6" si="1">C8</f>
        <v>322024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島根県浜田市</v>
      </c>
      <c r="I6" s="60" t="str">
        <f t="shared" si="1"/>
        <v>浜田市道分山立体駐車場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立体式</v>
      </c>
      <c r="R6" s="63">
        <f t="shared" si="1"/>
        <v>27</v>
      </c>
      <c r="S6" s="62" t="str">
        <f t="shared" si="1"/>
        <v>商業施設</v>
      </c>
      <c r="T6" s="62" t="str">
        <f t="shared" si="1"/>
        <v>無</v>
      </c>
      <c r="U6" s="63">
        <f t="shared" si="1"/>
        <v>6458</v>
      </c>
      <c r="V6" s="63">
        <f t="shared" si="1"/>
        <v>245</v>
      </c>
      <c r="W6" s="63">
        <f t="shared" si="1"/>
        <v>200</v>
      </c>
      <c r="X6" s="62" t="str">
        <f t="shared" si="1"/>
        <v>利用料金制</v>
      </c>
      <c r="Y6" s="64">
        <f>IF(Y8="-",NA(),Y8)</f>
        <v>112</v>
      </c>
      <c r="Z6" s="64">
        <f t="shared" ref="Z6:AH6" si="2">IF(Z8="-",NA(),Z8)</f>
        <v>102.9</v>
      </c>
      <c r="AA6" s="64">
        <f t="shared" si="2"/>
        <v>97</v>
      </c>
      <c r="AB6" s="64">
        <f t="shared" si="2"/>
        <v>110.1</v>
      </c>
      <c r="AC6" s="64">
        <f t="shared" si="2"/>
        <v>111.9</v>
      </c>
      <c r="AD6" s="64">
        <f t="shared" si="2"/>
        <v>172.3</v>
      </c>
      <c r="AE6" s="64">
        <f t="shared" si="2"/>
        <v>218.5</v>
      </c>
      <c r="AF6" s="64">
        <f t="shared" si="2"/>
        <v>151.19999999999999</v>
      </c>
      <c r="AG6" s="64">
        <f t="shared" si="2"/>
        <v>212.4</v>
      </c>
      <c r="AH6" s="64">
        <f t="shared" si="2"/>
        <v>241.8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5.7</v>
      </c>
      <c r="AP6" s="64">
        <f t="shared" si="3"/>
        <v>4.7</v>
      </c>
      <c r="AQ6" s="64">
        <f t="shared" si="3"/>
        <v>4</v>
      </c>
      <c r="AR6" s="64">
        <f t="shared" si="3"/>
        <v>2.4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46</v>
      </c>
      <c r="BB6" s="65">
        <f t="shared" si="4"/>
        <v>39</v>
      </c>
      <c r="BC6" s="65">
        <f t="shared" si="4"/>
        <v>25</v>
      </c>
      <c r="BD6" s="65">
        <f t="shared" si="4"/>
        <v>24</v>
      </c>
      <c r="BE6" s="63" t="str">
        <f>IF(BE8="-","",IF(BE8="-","【-】","【"&amp;SUBSTITUTE(TEXT(BE8,"#,##0"),"-","△")&amp;"】"))</f>
        <v>【30】</v>
      </c>
      <c r="BF6" s="64">
        <f>IF(BF8="-",NA(),BF8)</f>
        <v>55</v>
      </c>
      <c r="BG6" s="64">
        <f t="shared" ref="BG6:BO6" si="5">IF(BG8="-",NA(),BG8)</f>
        <v>46.6</v>
      </c>
      <c r="BH6" s="64">
        <f t="shared" si="5"/>
        <v>-100.9</v>
      </c>
      <c r="BI6" s="64">
        <f t="shared" si="5"/>
        <v>48.4</v>
      </c>
      <c r="BJ6" s="64">
        <f t="shared" si="5"/>
        <v>48</v>
      </c>
      <c r="BK6" s="64">
        <f t="shared" si="5"/>
        <v>33.6</v>
      </c>
      <c r="BL6" s="64">
        <f t="shared" si="5"/>
        <v>33.200000000000003</v>
      </c>
      <c r="BM6" s="64">
        <f t="shared" si="5"/>
        <v>29.6</v>
      </c>
      <c r="BN6" s="64">
        <f t="shared" si="5"/>
        <v>29.2</v>
      </c>
      <c r="BO6" s="64">
        <f t="shared" si="5"/>
        <v>30.4</v>
      </c>
      <c r="BP6" s="61" t="str">
        <f>IF(BP8="-","",IF(BP8="-","【-】","【"&amp;SUBSTITUTE(TEXT(BP8,"#,##0.0"),"-","△")&amp;"】"))</f>
        <v>【26.3】</v>
      </c>
      <c r="BQ6" s="65">
        <f>IF(BQ8="-",NA(),BQ8)</f>
        <v>22371</v>
      </c>
      <c r="BR6" s="65">
        <f t="shared" ref="BR6:BZ6" si="6">IF(BR8="-",NA(),BR8)</f>
        <v>19182</v>
      </c>
      <c r="BS6" s="65">
        <f t="shared" si="6"/>
        <v>15169</v>
      </c>
      <c r="BT6" s="65">
        <f t="shared" si="6"/>
        <v>22209</v>
      </c>
      <c r="BU6" s="65">
        <f t="shared" si="6"/>
        <v>23062</v>
      </c>
      <c r="BV6" s="65">
        <f t="shared" si="6"/>
        <v>44860</v>
      </c>
      <c r="BW6" s="65">
        <f t="shared" si="6"/>
        <v>37496</v>
      </c>
      <c r="BX6" s="65">
        <f t="shared" si="6"/>
        <v>31888</v>
      </c>
      <c r="BY6" s="65">
        <f t="shared" si="6"/>
        <v>13314</v>
      </c>
      <c r="BZ6" s="65">
        <f t="shared" si="6"/>
        <v>23300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36447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292.60000000000002</v>
      </c>
      <c r="DA6" s="64">
        <f t="shared" ref="DA6:DI6" si="8">IF(DA8="-",NA(),DA8)</f>
        <v>250.1</v>
      </c>
      <c r="DB6" s="64">
        <f t="shared" si="8"/>
        <v>227.5</v>
      </c>
      <c r="DC6" s="64">
        <f t="shared" si="8"/>
        <v>152.30000000000001</v>
      </c>
      <c r="DD6" s="64">
        <f t="shared" si="8"/>
        <v>111.2</v>
      </c>
      <c r="DE6" s="64">
        <f t="shared" si="8"/>
        <v>254</v>
      </c>
      <c r="DF6" s="64">
        <f t="shared" si="8"/>
        <v>280</v>
      </c>
      <c r="DG6" s="64">
        <f t="shared" si="8"/>
        <v>239.6</v>
      </c>
      <c r="DH6" s="64">
        <f t="shared" si="8"/>
        <v>224.1</v>
      </c>
      <c r="DI6" s="64">
        <f t="shared" si="8"/>
        <v>155.19999999999999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94.3</v>
      </c>
      <c r="DL6" s="64">
        <f t="shared" ref="DL6:DT6" si="9">IF(DL8="-",NA(),DL8)</f>
        <v>95.9</v>
      </c>
      <c r="DM6" s="64">
        <f t="shared" si="9"/>
        <v>94.3</v>
      </c>
      <c r="DN6" s="64">
        <f t="shared" si="9"/>
        <v>109.8</v>
      </c>
      <c r="DO6" s="64">
        <f t="shared" si="9"/>
        <v>111.4</v>
      </c>
      <c r="DP6" s="64">
        <f t="shared" si="9"/>
        <v>136.69999999999999</v>
      </c>
      <c r="DQ6" s="64">
        <f t="shared" si="9"/>
        <v>138.9</v>
      </c>
      <c r="DR6" s="64">
        <f t="shared" si="9"/>
        <v>139.69999999999999</v>
      </c>
      <c r="DS6" s="64">
        <f t="shared" si="9"/>
        <v>139.30000000000001</v>
      </c>
      <c r="DT6" s="64">
        <f t="shared" si="9"/>
        <v>136.30000000000001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102</v>
      </c>
      <c r="B7" s="60">
        <f t="shared" ref="B7:X7" si="10">B8</f>
        <v>2018</v>
      </c>
      <c r="C7" s="60">
        <f t="shared" si="10"/>
        <v>322024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島根県　浜田市</v>
      </c>
      <c r="I7" s="60" t="str">
        <f t="shared" si="10"/>
        <v>浜田市道分山立体駐車場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立体式</v>
      </c>
      <c r="R7" s="63">
        <f t="shared" si="10"/>
        <v>27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6458</v>
      </c>
      <c r="V7" s="63">
        <f t="shared" si="10"/>
        <v>245</v>
      </c>
      <c r="W7" s="63">
        <f t="shared" si="10"/>
        <v>200</v>
      </c>
      <c r="X7" s="62" t="str">
        <f t="shared" si="10"/>
        <v>利用料金制</v>
      </c>
      <c r="Y7" s="64">
        <f>Y8</f>
        <v>112</v>
      </c>
      <c r="Z7" s="64">
        <f t="shared" ref="Z7:AH7" si="11">Z8</f>
        <v>102.9</v>
      </c>
      <c r="AA7" s="64">
        <f t="shared" si="11"/>
        <v>97</v>
      </c>
      <c r="AB7" s="64">
        <f t="shared" si="11"/>
        <v>110.1</v>
      </c>
      <c r="AC7" s="64">
        <f t="shared" si="11"/>
        <v>111.9</v>
      </c>
      <c r="AD7" s="64">
        <f t="shared" si="11"/>
        <v>172.3</v>
      </c>
      <c r="AE7" s="64">
        <f t="shared" si="11"/>
        <v>218.5</v>
      </c>
      <c r="AF7" s="64">
        <f t="shared" si="11"/>
        <v>151.19999999999999</v>
      </c>
      <c r="AG7" s="64">
        <f t="shared" si="11"/>
        <v>212.4</v>
      </c>
      <c r="AH7" s="64">
        <f t="shared" si="11"/>
        <v>241.8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5.7</v>
      </c>
      <c r="AP7" s="64">
        <f t="shared" si="12"/>
        <v>4.7</v>
      </c>
      <c r="AQ7" s="64">
        <f t="shared" si="12"/>
        <v>4</v>
      </c>
      <c r="AR7" s="64">
        <f t="shared" si="12"/>
        <v>2.4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46</v>
      </c>
      <c r="BB7" s="65">
        <f t="shared" si="13"/>
        <v>39</v>
      </c>
      <c r="BC7" s="65">
        <f t="shared" si="13"/>
        <v>25</v>
      </c>
      <c r="BD7" s="65">
        <f t="shared" si="13"/>
        <v>24</v>
      </c>
      <c r="BE7" s="63"/>
      <c r="BF7" s="64">
        <f>BF8</f>
        <v>55</v>
      </c>
      <c r="BG7" s="64">
        <f t="shared" ref="BG7:BO7" si="14">BG8</f>
        <v>46.6</v>
      </c>
      <c r="BH7" s="64">
        <f t="shared" si="14"/>
        <v>-100.9</v>
      </c>
      <c r="BI7" s="64">
        <f t="shared" si="14"/>
        <v>48.4</v>
      </c>
      <c r="BJ7" s="64">
        <f t="shared" si="14"/>
        <v>48</v>
      </c>
      <c r="BK7" s="64">
        <f t="shared" si="14"/>
        <v>33.6</v>
      </c>
      <c r="BL7" s="64">
        <f t="shared" si="14"/>
        <v>33.200000000000003</v>
      </c>
      <c r="BM7" s="64">
        <f t="shared" si="14"/>
        <v>29.6</v>
      </c>
      <c r="BN7" s="64">
        <f t="shared" si="14"/>
        <v>29.2</v>
      </c>
      <c r="BO7" s="64">
        <f t="shared" si="14"/>
        <v>30.4</v>
      </c>
      <c r="BP7" s="61"/>
      <c r="BQ7" s="65">
        <f>BQ8</f>
        <v>22371</v>
      </c>
      <c r="BR7" s="65">
        <f t="shared" ref="BR7:BZ7" si="15">BR8</f>
        <v>19182</v>
      </c>
      <c r="BS7" s="65">
        <f t="shared" si="15"/>
        <v>15169</v>
      </c>
      <c r="BT7" s="65">
        <f t="shared" si="15"/>
        <v>22209</v>
      </c>
      <c r="BU7" s="65">
        <f t="shared" si="15"/>
        <v>23062</v>
      </c>
      <c r="BV7" s="65">
        <f t="shared" si="15"/>
        <v>44860</v>
      </c>
      <c r="BW7" s="65">
        <f t="shared" si="15"/>
        <v>37496</v>
      </c>
      <c r="BX7" s="65">
        <f t="shared" si="15"/>
        <v>31888</v>
      </c>
      <c r="BY7" s="65">
        <f t="shared" si="15"/>
        <v>13314</v>
      </c>
      <c r="BZ7" s="65">
        <f t="shared" si="15"/>
        <v>23300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101</v>
      </c>
      <c r="CL7" s="61"/>
      <c r="CM7" s="63">
        <f>CM8</f>
        <v>36447</v>
      </c>
      <c r="CN7" s="63">
        <f>CN8</f>
        <v>0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101</v>
      </c>
      <c r="CY7" s="61"/>
      <c r="CZ7" s="64">
        <f>CZ8</f>
        <v>292.60000000000002</v>
      </c>
      <c r="DA7" s="64">
        <f t="shared" ref="DA7:DI7" si="16">DA8</f>
        <v>250.1</v>
      </c>
      <c r="DB7" s="64">
        <f t="shared" si="16"/>
        <v>227.5</v>
      </c>
      <c r="DC7" s="64">
        <f t="shared" si="16"/>
        <v>152.30000000000001</v>
      </c>
      <c r="DD7" s="64">
        <f t="shared" si="16"/>
        <v>111.2</v>
      </c>
      <c r="DE7" s="64">
        <f t="shared" si="16"/>
        <v>254</v>
      </c>
      <c r="DF7" s="64">
        <f t="shared" si="16"/>
        <v>280</v>
      </c>
      <c r="DG7" s="64">
        <f t="shared" si="16"/>
        <v>239.6</v>
      </c>
      <c r="DH7" s="64">
        <f t="shared" si="16"/>
        <v>224.1</v>
      </c>
      <c r="DI7" s="64">
        <f t="shared" si="16"/>
        <v>155.19999999999999</v>
      </c>
      <c r="DJ7" s="61"/>
      <c r="DK7" s="64">
        <f>DK8</f>
        <v>94.3</v>
      </c>
      <c r="DL7" s="64">
        <f t="shared" ref="DL7:DT7" si="17">DL8</f>
        <v>95.9</v>
      </c>
      <c r="DM7" s="64">
        <f t="shared" si="17"/>
        <v>94.3</v>
      </c>
      <c r="DN7" s="64">
        <f t="shared" si="17"/>
        <v>109.8</v>
      </c>
      <c r="DO7" s="64">
        <f t="shared" si="17"/>
        <v>111.4</v>
      </c>
      <c r="DP7" s="64">
        <f t="shared" si="17"/>
        <v>136.69999999999999</v>
      </c>
      <c r="DQ7" s="64">
        <f t="shared" si="17"/>
        <v>138.9</v>
      </c>
      <c r="DR7" s="64">
        <f t="shared" si="17"/>
        <v>139.69999999999999</v>
      </c>
      <c r="DS7" s="64">
        <f t="shared" si="17"/>
        <v>139.30000000000001</v>
      </c>
      <c r="DT7" s="64">
        <f t="shared" si="17"/>
        <v>136.30000000000001</v>
      </c>
      <c r="DU7" s="61"/>
    </row>
    <row r="8" spans="1:125" s="66" customFormat="1" x14ac:dyDescent="0.15">
      <c r="A8" s="49"/>
      <c r="B8" s="67">
        <v>2018</v>
      </c>
      <c r="C8" s="67">
        <v>322024</v>
      </c>
      <c r="D8" s="67">
        <v>47</v>
      </c>
      <c r="E8" s="67">
        <v>14</v>
      </c>
      <c r="F8" s="67">
        <v>0</v>
      </c>
      <c r="G8" s="67">
        <v>3</v>
      </c>
      <c r="H8" s="67" t="s">
        <v>104</v>
      </c>
      <c r="I8" s="67" t="s">
        <v>105</v>
      </c>
      <c r="J8" s="67" t="s">
        <v>106</v>
      </c>
      <c r="K8" s="67" t="s">
        <v>107</v>
      </c>
      <c r="L8" s="67" t="s">
        <v>108</v>
      </c>
      <c r="M8" s="67" t="s">
        <v>109</v>
      </c>
      <c r="N8" s="67" t="s">
        <v>110</v>
      </c>
      <c r="O8" s="68" t="s">
        <v>111</v>
      </c>
      <c r="P8" s="69" t="s">
        <v>112</v>
      </c>
      <c r="Q8" s="69" t="s">
        <v>113</v>
      </c>
      <c r="R8" s="70">
        <v>27</v>
      </c>
      <c r="S8" s="69" t="s">
        <v>114</v>
      </c>
      <c r="T8" s="69" t="s">
        <v>115</v>
      </c>
      <c r="U8" s="70">
        <v>6458</v>
      </c>
      <c r="V8" s="70">
        <v>245</v>
      </c>
      <c r="W8" s="70">
        <v>200</v>
      </c>
      <c r="X8" s="69" t="s">
        <v>116</v>
      </c>
      <c r="Y8" s="71">
        <v>112</v>
      </c>
      <c r="Z8" s="71">
        <v>102.9</v>
      </c>
      <c r="AA8" s="71">
        <v>97</v>
      </c>
      <c r="AB8" s="71">
        <v>110.1</v>
      </c>
      <c r="AC8" s="71">
        <v>111.9</v>
      </c>
      <c r="AD8" s="71">
        <v>172.3</v>
      </c>
      <c r="AE8" s="71">
        <v>218.5</v>
      </c>
      <c r="AF8" s="71">
        <v>151.19999999999999</v>
      </c>
      <c r="AG8" s="71">
        <v>212.4</v>
      </c>
      <c r="AH8" s="71">
        <v>241.8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5.7</v>
      </c>
      <c r="AP8" s="71">
        <v>4.7</v>
      </c>
      <c r="AQ8" s="71">
        <v>4</v>
      </c>
      <c r="AR8" s="71">
        <v>2.4</v>
      </c>
      <c r="AS8" s="71">
        <v>2.2999999999999998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46</v>
      </c>
      <c r="BB8" s="72">
        <v>39</v>
      </c>
      <c r="BC8" s="72">
        <v>25</v>
      </c>
      <c r="BD8" s="72">
        <v>24</v>
      </c>
      <c r="BE8" s="72">
        <v>30</v>
      </c>
      <c r="BF8" s="71">
        <v>55</v>
      </c>
      <c r="BG8" s="71">
        <v>46.6</v>
      </c>
      <c r="BH8" s="71">
        <v>-100.9</v>
      </c>
      <c r="BI8" s="71">
        <v>48.4</v>
      </c>
      <c r="BJ8" s="71">
        <v>48</v>
      </c>
      <c r="BK8" s="71">
        <v>33.6</v>
      </c>
      <c r="BL8" s="71">
        <v>33.200000000000003</v>
      </c>
      <c r="BM8" s="71">
        <v>29.6</v>
      </c>
      <c r="BN8" s="71">
        <v>29.2</v>
      </c>
      <c r="BO8" s="71">
        <v>30.4</v>
      </c>
      <c r="BP8" s="68">
        <v>26.3</v>
      </c>
      <c r="BQ8" s="72">
        <v>22371</v>
      </c>
      <c r="BR8" s="72">
        <v>19182</v>
      </c>
      <c r="BS8" s="72">
        <v>15169</v>
      </c>
      <c r="BT8" s="73">
        <v>22209</v>
      </c>
      <c r="BU8" s="73">
        <v>23062</v>
      </c>
      <c r="BV8" s="72">
        <v>44860</v>
      </c>
      <c r="BW8" s="72">
        <v>37496</v>
      </c>
      <c r="BX8" s="72">
        <v>31888</v>
      </c>
      <c r="BY8" s="72">
        <v>13314</v>
      </c>
      <c r="BZ8" s="72">
        <v>23300</v>
      </c>
      <c r="CA8" s="70">
        <v>16102</v>
      </c>
      <c r="CB8" s="71" t="s">
        <v>108</v>
      </c>
      <c r="CC8" s="71" t="s">
        <v>108</v>
      </c>
      <c r="CD8" s="71" t="s">
        <v>108</v>
      </c>
      <c r="CE8" s="71" t="s">
        <v>108</v>
      </c>
      <c r="CF8" s="71" t="s">
        <v>108</v>
      </c>
      <c r="CG8" s="71" t="s">
        <v>108</v>
      </c>
      <c r="CH8" s="71" t="s">
        <v>108</v>
      </c>
      <c r="CI8" s="71" t="s">
        <v>108</v>
      </c>
      <c r="CJ8" s="71" t="s">
        <v>108</v>
      </c>
      <c r="CK8" s="71" t="s">
        <v>108</v>
      </c>
      <c r="CL8" s="68" t="s">
        <v>108</v>
      </c>
      <c r="CM8" s="70">
        <v>36447</v>
      </c>
      <c r="CN8" s="70">
        <v>0</v>
      </c>
      <c r="CO8" s="71" t="s">
        <v>108</v>
      </c>
      <c r="CP8" s="71" t="s">
        <v>108</v>
      </c>
      <c r="CQ8" s="71" t="s">
        <v>108</v>
      </c>
      <c r="CR8" s="71" t="s">
        <v>108</v>
      </c>
      <c r="CS8" s="71" t="s">
        <v>108</v>
      </c>
      <c r="CT8" s="71" t="s">
        <v>108</v>
      </c>
      <c r="CU8" s="71" t="s">
        <v>108</v>
      </c>
      <c r="CV8" s="71" t="s">
        <v>108</v>
      </c>
      <c r="CW8" s="71" t="s">
        <v>108</v>
      </c>
      <c r="CX8" s="71" t="s">
        <v>108</v>
      </c>
      <c r="CY8" s="68" t="s">
        <v>108</v>
      </c>
      <c r="CZ8" s="71">
        <v>292.60000000000002</v>
      </c>
      <c r="DA8" s="71">
        <v>250.1</v>
      </c>
      <c r="DB8" s="71">
        <v>227.5</v>
      </c>
      <c r="DC8" s="71">
        <v>152.30000000000001</v>
      </c>
      <c r="DD8" s="71">
        <v>111.2</v>
      </c>
      <c r="DE8" s="71">
        <v>254</v>
      </c>
      <c r="DF8" s="71">
        <v>280</v>
      </c>
      <c r="DG8" s="71">
        <v>239.6</v>
      </c>
      <c r="DH8" s="71">
        <v>224.1</v>
      </c>
      <c r="DI8" s="71">
        <v>155.19999999999999</v>
      </c>
      <c r="DJ8" s="68">
        <v>103.6</v>
      </c>
      <c r="DK8" s="71">
        <v>94.3</v>
      </c>
      <c r="DL8" s="71">
        <v>95.9</v>
      </c>
      <c r="DM8" s="71">
        <v>94.3</v>
      </c>
      <c r="DN8" s="71">
        <v>109.8</v>
      </c>
      <c r="DO8" s="71">
        <v>111.4</v>
      </c>
      <c r="DP8" s="71">
        <v>136.69999999999999</v>
      </c>
      <c r="DQ8" s="71">
        <v>138.9</v>
      </c>
      <c r="DR8" s="71">
        <v>139.69999999999999</v>
      </c>
      <c r="DS8" s="71">
        <v>139.30000000000001</v>
      </c>
      <c r="DT8" s="71">
        <v>136.30000000000001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大屋 忠輔</cp:lastModifiedBy>
  <cp:lastPrinted>2020-01-24T01:57:34Z</cp:lastPrinted>
  <dcterms:created xsi:type="dcterms:W3CDTF">2019-12-05T07:26:50Z</dcterms:created>
  <dcterms:modified xsi:type="dcterms:W3CDTF">2020-01-24T01:57:45Z</dcterms:modified>
  <cp:category/>
</cp:coreProperties>
</file>