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山崎　麻祐\Desktop\経営比較分析表\"/>
    </mc:Choice>
  </mc:AlternateContent>
  <xr:revisionPtr revIDLastSave="0" documentId="13_ncr:1_{890CD7FE-BF87-41F8-B02C-97091769EAA4}" xr6:coauthVersionLast="40" xr6:coauthVersionMax="40" xr10:uidLastSave="{00000000-0000-0000-0000-000000000000}"/>
  <workbookProtection workbookAlgorithmName="SHA-512" workbookHashValue="TB48AybhOrC3QgL6PDQ5yaMcAfNxMDLoG5tdl73ISzq3dvRyvPuCD+jkRzd2xDRyiPnE2z7fck060StyrKQ38Q==" workbookSaltValue="T1Sz7D0Y7ApmkvvplM5Is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AT10" i="4"/>
  <c r="AD10" i="4"/>
  <c r="W10" i="4"/>
  <c r="I10" i="4"/>
  <c r="BB8" i="4"/>
  <c r="AL8" i="4"/>
  <c r="P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<sst xmlns="http://schemas.openxmlformats.org/spreadsheetml/2006/main" count="251" uniqueCount="125">
  <si>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</si>
  <si>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</si>
  <si>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</si>
  <si>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</si>
  <si>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</si>
  <si>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</si>
  <si>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</si>
  <si>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</si>
  <si>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</si>
  <si>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</si>
  <si>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</si>
  <si>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</si>
  <si>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</si>
  <si>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</si>
  <si>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</si>
  <si>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</si>
  <si>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</si>
  <si>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</si>
  <si>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</si>
  <si>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</si>
  <si>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</si>
  <si>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</si>
  <si>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</si>
  <si>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</si>
  <si>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</si>
  <si>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</si>
  <si>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</si>
  <si>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</si>
  <si>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</si>
  <si>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</si>
  <si>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</si>
  <si>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</si>
  <si>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</si>
  <si>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</si>
  <si>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</si>
  <si>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</si>
  <si>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</si>
  <si>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</si>
  <si>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</si>
  <si>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</si>
  <si>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</si>
  <si>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</si>
  <si>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</si>
  <si>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</si>
  <si>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</si>
  <si>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</si>
  <si>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</si>
  <si>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</si>
  <si>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</si>
  <si>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</si>
  <si>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</si>
  <si>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</si>
  <si>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</si>
  <si>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</si>
  <si>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</si>
  <si>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</si>
  <si>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</si>
  <si>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</si>
  <si>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</si>
  <si>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</si>
  <si>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</si>
  <si>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</si>
  <si>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</si>
  <si>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</si>
  <si>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</si>
  <si>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</si>
  <si>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</si>
  <si>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</si>
  <si>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</si>
  <si>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</si>
  <si>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</si>
  <si>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</si>
  <si>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</si>
  <si>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</si>
  <si>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</si>
  <si>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</si>
  <si>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</si>
  <si>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</si>
  <si>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</si>
  <si>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</si>
  <si>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</si>
  <si>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</si>
  <si>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</si>
  <si>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</si>
  <si>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</si>
  <si>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</si>
  <si>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</si>
  <si>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</si>
  <si>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</si>
  <si>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</si>
  <si>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</si>
  <si>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</si>
  <si>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</si>
  <si>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</si>
  <si>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</si>
  <si>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</si>
  <si>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</si>
  <si>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</si>
  <si>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</si>
  <si>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</si>
  <si>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</si>
  <si>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</si>
  <si>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</si>
  <si>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</si>
  <si>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</si>
  <si>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</si>
  <si>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</si>
  <si>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</si>
  <si>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</si>
  <si>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</si>
  <si>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</si>
  <si>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</si>
  <si>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</si>
  <si>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</si>
  <si>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</si>
  <si>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</si>
  <si>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</si>
  <si>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</si>
  <si>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</si>
  <si>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</si>
  <si>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</si>
  <si>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</si>
  <si>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5集落は個別浄化槽設置で対応している。平成15年度から供用開始し、今現在は個別排水処理事業で対応しているため新規事業はない状況にある。
　新規事業を行っておらず、維持管理費用が大部分を占め収益的収支の分母が大きくなることがないため、収益的収支比率は安定して100％前後で推移している。今後も大きな変動はないとみている。</t>
    <phoneticPr fontId="4"/>
  </si>
  <si>
    <t>　小修繕等で対応している。</t>
    <phoneticPr fontId="4"/>
  </si>
  <si>
    <t>　比較的高齢な世帯が多い集落のため料金収入も伸びず維持管理費のウエイトが大きいため経費回収率、汚水処理原価が類似団体平均値を下回る数値となっている。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</si>
</sst>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5-42F2-9603-B5E19727F2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75-42F2-9603-B5E19727F2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F5-4953-94D6-457B9C2C02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30F5-4953-94D6-457B9C2C02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17.11</c:v>
                </c:pt>
                <c:pt idx="1">
                  <c:v>17.16</c:v>
                </c:pt>
                <c:pt idx="2">
                  <c:v>17.96</c:v>
                </c:pt>
                <c:pt idx="3">
                  <c:v>18.53</c:v>
                </c:pt>
                <c:pt idx="4">
                  <c:v>18.829999999999998</c:v>
                </c:pt>
              </c:numCache>
            </c:numRef>
          </c:val>
          <c:extLst>
            <c:ext xmlns:c16="http://schemas.microsoft.com/office/drawing/2014/chart" uri="{C3380CC4-5D6E-409C-BE32-E72D297353CC}">
              <c16:uniqueId val="{00000000-0E3D-41D5-9568-159C9A2A1E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0E3D-41D5-9568-159C9A2A1E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100.04</c:v>
                </c:pt>
                <c:pt idx="1">
                  <c:v>99.92</c:v>
                </c:pt>
                <c:pt idx="2">
                  <c:v>100</c:v>
                </c:pt>
                <c:pt idx="3">
                  <c:v>100</c:v>
                </c:pt>
                <c:pt idx="4">
                  <c:v>99.31</c:v>
                </c:pt>
              </c:numCache>
            </c:numRef>
          </c:val>
          <c:extLst>
            <c:ext xmlns:c16="http://schemas.microsoft.com/office/drawing/2014/chart" uri="{C3380CC4-5D6E-409C-BE32-E72D297353CC}">
              <c16:uniqueId val="{00000000-EB6E-4852-BE09-EAC6BA79DC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E-4852-BE09-EAC6BA79DC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9-49DA-AB34-F19E102FEA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9-49DA-AB34-F19E102FEA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4-4EDE-B89D-C749E50243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4-4EDE-B89D-C749E50243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D-4823-B93A-ECEEE910B3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D-4823-B93A-ECEEE910B3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AD-4BCE-9DFF-62C085B21A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D-4BCE-9DFF-62C085B21A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761.05</c:v>
                </c:pt>
                <c:pt idx="1">
                  <c:v>788.07</c:v>
                </c:pt>
                <c:pt idx="2">
                  <c:v>539.76</c:v>
                </c:pt>
                <c:pt idx="3">
                  <c:v>671.49</c:v>
                </c:pt>
                <c:pt idx="4">
                  <c:v>592.11</c:v>
                </c:pt>
              </c:numCache>
            </c:numRef>
          </c:val>
          <c:extLst>
            <c:ext xmlns:c16="http://schemas.microsoft.com/office/drawing/2014/chart" uri="{C3380CC4-5D6E-409C-BE32-E72D297353CC}">
              <c16:uniqueId val="{00000000-C3E3-4393-98B9-17F8265BE1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C3E3-4393-98B9-17F8265BE1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45.56</c:v>
                </c:pt>
                <c:pt idx="1">
                  <c:v>47.85</c:v>
                </c:pt>
                <c:pt idx="2">
                  <c:v>56.96</c:v>
                </c:pt>
                <c:pt idx="3">
                  <c:v>66.91</c:v>
                </c:pt>
                <c:pt idx="4">
                  <c:v>56.71</c:v>
                </c:pt>
              </c:numCache>
            </c:numRef>
          </c:val>
          <c:extLst>
            <c:ext xmlns:c16="http://schemas.microsoft.com/office/drawing/2014/chart" uri="{C3380CC4-5D6E-409C-BE32-E72D297353CC}">
              <c16:uniqueId val="{00000000-2576-4B67-8F9B-2BD1E2F410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2576-4B67-8F9B-2BD1E2F410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343.18</c:v>
                </c:pt>
                <c:pt idx="1">
                  <c:v>335.16</c:v>
                </c:pt>
                <c:pt idx="2">
                  <c:v>250.11</c:v>
                </c:pt>
                <c:pt idx="3">
                  <c:v>203.19</c:v>
                </c:pt>
                <c:pt idx="4">
                  <c:v>241.39</c:v>
                </c:pt>
              </c:numCache>
            </c:numRef>
          </c:val>
          <c:extLst>
            <c:ext xmlns:c16="http://schemas.microsoft.com/office/drawing/2014/chart" uri="{C3380CC4-5D6E-409C-BE32-E72D297353CC}">
              <c16:uniqueId val="{00000000-DA7E-4F1E-A5DE-84B539B0FC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DA7E-4F1E-A5DE-84B539B0FC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西ノ島町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2887</v>
      </c>
      <c r="AM8" s="66"/>
      <c r="AN8" s="66"/>
      <c r="AO8" s="66"/>
      <c r="AP8" s="66"/>
      <c r="AQ8" s="66"/>
      <c r="AR8" s="66"/>
      <c r="AS8" s="66"/>
      <c r="AT8" s="65">
        <f>データ!T6</f>
        <v>55.96</v>
      </c>
      <c r="AU8" s="65"/>
      <c r="AV8" s="65"/>
      <c r="AW8" s="65"/>
      <c r="AX8" s="65"/>
      <c r="AY8" s="65"/>
      <c r="AZ8" s="65"/>
      <c r="BA8" s="65"/>
      <c r="BB8" s="65">
        <f>データ!U6</f>
        <v>51.59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10.74</v>
      </c>
      <c r="Q10" s="65"/>
      <c r="R10" s="65"/>
      <c r="S10" s="65"/>
      <c r="T10" s="65"/>
      <c r="U10" s="65"/>
      <c r="V10" s="65"/>
      <c r="W10" s="65">
        <f>データ!Q6</f>
        <v>100</v>
      </c>
      <c r="X10" s="65"/>
      <c r="Y10" s="65"/>
      <c r="Z10" s="65"/>
      <c r="AA10" s="65"/>
      <c r="AB10" s="65"/>
      <c r="AC10" s="65"/>
      <c r="AD10" s="66">
        <f>データ!R6</f>
        <v>3454</v>
      </c>
      <c r="AE10" s="66"/>
      <c r="AF10" s="66"/>
      <c r="AG10" s="66"/>
      <c r="AH10" s="66"/>
      <c r="AI10" s="66"/>
      <c r="AJ10" s="66"/>
      <c r="AK10" s="2"/>
      <c r="AL10" s="66">
        <f>データ!V6</f>
        <v>308</v>
      </c>
      <c r="AM10" s="66"/>
      <c r="AN10" s="66"/>
      <c r="AO10" s="66"/>
      <c r="AP10" s="66"/>
      <c r="AQ10" s="66"/>
      <c r="AR10" s="66"/>
      <c r="AS10" s="66"/>
      <c r="AT10" s="65">
        <f>データ!W6</f>
        <v>0.25</v>
      </c>
      <c r="AU10" s="65"/>
      <c r="AV10" s="65"/>
      <c r="AW10" s="65"/>
      <c r="AX10" s="65"/>
      <c r="AY10" s="65"/>
      <c r="AZ10" s="65"/>
      <c r="BA10" s="65"/>
      <c r="BB10" s="65">
        <f>データ!X6</f>
        <v>1232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N0kR8MNrmuCCkrTt2XMAn8kPH5ccc7sbH1S120iwABY985vwebi3CNl0z3qqkf9XwJv/iwbBdoI2jjtjNTv+Sw==" saltValue="vtI/o/dqa0alrHJz8Quh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325261</v>
      </c>
      <c r="D6" s="32">
        <f t="shared" si="3"/>
        <v>47</v>
      </c>
      <c r="E6" s="32">
        <f t="shared" si="3"/>
        <v>18</v>
      </c>
      <c r="F6" s="32">
        <f t="shared" si="3"/>
        <v>0</v>
      </c>
      <c r="G6" s="32">
        <f t="shared" si="3"/>
        <v>0</v>
      </c>
      <c r="H6" s="32" t="str">
        <f t="shared" si="3"/>
        <v>島根県　西ノ島町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10.74</v>
      </c>
      <c r="Q6" s="33">
        <f t="shared" si="3"/>
        <v>100</v>
      </c>
      <c r="R6" s="33">
        <f t="shared" si="3"/>
        <v>3454</v>
      </c>
      <c r="S6" s="33">
        <f t="shared" si="3"/>
        <v>2887</v>
      </c>
      <c r="T6" s="33">
        <f t="shared" si="3"/>
        <v>55.96</v>
      </c>
      <c r="U6" s="33">
        <f t="shared" si="3"/>
        <v>51.59</v>
      </c>
      <c r="V6" s="33">
        <f t="shared" si="3"/>
        <v>308</v>
      </c>
      <c r="W6" s="33">
        <f t="shared" si="3"/>
        <v>0.25</v>
      </c>
      <c r="X6" s="33">
        <f t="shared" si="3"/>
        <v>1232</v>
      </c>
      <c r="Y6" s="34">
        <f>IF(Y7="",NA(),Y7)</f>
        <v>100.04</v>
      </c>
      <c r="Z6" s="34">
        <f t="shared" ref="Z6:AH6" si="4">IF(Z7="",NA(),Z7)</f>
        <v>99.92</v>
      </c>
      <c r="AA6" s="34">
        <f t="shared" si="4"/>
        <v>100</v>
      </c>
      <c r="AB6" s="34">
        <f t="shared" si="4"/>
        <v>100</v>
      </c>
      <c r="AC6" s="34">
        <f t="shared" si="4"/>
        <v>99.31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761.05</v>
      </c>
      <c r="BG6" s="34">
        <f t="shared" ref="BG6:BO6" si="7">IF(BG7="",NA(),BG7)</f>
        <v>788.07</v>
      </c>
      <c r="BH6" s="34">
        <f t="shared" si="7"/>
        <v>539.76</v>
      </c>
      <c r="BI6" s="34">
        <f t="shared" si="7"/>
        <v>671.49</v>
      </c>
      <c r="BJ6" s="34">
        <f t="shared" si="7"/>
        <v>592.11</v>
      </c>
      <c r="BK6" s="34">
        <f t="shared" si="7"/>
        <v>446.63</v>
      </c>
      <c r="BL6" s="34">
        <f t="shared" si="7"/>
        <v>416.91</v>
      </c>
      <c r="BM6" s="34">
        <f t="shared" si="7"/>
        <v>392.19</v>
      </c>
      <c r="BN6" s="34">
        <f t="shared" si="7"/>
        <v>413.5</v>
      </c>
      <c r="BO6" s="34">
        <f t="shared" si="7"/>
        <v>407.42</v>
      </c>
      <c r="BP6" s="33" t="str">
        <f>IF(BP7="","",IF(BP7="-","【-】","【"&amp;SUBSTITUTE(TEXT(BP7,"#,##0.00"),"-","△")&amp;"】"))</f>
        <v>【329.28】</v>
      </c>
      <c r="BQ6" s="34">
        <f>IF(BQ7="",NA(),BQ7)</f>
        <v>45.56</v>
      </c>
      <c r="BR6" s="34">
        <f t="shared" ref="BR6:BZ6" si="8">IF(BR7="",NA(),BR7)</f>
        <v>47.85</v>
      </c>
      <c r="BS6" s="34">
        <f t="shared" si="8"/>
        <v>56.96</v>
      </c>
      <c r="BT6" s="34">
        <f t="shared" si="8"/>
        <v>66.91</v>
      </c>
      <c r="BU6" s="34">
        <f t="shared" si="8"/>
        <v>56.71</v>
      </c>
      <c r="BV6" s="34">
        <f t="shared" si="8"/>
        <v>58.53</v>
      </c>
      <c r="BW6" s="34">
        <f t="shared" si="8"/>
        <v>57.93</v>
      </c>
      <c r="BX6" s="34">
        <f t="shared" si="8"/>
        <v>57.03</v>
      </c>
      <c r="BY6" s="34">
        <f t="shared" si="8"/>
        <v>55.84</v>
      </c>
      <c r="BZ6" s="34">
        <f t="shared" si="8"/>
        <v>57.08</v>
      </c>
      <c r="CA6" s="33" t="str">
        <f>IF(CA7="","",IF(CA7="-","【-】","【"&amp;SUBSTITUTE(TEXT(CA7,"#,##0.00"),"-","△")&amp;"】"))</f>
        <v>【60.55】</v>
      </c>
      <c r="CB6" s="34">
        <f>IF(CB7="",NA(),CB7)</f>
        <v>343.18</v>
      </c>
      <c r="CC6" s="34">
        <f t="shared" ref="CC6:CK6" si="9">IF(CC7="",NA(),CC7)</f>
        <v>335.16</v>
      </c>
      <c r="CD6" s="34">
        <f t="shared" si="9"/>
        <v>250.11</v>
      </c>
      <c r="CE6" s="34">
        <f t="shared" si="9"/>
        <v>203.19</v>
      </c>
      <c r="CF6" s="34">
        <f t="shared" si="9"/>
        <v>241.39</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17.11</v>
      </c>
      <c r="CY6" s="34">
        <f t="shared" ref="CY6:DG6" si="11">IF(CY7="",NA(),CY7)</f>
        <v>17.16</v>
      </c>
      <c r="CZ6" s="34">
        <f t="shared" si="11"/>
        <v>17.96</v>
      </c>
      <c r="DA6" s="34">
        <f t="shared" si="11"/>
        <v>18.53</v>
      </c>
      <c r="DB6" s="34">
        <f t="shared" si="11"/>
        <v>18.829999999999998</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325261</v>
      </c>
      <c r="D7" s="36">
        <v>47</v>
      </c>
      <c r="E7" s="36">
        <v>18</v>
      </c>
      <c r="F7" s="36">
        <v>0</v>
      </c>
      <c r="G7" s="36">
        <v>0</v>
      </c>
      <c r="H7" s="36" t="s">
        <v>109</v>
      </c>
      <c r="I7" s="36" t="s">
        <v>110</v>
      </c>
      <c r="J7" s="36" t="s">
        <v>111</v>
      </c>
      <c r="K7" s="36" t="s">
        <v>112</v>
      </c>
      <c r="L7" s="36" t="s">
        <v>113</v>
      </c>
      <c r="M7" s="36" t="s">
        <v>114</v>
      </c>
      <c r="N7" s="37" t="s">
        <v>115</v>
      </c>
      <c r="O7" s="37" t="s">
        <v>116</v>
      </c>
      <c r="P7" s="37">
        <v>10.74</v>
      </c>
      <c r="Q7" s="37">
        <v>100</v>
      </c>
      <c r="R7" s="37">
        <v>3454</v>
      </c>
      <c r="S7" s="37">
        <v>2887</v>
      </c>
      <c r="T7" s="37">
        <v>55.96</v>
      </c>
      <c r="U7" s="37">
        <v>51.59</v>
      </c>
      <c r="V7" s="37">
        <v>308</v>
      </c>
      <c r="W7" s="37">
        <v>0.25</v>
      </c>
      <c r="X7" s="37">
        <v>1232</v>
      </c>
      <c r="Y7" s="37">
        <v>100.04</v>
      </c>
      <c r="Z7" s="37">
        <v>99.92</v>
      </c>
      <c r="AA7" s="37">
        <v>100</v>
      </c>
      <c r="AB7" s="37">
        <v>100</v>
      </c>
      <c r="AC7" s="37">
        <v>99.31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761.05</v>
      </c>
      <c r="BG7" s="37">
        <v>788.07</v>
      </c>
      <c r="BH7" s="37">
        <v>539.76</v>
      </c>
      <c r="BI7" s="37">
        <v>671.49</v>
      </c>
      <c r="BJ7" s="37">
        <v>592.11</v>
      </c>
      <c r="BK7" s="37">
        <v>446.63</v>
      </c>
      <c r="BL7" s="37">
        <v>416.91</v>
      </c>
      <c r="BM7" s="37">
        <v>392.19</v>
      </c>
      <c r="BN7" s="37">
        <v>413.5</v>
      </c>
      <c r="BO7" s="37">
        <v>407.42</v>
      </c>
      <c r="BP7" s="37">
        <v>329.28</v>
      </c>
      <c r="BQ7" s="37">
        <v>45.56</v>
      </c>
      <c r="BR7" s="37">
        <v>47.85</v>
      </c>
      <c r="BS7" s="37">
        <v>56.96</v>
      </c>
      <c r="BT7" s="37">
        <v>66.91</v>
      </c>
      <c r="BU7" s="37">
        <v>56.71</v>
      </c>
      <c r="BV7" s="37">
        <v>58.53</v>
      </c>
      <c r="BW7" s="37">
        <v>57.93</v>
      </c>
      <c r="BX7" s="37">
        <v>57.03</v>
      </c>
      <c r="BY7" s="37">
        <v>55.84</v>
      </c>
      <c r="BZ7" s="37">
        <v>57.08</v>
      </c>
      <c r="CA7" s="37">
        <v>60.55</v>
      </c>
      <c r="CB7" s="37">
        <v>343.18</v>
      </c>
      <c r="CC7" s="37">
        <v>335.16</v>
      </c>
      <c r="CD7" s="37">
        <v>250.11</v>
      </c>
      <c r="CE7" s="37">
        <v>203.19</v>
      </c>
      <c r="CF7" s="37">
        <v>241.39</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17.11</v>
      </c>
      <c r="CY7" s="37">
        <v>17.16</v>
      </c>
      <c r="CZ7" s="37">
        <v>17.96</v>
      </c>
      <c r="DA7" s="37">
        <v>18.53</v>
      </c>
      <c r="DB7" s="37">
        <v>18.829999999999998</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