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山崎　麻祐\Desktop\経営比較分析表\"/>
    </mc:Choice>
  </mc:AlternateContent>
  <xr:revisionPtr revIDLastSave="0" documentId="13_ncr:1_{1A0670C6-68CD-42CB-92C5-69620D831763}" xr6:coauthVersionLast="40" xr6:coauthVersionMax="40" xr10:uidLastSave="{00000000-0000-0000-0000-000000000000}"/>
  <workbookProtection workbookAlgorithmName="SHA-512" workbookHashValue="ibSsaeIzNWW5tOvonGavam9vf2RQNZ6DkXFF9ozn2N6A9Z1T3t40WQk6UeIVzdwps1uzgY2lvyi5gtbh9fpfKQ==" workbookSaltValue="dvAWj66bgahwxaerrczZ1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<sst xmlns="http://schemas.openxmlformats.org/spreadsheetml/2006/main" count="240" uniqueCount="126">
  <si>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</si>
  <si>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</si>
  <si>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</si>
  <si>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</si>
  <si>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</si>
  <si>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</si>
  <si>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</si>
  <si>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</si>
  <si>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</si>
  <si>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</si>
  <si>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</si>
  <si>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</si>
  <si>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</si>
  <si>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</si>
  <si>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</si>
  <si>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</si>
  <si>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</si>
  <si>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</si>
  <si>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</si>
  <si>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</si>
  <si>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</si>
  <si>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</si>
  <si>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</si>
  <si>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</si>
  <si>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</si>
  <si>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</si>
  <si>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</si>
  <si>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</si>
  <si>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</si>
  <si>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</si>
  <si>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</si>
  <si>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</si>
  <si>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</si>
  <si>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</si>
  <si>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</si>
  <si>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</si>
  <si>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</si>
  <si>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</si>
  <si>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</si>
  <si>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</si>
  <si>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</si>
  <si>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</si>
  <si>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</si>
  <si>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</si>
  <si>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</si>
  <si>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</si>
  <si>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</si>
  <si>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</si>
  <si>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</si>
  <si>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</si>
  <si>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</si>
  <si>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</si>
  <si>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</si>
  <si>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</si>
  <si>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</si>
  <si>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</si>
  <si>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</si>
  <si>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</si>
  <si>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</si>
  <si>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</si>
  <si>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</si>
  <si>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</si>
  <si>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</si>
  <si>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</si>
  <si>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</si>
  <si>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</si>
  <si>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</si>
  <si>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</si>
  <si>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</si>
  <si>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</si>
  <si>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</si>
  <si>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</si>
  <si>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</si>
  <si>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</si>
  <si>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</si>
  <si>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</si>
  <si>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</si>
  <si>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</si>
  <si>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</si>
  <si>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</si>
  <si>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</si>
  <si>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</si>
  <si>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</si>
  <si>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</si>
  <si>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</si>
  <si>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</si>
  <si>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</si>
  <si>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</si>
  <si>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</si>
  <si>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</si>
  <si>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</si>
  <si>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</si>
  <si>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</si>
  <si>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</si>
  <si>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</si>
  <si>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</si>
  <si>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</si>
  <si>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</si>
  <si>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</si>
  <si>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</si>
  <si>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</si>
  <si>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</si>
  <si>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</si>
  <si>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</si>
  <si>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</si>
  <si>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</si>
  <si>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</si>
  <si>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</si>
  <si>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</si>
  <si>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</si>
  <si>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</si>
  <si>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</si>
  <si>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</si>
  <si>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</si>
  <si>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</si>
  <si>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</si>
  <si>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</si>
  <si>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</si>
  <si>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</si>
  <si>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</si>
  <si>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</si>
  <si>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</si>
  <si>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</si>
  <si>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徐々に接続率が上昇しているものの、更なる加入促進のため平成23年度から分担金の分割納付ができるように制度改正を行った。人口は減少する見込みではあるものの、接続率を伸ばすっ抜本的な促進策を行うことで、営業収益を確保し、収益的収支比率の上昇を進める時にある。</t>
    <phoneticPr fontId="4"/>
  </si>
  <si>
    <t>　特環公共は平成18年度から供用を開始し接続率は平成23年度41.3％、平成30年度は54.2％のため今後も加入促進を進める。
　東部地区は供用開始から12年が経過しており、将来的な施設老朽化対策を見据えた整備を行っていく。
　また、地理的条件から汚水処理原価は類似団体平均値よりも大幅に高いため、日々の維持管理費の削減に努めたい。</t>
    <rPh sb="103" eb="105">
      <t>セイビ</t>
    </rPh>
    <phoneticPr fontId="4"/>
  </si>
  <si>
    <t>　平成18年度に供用開始し、まだ際立つほどではないが、修繕費が増加しつつある。平成33年度には供用開始から15年が経過し、処理場、中継ポンプの機器類の更新時期となる。
　そのため、平成29年度に策定した長寿命化計画に沿って、平成33年度から処理場、中継ポンプ施設の修繕を計画的に行っていく予定としている。
　また、企業債残高事業規模比率は平成27年度までは減少していたが、営業収益が増える見込みがないので、今後企業債残高が増えないように老朽化対策を講じていく。</t>
    <rPh sb="97" eb="99">
      <t>サクテイ</t>
    </rPh>
    <rPh sb="108" eb="109">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</si>
</sst>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3D-49E8-8F7C-F21AF92C75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743D-49E8-8F7C-F21AF92C75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39.630000000000003</c:v>
                </c:pt>
                <c:pt idx="1">
                  <c:v>38.520000000000003</c:v>
                </c:pt>
                <c:pt idx="2">
                  <c:v>40</c:v>
                </c:pt>
                <c:pt idx="3">
                  <c:v>39.630000000000003</c:v>
                </c:pt>
                <c:pt idx="4">
                  <c:v>38.15</c:v>
                </c:pt>
              </c:numCache>
            </c:numRef>
          </c:val>
          <c:extLst>
            <c:ext xmlns:c16="http://schemas.microsoft.com/office/drawing/2014/chart" uri="{C3380CC4-5D6E-409C-BE32-E72D297353CC}">
              <c16:uniqueId val="{00000000-CDF9-4AEA-9F9A-FDBA0839BA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CDF9-4AEA-9F9A-FDBA0839BA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51.78</c:v>
                </c:pt>
                <c:pt idx="1">
                  <c:v>61.34</c:v>
                </c:pt>
                <c:pt idx="2">
                  <c:v>61.72</c:v>
                </c:pt>
                <c:pt idx="3">
                  <c:v>61.41</c:v>
                </c:pt>
                <c:pt idx="4">
                  <c:v>62.54</c:v>
                </c:pt>
              </c:numCache>
            </c:numRef>
          </c:val>
          <c:extLst>
            <c:ext xmlns:c16="http://schemas.microsoft.com/office/drawing/2014/chart" uri="{C3380CC4-5D6E-409C-BE32-E72D297353CC}">
              <c16:uniqueId val="{00000000-0ADD-4C13-A094-F47A1438E0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0ADD-4C13-A094-F47A1438E0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70.06</c:v>
                </c:pt>
                <c:pt idx="1">
                  <c:v>69.400000000000006</c:v>
                </c:pt>
                <c:pt idx="2">
                  <c:v>73.760000000000005</c:v>
                </c:pt>
                <c:pt idx="3">
                  <c:v>99.4</c:v>
                </c:pt>
                <c:pt idx="4">
                  <c:v>116.04</c:v>
                </c:pt>
              </c:numCache>
            </c:numRef>
          </c:val>
          <c:extLst>
            <c:ext xmlns:c16="http://schemas.microsoft.com/office/drawing/2014/chart" uri="{C3380CC4-5D6E-409C-BE32-E72D297353CC}">
              <c16:uniqueId val="{00000000-7F3B-46C5-A4B8-41D5CC2892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B-46C5-A4B8-41D5CC2892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2-49B2-A321-2B0BE2F606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2-49B2-A321-2B0BE2F606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A-4764-AEE9-FA823B7832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A-4764-AEE9-FA823B7832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02-470C-8FBF-23E1535C55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2-470C-8FBF-23E1535C55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92-4F2B-ADEE-082BC635E6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92-4F2B-ADEE-082BC635E6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3382.93</c:v>
                </c:pt>
                <c:pt idx="1">
                  <c:v>3117.4</c:v>
                </c:pt>
                <c:pt idx="2">
                  <c:v>2619.09</c:v>
                </c:pt>
                <c:pt idx="3">
                  <c:v>3486.42</c:v>
                </c:pt>
                <c:pt idx="4">
                  <c:v>2909.99</c:v>
                </c:pt>
              </c:numCache>
            </c:numRef>
          </c:val>
          <c:extLst>
            <c:ext xmlns:c16="http://schemas.microsoft.com/office/drawing/2014/chart" uri="{C3380CC4-5D6E-409C-BE32-E72D297353CC}">
              <c16:uniqueId val="{00000000-DCDC-40DB-A308-756C7B426A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DCDC-40DB-A308-756C7B426A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18.16</c:v>
                </c:pt>
                <c:pt idx="1">
                  <c:v>18.03</c:v>
                </c:pt>
                <c:pt idx="2">
                  <c:v>21.45</c:v>
                </c:pt>
                <c:pt idx="3">
                  <c:v>66.62</c:v>
                </c:pt>
                <c:pt idx="4">
                  <c:v>79.430000000000007</c:v>
                </c:pt>
              </c:numCache>
            </c:numRef>
          </c:val>
          <c:extLst>
            <c:ext xmlns:c16="http://schemas.microsoft.com/office/drawing/2014/chart" uri="{C3380CC4-5D6E-409C-BE32-E72D297353CC}">
              <c16:uniqueId val="{00000000-366A-4678-BAE4-A6018CA580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366A-4678-BAE4-A6018CA580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1093.51</c:v>
                </c:pt>
                <c:pt idx="1">
                  <c:v>1127.81</c:v>
                </c:pt>
                <c:pt idx="2">
                  <c:v>821.79</c:v>
                </c:pt>
                <c:pt idx="3">
                  <c:v>262.02999999999997</c:v>
                </c:pt>
                <c:pt idx="4">
                  <c:v>216.84</c:v>
                </c:pt>
              </c:numCache>
            </c:numRef>
          </c:val>
          <c:extLst>
            <c:ext xmlns:c16="http://schemas.microsoft.com/office/drawing/2014/chart" uri="{C3380CC4-5D6E-409C-BE32-E72D297353CC}">
              <c16:uniqueId val="{00000000-01CB-4869-B577-565A44FCBA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01CB-4869-B577-565A44FCBA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西ノ島町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2887</v>
      </c>
      <c r="AM8" s="66"/>
      <c r="AN8" s="66"/>
      <c r="AO8" s="66"/>
      <c r="AP8" s="66"/>
      <c r="AQ8" s="66"/>
      <c r="AR8" s="66"/>
      <c r="AS8" s="66"/>
      <c r="AT8" s="65">
        <f>データ!T6</f>
        <v>55.96</v>
      </c>
      <c r="AU8" s="65"/>
      <c r="AV8" s="65"/>
      <c r="AW8" s="65"/>
      <c r="AX8" s="65"/>
      <c r="AY8" s="65"/>
      <c r="AZ8" s="65"/>
      <c r="BA8" s="65"/>
      <c r="BB8" s="65">
        <f>データ!U6</f>
        <v>51.59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22.52</v>
      </c>
      <c r="Q10" s="65"/>
      <c r="R10" s="65"/>
      <c r="S10" s="65"/>
      <c r="T10" s="65"/>
      <c r="U10" s="65"/>
      <c r="V10" s="65"/>
      <c r="W10" s="65">
        <f>データ!Q6</f>
        <v>100</v>
      </c>
      <c r="X10" s="65"/>
      <c r="Y10" s="65"/>
      <c r="Z10" s="65"/>
      <c r="AA10" s="65"/>
      <c r="AB10" s="65"/>
      <c r="AC10" s="65"/>
      <c r="AD10" s="66">
        <f>データ!R6</f>
        <v>3454</v>
      </c>
      <c r="AE10" s="66"/>
      <c r="AF10" s="66"/>
      <c r="AG10" s="66"/>
      <c r="AH10" s="66"/>
      <c r="AI10" s="66"/>
      <c r="AJ10" s="66"/>
      <c r="AK10" s="2"/>
      <c r="AL10" s="66">
        <f>データ!V6</f>
        <v>646</v>
      </c>
      <c r="AM10" s="66"/>
      <c r="AN10" s="66"/>
      <c r="AO10" s="66"/>
      <c r="AP10" s="66"/>
      <c r="AQ10" s="66"/>
      <c r="AR10" s="66"/>
      <c r="AS10" s="66"/>
      <c r="AT10" s="65">
        <f>データ!W6</f>
        <v>0.25</v>
      </c>
      <c r="AU10" s="65"/>
      <c r="AV10" s="65"/>
      <c r="AW10" s="65"/>
      <c r="AX10" s="65"/>
      <c r="AY10" s="65"/>
      <c r="AZ10" s="65"/>
      <c r="BA10" s="65"/>
      <c r="BB10" s="65">
        <f>データ!X6</f>
        <v>2584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9cgLSt2Td8gQUFcdQYqGrcB8YMSs5jDVq+wb7D6kfqTn6dfHhG0dKffPN5Q563mQH/Kupx67nEm4u3fqbRmKiA==" saltValue="QGz9zOzUfvzkTIAuwjql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325261</v>
      </c>
      <c r="D6" s="32">
        <f t="shared" si="3"/>
        <v>47</v>
      </c>
      <c r="E6" s="32">
        <f t="shared" si="3"/>
        <v>17</v>
      </c>
      <c r="F6" s="32">
        <f t="shared" si="3"/>
        <v>4</v>
      </c>
      <c r="G6" s="32">
        <f t="shared" si="3"/>
        <v>0</v>
      </c>
      <c r="H6" s="32" t="str">
        <f t="shared" si="3"/>
        <v>島根県　西ノ島町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22.52</v>
      </c>
      <c r="Q6" s="33">
        <f t="shared" si="3"/>
        <v>100</v>
      </c>
      <c r="R6" s="33">
        <f t="shared" si="3"/>
        <v>3454</v>
      </c>
      <c r="S6" s="33">
        <f t="shared" si="3"/>
        <v>2887</v>
      </c>
      <c r="T6" s="33">
        <f t="shared" si="3"/>
        <v>55.96</v>
      </c>
      <c r="U6" s="33">
        <f t="shared" si="3"/>
        <v>51.59</v>
      </c>
      <c r="V6" s="33">
        <f t="shared" si="3"/>
        <v>646</v>
      </c>
      <c r="W6" s="33">
        <f t="shared" si="3"/>
        <v>0.25</v>
      </c>
      <c r="X6" s="33">
        <f t="shared" si="3"/>
        <v>2584</v>
      </c>
      <c r="Y6" s="34">
        <f>IF(Y7="",NA(),Y7)</f>
        <v>70.06</v>
      </c>
      <c r="Z6" s="34">
        <f t="shared" ref="Z6:AH6" si="4">IF(Z7="",NA(),Z7)</f>
        <v>69.400000000000006</v>
      </c>
      <c r="AA6" s="34">
        <f t="shared" si="4"/>
        <v>73.760000000000005</v>
      </c>
      <c r="AB6" s="34">
        <f t="shared" si="4"/>
        <v>99.4</v>
      </c>
      <c r="AC6" s="34">
        <f t="shared" si="4"/>
        <v>116.04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3382.93</v>
      </c>
      <c r="BG6" s="34">
        <f t="shared" ref="BG6:BO6" si="7">IF(BG7="",NA(),BG7)</f>
        <v>3117.4</v>
      </c>
      <c r="BH6" s="34">
        <f t="shared" si="7"/>
        <v>2619.09</v>
      </c>
      <c r="BI6" s="34">
        <f t="shared" si="7"/>
        <v>3486.42</v>
      </c>
      <c r="BJ6" s="34">
        <f t="shared" si="7"/>
        <v>2909.99</v>
      </c>
      <c r="BK6" s="34">
        <f t="shared" si="7"/>
        <v>1554.05</v>
      </c>
      <c r="BL6" s="34">
        <f t="shared" si="7"/>
        <v>1671.86</v>
      </c>
      <c r="BM6" s="34">
        <f t="shared" si="7"/>
        <v>1673.47</v>
      </c>
      <c r="BN6" s="34">
        <f t="shared" si="7"/>
        <v>1592.72</v>
      </c>
      <c r="BO6" s="34">
        <f t="shared" si="7"/>
        <v>1223.96</v>
      </c>
      <c r="BP6" s="33" t="str">
        <f>IF(BP7="","",IF(BP7="-","【-】","【"&amp;SUBSTITUTE(TEXT(BP7,"#,##0.00"),"-","△")&amp;"】"))</f>
        <v>【1,225.44】</v>
      </c>
      <c r="BQ6" s="34">
        <f>IF(BQ7="",NA(),BQ7)</f>
        <v>18.16</v>
      </c>
      <c r="BR6" s="34">
        <f t="shared" ref="BR6:BZ6" si="8">IF(BR7="",NA(),BR7)</f>
        <v>18.03</v>
      </c>
      <c r="BS6" s="34">
        <f t="shared" si="8"/>
        <v>21.45</v>
      </c>
      <c r="BT6" s="34">
        <f t="shared" si="8"/>
        <v>66.62</v>
      </c>
      <c r="BU6" s="34">
        <f t="shared" si="8"/>
        <v>79.430000000000007</v>
      </c>
      <c r="BV6" s="34">
        <f t="shared" si="8"/>
        <v>53.01</v>
      </c>
      <c r="BW6" s="34">
        <f t="shared" si="8"/>
        <v>50.54</v>
      </c>
      <c r="BX6" s="34">
        <f t="shared" si="8"/>
        <v>49.22</v>
      </c>
      <c r="BY6" s="34">
        <f t="shared" si="8"/>
        <v>53.7</v>
      </c>
      <c r="BZ6" s="34">
        <f t="shared" si="8"/>
        <v>61.54</v>
      </c>
      <c r="CA6" s="33" t="str">
        <f>IF(CA7="","",IF(CA7="-","【-】","【"&amp;SUBSTITUTE(TEXT(CA7,"#,##0.00"),"-","△")&amp;"】"))</f>
        <v>【75.58】</v>
      </c>
      <c r="CB6" s="34">
        <f>IF(CB7="",NA(),CB7)</f>
        <v>1093.51</v>
      </c>
      <c r="CC6" s="34">
        <f t="shared" ref="CC6:CK6" si="9">IF(CC7="",NA(),CC7)</f>
        <v>1127.81</v>
      </c>
      <c r="CD6" s="34">
        <f t="shared" si="9"/>
        <v>821.79</v>
      </c>
      <c r="CE6" s="34">
        <f t="shared" si="9"/>
        <v>262.02999999999997</v>
      </c>
      <c r="CF6" s="34">
        <f t="shared" si="9"/>
        <v>216.84</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39.630000000000003</v>
      </c>
      <c r="CN6" s="34">
        <f t="shared" ref="CN6:CV6" si="10">IF(CN7="",NA(),CN7)</f>
        <v>38.520000000000003</v>
      </c>
      <c r="CO6" s="34">
        <f t="shared" si="10"/>
        <v>40</v>
      </c>
      <c r="CP6" s="34">
        <f t="shared" si="10"/>
        <v>39.630000000000003</v>
      </c>
      <c r="CQ6" s="34">
        <f t="shared" si="10"/>
        <v>38.15</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51.78</v>
      </c>
      <c r="CY6" s="34">
        <f t="shared" ref="CY6:DG6" si="11">IF(CY7="",NA(),CY7)</f>
        <v>61.34</v>
      </c>
      <c r="CZ6" s="34">
        <f t="shared" si="11"/>
        <v>61.72</v>
      </c>
      <c r="DA6" s="34">
        <f t="shared" si="11"/>
        <v>61.41</v>
      </c>
      <c r="DB6" s="34">
        <f t="shared" si="11"/>
        <v>62.54</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325261</v>
      </c>
      <c r="D7" s="36">
        <v>47</v>
      </c>
      <c r="E7" s="36">
        <v>17</v>
      </c>
      <c r="F7" s="36">
        <v>4</v>
      </c>
      <c r="G7" s="36">
        <v>0</v>
      </c>
      <c r="H7" s="36" t="s">
        <v>110</v>
      </c>
      <c r="I7" s="36" t="s">
        <v>111</v>
      </c>
      <c r="J7" s="36" t="s">
        <v>112</v>
      </c>
      <c r="K7" s="36" t="s">
        <v>113</v>
      </c>
      <c r="L7" s="36" t="s">
        <v>114</v>
      </c>
      <c r="M7" s="36" t="s">
        <v>115</v>
      </c>
      <c r="N7" s="37" t="s">
        <v>116</v>
      </c>
      <c r="O7" s="37" t="s">
        <v>117</v>
      </c>
      <c r="P7" s="37">
        <v>22.52</v>
      </c>
      <c r="Q7" s="37">
        <v>100</v>
      </c>
      <c r="R7" s="37">
        <v>3454</v>
      </c>
      <c r="S7" s="37">
        <v>2887</v>
      </c>
      <c r="T7" s="37">
        <v>55.96</v>
      </c>
      <c r="U7" s="37">
        <v>51.59</v>
      </c>
      <c r="V7" s="37">
        <v>646</v>
      </c>
      <c r="W7" s="37">
        <v>0.25</v>
      </c>
      <c r="X7" s="37">
        <v>2584</v>
      </c>
      <c r="Y7" s="37">
        <v>70.06</v>
      </c>
      <c r="Z7" s="37">
        <v>69.400000000000006</v>
      </c>
      <c r="AA7" s="37">
        <v>73.760000000000005</v>
      </c>
      <c r="AB7" s="37">
        <v>99.4</v>
      </c>
      <c r="AC7" s="37">
        <v>116.04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3382.93</v>
      </c>
      <c r="BG7" s="37">
        <v>3117.4</v>
      </c>
      <c r="BH7" s="37">
        <v>2619.09</v>
      </c>
      <c r="BI7" s="37">
        <v>3486.42</v>
      </c>
      <c r="BJ7" s="37">
        <v>2909.99</v>
      </c>
      <c r="BK7" s="37">
        <v>1554.05</v>
      </c>
      <c r="BL7" s="37">
        <v>1671.86</v>
      </c>
      <c r="BM7" s="37">
        <v>1673.47</v>
      </c>
      <c r="BN7" s="37">
        <v>1592.72</v>
      </c>
      <c r="BO7" s="37">
        <v>1223.96</v>
      </c>
      <c r="BP7" s="37">
        <v>1225.44</v>
      </c>
      <c r="BQ7" s="37">
        <v>18.16</v>
      </c>
      <c r="BR7" s="37">
        <v>18.03</v>
      </c>
      <c r="BS7" s="37">
        <v>21.45</v>
      </c>
      <c r="BT7" s="37">
        <v>66.62</v>
      </c>
      <c r="BU7" s="37">
        <v>79.430000000000007</v>
      </c>
      <c r="BV7" s="37">
        <v>53.01</v>
      </c>
      <c r="BW7" s="37">
        <v>50.54</v>
      </c>
      <c r="BX7" s="37">
        <v>49.22</v>
      </c>
      <c r="BY7" s="37">
        <v>53.7</v>
      </c>
      <c r="BZ7" s="37">
        <v>61.54</v>
      </c>
      <c r="CA7" s="37">
        <v>75.58</v>
      </c>
      <c r="CB7" s="37">
        <v>1093.51</v>
      </c>
      <c r="CC7" s="37">
        <v>1127.81</v>
      </c>
      <c r="CD7" s="37">
        <v>821.79</v>
      </c>
      <c r="CE7" s="37">
        <v>262.02999999999997</v>
      </c>
      <c r="CF7" s="37">
        <v>216.84</v>
      </c>
      <c r="CG7" s="37">
        <v>299.39</v>
      </c>
      <c r="CH7" s="37">
        <v>320.36</v>
      </c>
      <c r="CI7" s="37">
        <v>332.02</v>
      </c>
      <c r="CJ7" s="37">
        <v>300.35000000000002</v>
      </c>
      <c r="CK7" s="37">
        <v>267.86</v>
      </c>
      <c r="CL7" s="37">
        <v>215.23</v>
      </c>
      <c r="CM7" s="37">
        <v>39.630000000000003</v>
      </c>
      <c r="CN7" s="37">
        <v>38.520000000000003</v>
      </c>
      <c r="CO7" s="37">
        <v>40</v>
      </c>
      <c r="CP7" s="37">
        <v>39.630000000000003</v>
      </c>
      <c r="CQ7" s="37">
        <v>38.15</v>
      </c>
      <c r="CR7" s="37">
        <v>36.200000000000003</v>
      </c>
      <c r="CS7" s="37">
        <v>34.74</v>
      </c>
      <c r="CT7" s="37">
        <v>36.65</v>
      </c>
      <c r="CU7" s="37">
        <v>37.72</v>
      </c>
      <c r="CV7" s="37">
        <v>37.08</v>
      </c>
      <c r="CW7" s="37">
        <v>42.66</v>
      </c>
      <c r="CX7" s="37">
        <v>51.78</v>
      </c>
      <c r="CY7" s="37">
        <v>61.34</v>
      </c>
      <c r="CZ7" s="37">
        <v>61.72</v>
      </c>
      <c r="DA7" s="37">
        <v>61.41</v>
      </c>
      <c r="DB7" s="37">
        <v>62.54</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