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9\照会\180125_経営比較分析表\04_打ち返し\回答\"/>
    </mc:Choice>
  </mc:AlternateContent>
  <workbookProtection workbookPassword="B319" lockStructure="1"/>
  <bookViews>
    <workbookView xWindow="-60" yWindow="-12" windowWidth="20556" windowHeight="808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<sst xmlns="http://schemas.openxmlformats.org/spreadsheetml/2006/main" count="240" uniqueCount="126">
  <si>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</si>
  <si>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</si>
  <si>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</si>
  <si>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</si>
  <si>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</si>
  <si>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</si>
  <si>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</si>
  <si>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</si>
  <si>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</si>
  <si>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</si>
  <si>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</si>
  <si>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</si>
  <si>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</si>
  <si>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</si>
  <si>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</si>
  <si>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</si>
  <si>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</si>
  <si>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</si>
  <si>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</si>
  <si>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</si>
  <si>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</si>
  <si>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</si>
  <si>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</si>
  <si>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</si>
  <si>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</si>
  <si>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</si>
  <si>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</si>
  <si>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</si>
  <si>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</si>
  <si>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</si>
  <si>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</si>
  <si>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</si>
  <si>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</si>
  <si>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</si>
  <si>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</si>
  <si>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</si>
  <si>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</si>
  <si>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</si>
  <si>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</si>
  <si>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</si>
  <si>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</si>
  <si>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</si>
  <si>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</si>
  <si>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</si>
  <si>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</si>
  <si>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</si>
  <si>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</si>
  <si>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</si>
  <si>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</si>
  <si>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</si>
  <si>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</si>
  <si>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</si>
  <si>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</si>
  <si>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</si>
  <si>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</si>
  <si>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</si>
  <si>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</si>
  <si>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</si>
  <si>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</si>
  <si>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</si>
  <si>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</si>
  <si>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</si>
  <si>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</si>
  <si>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</si>
  <si>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</si>
  <si>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</si>
  <si>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</si>
  <si>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</si>
  <si>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</si>
  <si>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</si>
  <si>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</si>
  <si>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</si>
  <si>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</si>
  <si>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</si>
  <si>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</si>
  <si>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</si>
  <si>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</si>
  <si>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</si>
  <si>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</si>
  <si>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</si>
  <si>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</si>
  <si>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</si>
  <si>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</si>
  <si>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</si>
  <si>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</si>
  <si>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</si>
  <si>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</si>
  <si>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</si>
  <si>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</si>
  <si>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</si>
  <si>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</si>
  <si>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</si>
  <si>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</si>
  <si>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</si>
  <si>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</si>
  <si>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</si>
  <si>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</si>
  <si>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</si>
  <si>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</si>
  <si>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</si>
  <si>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</si>
  <si>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</si>
  <si>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</si>
  <si>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</si>
  <si>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</si>
  <si>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</si>
  <si>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</si>
  <si>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</si>
  <si>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</si>
  <si>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</si>
  <si>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奥出雲町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</si>
  <si>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</si>
  <si>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</si>
  <si>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</si>
  <si>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</si>
  <si>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</si>
  <si>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</si>
  <si>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</si>
  <si>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</si>
  <si>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</si>
  <si>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</si>
  <si>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</si>
  <si>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概ねの指標において類似団体の平均値に達していない、あるいはほぼ同様の数値となりはしたが、全体的に改善傾向にあると言える。今後は引き続き起債残高の縮減及び維持管理費の抑制に努める。
　その一方で、依然として一般会計からの繰出金に依存している体質であることから、下水道料金については、将来の処理区域内人口の減少を見据えた収益と費用の将来予測を立て、適正な料金を検討していくことが重要である。
　さらに、引き続き水洗化率の向上に努めることで、施設利用率の向上や汚水処理原価の減少を図るとともに、適正な施設規模の把握に努め、経営の健全化・効率化を目指していく。</t>
    <phoneticPr fontId="7"/>
  </si>
  <si>
    <t>　本町の農業集落排水事業は平成7年度から供用を開始しており、古い施設では約20年が経過しているところである。管路の耐用年数を勘案すると老朽化の域にはまだ達していないが、今後は、機能保全対策調査を実施し、長寿命化に向けて平準化した更新計画を策定する必要がある。</t>
    <rPh sb="88" eb="90">
      <t>キノウ</t>
    </rPh>
    <rPh sb="90" eb="92">
      <t>ホゼン</t>
    </rPh>
    <rPh sb="92" eb="94">
      <t>タイサク</t>
    </rPh>
    <rPh sb="94" eb="96">
      <t>チョウサ</t>
    </rPh>
    <rPh sb="97" eb="99">
      <t>ジッシ</t>
    </rPh>
    <rPh sb="101" eb="102">
      <t>チョウ</t>
    </rPh>
    <rPh sb="102" eb="105">
      <t>ジュミョウカ</t>
    </rPh>
    <rPh sb="106" eb="107">
      <t>ム</t>
    </rPh>
    <rPh sb="109" eb="112">
      <t>ヘイジュンカ</t>
    </rPh>
    <rPh sb="114" eb="116">
      <t>コウシン</t>
    </rPh>
    <rPh sb="116" eb="118">
      <t>ケイカク</t>
    </rPh>
    <rPh sb="119" eb="121">
      <t>サクテイ</t>
    </rPh>
    <phoneticPr fontId="7"/>
  </si>
  <si>
    <r>
      <rPr>
        <sz val="11"/>
        <rFont val="ＭＳ ゴシック"/>
        <family val="3"/>
        <charset val="128"/>
      </rPr>
      <t>①経営の健全性について</t>
    </r>
    <r>
      <rPr>
        <sz val="11"/>
        <rFont val="ＭＳ Ｐゴシック"/>
        <family val="3"/>
        <charset val="128"/>
      </rPr>
      <t xml:space="preserve">
　収益的収支比率は、年々改善傾向にある。特にH28年度においては減少に転じたが、H24年度と比べると大きく改善していることから、経営健全化に向けた取り組みが成果を上げてきていると言える。
　企業債残高対事業規模比率については、類似団体の平均値を大きく上回る数値となっており依然として厳しい状況にある。そのため老朽化対策や施設更新の際には、適正な施設規模の把握に努め必要最小限の更新、繰上償還の実施など起債残高を増加させないような取り組みが必要である。
　また、経費回収率については、類似団体の平均値を下回る結果で近年推移していたが、H27年度以降において平均値を上回る結果となっており、この数値にも経営健全化に向けた取り組みの成果が表れてきていると言える。
</t>
    </r>
    <r>
      <rPr>
        <sz val="11"/>
        <rFont val="ＭＳ ゴシック"/>
        <family val="3"/>
        <charset val="128"/>
      </rPr>
      <t>②経営の効率化について</t>
    </r>
    <r>
      <rPr>
        <sz val="11"/>
        <rFont val="ＭＳ Ｐゴシック"/>
        <family val="3"/>
        <charset val="128"/>
      </rPr>
      <t xml:space="preserve">
　水洗化率については、年々増加傾向にあるものの、類似団体の平均値を下回る結果となっているため、今後も引き続き水洗化率の向上に努めていく。
　施設利用率についても、類似団体の平均値を下回る数値となっており、今後は将来の人口動態を勘案した適正な施設規模の把握に努め、経営の効率化を図ることが必要である。
　また、汚水処理原価についても、Ｈ27年度以降で数値は減少したものの、今後とも維持管理費の抑制を図るなど経営の効率化に向けた取り組みが依然として必要である。</t>
    </r>
    <rPh sb="44" eb="46">
      <t>ゲンショウ</t>
    </rPh>
    <rPh sb="47" eb="48">
      <t>テン</t>
    </rPh>
    <rPh sb="55" eb="57">
      <t>ネンド</t>
    </rPh>
    <rPh sb="58" eb="59">
      <t>クラ</t>
    </rPh>
    <rPh sb="203" eb="205">
      <t>クリアゲ</t>
    </rPh>
    <rPh sb="205" eb="207">
      <t>ショウカン</t>
    </rPh>
    <rPh sb="208" eb="210">
      <t>ジッシ</t>
    </rPh>
    <rPh sb="283" eb="285">
      <t>イコウ</t>
    </rPh>
    <rPh sb="367" eb="369">
      <t>ゾウカ</t>
    </rPh>
    <rPh sb="525" eb="527">
      <t>イコウ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</si>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</sst>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4708392"/>
        <c:axId val="6347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634708392"/>
        <c:axId val="634708784"/>
      </c:lineChart>
      <c:dateAx>
        <c:axId val="634708392"/>
        <c:scaling>
          <c:orientation val="minMax"/>
        </c:scaling>
        <c:delete val="1"/>
        <c:axPos val="b"/>
        <c:numFmt formatCode="ge" sourceLinked="1"/>
        <c:majorTickMark val="none"/>
        <c:minorTickMark val="none"/>
        <c:tickLblPos val="none"/>
        <c:crossAx val="634708784"/>
        <c:crosses val="autoZero"/>
        <c:auto val="1"/>
        <c:lblOffset val="100"/>
        <c:baseTimeUnit val="years"/>
      </c:dateAx>
      <c:valAx>
        <c:axId val="6347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7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40.9</c:v>
                </c:pt>
                <c:pt idx="1">
                  <c:v>41.3</c:v>
                </c:pt>
                <c:pt idx="2">
                  <c:v>42.11</c:v>
                </c:pt>
                <c:pt idx="3">
                  <c:v>43.08</c:v>
                </c:pt>
                <c:pt idx="4">
                  <c:v>42.31</c:v>
                </c:pt>
              </c:numCache>
            </c:numRef>
          </c:val>
        </c:ser>
        <c:dLbls>
          <c:showLegendKey val="0"/>
          <c:showVal val="0"/>
          <c:showCatName val="0"/>
          <c:showSerName val="0"/>
          <c:showPercent val="0"/>
          <c:showBubbleSize val="0"/>
        </c:dLbls>
        <c:gapWidth val="150"/>
        <c:axId val="634673344"/>
        <c:axId val="63467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634673344"/>
        <c:axId val="634673736"/>
      </c:lineChart>
      <c:dateAx>
        <c:axId val="634673344"/>
        <c:scaling>
          <c:orientation val="minMax"/>
        </c:scaling>
        <c:delete val="1"/>
        <c:axPos val="b"/>
        <c:numFmt formatCode="ge" sourceLinked="1"/>
        <c:majorTickMark val="none"/>
        <c:minorTickMark val="none"/>
        <c:tickLblPos val="none"/>
        <c:crossAx val="634673736"/>
        <c:crosses val="autoZero"/>
        <c:auto val="1"/>
        <c:lblOffset val="100"/>
        <c:baseTimeUnit val="years"/>
      </c:dateAx>
      <c:valAx>
        <c:axId val="6346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67.709999999999994</c:v>
                </c:pt>
                <c:pt idx="1">
                  <c:v>70.06</c:v>
                </c:pt>
                <c:pt idx="2">
                  <c:v>71.56</c:v>
                </c:pt>
                <c:pt idx="3">
                  <c:v>74.209999999999994</c:v>
                </c:pt>
                <c:pt idx="4">
                  <c:v>78.56</c:v>
                </c:pt>
              </c:numCache>
            </c:numRef>
          </c:val>
        </c:ser>
        <c:dLbls>
          <c:showLegendKey val="0"/>
          <c:showVal val="0"/>
          <c:showCatName val="0"/>
          <c:showSerName val="0"/>
          <c:showPercent val="0"/>
          <c:showBubbleSize val="0"/>
        </c:dLbls>
        <c:gapWidth val="150"/>
        <c:axId val="634674912"/>
        <c:axId val="6346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634674912"/>
        <c:axId val="634675304"/>
      </c:lineChart>
      <c:dateAx>
        <c:axId val="634674912"/>
        <c:scaling>
          <c:orientation val="minMax"/>
        </c:scaling>
        <c:delete val="1"/>
        <c:axPos val="b"/>
        <c:numFmt formatCode="ge" sourceLinked="1"/>
        <c:majorTickMark val="none"/>
        <c:minorTickMark val="none"/>
        <c:tickLblPos val="none"/>
        <c:crossAx val="634675304"/>
        <c:crosses val="autoZero"/>
        <c:auto val="1"/>
        <c:lblOffset val="100"/>
        <c:baseTimeUnit val="years"/>
      </c:dateAx>
      <c:valAx>
        <c:axId val="6346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6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58.87</c:v>
                </c:pt>
                <c:pt idx="1">
                  <c:v>59.1</c:v>
                </c:pt>
                <c:pt idx="2">
                  <c:v>59.85</c:v>
                </c:pt>
                <c:pt idx="3">
                  <c:v>64.260000000000005</c:v>
                </c:pt>
                <c:pt idx="4">
                  <c:v>63.03</c:v>
                </c:pt>
              </c:numCache>
            </c:numRef>
          </c:val>
        </c:ser>
        <c:dLbls>
          <c:showLegendKey val="0"/>
          <c:showVal val="0"/>
          <c:showCatName val="0"/>
          <c:showSerName val="0"/>
          <c:showPercent val="0"/>
          <c:showBubbleSize val="0"/>
        </c:dLbls>
        <c:gapWidth val="150"/>
        <c:axId val="555090896"/>
        <c:axId val="55509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090896"/>
        <c:axId val="555091288"/>
      </c:lineChart>
      <c:dateAx>
        <c:axId val="555090896"/>
        <c:scaling>
          <c:orientation val="minMax"/>
        </c:scaling>
        <c:delete val="1"/>
        <c:axPos val="b"/>
        <c:numFmt formatCode="ge" sourceLinked="1"/>
        <c:majorTickMark val="none"/>
        <c:minorTickMark val="none"/>
        <c:tickLblPos val="none"/>
        <c:crossAx val="555091288"/>
        <c:crosses val="autoZero"/>
        <c:auto val="1"/>
        <c:lblOffset val="100"/>
        <c:baseTimeUnit val="years"/>
      </c:dateAx>
      <c:valAx>
        <c:axId val="55509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9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092464"/>
        <c:axId val="55509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092464"/>
        <c:axId val="555092856"/>
      </c:lineChart>
      <c:dateAx>
        <c:axId val="555092464"/>
        <c:scaling>
          <c:orientation val="minMax"/>
        </c:scaling>
        <c:delete val="1"/>
        <c:axPos val="b"/>
        <c:numFmt formatCode="ge" sourceLinked="1"/>
        <c:majorTickMark val="none"/>
        <c:minorTickMark val="none"/>
        <c:tickLblPos val="none"/>
        <c:crossAx val="555092856"/>
        <c:crosses val="autoZero"/>
        <c:auto val="1"/>
        <c:lblOffset val="100"/>
        <c:baseTimeUnit val="years"/>
      </c:dateAx>
      <c:valAx>
        <c:axId val="5550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9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094032"/>
        <c:axId val="55509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094032"/>
        <c:axId val="555094424"/>
      </c:lineChart>
      <c:dateAx>
        <c:axId val="555094032"/>
        <c:scaling>
          <c:orientation val="minMax"/>
        </c:scaling>
        <c:delete val="1"/>
        <c:axPos val="b"/>
        <c:numFmt formatCode="ge" sourceLinked="1"/>
        <c:majorTickMark val="none"/>
        <c:minorTickMark val="none"/>
        <c:tickLblPos val="none"/>
        <c:crossAx val="555094424"/>
        <c:crosses val="autoZero"/>
        <c:auto val="1"/>
        <c:lblOffset val="100"/>
        <c:baseTimeUnit val="years"/>
      </c:dateAx>
      <c:valAx>
        <c:axId val="55509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761448"/>
        <c:axId val="55576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761448"/>
        <c:axId val="555761840"/>
      </c:lineChart>
      <c:dateAx>
        <c:axId val="555761448"/>
        <c:scaling>
          <c:orientation val="minMax"/>
        </c:scaling>
        <c:delete val="1"/>
        <c:axPos val="b"/>
        <c:numFmt formatCode="ge" sourceLinked="1"/>
        <c:majorTickMark val="none"/>
        <c:minorTickMark val="none"/>
        <c:tickLblPos val="none"/>
        <c:crossAx val="555761840"/>
        <c:crosses val="autoZero"/>
        <c:auto val="1"/>
        <c:lblOffset val="100"/>
        <c:baseTimeUnit val="years"/>
      </c:dateAx>
      <c:valAx>
        <c:axId val="55576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76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763016"/>
        <c:axId val="55576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763016"/>
        <c:axId val="555763408"/>
      </c:lineChart>
      <c:dateAx>
        <c:axId val="555763016"/>
        <c:scaling>
          <c:orientation val="minMax"/>
        </c:scaling>
        <c:delete val="1"/>
        <c:axPos val="b"/>
        <c:numFmt formatCode="ge" sourceLinked="1"/>
        <c:majorTickMark val="none"/>
        <c:minorTickMark val="none"/>
        <c:tickLblPos val="none"/>
        <c:crossAx val="555763408"/>
        <c:crosses val="autoZero"/>
        <c:auto val="1"/>
        <c:lblOffset val="100"/>
        <c:baseTimeUnit val="years"/>
      </c:dateAx>
      <c:valAx>
        <c:axId val="5557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76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5546.81</c:v>
                </c:pt>
                <c:pt idx="1">
                  <c:v>4956.53</c:v>
                </c:pt>
                <c:pt idx="2">
                  <c:v>4939.8599999999997</c:v>
                </c:pt>
                <c:pt idx="3">
                  <c:v>4836.3599999999997</c:v>
                </c:pt>
                <c:pt idx="4">
                  <c:v>4125.7700000000004</c:v>
                </c:pt>
              </c:numCache>
            </c:numRef>
          </c:val>
        </c:ser>
        <c:dLbls>
          <c:showLegendKey val="0"/>
          <c:showVal val="0"/>
          <c:showCatName val="0"/>
          <c:showSerName val="0"/>
          <c:showPercent val="0"/>
          <c:showBubbleSize val="0"/>
        </c:dLbls>
        <c:gapWidth val="150"/>
        <c:axId val="564493528"/>
        <c:axId val="5644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64493528"/>
        <c:axId val="564493920"/>
      </c:lineChart>
      <c:dateAx>
        <c:axId val="564493528"/>
        <c:scaling>
          <c:orientation val="minMax"/>
        </c:scaling>
        <c:delete val="1"/>
        <c:axPos val="b"/>
        <c:numFmt formatCode="ge" sourceLinked="1"/>
        <c:majorTickMark val="none"/>
        <c:minorTickMark val="none"/>
        <c:tickLblPos val="none"/>
        <c:crossAx val="564493920"/>
        <c:crosses val="autoZero"/>
        <c:auto val="1"/>
        <c:lblOffset val="100"/>
        <c:baseTimeUnit val="years"/>
      </c:dateAx>
      <c:valAx>
        <c:axId val="5644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4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35.840000000000003</c:v>
                </c:pt>
                <c:pt idx="1">
                  <c:v>35.64</c:v>
                </c:pt>
                <c:pt idx="2">
                  <c:v>38.56</c:v>
                </c:pt>
                <c:pt idx="3">
                  <c:v>54.13</c:v>
                </c:pt>
                <c:pt idx="4">
                  <c:v>56.52</c:v>
                </c:pt>
              </c:numCache>
            </c:numRef>
          </c:val>
        </c:ser>
        <c:dLbls>
          <c:showLegendKey val="0"/>
          <c:showVal val="0"/>
          <c:showCatName val="0"/>
          <c:showSerName val="0"/>
          <c:showPercent val="0"/>
          <c:showBubbleSize val="0"/>
        </c:dLbls>
        <c:gapWidth val="150"/>
        <c:axId val="564495096"/>
        <c:axId val="5644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64495096"/>
        <c:axId val="564495488"/>
      </c:lineChart>
      <c:dateAx>
        <c:axId val="564495096"/>
        <c:scaling>
          <c:orientation val="minMax"/>
        </c:scaling>
        <c:delete val="1"/>
        <c:axPos val="b"/>
        <c:numFmt formatCode="ge" sourceLinked="1"/>
        <c:majorTickMark val="none"/>
        <c:minorTickMark val="none"/>
        <c:tickLblPos val="none"/>
        <c:crossAx val="564495488"/>
        <c:crosses val="autoZero"/>
        <c:auto val="1"/>
        <c:lblOffset val="100"/>
        <c:baseTimeUnit val="years"/>
      </c:dateAx>
      <c:valAx>
        <c:axId val="5644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4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441.25</c:v>
                </c:pt>
                <c:pt idx="1">
                  <c:v>463.32</c:v>
                </c:pt>
                <c:pt idx="2">
                  <c:v>444.41</c:v>
                </c:pt>
                <c:pt idx="3">
                  <c:v>315.17</c:v>
                </c:pt>
                <c:pt idx="4">
                  <c:v>308.17</c:v>
                </c:pt>
              </c:numCache>
            </c:numRef>
          </c:val>
        </c:ser>
        <c:dLbls>
          <c:showLegendKey val="0"/>
          <c:showVal val="0"/>
          <c:showCatName val="0"/>
          <c:showSerName val="0"/>
          <c:showPercent val="0"/>
          <c:showBubbleSize val="0"/>
        </c:dLbls>
        <c:gapWidth val="150"/>
        <c:axId val="564496664"/>
        <c:axId val="5644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64496664"/>
        <c:axId val="564497056"/>
      </c:lineChart>
      <c:dateAx>
        <c:axId val="564496664"/>
        <c:scaling>
          <c:orientation val="minMax"/>
        </c:scaling>
        <c:delete val="1"/>
        <c:axPos val="b"/>
        <c:numFmt formatCode="ge" sourceLinked="1"/>
        <c:majorTickMark val="none"/>
        <c:minorTickMark val="none"/>
        <c:tickLblPos val="none"/>
        <c:crossAx val="564497056"/>
        <c:crosses val="autoZero"/>
        <c:auto val="1"/>
        <c:lblOffset val="100"/>
        <c:baseTimeUnit val="years"/>
      </c:dateAx>
      <c:valAx>
        <c:axId val="5644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49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島根県　奥出雲町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13287</v>
      </c>
      <c r="AM8" s="67"/>
      <c r="AN8" s="67"/>
      <c r="AO8" s="67"/>
      <c r="AP8" s="67"/>
      <c r="AQ8" s="67"/>
      <c r="AR8" s="67"/>
      <c r="AS8" s="67"/>
      <c r="AT8" s="66">
        <f>データ!T6</f>
        <v>368.01</v>
      </c>
      <c r="AU8" s="66"/>
      <c r="AV8" s="66"/>
      <c r="AW8" s="66"/>
      <c r="AX8" s="66"/>
      <c r="AY8" s="66"/>
      <c r="AZ8" s="66"/>
      <c r="BA8" s="66"/>
      <c r="BB8" s="66">
        <f>データ!U6</f>
        <v>36.1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37.619999999999997</v>
      </c>
      <c r="Q10" s="66"/>
      <c r="R10" s="66"/>
      <c r="S10" s="66"/>
      <c r="T10" s="66"/>
      <c r="U10" s="66"/>
      <c r="V10" s="66"/>
      <c r="W10" s="66">
        <f>データ!Q6</f>
        <v>99.88</v>
      </c>
      <c r="X10" s="66"/>
      <c r="Y10" s="66"/>
      <c r="Z10" s="66"/>
      <c r="AA10" s="66"/>
      <c r="AB10" s="66"/>
      <c r="AC10" s="66"/>
      <c r="AD10" s="67">
        <f>データ!R6</f>
        <v>3390</v>
      </c>
      <c r="AE10" s="67"/>
      <c r="AF10" s="67"/>
      <c r="AG10" s="67"/>
      <c r="AH10" s="67"/>
      <c r="AI10" s="67"/>
      <c r="AJ10" s="67"/>
      <c r="AK10" s="2"/>
      <c r="AL10" s="67">
        <f>データ!V6</f>
        <v>4916</v>
      </c>
      <c r="AM10" s="67"/>
      <c r="AN10" s="67"/>
      <c r="AO10" s="67"/>
      <c r="AP10" s="67"/>
      <c r="AQ10" s="67"/>
      <c r="AR10" s="67"/>
      <c r="AS10" s="67"/>
      <c r="AT10" s="66">
        <f>データ!W6</f>
        <v>2.34</v>
      </c>
      <c r="AU10" s="66"/>
      <c r="AV10" s="66"/>
      <c r="AW10" s="66"/>
      <c r="AX10" s="66"/>
      <c r="AY10" s="66"/>
      <c r="AZ10" s="66"/>
      <c r="BA10" s="66"/>
      <c r="BB10" s="66">
        <f>データ!X6</f>
        <v>2100.85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323438</v>
      </c>
      <c r="D6" s="33">
        <f t="shared" si="3"/>
        <v>47</v>
      </c>
      <c r="E6" s="33">
        <f t="shared" si="3"/>
        <v>17</v>
      </c>
      <c r="F6" s="33">
        <f t="shared" si="3"/>
        <v>5</v>
      </c>
      <c r="G6" s="33">
        <f t="shared" si="3"/>
        <v>0</v>
      </c>
      <c r="H6" s="33" t="str">
        <f t="shared" si="3"/>
        <v>島根県　奥出雲町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37.619999999999997</v>
      </c>
      <c r="Q6" s="34">
        <f t="shared" si="3"/>
        <v>99.88</v>
      </c>
      <c r="R6" s="34">
        <f t="shared" si="3"/>
        <v>3390</v>
      </c>
      <c r="S6" s="34">
        <f t="shared" si="3"/>
        <v>13287</v>
      </c>
      <c r="T6" s="34">
        <f t="shared" si="3"/>
        <v>368.01</v>
      </c>
      <c r="U6" s="34">
        <f t="shared" si="3"/>
        <v>36.1</v>
      </c>
      <c r="V6" s="34">
        <f t="shared" si="3"/>
        <v>4916</v>
      </c>
      <c r="W6" s="34">
        <f t="shared" si="3"/>
        <v>2.34</v>
      </c>
      <c r="X6" s="34">
        <f t="shared" si="3"/>
        <v>2100.85</v>
      </c>
      <c r="Y6" s="35">
        <f>IF(Y7="",NA(),Y7)</f>
        <v>58.87</v>
      </c>
      <c r="Z6" s="35">
        <f t="shared" ref="Z6:AH6" si="4">IF(Z7="",NA(),Z7)</f>
        <v>59.1</v>
      </c>
      <c r="AA6" s="35">
        <f t="shared" si="4"/>
        <v>59.85</v>
      </c>
      <c r="AB6" s="35">
        <f t="shared" si="4"/>
        <v>64.260000000000005</v>
      </c>
      <c r="AC6" s="35">
        <f t="shared" si="4"/>
        <v>63.03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5546.81</v>
      </c>
      <c r="BG6" s="35">
        <f t="shared" ref="BG6:BO6" si="7">IF(BG7="",NA(),BG7)</f>
        <v>4956.53</v>
      </c>
      <c r="BH6" s="35">
        <f t="shared" si="7"/>
        <v>4939.8599999999997</v>
      </c>
      <c r="BI6" s="35">
        <f t="shared" si="7"/>
        <v>4836.3599999999997</v>
      </c>
      <c r="BJ6" s="35">
        <f t="shared" si="7"/>
        <v>4125.7700000000004</v>
      </c>
      <c r="BK6" s="35">
        <f t="shared" si="7"/>
        <v>1197.82</v>
      </c>
      <c r="BL6" s="35">
        <f t="shared" si="7"/>
        <v>1126.77</v>
      </c>
      <c r="BM6" s="35">
        <f t="shared" si="7"/>
        <v>1044.8</v>
      </c>
      <c r="BN6" s="35">
        <f t="shared" si="7"/>
        <v>1081.8</v>
      </c>
      <c r="BO6" s="35">
        <f t="shared" si="7"/>
        <v>974.93</v>
      </c>
      <c r="BP6" s="34" t="str">
        <f>IF(BP7="","",IF(BP7="-","【-】","【"&amp;SUBSTITUTE(TEXT(BP7,"#,##0.00"),"-","△")&amp;"】"))</f>
        <v>【914.53】</v>
      </c>
      <c r="BQ6" s="35">
        <f>IF(BQ7="",NA(),BQ7)</f>
        <v>35.840000000000003</v>
      </c>
      <c r="BR6" s="35">
        <f t="shared" ref="BR6:BZ6" si="8">IF(BR7="",NA(),BR7)</f>
        <v>35.64</v>
      </c>
      <c r="BS6" s="35">
        <f t="shared" si="8"/>
        <v>38.56</v>
      </c>
      <c r="BT6" s="35">
        <f t="shared" si="8"/>
        <v>54.13</v>
      </c>
      <c r="BU6" s="35">
        <f t="shared" si="8"/>
        <v>56.52</v>
      </c>
      <c r="BV6" s="35">
        <f t="shared" si="8"/>
        <v>51.03</v>
      </c>
      <c r="BW6" s="35">
        <f t="shared" si="8"/>
        <v>50.9</v>
      </c>
      <c r="BX6" s="35">
        <f t="shared" si="8"/>
        <v>50.82</v>
      </c>
      <c r="BY6" s="35">
        <f t="shared" si="8"/>
        <v>52.19</v>
      </c>
      <c r="BZ6" s="35">
        <f t="shared" si="8"/>
        <v>55.32</v>
      </c>
      <c r="CA6" s="34" t="str">
        <f>IF(CA7="","",IF(CA7="-","【-】","【"&amp;SUBSTITUTE(TEXT(CA7,"#,##0.00"),"-","△")&amp;"】"))</f>
        <v>【55.73】</v>
      </c>
      <c r="CB6" s="35">
        <f>IF(CB7="",NA(),CB7)</f>
        <v>441.25</v>
      </c>
      <c r="CC6" s="35">
        <f t="shared" ref="CC6:CK6" si="9">IF(CC7="",NA(),CC7)</f>
        <v>463.32</v>
      </c>
      <c r="CD6" s="35">
        <f t="shared" si="9"/>
        <v>444.41</v>
      </c>
      <c r="CE6" s="35">
        <f t="shared" si="9"/>
        <v>315.17</v>
      </c>
      <c r="CF6" s="35">
        <f t="shared" si="9"/>
        <v>308.17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40.9</v>
      </c>
      <c r="CN6" s="35">
        <f t="shared" ref="CN6:CV6" si="10">IF(CN7="",NA(),CN7)</f>
        <v>41.3</v>
      </c>
      <c r="CO6" s="35">
        <f t="shared" si="10"/>
        <v>42.11</v>
      </c>
      <c r="CP6" s="35">
        <f t="shared" si="10"/>
        <v>43.08</v>
      </c>
      <c r="CQ6" s="35">
        <f t="shared" si="10"/>
        <v>42.31</v>
      </c>
      <c r="CR6" s="35">
        <f t="shared" si="10"/>
        <v>54.74</v>
      </c>
      <c r="CS6" s="35">
        <f t="shared" si="10"/>
        <v>53.78</v>
      </c>
      <c r="CT6" s="35">
        <f t="shared" si="10"/>
        <v>53.24</v>
      </c>
      <c r="CU6" s="35">
        <f t="shared" si="10"/>
        <v>52.31</v>
      </c>
      <c r="CV6" s="35">
        <f t="shared" si="10"/>
        <v>60.65</v>
      </c>
      <c r="CW6" s="34" t="str">
        <f>IF(CW7="","",IF(CW7="-","【-】","【"&amp;SUBSTITUTE(TEXT(CW7,"#,##0.00"),"-","△")&amp;"】"))</f>
        <v>【59.15】</v>
      </c>
      <c r="CX6" s="35">
        <f>IF(CX7="",NA(),CX7)</f>
        <v>67.709999999999994</v>
      </c>
      <c r="CY6" s="35">
        <f t="shared" ref="CY6:DG6" si="11">IF(CY7="",NA(),CY7)</f>
        <v>70.06</v>
      </c>
      <c r="CZ6" s="35">
        <f t="shared" si="11"/>
        <v>71.56</v>
      </c>
      <c r="DA6" s="35">
        <f t="shared" si="11"/>
        <v>74.209999999999994</v>
      </c>
      <c r="DB6" s="35">
        <f t="shared" si="11"/>
        <v>78.56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323438</v>
      </c>
      <c r="D7" s="37">
        <v>47</v>
      </c>
      <c r="E7" s="37">
        <v>17</v>
      </c>
      <c r="F7" s="37">
        <v>5</v>
      </c>
      <c r="G7" s="37">
        <v>0</v>
      </c>
      <c r="H7" s="37" t="s">
        <v>110</v>
      </c>
      <c r="I7" s="37" t="s">
        <v>111</v>
      </c>
      <c r="J7" s="37" t="s">
        <v>112</v>
      </c>
      <c r="K7" s="37" t="s">
        <v>113</v>
      </c>
      <c r="L7" s="37" t="s">
        <v>114</v>
      </c>
      <c r="M7" s="37"/>
      <c r="N7" s="38" t="s">
        <v>115</v>
      </c>
      <c r="O7" s="38" t="s">
        <v>116</v>
      </c>
      <c r="P7" s="38">
        <v>37.619999999999997</v>
      </c>
      <c r="Q7" s="38">
        <v>99.88</v>
      </c>
      <c r="R7" s="38">
        <v>3390</v>
      </c>
      <c r="S7" s="38">
        <v>13287</v>
      </c>
      <c r="T7" s="38">
        <v>368.01</v>
      </c>
      <c r="U7" s="38">
        <v>36.1</v>
      </c>
      <c r="V7" s="38">
        <v>4916</v>
      </c>
      <c r="W7" s="38">
        <v>2.34</v>
      </c>
      <c r="X7" s="38">
        <v>2100.85</v>
      </c>
      <c r="Y7" s="38">
        <v>58.87</v>
      </c>
      <c r="Z7" s="38">
        <v>59.1</v>
      </c>
      <c r="AA7" s="38">
        <v>59.85</v>
      </c>
      <c r="AB7" s="38">
        <v>64.260000000000005</v>
      </c>
      <c r="AC7" s="38">
        <v>63.03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5546.81</v>
      </c>
      <c r="BG7" s="38">
        <v>4956.53</v>
      </c>
      <c r="BH7" s="38">
        <v>4939.8599999999997</v>
      </c>
      <c r="BI7" s="38">
        <v>4836.3599999999997</v>
      </c>
      <c r="BJ7" s="38">
        <v>4125.7700000000004</v>
      </c>
      <c r="BK7" s="38">
        <v>1197.82</v>
      </c>
      <c r="BL7" s="38">
        <v>1126.77</v>
      </c>
      <c r="BM7" s="38">
        <v>1044.8</v>
      </c>
      <c r="BN7" s="38">
        <v>1081.8</v>
      </c>
      <c r="BO7" s="38">
        <v>974.93</v>
      </c>
      <c r="BP7" s="38">
        <v>914.53</v>
      </c>
      <c r="BQ7" s="38">
        <v>35.840000000000003</v>
      </c>
      <c r="BR7" s="38">
        <v>35.64</v>
      </c>
      <c r="BS7" s="38">
        <v>38.56</v>
      </c>
      <c r="BT7" s="38">
        <v>54.13</v>
      </c>
      <c r="BU7" s="38">
        <v>56.52</v>
      </c>
      <c r="BV7" s="38">
        <v>51.03</v>
      </c>
      <c r="BW7" s="38">
        <v>50.9</v>
      </c>
      <c r="BX7" s="38">
        <v>50.82</v>
      </c>
      <c r="BY7" s="38">
        <v>52.19</v>
      </c>
      <c r="BZ7" s="38">
        <v>55.32</v>
      </c>
      <c r="CA7" s="38">
        <v>55.73</v>
      </c>
      <c r="CB7" s="38">
        <v>441.25</v>
      </c>
      <c r="CC7" s="38">
        <v>463.32</v>
      </c>
      <c r="CD7" s="38">
        <v>444.41</v>
      </c>
      <c r="CE7" s="38">
        <v>315.17</v>
      </c>
      <c r="CF7" s="38">
        <v>308.17</v>
      </c>
      <c r="CG7" s="38">
        <v>289.60000000000002</v>
      </c>
      <c r="CH7" s="38">
        <v>293.27</v>
      </c>
      <c r="CI7" s="38">
        <v>300.52</v>
      </c>
      <c r="CJ7" s="38">
        <v>296.14</v>
      </c>
      <c r="CK7" s="38">
        <v>283.17</v>
      </c>
      <c r="CL7" s="38">
        <v>276.77999999999997</v>
      </c>
      <c r="CM7" s="38">
        <v>40.9</v>
      </c>
      <c r="CN7" s="38">
        <v>41.3</v>
      </c>
      <c r="CO7" s="38">
        <v>42.11</v>
      </c>
      <c r="CP7" s="38">
        <v>43.08</v>
      </c>
      <c r="CQ7" s="38">
        <v>42.31</v>
      </c>
      <c r="CR7" s="38">
        <v>54.74</v>
      </c>
      <c r="CS7" s="38">
        <v>53.78</v>
      </c>
      <c r="CT7" s="38">
        <v>53.24</v>
      </c>
      <c r="CU7" s="38">
        <v>52.31</v>
      </c>
      <c r="CV7" s="38">
        <v>60.65</v>
      </c>
      <c r="CW7" s="38">
        <v>59.15</v>
      </c>
      <c r="CX7" s="38">
        <v>67.709999999999994</v>
      </c>
      <c r="CY7" s="38">
        <v>70.06</v>
      </c>
      <c r="CZ7" s="38">
        <v>71.56</v>
      </c>
      <c r="DA7" s="38">
        <v>74.209999999999994</v>
      </c>
      <c r="DB7" s="38">
        <v>78.56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