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32.246\kikakuzaisei\財政係\公営企業\H29\照会\180125_経営比較分析表\04_打ち返し\回答\"/>
    </mc:Choice>
  </mc:AlternateContent>
  <workbookProtection workbookPassword="B319" lockStructure="1"/>
  <bookViews>
    <workbookView xWindow="240" yWindow="72" windowWidth="14940" windowHeight="78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BB10" i="4"/>
  <c r="AT10" i="4"/>
  <c r="AL10" i="4"/>
  <c r="W10" i="4"/>
  <c r="BB8" i="4"/>
  <c r="AT8" i="4"/>
  <c r="AL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<sst xmlns="http://schemas.openxmlformats.org/spreadsheetml/2006/main" count="237" uniqueCount="123">
  <si>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</si>
  <si>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</si>
  <si>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</si>
  <si>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</si>
  <si>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</si>
  <si>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</si>
  <si>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</si>
  <si>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</si>
  <si>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</si>
  <si>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</si>
  <si>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</si>
  <si>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</si>
  <si>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</si>
  <si>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</si>
  <si>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</si>
  <si>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</si>
  <si>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</si>
  <si>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</si>
  <si>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</si>
  <si>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</si>
  <si>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</si>
  <si>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</si>
  <si>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</si>
  <si>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</si>
  <si>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</si>
  <si>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</si>
  <si>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</si>
  <si>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</si>
  <si>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</si>
  <si>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</si>
  <si>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</si>
  <si>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</si>
  <si>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</si>
  <si>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</si>
  <si>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</si>
  <si>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</si>
  <si>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</si>
  <si>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</si>
  <si>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</si>
  <si>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</si>
  <si>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</si>
  <si>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</si>
  <si>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</si>
  <si>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</si>
  <si>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</si>
  <si>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</si>
  <si>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</si>
  <si>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</si>
  <si>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</si>
  <si>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</si>
  <si>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</si>
  <si>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</si>
  <si>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</si>
  <si>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</si>
  <si>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</si>
  <si>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</si>
  <si>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</si>
  <si>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</si>
  <si>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</si>
  <si>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</si>
  <si>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</si>
  <si>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</si>
  <si>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</si>
  <si>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</si>
  <si>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</si>
  <si>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</si>
  <si>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</si>
  <si>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</si>
  <si>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</si>
  <si>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</si>
  <si>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</si>
  <si>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</si>
  <si>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</si>
  <si>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</si>
  <si>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</si>
  <si>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</si>
  <si>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</si>
  <si>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</si>
  <si>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</si>
  <si>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</si>
  <si>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</si>
  <si>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</si>
  <si>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</si>
  <si>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</si>
  <si>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</si>
  <si>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</si>
  <si>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</si>
  <si>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</si>
  <si>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</si>
  <si>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</si>
  <si>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</si>
  <si>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</si>
  <si>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</si>
  <si>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</si>
  <si>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</si>
  <si>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</si>
  <si>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</si>
  <si>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</si>
  <si>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</si>
  <si>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</si>
  <si>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</si>
  <si>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</si>
  <si>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</si>
  <si>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</si>
  <si>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</si>
  <si>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</si>
  <si>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</si>
  <si>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奥出雲町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</si>
  <si>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</si>
  <si>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</si>
  <si>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</si>
  <si>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</si>
  <si>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</si>
  <si>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</si>
  <si>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</si>
  <si>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</si>
  <si>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</si>
  <si>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</si>
  <si>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</si>
  <si>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概ねの指標において類似団体の平均値に達していない結果となったことから、今後も引き続き、起債残高の縮減及び維持管理費の抑制に努めていくことが必要である。
　一方、水道料金については、給水人口の減少を見据えた収益と経常費用の将来予測を立てることによって適正な料金を検討する等、経営の健全化を図っていくことが重要である。
　また、将来の人口動態を踏まえた適正な施設規模の把握に努めるとともに、施設・管路等の耐用年数を考慮し計画的に更新を行っていくことで費用の平準化を図り、経営の効率化を目指していく。
　特に、上記にも述べたとおり、H29年度からは上水道事業となり公営企業会計へ移行することから、今まで以上に経営状況を適切に把握し、経営の健全化及び効率化を図っていく。</t>
    <rPh sb="70" eb="72">
      <t>ヒツヨウ</t>
    </rPh>
    <rPh sb="135" eb="136">
      <t>ナド</t>
    </rPh>
    <rPh sb="250" eb="251">
      <t>トク</t>
    </rPh>
    <rPh sb="253" eb="255">
      <t>ジョウキ</t>
    </rPh>
    <rPh sb="257" eb="258">
      <t>ノ</t>
    </rPh>
    <rPh sb="267" eb="269">
      <t>ネンド</t>
    </rPh>
    <rPh sb="272" eb="275">
      <t>ジョウスイドウ</t>
    </rPh>
    <rPh sb="275" eb="277">
      <t>ジギョウ</t>
    </rPh>
    <rPh sb="280" eb="282">
      <t>コウエイ</t>
    </rPh>
    <rPh sb="282" eb="284">
      <t>キギョウ</t>
    </rPh>
    <rPh sb="284" eb="286">
      <t>カイケイ</t>
    </rPh>
    <rPh sb="287" eb="289">
      <t>イコウ</t>
    </rPh>
    <rPh sb="296" eb="297">
      <t>イマ</t>
    </rPh>
    <rPh sb="299" eb="301">
      <t>イジョウ</t>
    </rPh>
    <rPh sb="302" eb="304">
      <t>ケイエイ</t>
    </rPh>
    <rPh sb="304" eb="306">
      <t>ジョウキョウ</t>
    </rPh>
    <rPh sb="307" eb="309">
      <t>テキセツ</t>
    </rPh>
    <rPh sb="310" eb="312">
      <t>ハアク</t>
    </rPh>
    <rPh sb="314" eb="316">
      <t>ケイエイ</t>
    </rPh>
    <rPh sb="317" eb="320">
      <t>ケンゼンカ</t>
    </rPh>
    <rPh sb="320" eb="321">
      <t>オヨ</t>
    </rPh>
    <rPh sb="322" eb="325">
      <t>コウリツカ</t>
    </rPh>
    <rPh sb="326" eb="327">
      <t>ハカ</t>
    </rPh>
    <phoneticPr fontId="4"/>
  </si>
  <si>
    <t xml:space="preserve"> 管路更新率について、H28年度は類似団体の平均値を上回りはしたものの、今後は管路や施設の大量更新時期を迎えることが予想されていることから、耐用年数等を考慮し、優先順位の設定を行い計画的に更新及び老朽化対策を図っていくことが重要である。</t>
    <rPh sb="58" eb="60">
      <t>ヨソウ</t>
    </rPh>
    <rPh sb="85" eb="87">
      <t>セッテイ</t>
    </rPh>
    <rPh sb="88" eb="89">
      <t>オコナ</t>
    </rPh>
    <phoneticPr fontId="4"/>
  </si>
  <si>
    <t>①経営の健全性について
　収益的収支比率及び料金回収率については、H28年度はH29年度から上水道事業へ移行することに伴う打切決算による影響があるものの、H24年度以降、依然として類似団体の平均値を下回る数値で推移している。
　企業債残高対給水収益比率については、H24年度以降は類似団体の平均値を上回る数値で推移している。ただし、H28年度は打切決算の影響により増加しているものであり、同数値においては年々減少してきていることから、改善傾向にあると言える。
　今後は、これらの数値を見比べながら適正な料金を検討する等、経営の健全化を図っていくことが急務である。
②経営の効率性について　
　有収率については類似団体の平均値を大きく上回り、施設の稼働状況が収益に概ね反映できていると言える。
 しかしながら一方で、施設利用率は類似団体の平均値を下回る結果となっていることから、今後は有収率と見比べながら適正な施設規模の把握に努め、場合によってはダウンサイジング等を行うことによって更なる経営の効率化を図っていくことが必要である。
　また、給水原価については、類似団体の平均値を大きく上回る結果となっていることから、今後は維持管理費の抑制を図るなど経営の効率化に向けた取り組みが必要である。</t>
    <rPh sb="20" eb="21">
      <t>オヨ</t>
    </rPh>
    <rPh sb="80" eb="84">
      <t>ネンドイコウ</t>
    </rPh>
    <rPh sb="85" eb="87">
      <t>イゼン</t>
    </rPh>
    <rPh sb="152" eb="154">
      <t>スウチ</t>
    </rPh>
    <rPh sb="155" eb="157">
      <t>スイイ</t>
    </rPh>
    <rPh sb="182" eb="184">
      <t>ゾウカ</t>
    </rPh>
    <rPh sb="194" eb="195">
      <t>ドウ</t>
    </rPh>
    <rPh sb="195" eb="197">
      <t>スウチ</t>
    </rPh>
    <rPh sb="204" eb="206">
      <t>ゲンショウ</t>
    </rPh>
    <rPh sb="225" eb="226">
      <t>イ</t>
    </rPh>
    <rPh sb="231" eb="233">
      <t>コンゴ</t>
    </rPh>
    <rPh sb="239" eb="241">
      <t>スウチ</t>
    </rPh>
    <rPh sb="258" eb="259">
      <t>トウ</t>
    </rPh>
    <rPh sb="265" eb="266">
      <t>カ</t>
    </rPh>
    <rPh sb="267" eb="268">
      <t>ハカ</t>
    </rPh>
    <rPh sb="275" eb="277">
      <t>キュウム</t>
    </rPh>
    <rPh sb="331" eb="332">
      <t>オオム</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</si>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</sst>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Fill="1" applyBorder="1" applyAlignment="1" applyProtection="1">
      <alignment horizontal="left" vertical="top" wrapText="1"/>
      <protection locked="0"/>
    </xf>
    <xf numFmtId="0" fontId="16" fillId="0" borderId="0" xfId="1" applyFont="1" applyFill="1" applyBorder="1" applyAlignment="1" applyProtection="1">
      <alignment horizontal="left" vertical="top" wrapText="1"/>
      <protection locked="0"/>
    </xf>
    <xf numFmtId="0" fontId="16" fillId="0" borderId="7" xfId="1" applyFont="1" applyFill="1" applyBorder="1" applyAlignment="1" applyProtection="1">
      <alignment horizontal="left" vertical="top" wrapText="1"/>
      <protection locked="0"/>
    </xf>
    <xf numFmtId="0" fontId="16" fillId="0" borderId="8" xfId="1" applyFont="1" applyFill="1" applyBorder="1" applyAlignment="1" applyProtection="1">
      <alignment horizontal="left" vertical="top" wrapText="1"/>
      <protection locked="0"/>
    </xf>
    <xf numFmtId="0" fontId="16" fillId="0" borderId="1" xfId="1" applyFont="1" applyFill="1" applyBorder="1" applyAlignment="1" applyProtection="1">
      <alignment horizontal="left" vertical="top" wrapText="1"/>
      <protection locked="0"/>
    </xf>
    <xf numFmtId="0" fontId="16" fillId="0" borderId="9" xfId="1" applyFont="1" applyFill="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0.68</c:v>
                </c:pt>
                <c:pt idx="1">
                  <c:v>0.18</c:v>
                </c:pt>
                <c:pt idx="2">
                  <c:v>0.09</c:v>
                </c:pt>
                <c:pt idx="3">
                  <c:v>0.73</c:v>
                </c:pt>
                <c:pt idx="4">
                  <c:v>0.71</c:v>
                </c:pt>
              </c:numCache>
            </c:numRef>
          </c:val>
        </c:ser>
        <c:dLbls>
          <c:showLegendKey val="0"/>
          <c:showVal val="0"/>
          <c:showCatName val="0"/>
          <c:showSerName val="0"/>
          <c:showPercent val="0"/>
          <c:showBubbleSize val="0"/>
        </c:dLbls>
        <c:gapWidth val="150"/>
        <c:axId val="630759408"/>
        <c:axId val="63075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630759408"/>
        <c:axId val="630759800"/>
      </c:lineChart>
      <c:dateAx>
        <c:axId val="630759408"/>
        <c:scaling>
          <c:orientation val="minMax"/>
        </c:scaling>
        <c:delete val="1"/>
        <c:axPos val="b"/>
        <c:numFmt formatCode="ge" sourceLinked="1"/>
        <c:majorTickMark val="none"/>
        <c:minorTickMark val="none"/>
        <c:tickLblPos val="none"/>
        <c:crossAx val="630759800"/>
        <c:crosses val="autoZero"/>
        <c:auto val="1"/>
        <c:lblOffset val="100"/>
        <c:baseTimeUnit val="years"/>
      </c:dateAx>
      <c:valAx>
        <c:axId val="6307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7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52.9</c:v>
                </c:pt>
                <c:pt idx="1">
                  <c:v>51.73</c:v>
                </c:pt>
                <c:pt idx="2">
                  <c:v>49.79</c:v>
                </c:pt>
                <c:pt idx="3">
                  <c:v>51.8</c:v>
                </c:pt>
                <c:pt idx="4">
                  <c:v>51.69</c:v>
                </c:pt>
              </c:numCache>
            </c:numRef>
          </c:val>
        </c:ser>
        <c:dLbls>
          <c:showLegendKey val="0"/>
          <c:showVal val="0"/>
          <c:showCatName val="0"/>
          <c:showSerName val="0"/>
          <c:showPercent val="0"/>
          <c:showBubbleSize val="0"/>
        </c:dLbls>
        <c:gapWidth val="150"/>
        <c:axId val="628861808"/>
        <c:axId val="62886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628861808"/>
        <c:axId val="628862200"/>
      </c:lineChart>
      <c:dateAx>
        <c:axId val="628861808"/>
        <c:scaling>
          <c:orientation val="minMax"/>
        </c:scaling>
        <c:delete val="1"/>
        <c:axPos val="b"/>
        <c:numFmt formatCode="ge" sourceLinked="1"/>
        <c:majorTickMark val="none"/>
        <c:minorTickMark val="none"/>
        <c:tickLblPos val="none"/>
        <c:crossAx val="628862200"/>
        <c:crosses val="autoZero"/>
        <c:auto val="1"/>
        <c:lblOffset val="100"/>
        <c:baseTimeUnit val="years"/>
      </c:dateAx>
      <c:valAx>
        <c:axId val="6288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86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84.61</c:v>
                </c:pt>
                <c:pt idx="1">
                  <c:v>85.53</c:v>
                </c:pt>
                <c:pt idx="2">
                  <c:v>87.06</c:v>
                </c:pt>
                <c:pt idx="3">
                  <c:v>84.93</c:v>
                </c:pt>
                <c:pt idx="4">
                  <c:v>83.59</c:v>
                </c:pt>
              </c:numCache>
            </c:numRef>
          </c:val>
        </c:ser>
        <c:dLbls>
          <c:showLegendKey val="0"/>
          <c:showVal val="0"/>
          <c:showCatName val="0"/>
          <c:showSerName val="0"/>
          <c:showPercent val="0"/>
          <c:showBubbleSize val="0"/>
        </c:dLbls>
        <c:gapWidth val="150"/>
        <c:axId val="562876288"/>
        <c:axId val="5628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562876288"/>
        <c:axId val="562876680"/>
      </c:lineChart>
      <c:dateAx>
        <c:axId val="562876288"/>
        <c:scaling>
          <c:orientation val="minMax"/>
        </c:scaling>
        <c:delete val="1"/>
        <c:axPos val="b"/>
        <c:numFmt formatCode="ge" sourceLinked="1"/>
        <c:majorTickMark val="none"/>
        <c:minorTickMark val="none"/>
        <c:tickLblPos val="none"/>
        <c:crossAx val="562876680"/>
        <c:crosses val="autoZero"/>
        <c:auto val="1"/>
        <c:lblOffset val="100"/>
        <c:baseTimeUnit val="years"/>
      </c:dateAx>
      <c:valAx>
        <c:axId val="56287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8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74.13</c:v>
                </c:pt>
                <c:pt idx="1">
                  <c:v>75.88</c:v>
                </c:pt>
                <c:pt idx="2">
                  <c:v>75.099999999999994</c:v>
                </c:pt>
                <c:pt idx="3">
                  <c:v>72.599999999999994</c:v>
                </c:pt>
                <c:pt idx="4">
                  <c:v>69.75</c:v>
                </c:pt>
              </c:numCache>
            </c:numRef>
          </c:val>
        </c:ser>
        <c:dLbls>
          <c:showLegendKey val="0"/>
          <c:showVal val="0"/>
          <c:showCatName val="0"/>
          <c:showSerName val="0"/>
          <c:showPercent val="0"/>
          <c:showBubbleSize val="0"/>
        </c:dLbls>
        <c:gapWidth val="150"/>
        <c:axId val="562805392"/>
        <c:axId val="56280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562805392"/>
        <c:axId val="562805784"/>
      </c:lineChart>
      <c:dateAx>
        <c:axId val="562805392"/>
        <c:scaling>
          <c:orientation val="minMax"/>
        </c:scaling>
        <c:delete val="1"/>
        <c:axPos val="b"/>
        <c:numFmt formatCode="ge" sourceLinked="1"/>
        <c:majorTickMark val="none"/>
        <c:minorTickMark val="none"/>
        <c:tickLblPos val="none"/>
        <c:crossAx val="562805784"/>
        <c:crosses val="autoZero"/>
        <c:auto val="1"/>
        <c:lblOffset val="100"/>
        <c:baseTimeUnit val="years"/>
      </c:dateAx>
      <c:valAx>
        <c:axId val="56280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80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2806960"/>
        <c:axId val="56514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2806960"/>
        <c:axId val="565145000"/>
      </c:lineChart>
      <c:dateAx>
        <c:axId val="562806960"/>
        <c:scaling>
          <c:orientation val="minMax"/>
        </c:scaling>
        <c:delete val="1"/>
        <c:axPos val="b"/>
        <c:numFmt formatCode="ge" sourceLinked="1"/>
        <c:majorTickMark val="none"/>
        <c:minorTickMark val="none"/>
        <c:tickLblPos val="none"/>
        <c:crossAx val="565145000"/>
        <c:crosses val="autoZero"/>
        <c:auto val="1"/>
        <c:lblOffset val="100"/>
        <c:baseTimeUnit val="years"/>
      </c:dateAx>
      <c:valAx>
        <c:axId val="56514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8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146176"/>
        <c:axId val="56514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146176"/>
        <c:axId val="565146568"/>
      </c:lineChart>
      <c:dateAx>
        <c:axId val="565146176"/>
        <c:scaling>
          <c:orientation val="minMax"/>
        </c:scaling>
        <c:delete val="1"/>
        <c:axPos val="b"/>
        <c:numFmt formatCode="ge" sourceLinked="1"/>
        <c:majorTickMark val="none"/>
        <c:minorTickMark val="none"/>
        <c:tickLblPos val="none"/>
        <c:crossAx val="565146568"/>
        <c:crosses val="autoZero"/>
        <c:auto val="1"/>
        <c:lblOffset val="100"/>
        <c:baseTimeUnit val="years"/>
      </c:dateAx>
      <c:valAx>
        <c:axId val="56514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147744"/>
        <c:axId val="56514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147744"/>
        <c:axId val="565148136"/>
      </c:lineChart>
      <c:dateAx>
        <c:axId val="565147744"/>
        <c:scaling>
          <c:orientation val="minMax"/>
        </c:scaling>
        <c:delete val="1"/>
        <c:axPos val="b"/>
        <c:numFmt formatCode="ge" sourceLinked="1"/>
        <c:majorTickMark val="none"/>
        <c:minorTickMark val="none"/>
        <c:tickLblPos val="none"/>
        <c:crossAx val="565148136"/>
        <c:crosses val="autoZero"/>
        <c:auto val="1"/>
        <c:lblOffset val="100"/>
        <c:baseTimeUnit val="years"/>
      </c:dateAx>
      <c:valAx>
        <c:axId val="56514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1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0407600"/>
        <c:axId val="63040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0407600"/>
        <c:axId val="630407992"/>
      </c:lineChart>
      <c:dateAx>
        <c:axId val="630407600"/>
        <c:scaling>
          <c:orientation val="minMax"/>
        </c:scaling>
        <c:delete val="1"/>
        <c:axPos val="b"/>
        <c:numFmt formatCode="ge" sourceLinked="1"/>
        <c:majorTickMark val="none"/>
        <c:minorTickMark val="none"/>
        <c:tickLblPos val="none"/>
        <c:crossAx val="630407992"/>
        <c:crosses val="autoZero"/>
        <c:auto val="1"/>
        <c:lblOffset val="100"/>
        <c:baseTimeUnit val="years"/>
      </c:dateAx>
      <c:valAx>
        <c:axId val="63040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40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2303.09</c:v>
                </c:pt>
                <c:pt idx="1">
                  <c:v>2234.4299999999998</c:v>
                </c:pt>
                <c:pt idx="2">
                  <c:v>2130.48</c:v>
                </c:pt>
                <c:pt idx="3">
                  <c:v>2056.25</c:v>
                </c:pt>
                <c:pt idx="4">
                  <c:v>2215.46</c:v>
                </c:pt>
              </c:numCache>
            </c:numRef>
          </c:val>
        </c:ser>
        <c:dLbls>
          <c:showLegendKey val="0"/>
          <c:showVal val="0"/>
          <c:showCatName val="0"/>
          <c:showSerName val="0"/>
          <c:showPercent val="0"/>
          <c:showBubbleSize val="0"/>
        </c:dLbls>
        <c:gapWidth val="150"/>
        <c:axId val="630409168"/>
        <c:axId val="63040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630409168"/>
        <c:axId val="630409560"/>
      </c:lineChart>
      <c:dateAx>
        <c:axId val="630409168"/>
        <c:scaling>
          <c:orientation val="minMax"/>
        </c:scaling>
        <c:delete val="1"/>
        <c:axPos val="b"/>
        <c:numFmt formatCode="ge" sourceLinked="1"/>
        <c:majorTickMark val="none"/>
        <c:minorTickMark val="none"/>
        <c:tickLblPos val="none"/>
        <c:crossAx val="630409560"/>
        <c:crosses val="autoZero"/>
        <c:auto val="1"/>
        <c:lblOffset val="100"/>
        <c:baseTimeUnit val="years"/>
      </c:dateAx>
      <c:valAx>
        <c:axId val="63040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40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41.67</c:v>
                </c:pt>
                <c:pt idx="1">
                  <c:v>42.31</c:v>
                </c:pt>
                <c:pt idx="2">
                  <c:v>43.91</c:v>
                </c:pt>
                <c:pt idx="3">
                  <c:v>43.46</c:v>
                </c:pt>
                <c:pt idx="4">
                  <c:v>39.86</c:v>
                </c:pt>
              </c:numCache>
            </c:numRef>
          </c:val>
        </c:ser>
        <c:dLbls>
          <c:showLegendKey val="0"/>
          <c:showVal val="0"/>
          <c:showCatName val="0"/>
          <c:showSerName val="0"/>
          <c:showPercent val="0"/>
          <c:showBubbleSize val="0"/>
        </c:dLbls>
        <c:gapWidth val="150"/>
        <c:axId val="630410736"/>
        <c:axId val="62885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630410736"/>
        <c:axId val="628859064"/>
      </c:lineChart>
      <c:dateAx>
        <c:axId val="630410736"/>
        <c:scaling>
          <c:orientation val="minMax"/>
        </c:scaling>
        <c:delete val="1"/>
        <c:axPos val="b"/>
        <c:numFmt formatCode="ge" sourceLinked="1"/>
        <c:majorTickMark val="none"/>
        <c:minorTickMark val="none"/>
        <c:tickLblPos val="none"/>
        <c:crossAx val="628859064"/>
        <c:crosses val="autoZero"/>
        <c:auto val="1"/>
        <c:lblOffset val="100"/>
        <c:baseTimeUnit val="years"/>
      </c:dateAx>
      <c:valAx>
        <c:axId val="6288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41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441.01</c:v>
                </c:pt>
                <c:pt idx="1">
                  <c:v>436.23</c:v>
                </c:pt>
                <c:pt idx="2">
                  <c:v>433.17</c:v>
                </c:pt>
                <c:pt idx="3">
                  <c:v>438.13</c:v>
                </c:pt>
                <c:pt idx="4">
                  <c:v>442.53</c:v>
                </c:pt>
              </c:numCache>
            </c:numRef>
          </c:val>
        </c:ser>
        <c:dLbls>
          <c:showLegendKey val="0"/>
          <c:showVal val="0"/>
          <c:showCatName val="0"/>
          <c:showSerName val="0"/>
          <c:showPercent val="0"/>
          <c:showBubbleSize val="0"/>
        </c:dLbls>
        <c:gapWidth val="150"/>
        <c:axId val="628860240"/>
        <c:axId val="62886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628860240"/>
        <c:axId val="628860632"/>
      </c:lineChart>
      <c:dateAx>
        <c:axId val="628860240"/>
        <c:scaling>
          <c:orientation val="minMax"/>
        </c:scaling>
        <c:delete val="1"/>
        <c:axPos val="b"/>
        <c:numFmt formatCode="ge" sourceLinked="1"/>
        <c:majorTickMark val="none"/>
        <c:minorTickMark val="none"/>
        <c:tickLblPos val="none"/>
        <c:crossAx val="628860632"/>
        <c:crosses val="autoZero"/>
        <c:auto val="1"/>
        <c:lblOffset val="100"/>
        <c:baseTimeUnit val="years"/>
      </c:dateAx>
      <c:valAx>
        <c:axId val="62886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86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2" t="str">
        <f>データ!H6</f>
        <v>島根県　奥出雲町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D1</v>
      </c>
      <c r="X8" s="79"/>
      <c r="Y8" s="79"/>
      <c r="Z8" s="79"/>
      <c r="AA8" s="79"/>
      <c r="AB8" s="79"/>
      <c r="AC8" s="79"/>
      <c r="AD8" s="80" t="s">
        <v>122</v>
      </c>
      <c r="AE8" s="80"/>
      <c r="AF8" s="80"/>
      <c r="AG8" s="80"/>
      <c r="AH8" s="80"/>
      <c r="AI8" s="80"/>
      <c r="AJ8" s="80"/>
      <c r="AK8" s="2"/>
      <c r="AL8" s="73">
        <f>データ!$R$6</f>
        <v>13287</v>
      </c>
      <c r="AM8" s="73"/>
      <c r="AN8" s="73"/>
      <c r="AO8" s="73"/>
      <c r="AP8" s="73"/>
      <c r="AQ8" s="73"/>
      <c r="AR8" s="73"/>
      <c r="AS8" s="73"/>
      <c r="AT8" s="72">
        <f>データ!$S$6</f>
        <v>368.01</v>
      </c>
      <c r="AU8" s="72"/>
      <c r="AV8" s="72"/>
      <c r="AW8" s="72"/>
      <c r="AX8" s="72"/>
      <c r="AY8" s="72"/>
      <c r="AZ8" s="72"/>
      <c r="BA8" s="72"/>
      <c r="BB8" s="72">
        <f>データ!$T$6</f>
        <v>36.1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98.74</v>
      </c>
      <c r="Q10" s="72"/>
      <c r="R10" s="72"/>
      <c r="S10" s="72"/>
      <c r="T10" s="72"/>
      <c r="U10" s="72"/>
      <c r="V10" s="72"/>
      <c r="W10" s="73">
        <f>データ!$Q$6</f>
        <v>3250</v>
      </c>
      <c r="X10" s="73"/>
      <c r="Y10" s="73"/>
      <c r="Z10" s="73"/>
      <c r="AA10" s="73"/>
      <c r="AB10" s="73"/>
      <c r="AC10" s="73"/>
      <c r="AD10" s="2"/>
      <c r="AE10" s="2"/>
      <c r="AF10" s="2"/>
      <c r="AG10" s="2"/>
      <c r="AH10" s="2"/>
      <c r="AI10" s="2"/>
      <c r="AJ10" s="2"/>
      <c r="AK10" s="2"/>
      <c r="AL10" s="73">
        <f>データ!$U$6</f>
        <v>12902</v>
      </c>
      <c r="AM10" s="73"/>
      <c r="AN10" s="73"/>
      <c r="AO10" s="73"/>
      <c r="AP10" s="73"/>
      <c r="AQ10" s="73"/>
      <c r="AR10" s="73"/>
      <c r="AS10" s="73"/>
      <c r="AT10" s="72">
        <f>データ!$V$6</f>
        <v>71.400000000000006</v>
      </c>
      <c r="AU10" s="72"/>
      <c r="AV10" s="72"/>
      <c r="AW10" s="72"/>
      <c r="AX10" s="72"/>
      <c r="AY10" s="72"/>
      <c r="AZ10" s="72"/>
      <c r="BA10" s="72"/>
      <c r="BB10" s="72">
        <f>データ!$W$6</f>
        <v>180.7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2">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2">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4" x14ac:dyDescent="0.2">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x14ac:dyDescent="0.2">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2">
      <c r="A6" s="29" t="s">
        <v>106</v>
      </c>
      <c r="B6" s="34">
        <f>B7</f>
        <v>2016</v>
      </c>
      <c r="C6" s="34">
        <f t="shared" ref="C6:W6" si="3">C7</f>
        <v>323438</v>
      </c>
      <c r="D6" s="34">
        <f t="shared" si="3"/>
        <v>47</v>
      </c>
      <c r="E6" s="34">
        <f t="shared" si="3"/>
        <v>1</v>
      </c>
      <c r="F6" s="34">
        <f t="shared" si="3"/>
        <v>0</v>
      </c>
      <c r="G6" s="34">
        <f t="shared" si="3"/>
        <v>0</v>
      </c>
      <c r="H6" s="34" t="str">
        <f t="shared" si="3"/>
        <v>島根県　奥出雲町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98.74</v>
      </c>
      <c r="Q6" s="35">
        <f t="shared" si="3"/>
        <v>3250</v>
      </c>
      <c r="R6" s="35">
        <f t="shared" si="3"/>
        <v>13287</v>
      </c>
      <c r="S6" s="35">
        <f t="shared" si="3"/>
        <v>368.01</v>
      </c>
      <c r="T6" s="35">
        <f t="shared" si="3"/>
        <v>36.1</v>
      </c>
      <c r="U6" s="35">
        <f t="shared" si="3"/>
        <v>12902</v>
      </c>
      <c r="V6" s="35">
        <f t="shared" si="3"/>
        <v>71.400000000000006</v>
      </c>
      <c r="W6" s="35">
        <f t="shared" si="3"/>
        <v>180.7</v>
      </c>
      <c r="X6" s="36">
        <f>IF(X7="",NA(),X7)</f>
        <v>74.13</v>
      </c>
      <c r="Y6" s="36">
        <f t="shared" ref="Y6:AG6" si="4">IF(Y7="",NA(),Y7)</f>
        <v>75.88</v>
      </c>
      <c r="Z6" s="36">
        <f t="shared" si="4"/>
        <v>75.099999999999994</v>
      </c>
      <c r="AA6" s="36">
        <f t="shared" si="4"/>
        <v>72.599999999999994</v>
      </c>
      <c r="AB6" s="36">
        <f t="shared" si="4"/>
        <v>69.75</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2303.09</v>
      </c>
      <c r="BF6" s="36">
        <f t="shared" ref="BF6:BN6" si="7">IF(BF7="",NA(),BF7)</f>
        <v>2234.4299999999998</v>
      </c>
      <c r="BG6" s="36">
        <f t="shared" si="7"/>
        <v>2130.48</v>
      </c>
      <c r="BH6" s="36">
        <f t="shared" si="7"/>
        <v>2056.25</v>
      </c>
      <c r="BI6" s="36">
        <f t="shared" si="7"/>
        <v>2215.46</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41.67</v>
      </c>
      <c r="BQ6" s="36">
        <f t="shared" ref="BQ6:BY6" si="8">IF(BQ7="",NA(),BQ7)</f>
        <v>42.31</v>
      </c>
      <c r="BR6" s="36">
        <f t="shared" si="8"/>
        <v>43.91</v>
      </c>
      <c r="BS6" s="36">
        <f t="shared" si="8"/>
        <v>43.46</v>
      </c>
      <c r="BT6" s="36">
        <f t="shared" si="8"/>
        <v>39.86</v>
      </c>
      <c r="BU6" s="36">
        <f t="shared" si="8"/>
        <v>54.57</v>
      </c>
      <c r="BV6" s="36">
        <f t="shared" si="8"/>
        <v>54.4</v>
      </c>
      <c r="BW6" s="36">
        <f t="shared" si="8"/>
        <v>54.45</v>
      </c>
      <c r="BX6" s="36">
        <f t="shared" si="8"/>
        <v>54.33</v>
      </c>
      <c r="BY6" s="36">
        <f t="shared" si="8"/>
        <v>55.02</v>
      </c>
      <c r="BZ6" s="35" t="str">
        <f>IF(BZ7="","",IF(BZ7="-","【-】","【"&amp;SUBSTITUTE(TEXT(BZ7,"#,##0.00"),"-","△")&amp;"】"))</f>
        <v>【53.06】</v>
      </c>
      <c r="CA6" s="36">
        <f>IF(CA7="",NA(),CA7)</f>
        <v>441.01</v>
      </c>
      <c r="CB6" s="36">
        <f t="shared" ref="CB6:CJ6" si="9">IF(CB7="",NA(),CB7)</f>
        <v>436.23</v>
      </c>
      <c r="CC6" s="36">
        <f t="shared" si="9"/>
        <v>433.17</v>
      </c>
      <c r="CD6" s="36">
        <f t="shared" si="9"/>
        <v>438.13</v>
      </c>
      <c r="CE6" s="36">
        <f t="shared" si="9"/>
        <v>442.53</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52.9</v>
      </c>
      <c r="CM6" s="36">
        <f t="shared" ref="CM6:CU6" si="10">IF(CM7="",NA(),CM7)</f>
        <v>51.73</v>
      </c>
      <c r="CN6" s="36">
        <f t="shared" si="10"/>
        <v>49.79</v>
      </c>
      <c r="CO6" s="36">
        <f t="shared" si="10"/>
        <v>51.8</v>
      </c>
      <c r="CP6" s="36">
        <f t="shared" si="10"/>
        <v>51.69</v>
      </c>
      <c r="CQ6" s="36">
        <f t="shared" si="10"/>
        <v>63.99</v>
      </c>
      <c r="CR6" s="36">
        <f t="shared" si="10"/>
        <v>62.01</v>
      </c>
      <c r="CS6" s="36">
        <f t="shared" si="10"/>
        <v>60.68</v>
      </c>
      <c r="CT6" s="36">
        <f t="shared" si="10"/>
        <v>59.87</v>
      </c>
      <c r="CU6" s="36">
        <f t="shared" si="10"/>
        <v>59.59</v>
      </c>
      <c r="CV6" s="35" t="str">
        <f>IF(CV7="","",IF(CV7="-","【-】","【"&amp;SUBSTITUTE(TEXT(CV7,"#,##0.00"),"-","△")&amp;"】"))</f>
        <v>【56.28】</v>
      </c>
      <c r="CW6" s="36">
        <f>IF(CW7="",NA(),CW7)</f>
        <v>84.61</v>
      </c>
      <c r="CX6" s="36">
        <f t="shared" ref="CX6:DF6" si="11">IF(CX7="",NA(),CX7)</f>
        <v>85.53</v>
      </c>
      <c r="CY6" s="36">
        <f t="shared" si="11"/>
        <v>87.06</v>
      </c>
      <c r="CZ6" s="36">
        <f t="shared" si="11"/>
        <v>84.93</v>
      </c>
      <c r="DA6" s="36">
        <f t="shared" si="11"/>
        <v>83.59</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0.68</v>
      </c>
      <c r="EE6" s="36">
        <f t="shared" ref="EE6:EM6" si="14">IF(EE7="",NA(),EE7)</f>
        <v>0.18</v>
      </c>
      <c r="EF6" s="36">
        <f t="shared" si="14"/>
        <v>0.09</v>
      </c>
      <c r="EG6" s="36">
        <f t="shared" si="14"/>
        <v>0.73</v>
      </c>
      <c r="EH6" s="36">
        <f t="shared" si="14"/>
        <v>0.71</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2">
      <c r="A7" s="29"/>
      <c r="B7" s="38">
        <v>2016</v>
      </c>
      <c r="C7" s="38">
        <v>323438</v>
      </c>
      <c r="D7" s="38">
        <v>47</v>
      </c>
      <c r="E7" s="38">
        <v>1</v>
      </c>
      <c r="F7" s="38">
        <v>0</v>
      </c>
      <c r="G7" s="38">
        <v>0</v>
      </c>
      <c r="H7" s="38" t="s">
        <v>107</v>
      </c>
      <c r="I7" s="38" t="s">
        <v>108</v>
      </c>
      <c r="J7" s="38" t="s">
        <v>109</v>
      </c>
      <c r="K7" s="38" t="s">
        <v>110</v>
      </c>
      <c r="L7" s="38" t="s">
        <v>111</v>
      </c>
      <c r="M7" s="38"/>
      <c r="N7" s="39" t="s">
        <v>112</v>
      </c>
      <c r="O7" s="39" t="s">
        <v>113</v>
      </c>
      <c r="P7" s="39">
        <v>98.74</v>
      </c>
      <c r="Q7" s="39">
        <v>3250</v>
      </c>
      <c r="R7" s="39">
        <v>13287</v>
      </c>
      <c r="S7" s="39">
        <v>368.01</v>
      </c>
      <c r="T7" s="39">
        <v>36.1</v>
      </c>
      <c r="U7" s="39">
        <v>12902</v>
      </c>
      <c r="V7" s="39">
        <v>71.400000000000006</v>
      </c>
      <c r="W7" s="39">
        <v>180.7</v>
      </c>
      <c r="X7" s="39">
        <v>74.13</v>
      </c>
      <c r="Y7" s="39">
        <v>75.88</v>
      </c>
      <c r="Z7" s="39">
        <v>75.099999999999994</v>
      </c>
      <c r="AA7" s="39">
        <v>72.599999999999994</v>
      </c>
      <c r="AB7" s="39">
        <v>69.75</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2303.09</v>
      </c>
      <c r="BF7" s="39">
        <v>2234.4299999999998</v>
      </c>
      <c r="BG7" s="39">
        <v>2130.48</v>
      </c>
      <c r="BH7" s="39">
        <v>2056.25</v>
      </c>
      <c r="BI7" s="39">
        <v>2215.46</v>
      </c>
      <c r="BJ7" s="39">
        <v>1321.78</v>
      </c>
      <c r="BK7" s="39">
        <v>1326.51</v>
      </c>
      <c r="BL7" s="39">
        <v>1285.3599999999999</v>
      </c>
      <c r="BM7" s="39">
        <v>1246.73</v>
      </c>
      <c r="BN7" s="39">
        <v>1281.51</v>
      </c>
      <c r="BO7" s="39">
        <v>1280.76</v>
      </c>
      <c r="BP7" s="39">
        <v>41.67</v>
      </c>
      <c r="BQ7" s="39">
        <v>42.31</v>
      </c>
      <c r="BR7" s="39">
        <v>43.91</v>
      </c>
      <c r="BS7" s="39">
        <v>43.46</v>
      </c>
      <c r="BT7" s="39">
        <v>39.86</v>
      </c>
      <c r="BU7" s="39">
        <v>54.57</v>
      </c>
      <c r="BV7" s="39">
        <v>54.4</v>
      </c>
      <c r="BW7" s="39">
        <v>54.45</v>
      </c>
      <c r="BX7" s="39">
        <v>54.33</v>
      </c>
      <c r="BY7" s="39">
        <v>55.02</v>
      </c>
      <c r="BZ7" s="39">
        <v>53.06</v>
      </c>
      <c r="CA7" s="39">
        <v>441.01</v>
      </c>
      <c r="CB7" s="39">
        <v>436.23</v>
      </c>
      <c r="CC7" s="39">
        <v>433.17</v>
      </c>
      <c r="CD7" s="39">
        <v>438.13</v>
      </c>
      <c r="CE7" s="39">
        <v>442.53</v>
      </c>
      <c r="CF7" s="39">
        <v>318.02999999999997</v>
      </c>
      <c r="CG7" s="39">
        <v>325.14</v>
      </c>
      <c r="CH7" s="39">
        <v>332.75</v>
      </c>
      <c r="CI7" s="39">
        <v>341.05</v>
      </c>
      <c r="CJ7" s="39">
        <v>330.62</v>
      </c>
      <c r="CK7" s="39">
        <v>314.83</v>
      </c>
      <c r="CL7" s="39">
        <v>52.9</v>
      </c>
      <c r="CM7" s="39">
        <v>51.73</v>
      </c>
      <c r="CN7" s="39">
        <v>49.79</v>
      </c>
      <c r="CO7" s="39">
        <v>51.8</v>
      </c>
      <c r="CP7" s="39">
        <v>51.69</v>
      </c>
      <c r="CQ7" s="39">
        <v>63.99</v>
      </c>
      <c r="CR7" s="39">
        <v>62.01</v>
      </c>
      <c r="CS7" s="39">
        <v>60.68</v>
      </c>
      <c r="CT7" s="39">
        <v>59.87</v>
      </c>
      <c r="CU7" s="39">
        <v>59.59</v>
      </c>
      <c r="CV7" s="39">
        <v>56.28</v>
      </c>
      <c r="CW7" s="39">
        <v>84.61</v>
      </c>
      <c r="CX7" s="39">
        <v>85.53</v>
      </c>
      <c r="CY7" s="39">
        <v>87.06</v>
      </c>
      <c r="CZ7" s="39">
        <v>84.93</v>
      </c>
      <c r="DA7" s="39">
        <v>83.59</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0.68</v>
      </c>
      <c r="EE7" s="39">
        <v>0.18</v>
      </c>
      <c r="EF7" s="39">
        <v>0.09</v>
      </c>
      <c r="EG7" s="39">
        <v>0.73</v>
      </c>
      <c r="EH7" s="39">
        <v>0.71</v>
      </c>
      <c r="EI7" s="39">
        <v>0.59</v>
      </c>
      <c r="EJ7" s="39">
        <v>0.64</v>
      </c>
      <c r="EK7" s="39">
        <v>0.55000000000000004</v>
      </c>
      <c r="EL7" s="39">
        <v>0.54</v>
      </c>
      <c r="EM7" s="39">
        <v>0.43</v>
      </c>
      <c r="EN7" s="39">
        <v>0.59</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