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Ohnansv\各課共通\04企画財政課\H28(2016)\14_財政\11_地方公営企業\00_全般\170124_公営企業に係る「経営比較分析表」の分析等について（照会）\◎最終版\"/>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J10" i="4" s="1"/>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B10"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<sst xmlns="http://schemas.openxmlformats.org/spreadsheetml/2006/main" count="218" uniqueCount="108">
  <si>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</si>
  <si>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</si>
  <si>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</si>
  <si>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</si>
  <si>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</si>
  <si>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</si>
  <si>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</si>
  <si>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</si>
  <si>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</si>
  <si>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</si>
  <si>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</si>
  <si>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</si>
  <si>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</si>
  <si>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</si>
  <si>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</si>
  <si>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</si>
  <si>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</si>
  <si>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</si>
  <si>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</si>
  <si>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</si>
  <si>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</si>
  <si>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</si>
  <si>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</si>
  <si>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</si>
  <si>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</si>
  <si>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</si>
  <si>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</si>
  <si>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</si>
  <si>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</si>
  <si>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</si>
  <si>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</si>
  <si>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</si>
  <si>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</si>
  <si>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</si>
  <si>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</si>
  <si>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</si>
  <si>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</si>
  <si>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</si>
  <si>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</si>
  <si>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</si>
  <si>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</si>
  <si>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</si>
  <si>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</si>
  <si>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</si>
  <si>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</si>
  <si>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</si>
  <si>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</si>
  <si>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</si>
  <si>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</si>
  <si>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</si>
  <si>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</si>
  <si>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</si>
  <si>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</si>
  <si>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</si>
  <si>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</si>
  <si>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</si>
  <si>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</si>
  <si>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</si>
  <si>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</si>
  <si>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</si>
  <si>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</si>
  <si>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</si>
  <si>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</si>
  <si>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</si>
  <si>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</si>
  <si>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</si>
  <si>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</si>
  <si>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</si>
  <si>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</si>
  <si>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</si>
  <si>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</si>
  <si>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</si>
  <si>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</si>
  <si>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</si>
  <si>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</si>
  <si>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</si>
  <si>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</si>
  <si>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</si>
  <si>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</si>
  <si>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</si>
  <si>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</si>
  <si>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</si>
  <si>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</si>
  <si>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</si>
  <si>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</si>
  <si>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</si>
  <si>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</si>
  <si>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</si>
  <si>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</si>
  <si>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</si>
  <si>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</si>
  <si>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</si>
  <si>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</si>
  <si>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</si>
  <si>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</si>
  <si>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</si>
  <si>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</si>
  <si>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</si>
  <si>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</si>
  <si>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</si>
  <si>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</si>
  <si>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</si>
  <si>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</si>
  <si>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</si>
  <si>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</si>
  <si>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経営の健全性としては、収益的収支比率が100％
未満で企業債残高対給水収益比率は平均値より高く
なっており、これは地方債償還金部分を主に繰入金
の収益で賄っているためと考えられる。また効率性
としては、施設利用率は、適切な施設規模で経営を
行っているが、料金回収率と有収率が平均値より低
く、給水原価が平均値より高くなっている。原因と
しては、中山間地に位置しており給水戸数は少ない
にも関わらず配水管延長が長いため投資効率が悪い
ので、企業債残高対給水収益比率も高く繰入金が多
いことによるものと考えられる。さらに漏水やメー
ター不感により、有収率が低くなり、維持管理費が
減少せずに給水収益が減少しているため料金回収率
が低いと考えられる。</t>
    <phoneticPr fontId="4"/>
  </si>
  <si>
    <t>全体的に指標数値が平均及び類似団体と比較し、低調気味にあるので、平成29年度の上水道移行に合わせ、適正な料金の設定による財源の確保、支出における維持管理費等の削減及び建設改良計画の見直しを行い、数値の適正化を図る。</t>
    <rPh sb="0" eb="3">
      <t>ゼンタイテキ</t>
    </rPh>
    <rPh sb="4" eb="6">
      <t>シヒョウ</t>
    </rPh>
    <rPh sb="6" eb="8">
      <t>スウチ</t>
    </rPh>
    <rPh sb="9" eb="11">
      <t>ヘイキン</t>
    </rPh>
    <rPh sb="11" eb="12">
      <t>オヨ</t>
    </rPh>
    <rPh sb="13" eb="15">
      <t>ルイジ</t>
    </rPh>
    <rPh sb="15" eb="17">
      <t>ダンタイ</t>
    </rPh>
    <rPh sb="18" eb="20">
      <t>ヒカク</t>
    </rPh>
    <rPh sb="22" eb="24">
      <t>テイチョウ</t>
    </rPh>
    <rPh sb="24" eb="26">
      <t>ギミ</t>
    </rPh>
    <rPh sb="32" eb="34">
      <t>ヘイセイ</t>
    </rPh>
    <rPh sb="45" eb="46">
      <t>ア</t>
    </rPh>
    <rPh sb="97" eb="99">
      <t>スウチ</t>
    </rPh>
    <rPh sb="100" eb="103">
      <t>テキセイカ</t>
    </rPh>
    <rPh sb="104" eb="105">
      <t>ハカ</t>
    </rPh>
    <phoneticPr fontId="4"/>
  </si>
  <si>
    <t>年ごとに更新率にバラツキがあり、現在の更新率では、すべての管路を更新するのに100年以上かかる更新ペースである。管路の状況把握し、適正更新時期を定めて計画的に更新する必要がある。</t>
    <rPh sb="0" eb="1">
      <t>トシ</t>
    </rPh>
    <rPh sb="4" eb="6">
      <t>コウシン</t>
    </rPh>
    <rPh sb="6" eb="7">
      <t>リツ</t>
    </rPh>
    <rPh sb="16" eb="18">
      <t>ゲンザイ</t>
    </rPh>
    <rPh sb="19" eb="21">
      <t>コウシン</t>
    </rPh>
    <rPh sb="21" eb="22">
      <t>リツ</t>
    </rPh>
    <rPh sb="29" eb="31">
      <t>カンロ</t>
    </rPh>
    <rPh sb="32" eb="34">
      <t>コウシン</t>
    </rPh>
    <rPh sb="41" eb="44">
      <t>ネンイジョウ</t>
    </rPh>
    <rPh sb="47" eb="49">
      <t>コウシン</t>
    </rPh>
    <rPh sb="56" eb="58">
      <t>カンロ</t>
    </rPh>
    <rPh sb="59" eb="61">
      <t>ジョウキョウ</t>
    </rPh>
    <rPh sb="61" eb="63">
      <t>ハアク</t>
    </rPh>
    <rPh sb="65" eb="67">
      <t>テキセイ</t>
    </rPh>
    <rPh sb="72" eb="73">
      <t>サダ</t>
    </rPh>
    <rPh sb="75" eb="78">
      <t>ケイカクテキ</t>
    </rPh>
    <rPh sb="79" eb="81">
      <t>コウシン</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</si>
</sst>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0.57999999999999996</c:v>
                </c:pt>
                <c:pt idx="2">
                  <c:v>0.54</c:v>
                </c:pt>
                <c:pt idx="3">
                  <c:v>0.78</c:v>
                </c:pt>
                <c:pt idx="4" formatCode="#,##0.00;&quot;△&quot;#,##0.00">
                  <c:v>0</c:v>
                </c:pt>
              </c:numCache>
            </c:numRef>
          </c:val>
        </c:ser>
        <c:dLbls>
          <c:showLegendKey val="0"/>
          <c:showVal val="0"/>
          <c:showCatName val="0"/>
          <c:showSerName val="0"/>
          <c:showPercent val="0"/>
          <c:showBubbleSize val="0"/>
        </c:dLbls>
        <c:gapWidth val="150"/>
        <c:axId val="188506072"/>
        <c:axId val="1885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88506072"/>
        <c:axId val="188506856"/>
      </c:lineChart>
      <c:dateAx>
        <c:axId val="188506072"/>
        <c:scaling>
          <c:orientation val="minMax"/>
        </c:scaling>
        <c:delete val="1"/>
        <c:axPos val="b"/>
        <c:numFmt formatCode="ge" sourceLinked="1"/>
        <c:majorTickMark val="none"/>
        <c:minorTickMark val="none"/>
        <c:tickLblPos val="none"/>
        <c:crossAx val="188506856"/>
        <c:crosses val="autoZero"/>
        <c:auto val="1"/>
        <c:lblOffset val="100"/>
        <c:baseTimeUnit val="years"/>
      </c:dateAx>
      <c:valAx>
        <c:axId val="1885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0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73.510000000000005</c:v>
                </c:pt>
                <c:pt idx="1">
                  <c:v>73.959999999999994</c:v>
                </c:pt>
                <c:pt idx="2">
                  <c:v>73.959999999999994</c:v>
                </c:pt>
                <c:pt idx="3">
                  <c:v>68.47</c:v>
                </c:pt>
                <c:pt idx="4">
                  <c:v>70.349999999999994</c:v>
                </c:pt>
              </c:numCache>
            </c:numRef>
          </c:val>
        </c:ser>
        <c:dLbls>
          <c:showLegendKey val="0"/>
          <c:showVal val="0"/>
          <c:showCatName val="0"/>
          <c:showSerName val="0"/>
          <c:showPercent val="0"/>
          <c:showBubbleSize val="0"/>
        </c:dLbls>
        <c:gapWidth val="150"/>
        <c:axId val="190073288"/>
        <c:axId val="19007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90073288"/>
        <c:axId val="190073680"/>
      </c:lineChart>
      <c:dateAx>
        <c:axId val="190073288"/>
        <c:scaling>
          <c:orientation val="minMax"/>
        </c:scaling>
        <c:delete val="1"/>
        <c:axPos val="b"/>
        <c:numFmt formatCode="ge" sourceLinked="1"/>
        <c:majorTickMark val="none"/>
        <c:minorTickMark val="none"/>
        <c:tickLblPos val="none"/>
        <c:crossAx val="190073680"/>
        <c:crosses val="autoZero"/>
        <c:auto val="1"/>
        <c:lblOffset val="100"/>
        <c:baseTimeUnit val="years"/>
      </c:dateAx>
      <c:valAx>
        <c:axId val="1900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71.8</c:v>
                </c:pt>
                <c:pt idx="1">
                  <c:v>70.92</c:v>
                </c:pt>
                <c:pt idx="2">
                  <c:v>69.53</c:v>
                </c:pt>
                <c:pt idx="3">
                  <c:v>73.13</c:v>
                </c:pt>
                <c:pt idx="4">
                  <c:v>72.25</c:v>
                </c:pt>
              </c:numCache>
            </c:numRef>
          </c:val>
        </c:ser>
        <c:dLbls>
          <c:showLegendKey val="0"/>
          <c:showVal val="0"/>
          <c:showCatName val="0"/>
          <c:showSerName val="0"/>
          <c:showPercent val="0"/>
          <c:showBubbleSize val="0"/>
        </c:dLbls>
        <c:gapWidth val="150"/>
        <c:axId val="190074856"/>
        <c:axId val="19007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90074856"/>
        <c:axId val="190075248"/>
      </c:lineChart>
      <c:dateAx>
        <c:axId val="190074856"/>
        <c:scaling>
          <c:orientation val="minMax"/>
        </c:scaling>
        <c:delete val="1"/>
        <c:axPos val="b"/>
        <c:numFmt formatCode="ge" sourceLinked="1"/>
        <c:majorTickMark val="none"/>
        <c:minorTickMark val="none"/>
        <c:tickLblPos val="none"/>
        <c:crossAx val="190075248"/>
        <c:crosses val="autoZero"/>
        <c:auto val="1"/>
        <c:lblOffset val="100"/>
        <c:baseTimeUnit val="years"/>
      </c:dateAx>
      <c:valAx>
        <c:axId val="19007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72.930000000000007</c:v>
                </c:pt>
                <c:pt idx="1">
                  <c:v>73.930000000000007</c:v>
                </c:pt>
                <c:pt idx="2">
                  <c:v>70.25</c:v>
                </c:pt>
                <c:pt idx="3">
                  <c:v>70.77</c:v>
                </c:pt>
                <c:pt idx="4">
                  <c:v>74.36</c:v>
                </c:pt>
              </c:numCache>
            </c:numRef>
          </c:val>
        </c:ser>
        <c:dLbls>
          <c:showLegendKey val="0"/>
          <c:showVal val="0"/>
          <c:showCatName val="0"/>
          <c:showSerName val="0"/>
          <c:showPercent val="0"/>
          <c:showBubbleSize val="0"/>
        </c:dLbls>
        <c:gapWidth val="150"/>
        <c:axId val="188508424"/>
        <c:axId val="1892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88508424"/>
        <c:axId val="189290304"/>
      </c:lineChart>
      <c:dateAx>
        <c:axId val="188508424"/>
        <c:scaling>
          <c:orientation val="minMax"/>
        </c:scaling>
        <c:delete val="1"/>
        <c:axPos val="b"/>
        <c:numFmt formatCode="ge" sourceLinked="1"/>
        <c:majorTickMark val="none"/>
        <c:minorTickMark val="none"/>
        <c:tickLblPos val="none"/>
        <c:crossAx val="189290304"/>
        <c:crosses val="autoZero"/>
        <c:auto val="1"/>
        <c:lblOffset val="100"/>
        <c:baseTimeUnit val="years"/>
      </c:dateAx>
      <c:valAx>
        <c:axId val="1892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291480"/>
        <c:axId val="1892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291480"/>
        <c:axId val="189291872"/>
      </c:lineChart>
      <c:dateAx>
        <c:axId val="189291480"/>
        <c:scaling>
          <c:orientation val="minMax"/>
        </c:scaling>
        <c:delete val="1"/>
        <c:axPos val="b"/>
        <c:numFmt formatCode="ge" sourceLinked="1"/>
        <c:majorTickMark val="none"/>
        <c:minorTickMark val="none"/>
        <c:tickLblPos val="none"/>
        <c:crossAx val="189291872"/>
        <c:crosses val="autoZero"/>
        <c:auto val="1"/>
        <c:lblOffset val="100"/>
        <c:baseTimeUnit val="years"/>
      </c:dateAx>
      <c:valAx>
        <c:axId val="1892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93256"/>
        <c:axId val="1899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93256"/>
        <c:axId val="189993648"/>
      </c:lineChart>
      <c:dateAx>
        <c:axId val="189993256"/>
        <c:scaling>
          <c:orientation val="minMax"/>
        </c:scaling>
        <c:delete val="1"/>
        <c:axPos val="b"/>
        <c:numFmt formatCode="ge" sourceLinked="1"/>
        <c:majorTickMark val="none"/>
        <c:minorTickMark val="none"/>
        <c:tickLblPos val="none"/>
        <c:crossAx val="189993648"/>
        <c:crosses val="autoZero"/>
        <c:auto val="1"/>
        <c:lblOffset val="100"/>
        <c:baseTimeUnit val="years"/>
      </c:dateAx>
      <c:valAx>
        <c:axId val="18999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9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95216"/>
        <c:axId val="1899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95216"/>
        <c:axId val="189995608"/>
      </c:lineChart>
      <c:dateAx>
        <c:axId val="189995216"/>
        <c:scaling>
          <c:orientation val="minMax"/>
        </c:scaling>
        <c:delete val="1"/>
        <c:axPos val="b"/>
        <c:numFmt formatCode="ge" sourceLinked="1"/>
        <c:majorTickMark val="none"/>
        <c:minorTickMark val="none"/>
        <c:tickLblPos val="none"/>
        <c:crossAx val="189995608"/>
        <c:crosses val="autoZero"/>
        <c:auto val="1"/>
        <c:lblOffset val="100"/>
        <c:baseTimeUnit val="years"/>
      </c:dateAx>
      <c:valAx>
        <c:axId val="1899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9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866976"/>
        <c:axId val="1898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866976"/>
        <c:axId val="189867368"/>
      </c:lineChart>
      <c:dateAx>
        <c:axId val="189866976"/>
        <c:scaling>
          <c:orientation val="minMax"/>
        </c:scaling>
        <c:delete val="1"/>
        <c:axPos val="b"/>
        <c:numFmt formatCode="ge" sourceLinked="1"/>
        <c:majorTickMark val="none"/>
        <c:minorTickMark val="none"/>
        <c:tickLblPos val="none"/>
        <c:crossAx val="189867368"/>
        <c:crosses val="autoZero"/>
        <c:auto val="1"/>
        <c:lblOffset val="100"/>
        <c:baseTimeUnit val="years"/>
      </c:dateAx>
      <c:valAx>
        <c:axId val="1898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1892.45</c:v>
                </c:pt>
                <c:pt idx="1">
                  <c:v>1860.55</c:v>
                </c:pt>
                <c:pt idx="2">
                  <c:v>1837.06</c:v>
                </c:pt>
                <c:pt idx="3">
                  <c:v>1764.43</c:v>
                </c:pt>
                <c:pt idx="4">
                  <c:v>1696.61</c:v>
                </c:pt>
              </c:numCache>
            </c:numRef>
          </c:val>
        </c:ser>
        <c:dLbls>
          <c:showLegendKey val="0"/>
          <c:showVal val="0"/>
          <c:showCatName val="0"/>
          <c:showSerName val="0"/>
          <c:showPercent val="0"/>
          <c:showBubbleSize val="0"/>
        </c:dLbls>
        <c:gapWidth val="150"/>
        <c:axId val="189868544"/>
        <c:axId val="18986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89868544"/>
        <c:axId val="189868936"/>
      </c:lineChart>
      <c:dateAx>
        <c:axId val="189868544"/>
        <c:scaling>
          <c:orientation val="minMax"/>
        </c:scaling>
        <c:delete val="1"/>
        <c:axPos val="b"/>
        <c:numFmt formatCode="ge" sourceLinked="1"/>
        <c:majorTickMark val="none"/>
        <c:minorTickMark val="none"/>
        <c:tickLblPos val="none"/>
        <c:crossAx val="189868936"/>
        <c:crosses val="autoZero"/>
        <c:auto val="1"/>
        <c:lblOffset val="100"/>
        <c:baseTimeUnit val="years"/>
      </c:dateAx>
      <c:valAx>
        <c:axId val="18986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47.67</c:v>
                </c:pt>
                <c:pt idx="1">
                  <c:v>45.81</c:v>
                </c:pt>
                <c:pt idx="2">
                  <c:v>44.41</c:v>
                </c:pt>
                <c:pt idx="3">
                  <c:v>43.9</c:v>
                </c:pt>
                <c:pt idx="4">
                  <c:v>47.71</c:v>
                </c:pt>
              </c:numCache>
            </c:numRef>
          </c:val>
        </c:ser>
        <c:dLbls>
          <c:showLegendKey val="0"/>
          <c:showVal val="0"/>
          <c:showCatName val="0"/>
          <c:showSerName val="0"/>
          <c:showPercent val="0"/>
          <c:showBubbleSize val="0"/>
        </c:dLbls>
        <c:gapWidth val="150"/>
        <c:axId val="189870112"/>
        <c:axId val="18987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89870112"/>
        <c:axId val="189870504"/>
      </c:lineChart>
      <c:dateAx>
        <c:axId val="189870112"/>
        <c:scaling>
          <c:orientation val="minMax"/>
        </c:scaling>
        <c:delete val="1"/>
        <c:axPos val="b"/>
        <c:numFmt formatCode="ge" sourceLinked="1"/>
        <c:majorTickMark val="none"/>
        <c:minorTickMark val="none"/>
        <c:tickLblPos val="none"/>
        <c:crossAx val="189870504"/>
        <c:crosses val="autoZero"/>
        <c:auto val="1"/>
        <c:lblOffset val="100"/>
        <c:baseTimeUnit val="years"/>
      </c:dateAx>
      <c:valAx>
        <c:axId val="18987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429.08</c:v>
                </c:pt>
                <c:pt idx="1">
                  <c:v>446.4</c:v>
                </c:pt>
                <c:pt idx="2">
                  <c:v>459.83</c:v>
                </c:pt>
                <c:pt idx="3">
                  <c:v>479.18</c:v>
                </c:pt>
                <c:pt idx="4">
                  <c:v>441.01</c:v>
                </c:pt>
              </c:numCache>
            </c:numRef>
          </c:val>
        </c:ser>
        <c:dLbls>
          <c:showLegendKey val="0"/>
          <c:showVal val="0"/>
          <c:showCatName val="0"/>
          <c:showSerName val="0"/>
          <c:showPercent val="0"/>
          <c:showBubbleSize val="0"/>
        </c:dLbls>
        <c:gapWidth val="150"/>
        <c:axId val="189994824"/>
        <c:axId val="1899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89994824"/>
        <c:axId val="189992864"/>
      </c:lineChart>
      <c:dateAx>
        <c:axId val="189994824"/>
        <c:scaling>
          <c:orientation val="minMax"/>
        </c:scaling>
        <c:delete val="1"/>
        <c:axPos val="b"/>
        <c:numFmt formatCode="ge" sourceLinked="1"/>
        <c:majorTickMark val="none"/>
        <c:minorTickMark val="none"/>
        <c:tickLblPos val="none"/>
        <c:crossAx val="189992864"/>
        <c:crosses val="autoZero"/>
        <c:auto val="1"/>
        <c:lblOffset val="100"/>
        <c:baseTimeUnit val="years"/>
      </c:dateAx>
      <c:valAx>
        <c:axId val="1899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4"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邑南町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11334</v>
      </c>
      <c r="AJ8" s="74"/>
      <c r="AK8" s="74"/>
      <c r="AL8" s="74"/>
      <c r="AM8" s="74"/>
      <c r="AN8" s="74"/>
      <c r="AO8" s="74"/>
      <c r="AP8" s="75"/>
      <c r="AQ8" s="56">
        <f>データ!R6</f>
        <v>419.29</v>
      </c>
      <c r="AR8" s="56"/>
      <c r="AS8" s="56"/>
      <c r="AT8" s="56"/>
      <c r="AU8" s="56"/>
      <c r="AV8" s="56"/>
      <c r="AW8" s="56"/>
      <c r="AX8" s="56"/>
      <c r="AY8" s="56">
        <f>データ!S6</f>
        <v>27.03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74.569999999999993</v>
      </c>
      <c r="S10" s="56"/>
      <c r="T10" s="56"/>
      <c r="U10" s="56"/>
      <c r="V10" s="56"/>
      <c r="W10" s="56"/>
      <c r="X10" s="56"/>
      <c r="Y10" s="56"/>
      <c r="Z10" s="64">
        <f>データ!P6</f>
        <v>3624</v>
      </c>
      <c r="AA10" s="64"/>
      <c r="AB10" s="64"/>
      <c r="AC10" s="64"/>
      <c r="AD10" s="64"/>
      <c r="AE10" s="64"/>
      <c r="AF10" s="64"/>
      <c r="AG10" s="64"/>
      <c r="AH10" s="2"/>
      <c r="AI10" s="64">
        <f>データ!T6</f>
        <v>8400</v>
      </c>
      <c r="AJ10" s="64"/>
      <c r="AK10" s="64"/>
      <c r="AL10" s="64"/>
      <c r="AM10" s="64"/>
      <c r="AN10" s="64"/>
      <c r="AO10" s="64"/>
      <c r="AP10" s="64"/>
      <c r="AQ10" s="56">
        <f>データ!U6</f>
        <v>53.9</v>
      </c>
      <c r="AR10" s="56"/>
      <c r="AS10" s="56"/>
      <c r="AT10" s="56"/>
      <c r="AU10" s="56"/>
      <c r="AV10" s="56"/>
      <c r="AW10" s="56"/>
      <c r="AX10" s="56"/>
      <c r="AY10" s="56">
        <f>データ!V6</f>
        <v>155.84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324493</v>
      </c>
      <c r="D6" s="31">
        <f t="shared" si="3"/>
        <v>47</v>
      </c>
      <c r="E6" s="31">
        <f t="shared" si="3"/>
        <v>1</v>
      </c>
      <c r="F6" s="31">
        <f t="shared" si="3"/>
        <v>0</v>
      </c>
      <c r="G6" s="31">
        <f t="shared" si="3"/>
        <v>0</v>
      </c>
      <c r="H6" s="31" t="str">
        <f t="shared" si="3"/>
        <v>島根県　邑南町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74.569999999999993</v>
      </c>
      <c r="P6" s="32">
        <f t="shared" si="3"/>
        <v>3624</v>
      </c>
      <c r="Q6" s="32">
        <f t="shared" si="3"/>
        <v>11334</v>
      </c>
      <c r="R6" s="32">
        <f t="shared" si="3"/>
        <v>419.29</v>
      </c>
      <c r="S6" s="32">
        <f t="shared" si="3"/>
        <v>27.03</v>
      </c>
      <c r="T6" s="32">
        <f t="shared" si="3"/>
        <v>8400</v>
      </c>
      <c r="U6" s="32">
        <f t="shared" si="3"/>
        <v>53.9</v>
      </c>
      <c r="V6" s="32">
        <f t="shared" si="3"/>
        <v>155.84</v>
      </c>
      <c r="W6" s="33">
        <f>IF(W7="",NA(),W7)</f>
        <v>72.930000000000007</v>
      </c>
      <c r="X6" s="33">
        <f t="shared" ref="X6:AF6" si="4">IF(X7="",NA(),X7)</f>
        <v>73.930000000000007</v>
      </c>
      <c r="Y6" s="33">
        <f t="shared" si="4"/>
        <v>70.25</v>
      </c>
      <c r="Z6" s="33">
        <f t="shared" si="4"/>
        <v>70.77</v>
      </c>
      <c r="AA6" s="33">
        <f t="shared" si="4"/>
        <v>74.36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1892.45</v>
      </c>
      <c r="BE6" s="33">
        <f t="shared" ref="BE6:BM6" si="7">IF(BE7="",NA(),BE7)</f>
        <v>1860.55</v>
      </c>
      <c r="BF6" s="33">
        <f t="shared" si="7"/>
        <v>1837.06</v>
      </c>
      <c r="BG6" s="33">
        <f t="shared" si="7"/>
        <v>1764.43</v>
      </c>
      <c r="BH6" s="33">
        <f t="shared" si="7"/>
        <v>1696.61</v>
      </c>
      <c r="BI6" s="33">
        <f t="shared" si="7"/>
        <v>1168.8</v>
      </c>
      <c r="BJ6" s="33">
        <f t="shared" si="7"/>
        <v>1158.82</v>
      </c>
      <c r="BK6" s="33">
        <f t="shared" si="7"/>
        <v>1167.7</v>
      </c>
      <c r="BL6" s="33">
        <f t="shared" si="7"/>
        <v>1228.58</v>
      </c>
      <c r="BM6" s="33">
        <f t="shared" si="7"/>
        <v>1280.18</v>
      </c>
      <c r="BN6" s="32" t="str">
        <f>IF(BN7="","",IF(BN7="-","【-】","【"&amp;SUBSTITUTE(TEXT(BN7,"#,##0.00"),"-","△")&amp;"】"))</f>
        <v>【1,242.90】</v>
      </c>
      <c r="BO6" s="33">
        <f>IF(BO7="",NA(),BO7)</f>
        <v>47.67</v>
      </c>
      <c r="BP6" s="33">
        <f t="shared" ref="BP6:BX6" si="8">IF(BP7="",NA(),BP7)</f>
        <v>45.81</v>
      </c>
      <c r="BQ6" s="33">
        <f t="shared" si="8"/>
        <v>44.41</v>
      </c>
      <c r="BR6" s="33">
        <f t="shared" si="8"/>
        <v>43.9</v>
      </c>
      <c r="BS6" s="33">
        <f t="shared" si="8"/>
        <v>47.71</v>
      </c>
      <c r="BT6" s="33">
        <f t="shared" si="8"/>
        <v>56.44</v>
      </c>
      <c r="BU6" s="33">
        <f t="shared" si="8"/>
        <v>55.6</v>
      </c>
      <c r="BV6" s="33">
        <f t="shared" si="8"/>
        <v>54.43</v>
      </c>
      <c r="BW6" s="33">
        <f t="shared" si="8"/>
        <v>53.81</v>
      </c>
      <c r="BX6" s="33">
        <f t="shared" si="8"/>
        <v>53.62</v>
      </c>
      <c r="BY6" s="32" t="str">
        <f>IF(BY7="","",IF(BY7="-","【-】","【"&amp;SUBSTITUTE(TEXT(BY7,"#,##0.00"),"-","△")&amp;"】"))</f>
        <v>【33.35】</v>
      </c>
      <c r="BZ6" s="33">
        <f>IF(BZ7="",NA(),BZ7)</f>
        <v>429.08</v>
      </c>
      <c r="CA6" s="33">
        <f t="shared" ref="CA6:CI6" si="9">IF(CA7="",NA(),CA7)</f>
        <v>446.4</v>
      </c>
      <c r="CB6" s="33">
        <f t="shared" si="9"/>
        <v>459.83</v>
      </c>
      <c r="CC6" s="33">
        <f t="shared" si="9"/>
        <v>479.18</v>
      </c>
      <c r="CD6" s="33">
        <f t="shared" si="9"/>
        <v>441.01</v>
      </c>
      <c r="CE6" s="33">
        <f t="shared" si="9"/>
        <v>270.7</v>
      </c>
      <c r="CF6" s="33">
        <f t="shared" si="9"/>
        <v>275.86</v>
      </c>
      <c r="CG6" s="33">
        <f t="shared" si="9"/>
        <v>279.8</v>
      </c>
      <c r="CH6" s="33">
        <f t="shared" si="9"/>
        <v>284.64999999999998</v>
      </c>
      <c r="CI6" s="33">
        <f t="shared" si="9"/>
        <v>287.7</v>
      </c>
      <c r="CJ6" s="32" t="str">
        <f>IF(CJ7="","",IF(CJ7="-","【-】","【"&amp;SUBSTITUTE(TEXT(CJ7,"#,##0.00"),"-","△")&amp;"】"))</f>
        <v>【524.69】</v>
      </c>
      <c r="CK6" s="33">
        <f>IF(CK7="",NA(),CK7)</f>
        <v>73.510000000000005</v>
      </c>
      <c r="CL6" s="33">
        <f t="shared" ref="CL6:CT6" si="10">IF(CL7="",NA(),CL7)</f>
        <v>73.959999999999994</v>
      </c>
      <c r="CM6" s="33">
        <f t="shared" si="10"/>
        <v>73.959999999999994</v>
      </c>
      <c r="CN6" s="33">
        <f t="shared" si="10"/>
        <v>68.47</v>
      </c>
      <c r="CO6" s="33">
        <f t="shared" si="10"/>
        <v>70.349999999999994</v>
      </c>
      <c r="CP6" s="33">
        <f t="shared" si="10"/>
        <v>59.84</v>
      </c>
      <c r="CQ6" s="33">
        <f t="shared" si="10"/>
        <v>60.66</v>
      </c>
      <c r="CR6" s="33">
        <f t="shared" si="10"/>
        <v>60.17</v>
      </c>
      <c r="CS6" s="33">
        <f t="shared" si="10"/>
        <v>58.96</v>
      </c>
      <c r="CT6" s="33">
        <f t="shared" si="10"/>
        <v>58.1</v>
      </c>
      <c r="CU6" s="32" t="str">
        <f>IF(CU7="","",IF(CU7="-","【-】","【"&amp;SUBSTITUTE(TEXT(CU7,"#,##0.00"),"-","△")&amp;"】"))</f>
        <v>【57.58】</v>
      </c>
      <c r="CV6" s="33">
        <f>IF(CV7="",NA(),CV7)</f>
        <v>71.8</v>
      </c>
      <c r="CW6" s="33">
        <f t="shared" ref="CW6:DE6" si="11">IF(CW7="",NA(),CW7)</f>
        <v>70.92</v>
      </c>
      <c r="CX6" s="33">
        <f t="shared" si="11"/>
        <v>69.53</v>
      </c>
      <c r="CY6" s="33">
        <f t="shared" si="11"/>
        <v>73.13</v>
      </c>
      <c r="CZ6" s="33">
        <f t="shared" si="11"/>
        <v>72.25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0.73</v>
      </c>
      <c r="ED6" s="33">
        <f t="shared" ref="ED6:EL6" si="14">IF(ED7="",NA(),ED7)</f>
        <v>0.57999999999999996</v>
      </c>
      <c r="EE6" s="33">
        <f t="shared" si="14"/>
        <v>0.54</v>
      </c>
      <c r="EF6" s="33">
        <f t="shared" si="14"/>
        <v>0.78</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324493</v>
      </c>
      <c r="D7" s="35">
        <v>47</v>
      </c>
      <c r="E7" s="35">
        <v>1</v>
      </c>
      <c r="F7" s="35">
        <v>0</v>
      </c>
      <c r="G7" s="35">
        <v>0</v>
      </c>
      <c r="H7" s="35" t="s">
        <v>93</v>
      </c>
      <c r="I7" s="35" t="s">
        <v>94</v>
      </c>
      <c r="J7" s="35" t="s">
        <v>95</v>
      </c>
      <c r="K7" s="35" t="s">
        <v>96</v>
      </c>
      <c r="L7" s="35" t="s">
        <v>97</v>
      </c>
      <c r="M7" s="36" t="s">
        <v>98</v>
      </c>
      <c r="N7" s="36" t="s">
        <v>99</v>
      </c>
      <c r="O7" s="36">
        <v>74.569999999999993</v>
      </c>
      <c r="P7" s="36">
        <v>3624</v>
      </c>
      <c r="Q7" s="36">
        <v>11334</v>
      </c>
      <c r="R7" s="36">
        <v>419.29</v>
      </c>
      <c r="S7" s="36">
        <v>27.03</v>
      </c>
      <c r="T7" s="36">
        <v>8400</v>
      </c>
      <c r="U7" s="36">
        <v>53.9</v>
      </c>
      <c r="V7" s="36">
        <v>155.84</v>
      </c>
      <c r="W7" s="36">
        <v>72.930000000000007</v>
      </c>
      <c r="X7" s="36">
        <v>73.930000000000007</v>
      </c>
      <c r="Y7" s="36">
        <v>70.25</v>
      </c>
      <c r="Z7" s="36">
        <v>70.77</v>
      </c>
      <c r="AA7" s="36">
        <v>74.36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1892.45</v>
      </c>
      <c r="BE7" s="36">
        <v>1860.55</v>
      </c>
      <c r="BF7" s="36">
        <v>1837.06</v>
      </c>
      <c r="BG7" s="36">
        <v>1764.43</v>
      </c>
      <c r="BH7" s="36">
        <v>1696.61</v>
      </c>
      <c r="BI7" s="36">
        <v>1168.8</v>
      </c>
      <c r="BJ7" s="36">
        <v>1158.82</v>
      </c>
      <c r="BK7" s="36">
        <v>1167.7</v>
      </c>
      <c r="BL7" s="36">
        <v>1228.58</v>
      </c>
      <c r="BM7" s="36">
        <v>1280.18</v>
      </c>
      <c r="BN7" s="36">
        <v>1242.9000000000001</v>
      </c>
      <c r="BO7" s="36">
        <v>47.67</v>
      </c>
      <c r="BP7" s="36">
        <v>45.81</v>
      </c>
      <c r="BQ7" s="36">
        <v>44.41</v>
      </c>
      <c r="BR7" s="36">
        <v>43.9</v>
      </c>
      <c r="BS7" s="36">
        <v>47.71</v>
      </c>
      <c r="BT7" s="36">
        <v>56.44</v>
      </c>
      <c r="BU7" s="36">
        <v>55.6</v>
      </c>
      <c r="BV7" s="36">
        <v>54.43</v>
      </c>
      <c r="BW7" s="36">
        <v>53.81</v>
      </c>
      <c r="BX7" s="36">
        <v>53.62</v>
      </c>
      <c r="BY7" s="36">
        <v>33.35</v>
      </c>
      <c r="BZ7" s="36">
        <v>429.08</v>
      </c>
      <c r="CA7" s="36">
        <v>446.4</v>
      </c>
      <c r="CB7" s="36">
        <v>459.83</v>
      </c>
      <c r="CC7" s="36">
        <v>479.18</v>
      </c>
      <c r="CD7" s="36">
        <v>441.01</v>
      </c>
      <c r="CE7" s="36">
        <v>270.7</v>
      </c>
      <c r="CF7" s="36">
        <v>275.86</v>
      </c>
      <c r="CG7" s="36">
        <v>279.8</v>
      </c>
      <c r="CH7" s="36">
        <v>284.64999999999998</v>
      </c>
      <c r="CI7" s="36">
        <v>287.7</v>
      </c>
      <c r="CJ7" s="36">
        <v>524.69000000000005</v>
      </c>
      <c r="CK7" s="36">
        <v>73.510000000000005</v>
      </c>
      <c r="CL7" s="36">
        <v>73.959999999999994</v>
      </c>
      <c r="CM7" s="36">
        <v>73.959999999999994</v>
      </c>
      <c r="CN7" s="36">
        <v>68.47</v>
      </c>
      <c r="CO7" s="36">
        <v>70.349999999999994</v>
      </c>
      <c r="CP7" s="36">
        <v>59.84</v>
      </c>
      <c r="CQ7" s="36">
        <v>60.66</v>
      </c>
      <c r="CR7" s="36">
        <v>60.17</v>
      </c>
      <c r="CS7" s="36">
        <v>58.96</v>
      </c>
      <c r="CT7" s="36">
        <v>58.1</v>
      </c>
      <c r="CU7" s="36">
        <v>57.58</v>
      </c>
      <c r="CV7" s="36">
        <v>71.8</v>
      </c>
      <c r="CW7" s="36">
        <v>70.92</v>
      </c>
      <c r="CX7" s="36">
        <v>69.53</v>
      </c>
      <c r="CY7" s="36">
        <v>73.13</v>
      </c>
      <c r="CZ7" s="36">
        <v>72.25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0.73</v>
      </c>
      <c r="ED7" s="36">
        <v>0.57999999999999996</v>
      </c>
      <c r="EE7" s="36">
        <v>0.54</v>
      </c>
      <c r="EF7" s="36">
        <v>0.78</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2016-12-02T02:20:42Z</dcterms:created>
  <dcterms:modified xsi:type="dcterms:W3CDTF">2017-02-22T00:14:01Z</dcterms:modified>
</cp:coreProperties>
</file>