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B10" i="4" s="1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8" i="4"/>
  <c r="B8" i="4"/>
  <c r="E10" i="5" l="1"/>
  <c r="C10" i="5"/>
  <c r="D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<sst xmlns="http://schemas.openxmlformats.org/spreadsheetml/2006/main" count="232" uniqueCount="111">
  <si>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</si>
  <si>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</si>
  <si>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</si>
  <si>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</si>
  <si>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</si>
  <si>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</si>
  <si>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</si>
  <si>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</si>
  <si>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</si>
  <si>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</si>
  <si>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</si>
  <si>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</si>
  <si>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</si>
  <si>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</si>
  <si>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</si>
  <si>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</si>
  <si>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</si>
  <si>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</si>
  <si>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</si>
  <si>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</si>
  <si>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</si>
  <si>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</si>
  <si>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</si>
  <si>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</si>
  <si>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</si>
  <si>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</si>
  <si>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</si>
  <si>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</si>
  <si>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</si>
  <si>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</si>
  <si>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</si>
  <si>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</si>
  <si>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</si>
  <si>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</si>
  <si>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</si>
  <si>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</si>
  <si>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</si>
  <si>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</si>
  <si>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</si>
  <si>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</si>
  <si>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</si>
  <si>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</si>
  <si>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</si>
  <si>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</si>
  <si>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</si>
  <si>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</si>
  <si>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</si>
  <si>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</si>
  <si>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</si>
  <si>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</si>
  <si>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</si>
  <si>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</si>
  <si>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</si>
  <si>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</si>
  <si>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</si>
  <si>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</si>
  <si>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</si>
  <si>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</si>
  <si>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</si>
  <si>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</si>
  <si>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</si>
  <si>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</si>
  <si>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</si>
  <si>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</si>
  <si>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</si>
  <si>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</si>
  <si>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</si>
  <si>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</si>
  <si>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</si>
  <si>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</si>
  <si>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</si>
  <si>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</si>
  <si>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</si>
  <si>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</si>
  <si>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</si>
  <si>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</si>
  <si>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</si>
  <si>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</si>
  <si>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</si>
  <si>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</si>
  <si>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</si>
  <si>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</si>
  <si>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</si>
  <si>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</si>
  <si>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</si>
  <si>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</si>
  <si>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</si>
  <si>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</si>
  <si>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</si>
  <si>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</si>
  <si>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</si>
  <si>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</si>
  <si>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</si>
  <si>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</si>
  <si>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</si>
  <si>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</si>
  <si>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海士町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</si>
  <si>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</si>
  <si>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</si>
  <si>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</si>
  <si>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</si>
  <si>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</si>
  <si>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</si>
  <si>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</si>
  <si>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</si>
  <si>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</si>
  <si>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</si>
  <si>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</si>
  <si>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管渠については、完成からまだ10年程度であり、更新時期にない。</t>
    <phoneticPr fontId="4"/>
  </si>
  <si>
    <t>今後の老朽化対策や人口減少等の下振れ要因に対応するため、長期的な経営・投資計画を検討していく必要がある。</t>
    <phoneticPr fontId="4"/>
  </si>
  <si>
    <t>①収益的収支比率（%）　　　　　　　　　　　　　　　平成24年度からは右肩上がりで上昇しており、経営改善が図られてきているが、今後平成30年頃まで地方債償還金が膨らんでくることに加え、それ以降は老朽化や人口減少等のマイナス要因が多いため、長期的に検討していく必要がある。　　　　　　　　　　　　　　　　④企業債残高対事業規模比率（%）　　　　　　　　　　　　企業債残高のうち一般会計負担額が大きいため、類似団体に比べて非常に数値が低くなっている。　　　　　　　　　　　　　　　　　　　　　　　　　　⑤経費回収率（%）　　　　　　　　　　　　　　　　　　　　平均値より低いため、今後は使用料収入の確保及び汚水処理費の削減に努めたい。　　　　　　　　　　　　　　　　　　　　　　　　　　⑥汚水処理原価（円）　　　　　　　　　　　　　　　　　　　　　　　　　　　　　投資の効率化や維持管理費の削減等を検討していく。　　　　　　　　　　　　　　　　　　　　　　　⑦施設利用率（%）　　　　　　　　　　　　　　　　　　　　　平均値よりやや低い状態であるが、利用率が高すぎても微生物は活発とはならないため、現状数値ぐらいが最適である。　　　　　　　　　　　　　　　　⑧水洗化率（%）　　　　　　　　　　　　　　　　　　　　　　平均値よりは高いが100%を目指して、水洗化率の向上に努める。　　　　　　　　　　　　　　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</si>
</sst>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99552"/>
        <c:axId val="8887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99552"/>
        <c:axId val="88879872"/>
      </c:lineChart>
      <c:dateAx>
        <c:axId val="8859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879872"/>
        <c:crosses val="autoZero"/>
        <c:auto val="1"/>
        <c:lblOffset val="100"/>
        <c:baseTimeUnit val="years"/>
      </c:dateAx>
      <c:valAx>
        <c:axId val="8887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599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37016888488779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77.62</c:v>
                </c:pt>
                <c:pt idx="1">
                  <c:v>76.56</c:v>
                </c:pt>
                <c:pt idx="2">
                  <c:v>70.28</c:v>
                </c:pt>
                <c:pt idx="3">
                  <c:v>71.569999999999993</c:v>
                </c:pt>
                <c:pt idx="4">
                  <c:v>73.13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19424"/>
        <c:axId val="9017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19424"/>
        <c:axId val="90178688"/>
      </c:lineChart>
      <c:dateAx>
        <c:axId val="8891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178688"/>
        <c:crosses val="autoZero"/>
        <c:auto val="1"/>
        <c:lblOffset val="100"/>
        <c:baseTimeUnit val="years"/>
      </c:dateAx>
      <c:valAx>
        <c:axId val="9017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1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26688"/>
        <c:axId val="9022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26688"/>
        <c:axId val="90228224"/>
      </c:lineChart>
      <c:dateAx>
        <c:axId val="9022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228224"/>
        <c:crosses val="autoZero"/>
        <c:auto val="1"/>
        <c:lblOffset val="100"/>
        <c:baseTimeUnit val="years"/>
      </c:dateAx>
      <c:valAx>
        <c:axId val="9022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22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29472"/>
        <c:axId val="9033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29472"/>
        <c:axId val="90331008"/>
      </c:lineChart>
      <c:dateAx>
        <c:axId val="9032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331008"/>
        <c:crosses val="autoZero"/>
        <c:auto val="1"/>
        <c:lblOffset val="100"/>
        <c:baseTimeUnit val="years"/>
      </c:dateAx>
      <c:valAx>
        <c:axId val="9033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32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68640"/>
        <c:axId val="9249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68640"/>
        <c:axId val="92492160"/>
      </c:lineChart>
      <c:dateAx>
        <c:axId val="90368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492160"/>
        <c:crosses val="autoZero"/>
        <c:auto val="1"/>
        <c:lblOffset val="100"/>
        <c:baseTimeUnit val="years"/>
      </c:dateAx>
      <c:valAx>
        <c:axId val="9249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368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07520"/>
        <c:axId val="9250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07520"/>
        <c:axId val="92509312"/>
      </c:lineChart>
      <c:dateAx>
        <c:axId val="92507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09312"/>
        <c:crosses val="autoZero"/>
        <c:auto val="1"/>
        <c:lblOffset val="100"/>
        <c:baseTimeUnit val="years"/>
      </c:dateAx>
      <c:valAx>
        <c:axId val="9250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07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43328"/>
        <c:axId val="9264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416.91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43328"/>
        <c:axId val="92644864"/>
      </c:lineChart>
      <c:dateAx>
        <c:axId val="9264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644864"/>
        <c:crosses val="autoZero"/>
        <c:auto val="1"/>
        <c:lblOffset val="100"/>
        <c:baseTimeUnit val="years"/>
      </c:dateAx>
      <c:valAx>
        <c:axId val="9264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64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41.24</c:v>
                </c:pt>
                <c:pt idx="1">
                  <c:v>36.270000000000003</c:v>
                </c:pt>
                <c:pt idx="2">
                  <c:v>47.65</c:v>
                </c:pt>
                <c:pt idx="3">
                  <c:v>25.47</c:v>
                </c:pt>
                <c:pt idx="4">
                  <c:v>27.89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57920"/>
        <c:axId val="9372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57.93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57920"/>
        <c:axId val="93720576"/>
      </c:lineChart>
      <c:dateAx>
        <c:axId val="9265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20576"/>
        <c:crosses val="autoZero"/>
        <c:auto val="1"/>
        <c:lblOffset val="100"/>
        <c:baseTimeUnit val="years"/>
      </c:dateAx>
      <c:valAx>
        <c:axId val="9372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65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601.91</c:v>
                </c:pt>
                <c:pt idx="1">
                  <c:v>539.82000000000005</c:v>
                </c:pt>
                <c:pt idx="2">
                  <c:v>428.61</c:v>
                </c:pt>
                <c:pt idx="3">
                  <c:v>705.03</c:v>
                </c:pt>
                <c:pt idx="4">
                  <c:v>658.72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47456"/>
        <c:axId val="9375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276.93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47456"/>
        <c:axId val="93753344"/>
      </c:lineChart>
      <c:dateAx>
        <c:axId val="9374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53344"/>
        <c:crosses val="autoZero"/>
        <c:auto val="1"/>
        <c:lblOffset val="100"/>
        <c:baseTimeUnit val="years"/>
      </c:dateAx>
      <c:valAx>
        <c:axId val="9375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74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37.04</c:v>
                </c:pt>
                <c:pt idx="1">
                  <c:v>36.200000000000003</c:v>
                </c:pt>
                <c:pt idx="2">
                  <c:v>35.590000000000003</c:v>
                </c:pt>
                <c:pt idx="3">
                  <c:v>40.71</c:v>
                </c:pt>
                <c:pt idx="4">
                  <c:v>39.04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53760"/>
        <c:axId val="9486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57.53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53760"/>
        <c:axId val="94863744"/>
      </c:lineChart>
      <c:dateAx>
        <c:axId val="9485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63744"/>
        <c:crosses val="autoZero"/>
        <c:auto val="1"/>
        <c:lblOffset val="100"/>
        <c:baseTimeUnit val="years"/>
      </c:dateAx>
      <c:valAx>
        <c:axId val="9486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85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86.58</c:v>
                </c:pt>
                <c:pt idx="1">
                  <c:v>87.13</c:v>
                </c:pt>
                <c:pt idx="2">
                  <c:v>91.18</c:v>
                </c:pt>
                <c:pt idx="3">
                  <c:v>88.4</c:v>
                </c:pt>
                <c:pt idx="4">
                  <c:v>92.71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95104"/>
        <c:axId val="94917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77.12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95104"/>
        <c:axId val="94917376"/>
      </c:lineChart>
      <c:dateAx>
        <c:axId val="9489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917376"/>
        <c:crosses val="autoZero"/>
        <c:auto val="1"/>
        <c:lblOffset val="100"/>
        <c:baseTimeUnit val="years"/>
      </c:dateAx>
      <c:valAx>
        <c:axId val="9491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89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島根県　海士町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2357</v>
      </c>
      <c r="AM8" s="64"/>
      <c r="AN8" s="64"/>
      <c r="AO8" s="64"/>
      <c r="AP8" s="64"/>
      <c r="AQ8" s="64"/>
      <c r="AR8" s="64"/>
      <c r="AS8" s="64"/>
      <c r="AT8" s="63">
        <f>データ!S6</f>
        <v>33.43</v>
      </c>
      <c r="AU8" s="63"/>
      <c r="AV8" s="63"/>
      <c r="AW8" s="63"/>
      <c r="AX8" s="63"/>
      <c r="AY8" s="63"/>
      <c r="AZ8" s="63"/>
      <c r="BA8" s="63"/>
      <c r="BB8" s="63">
        <f>データ!T6</f>
        <v>70.510000000000005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17.27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4210</v>
      </c>
      <c r="AE10" s="64"/>
      <c r="AF10" s="64"/>
      <c r="AG10" s="64"/>
      <c r="AH10" s="64"/>
      <c r="AI10" s="64"/>
      <c r="AJ10" s="64"/>
      <c r="AK10" s="2"/>
      <c r="AL10" s="64">
        <f>データ!U6</f>
        <v>398</v>
      </c>
      <c r="AM10" s="64"/>
      <c r="AN10" s="64"/>
      <c r="AO10" s="64"/>
      <c r="AP10" s="64"/>
      <c r="AQ10" s="64"/>
      <c r="AR10" s="64"/>
      <c r="AS10" s="64"/>
      <c r="AT10" s="63">
        <f>データ!V6</f>
        <v>7.0000000000000007E-2</v>
      </c>
      <c r="AU10" s="63"/>
      <c r="AV10" s="63"/>
      <c r="AW10" s="63"/>
      <c r="AX10" s="63"/>
      <c r="AY10" s="63"/>
      <c r="AZ10" s="63"/>
      <c r="BA10" s="63"/>
      <c r="BB10" s="63">
        <f>データ!W6</f>
        <v>5685.71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CK1" workbookViewId="0">
      <selection activeCell="CO14" sqref="CO14"/>
    </sheetView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325252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島根県　海士町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17.27</v>
      </c>
      <c r="P6" s="32">
        <f t="shared" si="3"/>
        <v>100</v>
      </c>
      <c r="Q6" s="32">
        <f t="shared" si="3"/>
        <v>4210</v>
      </c>
      <c r="R6" s="32">
        <f t="shared" si="3"/>
        <v>2357</v>
      </c>
      <c r="S6" s="32">
        <f t="shared" si="3"/>
        <v>33.43</v>
      </c>
      <c r="T6" s="32">
        <f t="shared" si="3"/>
        <v>70.510000000000005</v>
      </c>
      <c r="U6" s="32">
        <f t="shared" si="3"/>
        <v>398</v>
      </c>
      <c r="V6" s="32">
        <f t="shared" si="3"/>
        <v>7.0000000000000007E-2</v>
      </c>
      <c r="W6" s="32">
        <f t="shared" si="3"/>
        <v>5685.71</v>
      </c>
      <c r="X6" s="33">
        <f>IF(X7="",NA(),X7)</f>
        <v>77.62</v>
      </c>
      <c r="Y6" s="33">
        <f t="shared" ref="Y6:AG6" si="4">IF(Y7="",NA(),Y7)</f>
        <v>76.56</v>
      </c>
      <c r="Z6" s="33">
        <f t="shared" si="4"/>
        <v>70.28</v>
      </c>
      <c r="AA6" s="33">
        <f t="shared" si="4"/>
        <v>71.569999999999993</v>
      </c>
      <c r="AB6" s="33">
        <f t="shared" si="4"/>
        <v>73.13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442.18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416.91</v>
      </c>
      <c r="BO6" s="32" t="str">
        <f>IF(BO7="","",IF(BO7="-","【-】","【"&amp;SUBSTITUTE(TEXT(BO7,"#,##0.00"),"-","△")&amp;"】"))</f>
        <v>【375.36】</v>
      </c>
      <c r="BP6" s="33">
        <f>IF(BP7="",NA(),BP7)</f>
        <v>41.24</v>
      </c>
      <c r="BQ6" s="33">
        <f t="shared" ref="BQ6:BY6" si="8">IF(BQ7="",NA(),BQ7)</f>
        <v>36.270000000000003</v>
      </c>
      <c r="BR6" s="33">
        <f t="shared" si="8"/>
        <v>47.65</v>
      </c>
      <c r="BS6" s="33">
        <f t="shared" si="8"/>
        <v>25.47</v>
      </c>
      <c r="BT6" s="33">
        <f t="shared" si="8"/>
        <v>27.89</v>
      </c>
      <c r="BU6" s="33">
        <f t="shared" si="8"/>
        <v>61.59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57.93</v>
      </c>
      <c r="BZ6" s="32" t="str">
        <f>IF(BZ7="","",IF(BZ7="-","【-】","【"&amp;SUBSTITUTE(TEXT(BZ7,"#,##0.00"),"-","△")&amp;"】"))</f>
        <v>【60.44】</v>
      </c>
      <c r="CA6" s="33">
        <f>IF(CA7="",NA(),CA7)</f>
        <v>601.91</v>
      </c>
      <c r="CB6" s="33">
        <f t="shared" ref="CB6:CJ6" si="9">IF(CB7="",NA(),CB7)</f>
        <v>539.82000000000005</v>
      </c>
      <c r="CC6" s="33">
        <f t="shared" si="9"/>
        <v>428.61</v>
      </c>
      <c r="CD6" s="33">
        <f t="shared" si="9"/>
        <v>705.03</v>
      </c>
      <c r="CE6" s="33">
        <f t="shared" si="9"/>
        <v>658.72</v>
      </c>
      <c r="CF6" s="33">
        <f t="shared" si="9"/>
        <v>242.92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276.93</v>
      </c>
      <c r="CK6" s="32" t="str">
        <f>IF(CK7="","",IF(CK7="-","【-】","【"&amp;SUBSTITUTE(TEXT(CK7,"#,##0.00"),"-","△")&amp;"】"))</f>
        <v>【267.61】</v>
      </c>
      <c r="CL6" s="33">
        <f>IF(CL7="",NA(),CL7)</f>
        <v>37.04</v>
      </c>
      <c r="CM6" s="33">
        <f t="shared" ref="CM6:CU6" si="10">IF(CM7="",NA(),CM7)</f>
        <v>36.200000000000003</v>
      </c>
      <c r="CN6" s="33">
        <f t="shared" si="10"/>
        <v>35.590000000000003</v>
      </c>
      <c r="CO6" s="33">
        <f t="shared" si="10"/>
        <v>40.71</v>
      </c>
      <c r="CP6" s="33">
        <f t="shared" si="10"/>
        <v>39.04</v>
      </c>
      <c r="CQ6" s="33">
        <f t="shared" si="10"/>
        <v>57.53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59.08</v>
      </c>
      <c r="CV6" s="32" t="str">
        <f>IF(CV7="","",IF(CV7="-","【-】","【"&amp;SUBSTITUTE(TEXT(CV7,"#,##0.00"),"-","△")&amp;"】"))</f>
        <v>【57.75】</v>
      </c>
      <c r="CW6" s="33">
        <f>IF(CW7="",NA(),CW7)</f>
        <v>86.58</v>
      </c>
      <c r="CX6" s="33">
        <f t="shared" ref="CX6:DF6" si="11">IF(CX7="",NA(),CX7)</f>
        <v>87.13</v>
      </c>
      <c r="CY6" s="33">
        <f t="shared" si="11"/>
        <v>91.18</v>
      </c>
      <c r="CZ6" s="33">
        <f t="shared" si="11"/>
        <v>88.4</v>
      </c>
      <c r="DA6" s="33">
        <f t="shared" si="11"/>
        <v>92.71</v>
      </c>
      <c r="DB6" s="33">
        <f t="shared" si="11"/>
        <v>76.78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77.12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325252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17.27</v>
      </c>
      <c r="P7" s="36">
        <v>100</v>
      </c>
      <c r="Q7" s="36">
        <v>4210</v>
      </c>
      <c r="R7" s="36">
        <v>2357</v>
      </c>
      <c r="S7" s="36">
        <v>33.43</v>
      </c>
      <c r="T7" s="36">
        <v>70.510000000000005</v>
      </c>
      <c r="U7" s="36">
        <v>398</v>
      </c>
      <c r="V7" s="36">
        <v>7.0000000000000007E-2</v>
      </c>
      <c r="W7" s="36">
        <v>5685.71</v>
      </c>
      <c r="X7" s="36">
        <v>77.62</v>
      </c>
      <c r="Y7" s="36">
        <v>76.56</v>
      </c>
      <c r="Z7" s="36">
        <v>70.28</v>
      </c>
      <c r="AA7" s="36">
        <v>71.569999999999993</v>
      </c>
      <c r="AB7" s="36">
        <v>73.13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442.18</v>
      </c>
      <c r="BK7" s="36">
        <v>421.01</v>
      </c>
      <c r="BL7" s="36">
        <v>430.64</v>
      </c>
      <c r="BM7" s="36">
        <v>446.63</v>
      </c>
      <c r="BN7" s="36">
        <v>416.91</v>
      </c>
      <c r="BO7" s="36">
        <v>375.36</v>
      </c>
      <c r="BP7" s="36">
        <v>41.24</v>
      </c>
      <c r="BQ7" s="36">
        <v>36.270000000000003</v>
      </c>
      <c r="BR7" s="36">
        <v>47.65</v>
      </c>
      <c r="BS7" s="36">
        <v>25.47</v>
      </c>
      <c r="BT7" s="36">
        <v>27.89</v>
      </c>
      <c r="BU7" s="36">
        <v>61.59</v>
      </c>
      <c r="BV7" s="36">
        <v>58.98</v>
      </c>
      <c r="BW7" s="36">
        <v>58.78</v>
      </c>
      <c r="BX7" s="36">
        <v>58.53</v>
      </c>
      <c r="BY7" s="36">
        <v>57.93</v>
      </c>
      <c r="BZ7" s="36">
        <v>60.44</v>
      </c>
      <c r="CA7" s="36">
        <v>601.91</v>
      </c>
      <c r="CB7" s="36">
        <v>539.82000000000005</v>
      </c>
      <c r="CC7" s="36">
        <v>428.61</v>
      </c>
      <c r="CD7" s="36">
        <v>705.03</v>
      </c>
      <c r="CE7" s="36">
        <v>658.72</v>
      </c>
      <c r="CF7" s="36">
        <v>242.92</v>
      </c>
      <c r="CG7" s="36">
        <v>253.84</v>
      </c>
      <c r="CH7" s="36">
        <v>257.02999999999997</v>
      </c>
      <c r="CI7" s="36">
        <v>266.57</v>
      </c>
      <c r="CJ7" s="36">
        <v>276.93</v>
      </c>
      <c r="CK7" s="36">
        <v>267.61</v>
      </c>
      <c r="CL7" s="36">
        <v>37.04</v>
      </c>
      <c r="CM7" s="36">
        <v>36.200000000000003</v>
      </c>
      <c r="CN7" s="36">
        <v>35.590000000000003</v>
      </c>
      <c r="CO7" s="36">
        <v>40.71</v>
      </c>
      <c r="CP7" s="36">
        <v>39.04</v>
      </c>
      <c r="CQ7" s="36">
        <v>57.53</v>
      </c>
      <c r="CR7" s="36">
        <v>60.03</v>
      </c>
      <c r="CS7" s="36">
        <v>61.93</v>
      </c>
      <c r="CT7" s="36">
        <v>58.06</v>
      </c>
      <c r="CU7" s="36">
        <v>59.08</v>
      </c>
      <c r="CV7" s="36">
        <v>57.75</v>
      </c>
      <c r="CW7" s="36">
        <v>86.58</v>
      </c>
      <c r="CX7" s="36">
        <v>87.13</v>
      </c>
      <c r="CY7" s="36">
        <v>91.18</v>
      </c>
      <c r="CZ7" s="36">
        <v>88.4</v>
      </c>
      <c r="DA7" s="36">
        <v>92.71</v>
      </c>
      <c r="DB7" s="36">
        <v>76.78</v>
      </c>
      <c r="DC7" s="36">
        <v>76.8</v>
      </c>
      <c r="DD7" s="36">
        <v>77.25</v>
      </c>
      <c r="DE7" s="36">
        <v>75.790000000000006</v>
      </c>
      <c r="DF7" s="36">
        <v>77.12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r00695</cp:lastModifiedBy>
  <dcterms:created xsi:type="dcterms:W3CDTF">2016-02-03T09:26:10Z</dcterms:created>
  <dcterms:modified xsi:type="dcterms:W3CDTF">2016-02-25T06:22:59Z</dcterms:modified>
  <cp:category/>
</cp:coreProperties>
</file>