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15" windowHeight="8970" tabRatio="855" firstSheet="1" activeTab="1"/>
  </bookViews>
  <sheets>
    <sheet name="元データ" sheetId="1" state="hidden" r:id="rId1"/>
    <sheet name="施設及び業務概況に関する調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</sheets>
  <definedNames>
    <definedName name="_xlnm.Print_Area" localSheetId="6">'企業債に関する調'!$B$4:$G$30</definedName>
    <definedName name="_xlnm.Print_Area" localSheetId="1">'施設及び業務概況に関する調'!$B$4:$I$62</definedName>
    <definedName name="_xlnm.Print_Area" localSheetId="5">'資本的収支に関する調'!$B$4:$H$57</definedName>
    <definedName name="_xlnm.Print_Area" localSheetId="2">'損益計算書'!$B$4:$F$54</definedName>
    <definedName name="_xlnm.Print_Area" localSheetId="4">'貸借対照表及び財務分析'!$B$4:$H$78</definedName>
    <definedName name="_xlnm.Print_Area" localSheetId="3">'費用構成表'!$B$4:$H$79</definedName>
    <definedName name="_xlnm.Print_Titles" localSheetId="6">'企業債に関する調'!$B:$C</definedName>
    <definedName name="_xlnm.Print_Titles" localSheetId="5">'資本的収支に関する調'!$B:$C</definedName>
    <definedName name="_xlnm.Print_Titles" localSheetId="4">'貸借対照表及び財務分析'!$B:$D</definedName>
    <definedName name="_xlnm.Print_Titles" localSheetId="3">'費用構成表'!$B:$D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47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48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7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<sst xmlns="http://schemas.openxmlformats.org/spreadsheetml/2006/main" count="1035" uniqueCount="915">
  <si>
    <t>(1) 自己資本金</t>
  </si>
  <si>
    <t>ｱ. 企業債</t>
  </si>
  <si>
    <t>ｲ. 他会計借入金</t>
  </si>
  <si>
    <t>(1) 資本剰余金</t>
  </si>
  <si>
    <t>ｲ. 工事負担金</t>
  </si>
  <si>
    <t>ｳ. 再評価積立金</t>
  </si>
  <si>
    <t>ｴ. その他</t>
  </si>
  <si>
    <t>(2) 利益剰余金</t>
  </si>
  <si>
    <t>ｱ. 減債積立金</t>
  </si>
  <si>
    <t>ｲ. 利益積立金</t>
  </si>
  <si>
    <t>ｳ. 建設改良積立金</t>
  </si>
  <si>
    <t>ｴ. その他積立金</t>
  </si>
  <si>
    <t>10. 資本合計</t>
  </si>
  <si>
    <t>11. 負債・資本合計</t>
  </si>
  <si>
    <t>12. 不良債務</t>
  </si>
  <si>
    <t>13. 実質資金不足</t>
  </si>
  <si>
    <t>団 体 名　</t>
  </si>
  <si>
    <t>　項　　目</t>
  </si>
  <si>
    <t>(1) 職員給与費</t>
  </si>
  <si>
    <t>(2) その他</t>
  </si>
  <si>
    <t>１</t>
  </si>
  <si>
    <t>金</t>
  </si>
  <si>
    <t>額</t>
  </si>
  <si>
    <t>構</t>
  </si>
  <si>
    <t>成</t>
  </si>
  <si>
    <t>比</t>
  </si>
  <si>
    <t>有</t>
  </si>
  <si>
    <t>収</t>
  </si>
  <si>
    <t>水</t>
  </si>
  <si>
    <t>量</t>
  </si>
  <si>
    <t>m3</t>
  </si>
  <si>
    <t>当</t>
  </si>
  <si>
    <t>た</t>
  </si>
  <si>
    <t>り</t>
  </si>
  <si>
    <t>の</t>
  </si>
  <si>
    <t>額</t>
  </si>
  <si>
    <t>設</t>
  </si>
  <si>
    <t>務</t>
  </si>
  <si>
    <t>分</t>
  </si>
  <si>
    <t>析</t>
  </si>
  <si>
    <t>(1) 基本給</t>
  </si>
  <si>
    <t>(2) 手当</t>
  </si>
  <si>
    <t>(3) 賃金</t>
  </si>
  <si>
    <t>(4) 退職給与金</t>
  </si>
  <si>
    <t>(5) 法定福利費</t>
  </si>
  <si>
    <t>(6) 　 計</t>
  </si>
  <si>
    <t>10. 路面復旧費</t>
  </si>
  <si>
    <t>11. 委託料</t>
  </si>
  <si>
    <t>財</t>
  </si>
  <si>
    <t>率</t>
  </si>
  <si>
    <t>うち当年度純損失(△)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</si>
  <si>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</si>
  <si>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</si>
  <si>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</si>
  <si>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</si>
  <si>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</si>
  <si>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</si>
  <si>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</si>
  <si>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</si>
  <si>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</si>
  <si>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</si>
  <si>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建</t>
  </si>
  <si>
    <t>費</t>
  </si>
  <si>
    <t>(8)  工事負担金</t>
  </si>
  <si>
    <t>(9)  その他</t>
  </si>
  <si>
    <t>(5) その他</t>
  </si>
  <si>
    <t>7. 補てん財源不足比率 (h)/(e)×100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</si>
  <si>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</si>
  <si>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</si>
  <si>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</si>
  <si>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</si>
  <si>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</si>
  <si>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</si>
  <si>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</si>
  <si>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(1)  企業債</t>
  </si>
  <si>
    <t>1.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</si>
  <si>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</si>
  <si>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</si>
  <si>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</si>
  <si>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</si>
  <si>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</si>
  <si>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</si>
  <si>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(10)     計    (1)～(9) (a)</t>
  </si>
  <si>
    <t>(11) 翌年度繰越充当財源 (b)</t>
  </si>
  <si>
    <t>(12) 前年度許可債今年度収入分 (c)</t>
  </si>
  <si>
    <t>(13) 純計 (a)-{(b)+(c)} (d)</t>
  </si>
  <si>
    <t>(1) 建設改良費</t>
  </si>
  <si>
    <t>2.</t>
  </si>
  <si>
    <t>(2) 企業債償還金</t>
  </si>
  <si>
    <t>(3) 他会計長期借入金返還金</t>
  </si>
  <si>
    <t>(4) 他会計への支出金</t>
  </si>
  <si>
    <t>(6)     計    (1)～(5) (e)</t>
  </si>
  <si>
    <t>3. 資本的支出不足額(△) (f)</t>
  </si>
  <si>
    <t>(1) 過年度分損益勘定留保資金</t>
  </si>
  <si>
    <t>4.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</si>
  <si>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</si>
  <si>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</si>
  <si>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</si>
  <si>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</si>
  <si>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</si>
  <si>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</si>
  <si>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</si>
  <si>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5. 補てん財源不足額(△) (f)-(g) (h)</t>
  </si>
  <si>
    <t>6. 当年度許可債で未借入、未発行分</t>
  </si>
  <si>
    <t>8. 行政投資実績額</t>
  </si>
  <si>
    <t>9.</t>
  </si>
  <si>
    <t>(1) 企業債</t>
  </si>
  <si>
    <t>(2) 国庫(県)補助金</t>
  </si>
  <si>
    <t>(4) 他会計繰入金</t>
  </si>
  <si>
    <t>（貸借対照表及び財務分析）</t>
  </si>
  <si>
    <t>(1) 有形固定資産</t>
  </si>
  <si>
    <t>ｱ. 土地</t>
  </si>
  <si>
    <t>ｲ. 償却資産</t>
  </si>
  <si>
    <t>ｳ. 減価償却累計額(△)</t>
  </si>
  <si>
    <t>ｴ. 建設仮勘定</t>
  </si>
  <si>
    <t>ｵ. その他</t>
  </si>
  <si>
    <t>(2) 無形固定資産</t>
  </si>
  <si>
    <t>(3) 投資</t>
  </si>
  <si>
    <t>(1) 企業債</t>
  </si>
  <si>
    <t>(2) 再建費</t>
  </si>
  <si>
    <t>(3) 他会計借入金</t>
  </si>
  <si>
    <t>(4) 引当金</t>
  </si>
  <si>
    <t>(5) その他</t>
  </si>
  <si>
    <t>(1) 一時借入金</t>
  </si>
  <si>
    <t>(2) 未払金及び未払費用</t>
  </si>
  <si>
    <t>(3) その他</t>
  </si>
  <si>
    <t>ｱ. 固有資本金(引継資本金)</t>
  </si>
  <si>
    <t>ｲ. 再評価組入資本金</t>
  </si>
  <si>
    <t>ｳ. 繰入資本金</t>
  </si>
  <si>
    <t>ｴ. 組入資本金(造成資本金)</t>
  </si>
  <si>
    <t>(2) 借入資本金</t>
  </si>
  <si>
    <t>ｱ. 国庫(県)補助金</t>
  </si>
  <si>
    <t>ｵ. 当年度未処分利益剰余金</t>
  </si>
  <si>
    <t>14. 再掲</t>
  </si>
  <si>
    <t>経常利益</t>
  </si>
  <si>
    <t>経常損失(△)</t>
  </si>
  <si>
    <t>15. 累積欠損金比率</t>
  </si>
  <si>
    <t>16. 不良債務比率</t>
  </si>
  <si>
    <t>17.</t>
  </si>
  <si>
    <t>（費用構成表）</t>
  </si>
  <si>
    <t>金</t>
  </si>
  <si>
    <t>（損益計算書）</t>
  </si>
  <si>
    <t>(1) 営業収益 (B)</t>
  </si>
  <si>
    <t>ｱ. 給水収益</t>
  </si>
  <si>
    <t>ｲ. 受託工事収益</t>
  </si>
  <si>
    <t>ｳ. その他営業収益</t>
  </si>
  <si>
    <t>（うち他会計負担金）</t>
  </si>
  <si>
    <t>(2) 営業外収益 (C)</t>
  </si>
  <si>
    <t>ｱ. 受取利息及び配当金</t>
  </si>
  <si>
    <t>(1) 営業費用 (E)</t>
  </si>
  <si>
    <t>ｱ. 原水及び浄水費(受水含)</t>
  </si>
  <si>
    <t>ｲ. 配水及び給水費</t>
  </si>
  <si>
    <t>ｳ. 受託工事費</t>
  </si>
  <si>
    <t>ｴ. 業務費</t>
  </si>
  <si>
    <t>ｵ. 総係費</t>
  </si>
  <si>
    <t>ｶ. 減価償却費</t>
  </si>
  <si>
    <t>ｷ. 資産減耗費</t>
  </si>
  <si>
    <t>ｸ. その他営業費用</t>
  </si>
  <si>
    <t>(2) 営業外費用 (F)</t>
  </si>
  <si>
    <t>ｱ. 支払利息</t>
  </si>
  <si>
    <t>ｲ. 企業債取扱諸費</t>
  </si>
  <si>
    <t>ｴ. 繰延勘定償却</t>
  </si>
  <si>
    <t>ｵ. その他営業外費用</t>
  </si>
  <si>
    <t>(1) 他会計繰入金</t>
  </si>
  <si>
    <t>(2) 固定資産売却益</t>
  </si>
  <si>
    <t>(3) その他</t>
  </si>
  <si>
    <t>10. 前年度繰越欠損金</t>
  </si>
  <si>
    <t>11. 当年度未処分利益剰余金</t>
  </si>
  <si>
    <t>12. 当年度未処理欠損金</t>
  </si>
  <si>
    <t>（施設及び業務概況に関する調）</t>
  </si>
  <si>
    <t xml:space="preserve"> 1. 総収益 (B)+(C)+(G) (A)</t>
  </si>
  <si>
    <t xml:space="preserve"> 2. 総費用 (E)+(F)+(H) (D)</t>
  </si>
  <si>
    <t xml:space="preserve"> 5. 特別利益 (G)</t>
  </si>
  <si>
    <t xml:space="preserve"> 6. 特別損失 (H)</t>
  </si>
  <si>
    <t xml:space="preserve"> 7. 純利益 (A)-(D)</t>
  </si>
  <si>
    <t xml:space="preserve"> 9. 前年度繰越利益剰余金</t>
  </si>
  <si>
    <t xml:space="preserve"> 1. 職員給与費</t>
  </si>
  <si>
    <t xml:space="preserve"> 2. 支払利息</t>
  </si>
  <si>
    <t xml:space="preserve"> 3. 減価償却費</t>
  </si>
  <si>
    <t xml:space="preserve"> 4. 動力費</t>
  </si>
  <si>
    <t xml:space="preserve"> 5. 光熱水費</t>
  </si>
  <si>
    <t xml:space="preserve"> 6. 通信運搬費</t>
  </si>
  <si>
    <t xml:space="preserve"> 7. 修繕費</t>
  </si>
  <si>
    <t xml:space="preserve"> 8. 材料費</t>
  </si>
  <si>
    <t xml:space="preserve"> 9. 薬品費</t>
  </si>
  <si>
    <t xml:space="preserve"> 1. 固定資産</t>
  </si>
  <si>
    <t xml:space="preserve"> 2. 流動資産</t>
  </si>
  <si>
    <t xml:space="preserve"> 3. 繰延勘定</t>
  </si>
  <si>
    <t xml:space="preserve"> 4. 資産合計</t>
  </si>
  <si>
    <t xml:space="preserve"> 5. 固定負債</t>
  </si>
  <si>
    <t xml:space="preserve"> 6. 流動負債</t>
  </si>
  <si>
    <t xml:space="preserve"> 7. 負債合計</t>
  </si>
  <si>
    <t xml:space="preserve"> 8. 資本金</t>
  </si>
  <si>
    <t xml:space="preserve"> 9. 剰余金</t>
  </si>
  <si>
    <t>計</t>
  </si>
  <si>
    <t>同</t>
  </si>
  <si>
    <t>上</t>
  </si>
  <si>
    <t>事</t>
  </si>
  <si>
    <t>業</t>
  </si>
  <si>
    <t>施</t>
  </si>
  <si>
    <t>及</t>
  </si>
  <si>
    <t>び</t>
  </si>
  <si>
    <t xml:space="preserve"> 7.</t>
  </si>
  <si>
    <t xml:space="preserve"> 1. 建設開始年月日</t>
  </si>
  <si>
    <t>一部</t>
  </si>
  <si>
    <t>全部</t>
  </si>
  <si>
    <t>(1) 総事業費</t>
  </si>
  <si>
    <t>計画 (A)</t>
  </si>
  <si>
    <t>(単位：千円　税込み)</t>
  </si>
  <si>
    <t>実績</t>
  </si>
  <si>
    <t>ｱ. 国庫補助金</t>
  </si>
  <si>
    <t>計画</t>
  </si>
  <si>
    <t>ｲ. 企業債</t>
  </si>
  <si>
    <t>ｳ. 他会計繰入金</t>
  </si>
  <si>
    <t>ｴ. その他</t>
  </si>
  <si>
    <t>(2) 補助対象事業費</t>
  </si>
  <si>
    <t>(3) 基準料金 (円/m3)</t>
  </si>
  <si>
    <t>(4) 妥当投資額 (B)</t>
  </si>
  <si>
    <t>(1) 水源の種類</t>
  </si>
  <si>
    <t>(2) 取水能力 (m3/日)</t>
  </si>
  <si>
    <t>(3) 水利権 (m3/日)</t>
  </si>
  <si>
    <t>(4) 導水管延長 (m) (a)</t>
  </si>
  <si>
    <t>(5) 送水管延長 (m) (b)</t>
  </si>
  <si>
    <t>(6) 配水管延長 (m) (c)</t>
  </si>
  <si>
    <t>(7) 導送配水管延長 (m) (a+b+c)</t>
  </si>
  <si>
    <t>(10)配水池設置数</t>
  </si>
  <si>
    <t>(11)配水能力 (m3/日)</t>
  </si>
  <si>
    <t>現在 (C)</t>
  </si>
  <si>
    <t>(12)年間総配水量 (千m3) (D)</t>
  </si>
  <si>
    <t>(13)一日平均配水量 (m3/日) (E)</t>
  </si>
  <si>
    <t>(14)契約水量 (千m3/日) (F)</t>
  </si>
  <si>
    <t>(15)有収水量 (千m3)</t>
  </si>
  <si>
    <t>計量分 (G)</t>
  </si>
  <si>
    <t>料金算定分 (H)</t>
  </si>
  <si>
    <t>(16)施設利用率 (E)/(C)×100 (％)</t>
  </si>
  <si>
    <t>(17)有収率 (G)/(D)×100 (％)</t>
  </si>
  <si>
    <t>(18)契約率 (F)/(C)×100 (％)</t>
  </si>
  <si>
    <t>(1) 現行料金実施年月日</t>
  </si>
  <si>
    <t>(2) 供給単価 (円/m3)</t>
  </si>
  <si>
    <t>給水収益/(G)</t>
  </si>
  <si>
    <t>給水収益/(H)</t>
  </si>
  <si>
    <t>(3) 給水原価 (円/m3)</t>
  </si>
  <si>
    <t>(1) 損益勘定所属職員数 (人)</t>
  </si>
  <si>
    <t>(2) 資本勘定所属職員数 (人)</t>
  </si>
  <si>
    <t xml:space="preserve">    　　　　計　　　　 (人)</t>
  </si>
  <si>
    <t>(8) 導送配水ポンプ設置数</t>
  </si>
  <si>
    <t>費用合計/(G)</t>
  </si>
  <si>
    <t>費用合計/(H)</t>
  </si>
  <si>
    <t>料</t>
  </si>
  <si>
    <t xml:space="preserve"> 8. 純損失 (A)-(D) (△)</t>
  </si>
  <si>
    <t>円</t>
  </si>
  <si>
    <t>（単位：千円）</t>
  </si>
  <si>
    <t>（単位：千円、％）</t>
  </si>
  <si>
    <t>(1) 現金及び預金</t>
  </si>
  <si>
    <t>(2) 未収金</t>
  </si>
  <si>
    <t>(3) 貯蔵品</t>
  </si>
  <si>
    <t xml:space="preserve">(4) 短期有価証券 </t>
  </si>
  <si>
    <t xml:space="preserve">   当年度未処理欠損金(△)</t>
  </si>
  <si>
    <t>うち当年度純利益</t>
  </si>
  <si>
    <t>(1) 自己資本構成比率</t>
  </si>
  <si>
    <t>(2) 固定資産対長期資本比率</t>
  </si>
  <si>
    <t>(3) 流動比率</t>
  </si>
  <si>
    <t>(4) 総収支比率</t>
  </si>
  <si>
    <t>(5) 営業収支比率</t>
  </si>
  <si>
    <t>(6) 企業債償還額対減価償却額比率</t>
  </si>
  <si>
    <t>(ｱ) 企業債償還元金</t>
  </si>
  <si>
    <t>(ｲ) 企業債利息</t>
  </si>
  <si>
    <t>(ｳ) 企業債元利償還金</t>
  </si>
  <si>
    <t>(ｴ) 職員給与費</t>
  </si>
  <si>
    <t>(7) 料金収入に</t>
  </si>
  <si>
    <t xml:space="preserve">    対する率</t>
  </si>
  <si>
    <t>ｱ. 建設改良のための企業債</t>
  </si>
  <si>
    <t>ｲ. その他</t>
  </si>
  <si>
    <t>建　</t>
  </si>
  <si>
    <t>設　</t>
  </si>
  <si>
    <t>改　</t>
  </si>
  <si>
    <t>良財</t>
  </si>
  <si>
    <t>費源</t>
  </si>
  <si>
    <t>の内</t>
  </si>
  <si>
    <t>　訳</t>
  </si>
  <si>
    <t>ｱ. 政府資金</t>
  </si>
  <si>
    <t>ｳ. その他</t>
  </si>
  <si>
    <t>ｱ. 職員給与費</t>
  </si>
  <si>
    <t>ｲ. 建設利息</t>
  </si>
  <si>
    <t>う</t>
  </si>
  <si>
    <t>ち</t>
  </si>
  <si>
    <t>(1) 財政融資</t>
  </si>
  <si>
    <t>(5) 市中銀行</t>
  </si>
  <si>
    <t>(7) 市場公募債</t>
  </si>
  <si>
    <t>(8) 共済組合</t>
  </si>
  <si>
    <t>(9) 政府保証付外債</t>
  </si>
  <si>
    <t>(10) 交付公債</t>
  </si>
  <si>
    <t>(11) その他</t>
  </si>
  <si>
    <t/>
  </si>
  <si>
    <t>9.
職
員</t>
  </si>
  <si>
    <t xml:space="preserve"> 2. 供給開始(予定)年月日</t>
  </si>
  <si>
    <t xml:space="preserve"> 3. 法適用年月日</t>
  </si>
  <si>
    <t xml:space="preserve"> 4. 管理者</t>
  </si>
  <si>
    <t xml:space="preserve"> 5. 給水先事業所数</t>
  </si>
  <si>
    <t xml:space="preserve"> 6.</t>
  </si>
  <si>
    <t xml:space="preserve"> 8.</t>
  </si>
  <si>
    <t>10. 新産、工特、地沈、その他区分</t>
  </si>
  <si>
    <t>(2) 郵便貯金</t>
  </si>
  <si>
    <t>(3) 簡易生命保険</t>
  </si>
  <si>
    <t>企　業　債　現　在　高</t>
  </si>
  <si>
    <t>(6) (5)以外の金融機関</t>
  </si>
  <si>
    <t>(地下水)</t>
  </si>
  <si>
    <t>その他</t>
  </si>
  <si>
    <t>新産</t>
  </si>
  <si>
    <t>雲南市</t>
  </si>
  <si>
    <t>斐川宍道
水道企業団</t>
  </si>
  <si>
    <t>手入力→</t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</si>
  <si>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</si>
  <si>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</si>
  <si>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t>ｲ. 受託工事収益</t>
  </si>
  <si>
    <t>ｳ. 国庫(県)補助金</t>
  </si>
  <si>
    <t>ｴ. 他会計補助金</t>
  </si>
  <si>
    <t>ｵ. 雑収益</t>
  </si>
  <si>
    <r>
      <t>2</t>
    </r>
    <r>
      <rPr>
        <sz val="11"/>
        <rFont val="ＭＳ 明朝"/>
        <family val="1"/>
      </rPr>
      <t>1,01,01</t>
    </r>
  </si>
  <si>
    <r>
      <t>2</t>
    </r>
    <r>
      <rPr>
        <sz val="11"/>
        <rFont val="ＭＳ 明朝"/>
        <family val="1"/>
      </rPr>
      <t>1,01,02</t>
    </r>
  </si>
  <si>
    <r>
      <t>2</t>
    </r>
    <r>
      <rPr>
        <sz val="11"/>
        <rFont val="ＭＳ 明朝"/>
        <family val="1"/>
      </rPr>
      <t>2,01,01</t>
    </r>
  </si>
  <si>
    <r>
      <t>2</t>
    </r>
    <r>
      <rPr>
        <sz val="11"/>
        <rFont val="ＭＳ 明朝"/>
        <family val="1"/>
      </rPr>
      <t>2,01,02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</si>
  <si>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</si>
  <si>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</si>
  <si>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</t>
    </r>
    <r>
      <rPr>
        <sz val="11"/>
        <rFont val="ＭＳ 明朝"/>
        <family val="1"/>
      </rPr>
      <t>2</t>
    </r>
  </si>
  <si>
    <t>23,01,27</t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</si>
  <si>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</si>
  <si>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</si>
  <si>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</si>
  <si>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</si>
  <si>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</si>
  <si>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</si>
  <si>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</si>
  <si>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</si>
  <si>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</si>
  <si>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</si>
  <si>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</si>
  <si>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,12</t>
    </r>
  </si>
  <si>
    <r>
      <t>24,01,</t>
    </r>
    <r>
      <rPr>
        <sz val="11"/>
        <rFont val="ＭＳ 明朝"/>
        <family val="1"/>
      </rPr>
      <t>01</t>
    </r>
  </si>
  <si>
    <r>
      <t>24,01,</t>
    </r>
    <r>
      <rPr>
        <sz val="11"/>
        <rFont val="ＭＳ 明朝"/>
        <family val="1"/>
      </rPr>
      <t>02</t>
    </r>
  </si>
  <si>
    <r>
      <t>24,01,</t>
    </r>
    <r>
      <rPr>
        <sz val="11"/>
        <rFont val="ＭＳ 明朝"/>
        <family val="1"/>
      </rPr>
      <t>03</t>
    </r>
  </si>
  <si>
    <r>
      <t>24,01,</t>
    </r>
    <r>
      <rPr>
        <sz val="11"/>
        <rFont val="ＭＳ 明朝"/>
        <family val="1"/>
      </rPr>
      <t>04</t>
    </r>
  </si>
  <si>
    <r>
      <t>24,01,</t>
    </r>
    <r>
      <rPr>
        <sz val="11"/>
        <rFont val="ＭＳ 明朝"/>
        <family val="1"/>
      </rPr>
      <t>05</t>
    </r>
  </si>
  <si>
    <r>
      <t>24,01,</t>
    </r>
    <r>
      <rPr>
        <sz val="11"/>
        <rFont val="ＭＳ 明朝"/>
        <family val="1"/>
      </rPr>
      <t>06</t>
    </r>
  </si>
  <si>
    <r>
      <t>24,01,</t>
    </r>
    <r>
      <rPr>
        <sz val="11"/>
        <rFont val="ＭＳ 明朝"/>
        <family val="1"/>
      </rPr>
      <t>07</t>
    </r>
  </si>
  <si>
    <r>
      <t>24,01,</t>
    </r>
    <r>
      <rPr>
        <sz val="11"/>
        <rFont val="ＭＳ 明朝"/>
        <family val="1"/>
      </rPr>
      <t>08</t>
    </r>
  </si>
  <si>
    <r>
      <t>24,01,</t>
    </r>
    <r>
      <rPr>
        <sz val="11"/>
        <rFont val="ＭＳ 明朝"/>
        <family val="1"/>
      </rPr>
      <t>09</t>
    </r>
  </si>
  <si>
    <r>
      <t>24,01,1</t>
    </r>
    <r>
      <rPr>
        <sz val="11"/>
        <rFont val="ＭＳ 明朝"/>
        <family val="1"/>
      </rPr>
      <t>0</t>
    </r>
  </si>
  <si>
    <r>
      <t>24,01,1</t>
    </r>
    <r>
      <rPr>
        <sz val="11"/>
        <rFont val="ＭＳ 明朝"/>
        <family val="1"/>
      </rPr>
      <t>1</t>
    </r>
  </si>
  <si>
    <t>浜田市</t>
  </si>
  <si>
    <t xml:space="preserve"> 3. 経常利益 {(B+C)-(E+F)}</t>
  </si>
  <si>
    <t xml:space="preserve"> 4. 経常損失 {(B+C)-(E+F)} (△)</t>
  </si>
  <si>
    <t>(9) 浄水場設置数</t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</si>
  <si>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</si>
  <si>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</si>
  <si>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</si>
  <si>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</si>
  <si>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</si>
  <si>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</si>
  <si>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</si>
  <si>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</si>
  <si>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</si>
  <si>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</si>
  <si>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</si>
  <si>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ｲ. 機構資金</t>
  </si>
  <si>
    <t>(1) 企業債利息</t>
  </si>
  <si>
    <t>(2) 一時借入金利息</t>
  </si>
  <si>
    <t>(3) 他会計借入金等利息</t>
  </si>
  <si>
    <t>(4) 地方公共団体金融機構</t>
  </si>
  <si>
    <t>12. 負担金</t>
  </si>
  <si>
    <t>13. 受水費</t>
  </si>
  <si>
    <t>14. 市町村交付金</t>
  </si>
  <si>
    <t>15. その他</t>
  </si>
  <si>
    <t>16. 費用合計</t>
  </si>
  <si>
    <t>02,01,01</t>
  </si>
  <si>
    <t>02,01,02</t>
  </si>
  <si>
    <t>02,01,03</t>
  </si>
  <si>
    <t>02,01,04</t>
  </si>
  <si>
    <t>02,01,05</t>
  </si>
  <si>
    <t>02,01,06</t>
  </si>
  <si>
    <t>02,01,07</t>
  </si>
  <si>
    <t>02,01,08</t>
  </si>
  <si>
    <t>02,01,09</t>
  </si>
  <si>
    <t>02,01,10</t>
  </si>
  <si>
    <t>02,01,11</t>
  </si>
  <si>
    <t>02,01,12</t>
  </si>
  <si>
    <t>02,01,13</t>
  </si>
  <si>
    <t>02,01,14</t>
  </si>
  <si>
    <t>02,01,15</t>
  </si>
  <si>
    <t>02,01,16</t>
  </si>
  <si>
    <t>02,01,17</t>
  </si>
  <si>
    <t>02,01,18</t>
  </si>
  <si>
    <t>02,01,19</t>
  </si>
  <si>
    <t>02,01,20</t>
  </si>
  <si>
    <t>02,01,21</t>
  </si>
  <si>
    <t>02,01,22</t>
  </si>
  <si>
    <t>02,01,23</t>
  </si>
  <si>
    <t>02,01,24</t>
  </si>
  <si>
    <t>02,01,25</t>
  </si>
  <si>
    <t>02,01,26</t>
  </si>
  <si>
    <t>02,01,27</t>
  </si>
  <si>
    <t>02,01,28</t>
  </si>
  <si>
    <t>02,01,29</t>
  </si>
  <si>
    <t>02,01,30</t>
  </si>
  <si>
    <t>02,01,31</t>
  </si>
  <si>
    <t>02,01,32</t>
  </si>
  <si>
    <t>02,01,33</t>
  </si>
  <si>
    <t>02,01,34</t>
  </si>
  <si>
    <t>02,01,35</t>
  </si>
  <si>
    <t>02,01,36</t>
  </si>
  <si>
    <t>02,01,37</t>
  </si>
  <si>
    <t>02,01,38</t>
  </si>
  <si>
    <t>02,01,39</t>
  </si>
  <si>
    <t>02,01,40</t>
  </si>
  <si>
    <t>02,01,41</t>
  </si>
  <si>
    <t>02,01,42</t>
  </si>
  <si>
    <t>02,01,43</t>
  </si>
  <si>
    <t>02,01,44</t>
  </si>
  <si>
    <t>02,01,45</t>
  </si>
  <si>
    <t>02,01,46</t>
  </si>
  <si>
    <t>02,01,47</t>
  </si>
  <si>
    <t>02,01,48</t>
  </si>
  <si>
    <t>02,01,49</t>
  </si>
  <si>
    <t>02,01,50</t>
  </si>
  <si>
    <t>02,01,51</t>
  </si>
  <si>
    <t>02,01,52</t>
  </si>
  <si>
    <t>02,01,53</t>
  </si>
  <si>
    <t>02,01,54</t>
  </si>
  <si>
    <t>02,01,55</t>
  </si>
  <si>
    <t>02,01,56</t>
  </si>
  <si>
    <t>02,01,57</t>
  </si>
  <si>
    <t>02,01,58</t>
  </si>
  <si>
    <t>02,01,59</t>
  </si>
  <si>
    <t>02,01,60</t>
  </si>
  <si>
    <t>02,01,61</t>
  </si>
  <si>
    <t>02,01,62</t>
  </si>
  <si>
    <t>02,01,63</t>
  </si>
  <si>
    <r>
      <t>2</t>
    </r>
    <r>
      <rPr>
        <sz val="11"/>
        <rFont val="ＭＳ 明朝"/>
        <family val="1"/>
      </rPr>
      <t>0,01,03</t>
    </r>
  </si>
  <si>
    <r>
      <t>20,01,04</t>
    </r>
  </si>
  <si>
    <r>
      <t>2</t>
    </r>
    <r>
      <rPr>
        <sz val="11"/>
        <rFont val="ＭＳ 明朝"/>
        <family val="1"/>
      </rPr>
      <t>0,01,05</t>
    </r>
  </si>
  <si>
    <r>
      <t>20,01,06</t>
    </r>
  </si>
  <si>
    <r>
      <t>2</t>
    </r>
    <r>
      <rPr>
        <sz val="11"/>
        <rFont val="ＭＳ 明朝"/>
        <family val="1"/>
      </rPr>
      <t>0,01,07</t>
    </r>
  </si>
  <si>
    <r>
      <t>20,01,08</t>
    </r>
  </si>
  <si>
    <r>
      <t>2</t>
    </r>
    <r>
      <rPr>
        <sz val="11"/>
        <rFont val="ＭＳ 明朝"/>
        <family val="1"/>
      </rPr>
      <t>0,01,09</t>
    </r>
  </si>
  <si>
    <r>
      <t>20,01,10</t>
    </r>
  </si>
  <si>
    <r>
      <t>2</t>
    </r>
    <r>
      <rPr>
        <sz val="11"/>
        <rFont val="ＭＳ 明朝"/>
        <family val="1"/>
      </rPr>
      <t>0,01,11</t>
    </r>
  </si>
  <si>
    <r>
      <t>20,01,12</t>
    </r>
  </si>
  <si>
    <r>
      <t>2</t>
    </r>
    <r>
      <rPr>
        <sz val="11"/>
        <rFont val="ＭＳ 明朝"/>
        <family val="1"/>
      </rPr>
      <t>0,01,13</t>
    </r>
  </si>
  <si>
    <r>
      <t>20,01,14</t>
    </r>
  </si>
  <si>
    <r>
      <t>2</t>
    </r>
    <r>
      <rPr>
        <sz val="11"/>
        <rFont val="ＭＳ 明朝"/>
        <family val="1"/>
      </rPr>
      <t>0,01,15</t>
    </r>
  </si>
  <si>
    <r>
      <t>20,01,16</t>
    </r>
  </si>
  <si>
    <r>
      <t>2</t>
    </r>
    <r>
      <rPr>
        <sz val="11"/>
        <rFont val="ＭＳ 明朝"/>
        <family val="1"/>
      </rPr>
      <t>0,01,17</t>
    </r>
  </si>
  <si>
    <r>
      <t>20,01,18</t>
    </r>
  </si>
  <si>
    <r>
      <t>2</t>
    </r>
    <r>
      <rPr>
        <sz val="11"/>
        <rFont val="ＭＳ 明朝"/>
        <family val="1"/>
      </rPr>
      <t>0,01,19</t>
    </r>
  </si>
  <si>
    <r>
      <t>20,01,20</t>
    </r>
  </si>
  <si>
    <r>
      <t>2</t>
    </r>
    <r>
      <rPr>
        <sz val="11"/>
        <rFont val="ＭＳ 明朝"/>
        <family val="1"/>
      </rPr>
      <t>0,01,21</t>
    </r>
  </si>
  <si>
    <r>
      <t>20,01,22</t>
    </r>
  </si>
  <si>
    <r>
      <t>2</t>
    </r>
    <r>
      <rPr>
        <sz val="11"/>
        <rFont val="ＭＳ 明朝"/>
        <family val="1"/>
      </rPr>
      <t>0,01,23</t>
    </r>
  </si>
  <si>
    <r>
      <t>20,01,24</t>
    </r>
  </si>
  <si>
    <r>
      <t>2</t>
    </r>
    <r>
      <rPr>
        <sz val="11"/>
        <rFont val="ＭＳ 明朝"/>
        <family val="1"/>
      </rPr>
      <t>0,01,25</t>
    </r>
  </si>
  <si>
    <r>
      <t>20,01,26</t>
    </r>
  </si>
  <si>
    <r>
      <t>2</t>
    </r>
    <r>
      <rPr>
        <sz val="11"/>
        <rFont val="ＭＳ 明朝"/>
        <family val="1"/>
      </rPr>
      <t>0,01,27</t>
    </r>
  </si>
  <si>
    <r>
      <t>20,01,28</t>
    </r>
  </si>
  <si>
    <r>
      <t>2</t>
    </r>
    <r>
      <rPr>
        <sz val="11"/>
        <rFont val="ＭＳ 明朝"/>
        <family val="1"/>
      </rPr>
      <t>0,01,29</t>
    </r>
  </si>
  <si>
    <r>
      <t>20,01,30</t>
    </r>
  </si>
  <si>
    <r>
      <t>2</t>
    </r>
    <r>
      <rPr>
        <sz val="11"/>
        <rFont val="ＭＳ 明朝"/>
        <family val="1"/>
      </rPr>
      <t>0,01,31</t>
    </r>
  </si>
  <si>
    <r>
      <t>20,01,32</t>
    </r>
  </si>
  <si>
    <r>
      <t>2</t>
    </r>
    <r>
      <rPr>
        <sz val="11"/>
        <rFont val="ＭＳ 明朝"/>
        <family val="1"/>
      </rPr>
      <t>0,01,33</t>
    </r>
  </si>
  <si>
    <r>
      <t>20,01,34</t>
    </r>
  </si>
  <si>
    <r>
      <t>2</t>
    </r>
    <r>
      <rPr>
        <sz val="11"/>
        <rFont val="ＭＳ 明朝"/>
        <family val="1"/>
      </rPr>
      <t>0,01,35</t>
    </r>
  </si>
  <si>
    <r>
      <t>20,01,36</t>
    </r>
  </si>
  <si>
    <r>
      <t>2</t>
    </r>
    <r>
      <rPr>
        <sz val="11"/>
        <rFont val="ＭＳ 明朝"/>
        <family val="1"/>
      </rPr>
      <t>0,01,37</t>
    </r>
  </si>
  <si>
    <r>
      <t>20,01,38</t>
    </r>
  </si>
  <si>
    <r>
      <t>2</t>
    </r>
    <r>
      <rPr>
        <sz val="11"/>
        <rFont val="ＭＳ 明朝"/>
        <family val="1"/>
      </rPr>
      <t>0,01,39</t>
    </r>
  </si>
  <si>
    <r>
      <t>20,01,40</t>
    </r>
  </si>
  <si>
    <r>
      <t>2</t>
    </r>
    <r>
      <rPr>
        <sz val="11"/>
        <rFont val="ＭＳ 明朝"/>
        <family val="1"/>
      </rPr>
      <t>0,01,41</t>
    </r>
  </si>
  <si>
    <r>
      <t>20,01,42</t>
    </r>
  </si>
  <si>
    <r>
      <t>2</t>
    </r>
    <r>
      <rPr>
        <sz val="11"/>
        <rFont val="ＭＳ 明朝"/>
        <family val="1"/>
      </rPr>
      <t>0,01,43</t>
    </r>
  </si>
  <si>
    <r>
      <t>20,01,44</t>
    </r>
  </si>
  <si>
    <r>
      <t>2</t>
    </r>
    <r>
      <rPr>
        <sz val="11"/>
        <rFont val="ＭＳ 明朝"/>
        <family val="1"/>
      </rPr>
      <t>0,01,45</t>
    </r>
  </si>
  <si>
    <r>
      <t>20,01,46</t>
    </r>
  </si>
  <si>
    <r>
      <t>2</t>
    </r>
    <r>
      <rPr>
        <sz val="11"/>
        <rFont val="ＭＳ 明朝"/>
        <family val="1"/>
      </rPr>
      <t>0,01,47</t>
    </r>
  </si>
  <si>
    <r>
      <t>20,01,48</t>
    </r>
  </si>
  <si>
    <r>
      <t>2</t>
    </r>
    <r>
      <rPr>
        <sz val="11"/>
        <rFont val="ＭＳ 明朝"/>
        <family val="1"/>
      </rPr>
      <t>0,01,49</t>
    </r>
  </si>
  <si>
    <r>
      <t>20,01,50</t>
    </r>
  </si>
  <si>
    <r>
      <t>2</t>
    </r>
    <r>
      <rPr>
        <sz val="11"/>
        <rFont val="ＭＳ 明朝"/>
        <family val="1"/>
      </rPr>
      <t>0,01,51</t>
    </r>
  </si>
  <si>
    <r>
      <t>20,01,52</t>
    </r>
  </si>
  <si>
    <r>
      <t>2</t>
    </r>
    <r>
      <rPr>
        <sz val="11"/>
        <rFont val="ＭＳ 明朝"/>
        <family val="1"/>
      </rPr>
      <t>0,01,53</t>
    </r>
  </si>
  <si>
    <r>
      <t>20,01,54</t>
    </r>
  </si>
  <si>
    <r>
      <t>2</t>
    </r>
    <r>
      <rPr>
        <sz val="11"/>
        <rFont val="ＭＳ 明朝"/>
        <family val="1"/>
      </rPr>
      <t>0,01,55</t>
    </r>
  </si>
  <si>
    <r>
      <t>20,01,56</t>
    </r>
  </si>
  <si>
    <r>
      <t>2</t>
    </r>
    <r>
      <rPr>
        <sz val="11"/>
        <rFont val="ＭＳ 明朝"/>
        <family val="1"/>
      </rPr>
      <t>0,01,57</t>
    </r>
  </si>
  <si>
    <r>
      <t>20,01,58</t>
    </r>
  </si>
  <si>
    <r>
      <t>2</t>
    </r>
    <r>
      <rPr>
        <sz val="11"/>
        <rFont val="ＭＳ 明朝"/>
        <family val="1"/>
      </rPr>
      <t>0,01,59</t>
    </r>
  </si>
  <si>
    <r>
      <t>20,01,60</t>
    </r>
  </si>
  <si>
    <r>
      <t>2</t>
    </r>
    <r>
      <rPr>
        <sz val="11"/>
        <rFont val="ＭＳ 明朝"/>
        <family val="1"/>
      </rPr>
      <t>0,01,61</t>
    </r>
  </si>
  <si>
    <r>
      <t>20,01,62</t>
    </r>
  </si>
  <si>
    <r>
      <t>2</t>
    </r>
    <r>
      <rPr>
        <sz val="11"/>
        <rFont val="ＭＳ 明朝"/>
        <family val="1"/>
      </rPr>
      <t>0,01,63</t>
    </r>
  </si>
  <si>
    <r>
      <t>2</t>
    </r>
    <r>
      <rPr>
        <sz val="11"/>
        <rFont val="ＭＳ 明朝"/>
        <family val="1"/>
      </rPr>
      <t>1,01,03</t>
    </r>
  </si>
  <si>
    <r>
      <t>2</t>
    </r>
    <r>
      <rPr>
        <sz val="11"/>
        <rFont val="ＭＳ 明朝"/>
        <family val="1"/>
      </rPr>
      <t>1,01,04</t>
    </r>
  </si>
  <si>
    <r>
      <t>2</t>
    </r>
    <r>
      <rPr>
        <sz val="11"/>
        <rFont val="ＭＳ 明朝"/>
        <family val="1"/>
      </rPr>
      <t>1,01,05</t>
    </r>
  </si>
  <si>
    <r>
      <t>2</t>
    </r>
    <r>
      <rPr>
        <sz val="11"/>
        <rFont val="ＭＳ 明朝"/>
        <family val="1"/>
      </rPr>
      <t>1,01,06</t>
    </r>
  </si>
  <si>
    <r>
      <t>2</t>
    </r>
    <r>
      <rPr>
        <sz val="11"/>
        <rFont val="ＭＳ 明朝"/>
        <family val="1"/>
      </rPr>
      <t>1,01,07</t>
    </r>
  </si>
  <si>
    <r>
      <t>2</t>
    </r>
    <r>
      <rPr>
        <sz val="11"/>
        <rFont val="ＭＳ 明朝"/>
        <family val="1"/>
      </rPr>
      <t>1,01,08</t>
    </r>
  </si>
  <si>
    <r>
      <t>2</t>
    </r>
    <r>
      <rPr>
        <sz val="11"/>
        <rFont val="ＭＳ 明朝"/>
        <family val="1"/>
      </rPr>
      <t>1,01,09</t>
    </r>
  </si>
  <si>
    <r>
      <t>2</t>
    </r>
    <r>
      <rPr>
        <sz val="11"/>
        <rFont val="ＭＳ 明朝"/>
        <family val="1"/>
      </rPr>
      <t>1,01,10</t>
    </r>
  </si>
  <si>
    <r>
      <t>2</t>
    </r>
    <r>
      <rPr>
        <sz val="11"/>
        <rFont val="ＭＳ 明朝"/>
        <family val="1"/>
      </rPr>
      <t>1,01,11</t>
    </r>
  </si>
  <si>
    <r>
      <t>2</t>
    </r>
    <r>
      <rPr>
        <sz val="11"/>
        <rFont val="ＭＳ 明朝"/>
        <family val="1"/>
      </rPr>
      <t>1,01,12</t>
    </r>
  </si>
  <si>
    <r>
      <t>2</t>
    </r>
    <r>
      <rPr>
        <sz val="11"/>
        <rFont val="ＭＳ 明朝"/>
        <family val="1"/>
      </rPr>
      <t>1,01,13</t>
    </r>
  </si>
  <si>
    <r>
      <t>2</t>
    </r>
    <r>
      <rPr>
        <sz val="11"/>
        <rFont val="ＭＳ 明朝"/>
        <family val="1"/>
      </rPr>
      <t>1,01,14</t>
    </r>
  </si>
  <si>
    <r>
      <t>2</t>
    </r>
    <r>
      <rPr>
        <sz val="11"/>
        <rFont val="ＭＳ 明朝"/>
        <family val="1"/>
      </rPr>
      <t>1,01,15</t>
    </r>
  </si>
  <si>
    <r>
      <t>2</t>
    </r>
    <r>
      <rPr>
        <sz val="11"/>
        <rFont val="ＭＳ 明朝"/>
        <family val="1"/>
      </rPr>
      <t>1,01,16</t>
    </r>
  </si>
  <si>
    <r>
      <t>2</t>
    </r>
    <r>
      <rPr>
        <sz val="11"/>
        <rFont val="ＭＳ 明朝"/>
        <family val="1"/>
      </rPr>
      <t>1,01,17</t>
    </r>
  </si>
  <si>
    <r>
      <t>2</t>
    </r>
    <r>
      <rPr>
        <sz val="11"/>
        <rFont val="ＭＳ 明朝"/>
        <family val="1"/>
      </rPr>
      <t>1,01,18</t>
    </r>
  </si>
  <si>
    <r>
      <t>2</t>
    </r>
    <r>
      <rPr>
        <sz val="11"/>
        <rFont val="ＭＳ 明朝"/>
        <family val="1"/>
      </rPr>
      <t>1,01,19</t>
    </r>
  </si>
  <si>
    <r>
      <t>2</t>
    </r>
    <r>
      <rPr>
        <sz val="11"/>
        <rFont val="ＭＳ 明朝"/>
        <family val="1"/>
      </rPr>
      <t>1,01,20</t>
    </r>
  </si>
  <si>
    <r>
      <t>2</t>
    </r>
    <r>
      <rPr>
        <sz val="11"/>
        <rFont val="ＭＳ 明朝"/>
        <family val="1"/>
      </rPr>
      <t>1,01,21</t>
    </r>
  </si>
  <si>
    <r>
      <t>2</t>
    </r>
    <r>
      <rPr>
        <sz val="11"/>
        <rFont val="ＭＳ 明朝"/>
        <family val="1"/>
      </rPr>
      <t>1,01,22</t>
    </r>
  </si>
  <si>
    <r>
      <t>2</t>
    </r>
    <r>
      <rPr>
        <sz val="11"/>
        <rFont val="ＭＳ 明朝"/>
        <family val="1"/>
      </rPr>
      <t>1,01,23</t>
    </r>
  </si>
  <si>
    <r>
      <t>2</t>
    </r>
    <r>
      <rPr>
        <sz val="11"/>
        <rFont val="ＭＳ 明朝"/>
        <family val="1"/>
      </rPr>
      <t>1,01,24</t>
    </r>
  </si>
  <si>
    <r>
      <t>2</t>
    </r>
    <r>
      <rPr>
        <sz val="11"/>
        <rFont val="ＭＳ 明朝"/>
        <family val="1"/>
      </rPr>
      <t>1,01,25</t>
    </r>
  </si>
  <si>
    <r>
      <t>2</t>
    </r>
    <r>
      <rPr>
        <sz val="11"/>
        <rFont val="ＭＳ 明朝"/>
        <family val="1"/>
      </rPr>
      <t>1,01,26</t>
    </r>
  </si>
  <si>
    <r>
      <t>2</t>
    </r>
    <r>
      <rPr>
        <sz val="11"/>
        <rFont val="ＭＳ 明朝"/>
        <family val="1"/>
      </rPr>
      <t>1,01,27</t>
    </r>
  </si>
  <si>
    <r>
      <t>2</t>
    </r>
    <r>
      <rPr>
        <sz val="11"/>
        <rFont val="ＭＳ 明朝"/>
        <family val="1"/>
      </rPr>
      <t>1,01,28</t>
    </r>
  </si>
  <si>
    <r>
      <t>2</t>
    </r>
    <r>
      <rPr>
        <sz val="11"/>
        <rFont val="ＭＳ 明朝"/>
        <family val="1"/>
      </rPr>
      <t>1,01,29</t>
    </r>
  </si>
  <si>
    <r>
      <t>2</t>
    </r>
    <r>
      <rPr>
        <sz val="11"/>
        <rFont val="ＭＳ 明朝"/>
        <family val="1"/>
      </rPr>
      <t>1,01,30</t>
    </r>
  </si>
  <si>
    <r>
      <t>2</t>
    </r>
    <r>
      <rPr>
        <sz val="11"/>
        <rFont val="ＭＳ 明朝"/>
        <family val="1"/>
      </rPr>
      <t>1,01,31</t>
    </r>
  </si>
  <si>
    <r>
      <t>2</t>
    </r>
    <r>
      <rPr>
        <sz val="11"/>
        <rFont val="ＭＳ 明朝"/>
        <family val="1"/>
      </rPr>
      <t>1,01,32</t>
    </r>
  </si>
  <si>
    <r>
      <t>2</t>
    </r>
    <r>
      <rPr>
        <sz val="11"/>
        <rFont val="ＭＳ 明朝"/>
        <family val="1"/>
      </rPr>
      <t>1,01,33</t>
    </r>
  </si>
  <si>
    <r>
      <t>2</t>
    </r>
    <r>
      <rPr>
        <sz val="11"/>
        <rFont val="ＭＳ 明朝"/>
        <family val="1"/>
      </rPr>
      <t>1,01,34</t>
    </r>
  </si>
  <si>
    <r>
      <t>2</t>
    </r>
    <r>
      <rPr>
        <sz val="11"/>
        <rFont val="ＭＳ 明朝"/>
        <family val="1"/>
      </rPr>
      <t>1,01,35</t>
    </r>
  </si>
  <si>
    <r>
      <t>2</t>
    </r>
    <r>
      <rPr>
        <sz val="11"/>
        <rFont val="ＭＳ 明朝"/>
        <family val="1"/>
      </rPr>
      <t>1,01,36</t>
    </r>
  </si>
  <si>
    <r>
      <t>2</t>
    </r>
    <r>
      <rPr>
        <sz val="11"/>
        <rFont val="ＭＳ 明朝"/>
        <family val="1"/>
      </rPr>
      <t>1,01,37</t>
    </r>
  </si>
  <si>
    <r>
      <t>2</t>
    </r>
    <r>
      <rPr>
        <sz val="11"/>
        <rFont val="ＭＳ 明朝"/>
        <family val="1"/>
      </rPr>
      <t>1,01,38</t>
    </r>
  </si>
  <si>
    <r>
      <t>2</t>
    </r>
    <r>
      <rPr>
        <sz val="11"/>
        <rFont val="ＭＳ 明朝"/>
        <family val="1"/>
      </rPr>
      <t>1,01,39</t>
    </r>
  </si>
  <si>
    <r>
      <t>2</t>
    </r>
    <r>
      <rPr>
        <sz val="11"/>
        <rFont val="ＭＳ 明朝"/>
        <family val="1"/>
      </rPr>
      <t>1,01,40</t>
    </r>
  </si>
  <si>
    <r>
      <t>2</t>
    </r>
    <r>
      <rPr>
        <sz val="11"/>
        <rFont val="ＭＳ 明朝"/>
        <family val="1"/>
      </rPr>
      <t>1,01,41</t>
    </r>
  </si>
  <si>
    <r>
      <t>2</t>
    </r>
    <r>
      <rPr>
        <sz val="11"/>
        <rFont val="ＭＳ 明朝"/>
        <family val="1"/>
      </rPr>
      <t>1,01,42</t>
    </r>
  </si>
  <si>
    <r>
      <t>2</t>
    </r>
    <r>
      <rPr>
        <sz val="11"/>
        <rFont val="ＭＳ 明朝"/>
        <family val="1"/>
      </rPr>
      <t>1,01,43</t>
    </r>
  </si>
  <si>
    <r>
      <t>2</t>
    </r>
    <r>
      <rPr>
        <sz val="11"/>
        <rFont val="ＭＳ 明朝"/>
        <family val="1"/>
      </rPr>
      <t>1,01,44</t>
    </r>
  </si>
  <si>
    <r>
      <t>2</t>
    </r>
    <r>
      <rPr>
        <sz val="11"/>
        <rFont val="ＭＳ 明朝"/>
        <family val="1"/>
      </rPr>
      <t>1,01,45</t>
    </r>
  </si>
  <si>
    <r>
      <t>2</t>
    </r>
    <r>
      <rPr>
        <sz val="11"/>
        <rFont val="ＭＳ 明朝"/>
        <family val="1"/>
      </rPr>
      <t>1,01,46</t>
    </r>
  </si>
  <si>
    <r>
      <t>2</t>
    </r>
    <r>
      <rPr>
        <sz val="11"/>
        <rFont val="ＭＳ 明朝"/>
        <family val="1"/>
      </rPr>
      <t>1,01,47</t>
    </r>
  </si>
  <si>
    <r>
      <t>2</t>
    </r>
    <r>
      <rPr>
        <sz val="11"/>
        <rFont val="ＭＳ 明朝"/>
        <family val="1"/>
      </rPr>
      <t>1,01,48</t>
    </r>
  </si>
  <si>
    <r>
      <t>2</t>
    </r>
    <r>
      <rPr>
        <sz val="11"/>
        <rFont val="ＭＳ 明朝"/>
        <family val="1"/>
      </rPr>
      <t>1,01,49</t>
    </r>
  </si>
  <si>
    <r>
      <t>2</t>
    </r>
    <r>
      <rPr>
        <sz val="11"/>
        <rFont val="ＭＳ 明朝"/>
        <family val="1"/>
      </rPr>
      <t>1,01,50</t>
    </r>
  </si>
  <si>
    <r>
      <t>2</t>
    </r>
    <r>
      <rPr>
        <sz val="11"/>
        <rFont val="ＭＳ 明朝"/>
        <family val="1"/>
      </rPr>
      <t>1,01,51</t>
    </r>
  </si>
  <si>
    <r>
      <t>2</t>
    </r>
    <r>
      <rPr>
        <sz val="11"/>
        <rFont val="ＭＳ 明朝"/>
        <family val="1"/>
      </rPr>
      <t>1,01,52</t>
    </r>
  </si>
  <si>
    <r>
      <t>2</t>
    </r>
    <r>
      <rPr>
        <sz val="11"/>
        <rFont val="ＭＳ 明朝"/>
        <family val="1"/>
      </rPr>
      <t>1,01,53</t>
    </r>
  </si>
  <si>
    <r>
      <t>2</t>
    </r>
    <r>
      <rPr>
        <sz val="11"/>
        <rFont val="ＭＳ 明朝"/>
        <family val="1"/>
      </rPr>
      <t>1,01,54</t>
    </r>
  </si>
  <si>
    <r>
      <t>2</t>
    </r>
    <r>
      <rPr>
        <sz val="11"/>
        <rFont val="ＭＳ 明朝"/>
        <family val="1"/>
      </rPr>
      <t>1,01,55</t>
    </r>
  </si>
  <si>
    <r>
      <t>2</t>
    </r>
    <r>
      <rPr>
        <sz val="11"/>
        <rFont val="ＭＳ 明朝"/>
        <family val="1"/>
      </rPr>
      <t>1,01,56</t>
    </r>
  </si>
  <si>
    <r>
      <t>2</t>
    </r>
    <r>
      <rPr>
        <sz val="11"/>
        <rFont val="ＭＳ 明朝"/>
        <family val="1"/>
      </rPr>
      <t>1,01,57</t>
    </r>
  </si>
  <si>
    <r>
      <t>2</t>
    </r>
    <r>
      <rPr>
        <sz val="11"/>
        <rFont val="ＭＳ 明朝"/>
        <family val="1"/>
      </rPr>
      <t>1,01,58</t>
    </r>
  </si>
  <si>
    <r>
      <t>2</t>
    </r>
    <r>
      <rPr>
        <sz val="11"/>
        <rFont val="ＭＳ 明朝"/>
        <family val="1"/>
      </rPr>
      <t>1,01,59</t>
    </r>
  </si>
  <si>
    <r>
      <t>2</t>
    </r>
    <r>
      <rPr>
        <sz val="11"/>
        <rFont val="ＭＳ 明朝"/>
        <family val="1"/>
      </rPr>
      <t>1,01,60</t>
    </r>
  </si>
  <si>
    <r>
      <t>2</t>
    </r>
    <r>
      <rPr>
        <sz val="11"/>
        <rFont val="ＭＳ 明朝"/>
        <family val="1"/>
      </rPr>
      <t>1,01,61</t>
    </r>
  </si>
  <si>
    <r>
      <t>2</t>
    </r>
    <r>
      <rPr>
        <sz val="11"/>
        <rFont val="ＭＳ 明朝"/>
        <family val="1"/>
      </rPr>
      <t>1,01,62</t>
    </r>
  </si>
  <si>
    <r>
      <t>2</t>
    </r>
    <r>
      <rPr>
        <sz val="11"/>
        <rFont val="ＭＳ 明朝"/>
        <family val="1"/>
      </rPr>
      <t>1,01,63</t>
    </r>
  </si>
  <si>
    <r>
      <t>2</t>
    </r>
    <r>
      <rPr>
        <sz val="11"/>
        <rFont val="ＭＳ 明朝"/>
        <family val="1"/>
      </rPr>
      <t>2,01,03</t>
    </r>
  </si>
  <si>
    <r>
      <t>2</t>
    </r>
    <r>
      <rPr>
        <sz val="11"/>
        <rFont val="ＭＳ 明朝"/>
        <family val="1"/>
      </rPr>
      <t>2,01,04</t>
    </r>
  </si>
  <si>
    <r>
      <t>2</t>
    </r>
    <r>
      <rPr>
        <sz val="11"/>
        <rFont val="ＭＳ 明朝"/>
        <family val="1"/>
      </rPr>
      <t>2,01,05</t>
    </r>
  </si>
  <si>
    <r>
      <t>2</t>
    </r>
    <r>
      <rPr>
        <sz val="11"/>
        <rFont val="ＭＳ 明朝"/>
        <family val="1"/>
      </rPr>
      <t>2,01,06</t>
    </r>
  </si>
  <si>
    <r>
      <t>2</t>
    </r>
    <r>
      <rPr>
        <sz val="11"/>
        <rFont val="ＭＳ 明朝"/>
        <family val="1"/>
      </rPr>
      <t>2,01,07</t>
    </r>
  </si>
  <si>
    <r>
      <t>2</t>
    </r>
    <r>
      <rPr>
        <sz val="11"/>
        <rFont val="ＭＳ 明朝"/>
        <family val="1"/>
      </rPr>
      <t>2,01,08</t>
    </r>
  </si>
  <si>
    <r>
      <t>2</t>
    </r>
    <r>
      <rPr>
        <sz val="11"/>
        <rFont val="ＭＳ 明朝"/>
        <family val="1"/>
      </rPr>
      <t>2,01,09</t>
    </r>
  </si>
  <si>
    <r>
      <t>2</t>
    </r>
    <r>
      <rPr>
        <sz val="11"/>
        <rFont val="ＭＳ 明朝"/>
        <family val="1"/>
      </rPr>
      <t>2,01,10</t>
    </r>
  </si>
  <si>
    <r>
      <t>2</t>
    </r>
    <r>
      <rPr>
        <sz val="11"/>
        <rFont val="ＭＳ 明朝"/>
        <family val="1"/>
      </rPr>
      <t>2,01,11</t>
    </r>
  </si>
  <si>
    <r>
      <t>2</t>
    </r>
    <r>
      <rPr>
        <sz val="11"/>
        <rFont val="ＭＳ 明朝"/>
        <family val="1"/>
      </rPr>
      <t>2,01,12</t>
    </r>
  </si>
  <si>
    <r>
      <t>2</t>
    </r>
    <r>
      <rPr>
        <sz val="11"/>
        <rFont val="ＭＳ 明朝"/>
        <family val="1"/>
      </rPr>
      <t>2,01,13</t>
    </r>
  </si>
  <si>
    <r>
      <t>2</t>
    </r>
    <r>
      <rPr>
        <sz val="11"/>
        <rFont val="ＭＳ 明朝"/>
        <family val="1"/>
      </rPr>
      <t>2,01,14</t>
    </r>
  </si>
  <si>
    <r>
      <t>2</t>
    </r>
    <r>
      <rPr>
        <sz val="11"/>
        <rFont val="ＭＳ 明朝"/>
        <family val="1"/>
      </rPr>
      <t>2,01,15</t>
    </r>
  </si>
  <si>
    <r>
      <t>2</t>
    </r>
    <r>
      <rPr>
        <sz val="11"/>
        <rFont val="ＭＳ 明朝"/>
        <family val="1"/>
      </rPr>
      <t>2,01,16</t>
    </r>
  </si>
  <si>
    <r>
      <t>2</t>
    </r>
    <r>
      <rPr>
        <sz val="11"/>
        <rFont val="ＭＳ 明朝"/>
        <family val="1"/>
      </rPr>
      <t>2,01,17</t>
    </r>
  </si>
  <si>
    <r>
      <t>2</t>
    </r>
    <r>
      <rPr>
        <sz val="11"/>
        <rFont val="ＭＳ 明朝"/>
        <family val="1"/>
      </rPr>
      <t>2,01,18</t>
    </r>
  </si>
  <si>
    <r>
      <t>2</t>
    </r>
    <r>
      <rPr>
        <sz val="11"/>
        <rFont val="ＭＳ 明朝"/>
        <family val="1"/>
      </rPr>
      <t>2,01,19</t>
    </r>
  </si>
  <si>
    <r>
      <t>2</t>
    </r>
    <r>
      <rPr>
        <sz val="11"/>
        <rFont val="ＭＳ 明朝"/>
        <family val="1"/>
      </rPr>
      <t>2,01,20</t>
    </r>
  </si>
  <si>
    <r>
      <t>2</t>
    </r>
    <r>
      <rPr>
        <sz val="11"/>
        <rFont val="ＭＳ 明朝"/>
        <family val="1"/>
      </rPr>
      <t>2,01,21</t>
    </r>
  </si>
  <si>
    <r>
      <t>2</t>
    </r>
    <r>
      <rPr>
        <sz val="11"/>
        <rFont val="ＭＳ 明朝"/>
        <family val="1"/>
      </rPr>
      <t>2,01,22</t>
    </r>
  </si>
  <si>
    <r>
      <t>2</t>
    </r>
    <r>
      <rPr>
        <sz val="11"/>
        <rFont val="ＭＳ 明朝"/>
        <family val="1"/>
      </rPr>
      <t>2,01,23</t>
    </r>
  </si>
  <si>
    <r>
      <t>2</t>
    </r>
    <r>
      <rPr>
        <sz val="11"/>
        <rFont val="ＭＳ 明朝"/>
        <family val="1"/>
      </rPr>
      <t>2,01,24</t>
    </r>
  </si>
  <si>
    <r>
      <t>2</t>
    </r>
    <r>
      <rPr>
        <sz val="11"/>
        <rFont val="ＭＳ 明朝"/>
        <family val="1"/>
      </rPr>
      <t>2,01,25</t>
    </r>
  </si>
  <si>
    <r>
      <t>2</t>
    </r>
    <r>
      <rPr>
        <sz val="11"/>
        <rFont val="ＭＳ 明朝"/>
        <family val="1"/>
      </rPr>
      <t>2,01,26</t>
    </r>
  </si>
  <si>
    <r>
      <t>2</t>
    </r>
    <r>
      <rPr>
        <sz val="11"/>
        <rFont val="ＭＳ 明朝"/>
        <family val="1"/>
      </rPr>
      <t>2,01,27</t>
    </r>
  </si>
  <si>
    <r>
      <t>2</t>
    </r>
    <r>
      <rPr>
        <sz val="11"/>
        <rFont val="ＭＳ 明朝"/>
        <family val="1"/>
      </rPr>
      <t>2,01,28</t>
    </r>
  </si>
  <si>
    <r>
      <t>2</t>
    </r>
    <r>
      <rPr>
        <sz val="11"/>
        <rFont val="ＭＳ 明朝"/>
        <family val="1"/>
      </rPr>
      <t>2,01,29</t>
    </r>
  </si>
  <si>
    <r>
      <t>2</t>
    </r>
    <r>
      <rPr>
        <sz val="11"/>
        <rFont val="ＭＳ 明朝"/>
        <family val="1"/>
      </rPr>
      <t>2,01,30</t>
    </r>
  </si>
  <si>
    <r>
      <t>2</t>
    </r>
    <r>
      <rPr>
        <sz val="11"/>
        <rFont val="ＭＳ 明朝"/>
        <family val="1"/>
      </rPr>
      <t>2,01,31</t>
    </r>
  </si>
  <si>
    <r>
      <t>2</t>
    </r>
    <r>
      <rPr>
        <sz val="11"/>
        <rFont val="ＭＳ 明朝"/>
        <family val="1"/>
      </rPr>
      <t>2,01,32</t>
    </r>
  </si>
  <si>
    <r>
      <t>2</t>
    </r>
    <r>
      <rPr>
        <sz val="11"/>
        <rFont val="ＭＳ 明朝"/>
        <family val="1"/>
      </rPr>
      <t>2,01,33</t>
    </r>
  </si>
  <si>
    <r>
      <t>2</t>
    </r>
    <r>
      <rPr>
        <sz val="11"/>
        <rFont val="ＭＳ 明朝"/>
        <family val="1"/>
      </rPr>
      <t>2,01,34</t>
    </r>
  </si>
  <si>
    <r>
      <t>2</t>
    </r>
    <r>
      <rPr>
        <sz val="11"/>
        <rFont val="ＭＳ 明朝"/>
        <family val="1"/>
      </rPr>
      <t>2,01,35</t>
    </r>
  </si>
  <si>
    <r>
      <t>2</t>
    </r>
    <r>
      <rPr>
        <sz val="11"/>
        <rFont val="ＭＳ 明朝"/>
        <family val="1"/>
      </rPr>
      <t>2,01,36</t>
    </r>
  </si>
  <si>
    <r>
      <t>2</t>
    </r>
    <r>
      <rPr>
        <sz val="11"/>
        <rFont val="ＭＳ 明朝"/>
        <family val="1"/>
      </rPr>
      <t>2,01,37</t>
    </r>
  </si>
  <si>
    <r>
      <t>2</t>
    </r>
    <r>
      <rPr>
        <sz val="11"/>
        <rFont val="ＭＳ 明朝"/>
        <family val="1"/>
      </rPr>
      <t>2,01,38</t>
    </r>
  </si>
  <si>
    <r>
      <t>2</t>
    </r>
    <r>
      <rPr>
        <sz val="11"/>
        <rFont val="ＭＳ 明朝"/>
        <family val="1"/>
      </rPr>
      <t>2,01,39</t>
    </r>
  </si>
  <si>
    <r>
      <t>2</t>
    </r>
    <r>
      <rPr>
        <sz val="11"/>
        <rFont val="ＭＳ 明朝"/>
        <family val="1"/>
      </rPr>
      <t>2,01,40</t>
    </r>
  </si>
  <si>
    <r>
      <t>2</t>
    </r>
    <r>
      <rPr>
        <sz val="11"/>
        <rFont val="ＭＳ 明朝"/>
        <family val="1"/>
      </rPr>
      <t>2,01,41</t>
    </r>
  </si>
  <si>
    <r>
      <t>2</t>
    </r>
    <r>
      <rPr>
        <sz val="11"/>
        <rFont val="ＭＳ 明朝"/>
        <family val="1"/>
      </rPr>
      <t>2,01,42</t>
    </r>
  </si>
  <si>
    <r>
      <t>2</t>
    </r>
    <r>
      <rPr>
        <sz val="11"/>
        <rFont val="ＭＳ 明朝"/>
        <family val="1"/>
      </rPr>
      <t>2,01,43</t>
    </r>
  </si>
  <si>
    <r>
      <t>2</t>
    </r>
    <r>
      <rPr>
        <sz val="11"/>
        <rFont val="ＭＳ 明朝"/>
        <family val="1"/>
      </rPr>
      <t>2,01,44</t>
    </r>
  </si>
  <si>
    <r>
      <t>2</t>
    </r>
    <r>
      <rPr>
        <sz val="11"/>
        <rFont val="ＭＳ 明朝"/>
        <family val="1"/>
      </rPr>
      <t>2,01,45</t>
    </r>
  </si>
  <si>
    <r>
      <t>2</t>
    </r>
    <r>
      <rPr>
        <sz val="11"/>
        <rFont val="ＭＳ 明朝"/>
        <family val="1"/>
      </rPr>
      <t>2,01,46</t>
    </r>
  </si>
  <si>
    <r>
      <t>2</t>
    </r>
    <r>
      <rPr>
        <sz val="11"/>
        <rFont val="ＭＳ 明朝"/>
        <family val="1"/>
      </rPr>
      <t>2,01,47</t>
    </r>
  </si>
  <si>
    <r>
      <t>2</t>
    </r>
    <r>
      <rPr>
        <sz val="11"/>
        <rFont val="ＭＳ 明朝"/>
        <family val="1"/>
      </rPr>
      <t>2,01,48</t>
    </r>
  </si>
  <si>
    <r>
      <t>2</t>
    </r>
    <r>
      <rPr>
        <sz val="11"/>
        <rFont val="ＭＳ 明朝"/>
        <family val="1"/>
      </rPr>
      <t>2,01,49</t>
    </r>
  </si>
  <si>
    <r>
      <t>2</t>
    </r>
    <r>
      <rPr>
        <sz val="11"/>
        <rFont val="ＭＳ 明朝"/>
        <family val="1"/>
      </rPr>
      <t>2,01,50</t>
    </r>
  </si>
  <si>
    <r>
      <t>2</t>
    </r>
    <r>
      <rPr>
        <sz val="11"/>
        <rFont val="ＭＳ 明朝"/>
        <family val="1"/>
      </rPr>
      <t>2,01,51</t>
    </r>
  </si>
  <si>
    <r>
      <t>2</t>
    </r>
    <r>
      <rPr>
        <sz val="11"/>
        <rFont val="ＭＳ 明朝"/>
        <family val="1"/>
      </rPr>
      <t>2,01,52</t>
    </r>
  </si>
  <si>
    <r>
      <t>2</t>
    </r>
    <r>
      <rPr>
        <sz val="11"/>
        <rFont val="ＭＳ 明朝"/>
        <family val="1"/>
      </rPr>
      <t>2,01,53</t>
    </r>
  </si>
  <si>
    <r>
      <t>2</t>
    </r>
    <r>
      <rPr>
        <sz val="11"/>
        <rFont val="ＭＳ 明朝"/>
        <family val="1"/>
      </rPr>
      <t>2,01,54</t>
    </r>
  </si>
  <si>
    <r>
      <t>2</t>
    </r>
    <r>
      <rPr>
        <sz val="11"/>
        <rFont val="ＭＳ 明朝"/>
        <family val="1"/>
      </rPr>
      <t>2,01,55</t>
    </r>
  </si>
  <si>
    <r>
      <t>2</t>
    </r>
    <r>
      <rPr>
        <sz val="11"/>
        <rFont val="ＭＳ 明朝"/>
        <family val="1"/>
      </rPr>
      <t>2,01,56</t>
    </r>
  </si>
  <si>
    <r>
      <t>2</t>
    </r>
    <r>
      <rPr>
        <sz val="11"/>
        <rFont val="ＭＳ 明朝"/>
        <family val="1"/>
      </rPr>
      <t>2,01,57</t>
    </r>
  </si>
  <si>
    <r>
      <t>2</t>
    </r>
    <r>
      <rPr>
        <sz val="11"/>
        <rFont val="ＭＳ 明朝"/>
        <family val="1"/>
      </rPr>
      <t>2,01,58</t>
    </r>
  </si>
  <si>
    <r>
      <t>2</t>
    </r>
    <r>
      <rPr>
        <sz val="11"/>
        <rFont val="ＭＳ 明朝"/>
        <family val="1"/>
      </rPr>
      <t>2,01,59</t>
    </r>
  </si>
  <si>
    <r>
      <t>2</t>
    </r>
    <r>
      <rPr>
        <sz val="11"/>
        <rFont val="ＭＳ 明朝"/>
        <family val="1"/>
      </rPr>
      <t>2,01,60</t>
    </r>
  </si>
  <si>
    <r>
      <t>2</t>
    </r>
    <r>
      <rPr>
        <sz val="11"/>
        <rFont val="ＭＳ 明朝"/>
        <family val="1"/>
      </rPr>
      <t>2,01,61</t>
    </r>
  </si>
  <si>
    <r>
      <t>2</t>
    </r>
    <r>
      <rPr>
        <sz val="11"/>
        <rFont val="ＭＳ 明朝"/>
        <family val="1"/>
      </rPr>
      <t>2,01,62</t>
    </r>
  </si>
  <si>
    <r>
      <t>2</t>
    </r>
    <r>
      <rPr>
        <sz val="11"/>
        <rFont val="ＭＳ 明朝"/>
        <family val="1"/>
      </rPr>
      <t>2,01,63</t>
    </r>
  </si>
  <si>
    <r>
      <t>2</t>
    </r>
    <r>
      <rPr>
        <sz val="11"/>
        <rFont val="ＭＳ 明朝"/>
        <family val="1"/>
      </rPr>
      <t>3,01,03</t>
    </r>
  </si>
  <si>
    <r>
      <t>23,01,04</t>
    </r>
  </si>
  <si>
    <r>
      <t>2</t>
    </r>
    <r>
      <rPr>
        <sz val="11"/>
        <rFont val="ＭＳ 明朝"/>
        <family val="1"/>
      </rPr>
      <t>3,01,05</t>
    </r>
  </si>
  <si>
    <r>
      <t>23,01,06</t>
    </r>
  </si>
  <si>
    <r>
      <t>2</t>
    </r>
    <r>
      <rPr>
        <sz val="11"/>
        <rFont val="ＭＳ 明朝"/>
        <family val="1"/>
      </rPr>
      <t>3,01,07</t>
    </r>
  </si>
  <si>
    <r>
      <t>23,01,08</t>
    </r>
  </si>
  <si>
    <r>
      <t>2</t>
    </r>
    <r>
      <rPr>
        <sz val="11"/>
        <rFont val="ＭＳ 明朝"/>
        <family val="1"/>
      </rPr>
      <t>3,01,09</t>
    </r>
  </si>
  <si>
    <r>
      <t>23,01,10</t>
    </r>
  </si>
  <si>
    <r>
      <t>2</t>
    </r>
    <r>
      <rPr>
        <sz val="11"/>
        <rFont val="ＭＳ 明朝"/>
        <family val="1"/>
      </rPr>
      <t>3,01,11</t>
    </r>
  </si>
  <si>
    <r>
      <t>23,01,12</t>
    </r>
  </si>
  <si>
    <r>
      <t>2</t>
    </r>
    <r>
      <rPr>
        <sz val="11"/>
        <rFont val="ＭＳ 明朝"/>
        <family val="1"/>
      </rPr>
      <t>3,01,13</t>
    </r>
  </si>
  <si>
    <r>
      <t>23,01,14</t>
    </r>
  </si>
  <si>
    <r>
      <t>2</t>
    </r>
    <r>
      <rPr>
        <sz val="11"/>
        <rFont val="ＭＳ 明朝"/>
        <family val="1"/>
      </rPr>
      <t>3,01,15</t>
    </r>
  </si>
  <si>
    <r>
      <t>23,01,16</t>
    </r>
  </si>
  <si>
    <r>
      <t>2</t>
    </r>
    <r>
      <rPr>
        <sz val="11"/>
        <rFont val="ＭＳ 明朝"/>
        <family val="1"/>
      </rPr>
      <t>3,01,17</t>
    </r>
  </si>
  <si>
    <r>
      <t>23,01,18</t>
    </r>
  </si>
  <si>
    <r>
      <t>2</t>
    </r>
    <r>
      <rPr>
        <sz val="11"/>
        <rFont val="ＭＳ 明朝"/>
        <family val="1"/>
      </rPr>
      <t>3,01,19</t>
    </r>
  </si>
  <si>
    <r>
      <t>23,01,20</t>
    </r>
  </si>
  <si>
    <r>
      <t>2</t>
    </r>
    <r>
      <rPr>
        <sz val="11"/>
        <rFont val="ＭＳ 明朝"/>
        <family val="1"/>
      </rPr>
      <t>3,01,21</t>
    </r>
  </si>
  <si>
    <r>
      <t>23,01,22</t>
    </r>
  </si>
  <si>
    <r>
      <t>2</t>
    </r>
    <r>
      <rPr>
        <sz val="11"/>
        <rFont val="ＭＳ 明朝"/>
        <family val="1"/>
      </rPr>
      <t>3,01,23</t>
    </r>
  </si>
  <si>
    <r>
      <t>23,01,24</t>
    </r>
  </si>
  <si>
    <r>
      <t>2</t>
    </r>
    <r>
      <rPr>
        <sz val="11"/>
        <rFont val="ＭＳ 明朝"/>
        <family val="1"/>
      </rPr>
      <t>3,01,25</t>
    </r>
  </si>
  <si>
    <r>
      <t>23,01,26</t>
    </r>
  </si>
  <si>
    <r>
      <t>2</t>
    </r>
    <r>
      <rPr>
        <sz val="11"/>
        <rFont val="ＭＳ 明朝"/>
        <family val="1"/>
      </rPr>
      <t>3,01,27</t>
    </r>
  </si>
  <si>
    <r>
      <t>23,01,28</t>
    </r>
  </si>
  <si>
    <r>
      <t>2</t>
    </r>
    <r>
      <rPr>
        <sz val="11"/>
        <rFont val="ＭＳ 明朝"/>
        <family val="1"/>
      </rPr>
      <t>3,01,29</t>
    </r>
  </si>
  <si>
    <r>
      <t>23,01,30</t>
    </r>
  </si>
  <si>
    <r>
      <t>2</t>
    </r>
    <r>
      <rPr>
        <sz val="11"/>
        <rFont val="ＭＳ 明朝"/>
        <family val="1"/>
      </rPr>
      <t>3,01,31</t>
    </r>
  </si>
  <si>
    <r>
      <t>23,01,32</t>
    </r>
  </si>
  <si>
    <r>
      <t>2</t>
    </r>
    <r>
      <rPr>
        <sz val="11"/>
        <rFont val="ＭＳ 明朝"/>
        <family val="1"/>
      </rPr>
      <t>3,01,33</t>
    </r>
  </si>
  <si>
    <r>
      <t>23,01,34</t>
    </r>
  </si>
  <si>
    <r>
      <t>2</t>
    </r>
    <r>
      <rPr>
        <sz val="11"/>
        <rFont val="ＭＳ 明朝"/>
        <family val="1"/>
      </rPr>
      <t>3,01,35</t>
    </r>
  </si>
  <si>
    <r>
      <t>23,01,36</t>
    </r>
  </si>
  <si>
    <r>
      <t>2</t>
    </r>
    <r>
      <rPr>
        <sz val="11"/>
        <rFont val="ＭＳ 明朝"/>
        <family val="1"/>
      </rPr>
      <t>3,01,37</t>
    </r>
  </si>
  <si>
    <r>
      <t>23,01,38</t>
    </r>
  </si>
  <si>
    <r>
      <t>2</t>
    </r>
    <r>
      <rPr>
        <sz val="11"/>
        <rFont val="ＭＳ 明朝"/>
        <family val="1"/>
      </rPr>
      <t>3,01,39</t>
    </r>
  </si>
  <si>
    <r>
      <t>23,01,40</t>
    </r>
  </si>
  <si>
    <r>
      <t>2</t>
    </r>
    <r>
      <rPr>
        <sz val="11"/>
        <rFont val="ＭＳ 明朝"/>
        <family val="1"/>
      </rPr>
      <t>3,01,41</t>
    </r>
  </si>
  <si>
    <r>
      <t>23,01,42</t>
    </r>
  </si>
  <si>
    <r>
      <t>2</t>
    </r>
    <r>
      <rPr>
        <sz val="11"/>
        <rFont val="ＭＳ 明朝"/>
        <family val="1"/>
      </rPr>
      <t>3,01,43</t>
    </r>
  </si>
  <si>
    <r>
      <t>23,01,44</t>
    </r>
  </si>
  <si>
    <r>
      <t>2</t>
    </r>
    <r>
      <rPr>
        <sz val="11"/>
        <rFont val="ＭＳ 明朝"/>
        <family val="1"/>
      </rPr>
      <t>3,01,45</t>
    </r>
  </si>
  <si>
    <r>
      <t>23,01,46</t>
    </r>
  </si>
  <si>
    <r>
      <t>2</t>
    </r>
    <r>
      <rPr>
        <sz val="11"/>
        <rFont val="ＭＳ 明朝"/>
        <family val="1"/>
      </rPr>
      <t>3,01,47</t>
    </r>
  </si>
  <si>
    <r>
      <t>23,01,48</t>
    </r>
  </si>
  <si>
    <r>
      <t>2</t>
    </r>
    <r>
      <rPr>
        <sz val="11"/>
        <rFont val="ＭＳ 明朝"/>
        <family val="1"/>
      </rPr>
      <t>3,01,49</t>
    </r>
  </si>
  <si>
    <r>
      <t>23,01,50</t>
    </r>
  </si>
  <si>
    <r>
      <t>2</t>
    </r>
    <r>
      <rPr>
        <sz val="11"/>
        <rFont val="ＭＳ 明朝"/>
        <family val="1"/>
      </rPr>
      <t>3,01,51</t>
    </r>
  </si>
  <si>
    <r>
      <t>23,01,52</t>
    </r>
  </si>
  <si>
    <r>
      <t>2</t>
    </r>
    <r>
      <rPr>
        <sz val="11"/>
        <rFont val="ＭＳ 明朝"/>
        <family val="1"/>
      </rPr>
      <t>3,01,53</t>
    </r>
  </si>
  <si>
    <r>
      <t>23,01,54</t>
    </r>
  </si>
  <si>
    <r>
      <t>2</t>
    </r>
    <r>
      <rPr>
        <sz val="11"/>
        <rFont val="ＭＳ 明朝"/>
        <family val="1"/>
      </rPr>
      <t>3,01,55</t>
    </r>
  </si>
  <si>
    <r>
      <t>23,01,56</t>
    </r>
  </si>
  <si>
    <r>
      <t>2</t>
    </r>
    <r>
      <rPr>
        <sz val="11"/>
        <rFont val="ＭＳ 明朝"/>
        <family val="1"/>
      </rPr>
      <t>3,01,57</t>
    </r>
  </si>
  <si>
    <r>
      <t>23,01,58</t>
    </r>
  </si>
  <si>
    <r>
      <t>2</t>
    </r>
    <r>
      <rPr>
        <sz val="11"/>
        <rFont val="ＭＳ 明朝"/>
        <family val="1"/>
      </rPr>
      <t>3,01,59</t>
    </r>
  </si>
  <si>
    <r>
      <t>23,01,60</t>
    </r>
  </si>
  <si>
    <r>
      <t>2</t>
    </r>
    <r>
      <rPr>
        <sz val="11"/>
        <rFont val="ＭＳ 明朝"/>
        <family val="1"/>
      </rPr>
      <t>3,01,61</t>
    </r>
  </si>
  <si>
    <r>
      <t>23,01,62</t>
    </r>
  </si>
  <si>
    <r>
      <t>2</t>
    </r>
    <r>
      <rPr>
        <sz val="11"/>
        <rFont val="ＭＳ 明朝"/>
        <family val="1"/>
      </rPr>
      <t>3,01,63</t>
    </r>
  </si>
  <si>
    <t>22,02,01</t>
  </si>
  <si>
    <t>法適第５表　工業用水道事業会計決算の状況</t>
  </si>
  <si>
    <t>-</t>
  </si>
  <si>
    <t>-</t>
  </si>
  <si>
    <r>
      <t>0</t>
    </r>
    <r>
      <rPr>
        <sz val="11"/>
        <rFont val="ＭＳ 明朝"/>
        <family val="1"/>
      </rPr>
      <t>2,01,01</t>
    </r>
  </si>
  <si>
    <r>
      <t>0</t>
    </r>
    <r>
      <rPr>
        <sz val="11"/>
        <rFont val="ＭＳ 明朝"/>
        <family val="1"/>
      </rPr>
      <t>2,01,03</t>
    </r>
  </si>
  <si>
    <r>
      <t>0</t>
    </r>
    <r>
      <rPr>
        <sz val="11"/>
        <rFont val="ＭＳ 明朝"/>
        <family val="1"/>
      </rPr>
      <t>2,01,04</t>
    </r>
  </si>
  <si>
    <r>
      <t>0</t>
    </r>
    <r>
      <rPr>
        <sz val="11"/>
        <rFont val="ＭＳ 明朝"/>
        <family val="1"/>
      </rPr>
      <t>2,01,05</t>
    </r>
  </si>
  <si>
    <r>
      <t>0</t>
    </r>
    <r>
      <rPr>
        <sz val="11"/>
        <rFont val="ＭＳ 明朝"/>
        <family val="1"/>
      </rPr>
      <t>2,01,07</t>
    </r>
  </si>
  <si>
    <r>
      <t>0</t>
    </r>
    <r>
      <rPr>
        <sz val="11"/>
        <rFont val="ＭＳ 明朝"/>
        <family val="1"/>
      </rPr>
      <t>2,01,09</t>
    </r>
  </si>
  <si>
    <r>
      <t>0</t>
    </r>
    <r>
      <rPr>
        <sz val="11"/>
        <rFont val="ＭＳ 明朝"/>
        <family val="1"/>
      </rPr>
      <t>2,01,12</t>
    </r>
  </si>
  <si>
    <r>
      <t>0</t>
    </r>
    <r>
      <rPr>
        <sz val="11"/>
        <rFont val="ＭＳ 明朝"/>
        <family val="1"/>
      </rPr>
      <t>2,01,13</t>
    </r>
  </si>
  <si>
    <r>
      <t>0</t>
    </r>
    <r>
      <rPr>
        <sz val="11"/>
        <rFont val="ＭＳ 明朝"/>
        <family val="1"/>
      </rPr>
      <t>2,01,14</t>
    </r>
  </si>
  <si>
    <r>
      <t>0</t>
    </r>
    <r>
      <rPr>
        <sz val="11"/>
        <rFont val="ＭＳ 明朝"/>
        <family val="1"/>
      </rPr>
      <t>2,01,15</t>
    </r>
  </si>
  <si>
    <r>
      <t>0</t>
    </r>
    <r>
      <rPr>
        <sz val="11"/>
        <rFont val="ＭＳ 明朝"/>
        <family val="1"/>
      </rPr>
      <t>2,01,16</t>
    </r>
  </si>
  <si>
    <r>
      <t>0</t>
    </r>
    <r>
      <rPr>
        <sz val="11"/>
        <rFont val="ＭＳ 明朝"/>
        <family val="1"/>
      </rPr>
      <t>2,01,17</t>
    </r>
  </si>
  <si>
    <r>
      <t>0</t>
    </r>
    <r>
      <rPr>
        <sz val="11"/>
        <rFont val="ＭＳ 明朝"/>
        <family val="1"/>
      </rPr>
      <t>2,01,18</t>
    </r>
  </si>
  <si>
    <r>
      <t>0</t>
    </r>
    <r>
      <rPr>
        <sz val="11"/>
        <rFont val="ＭＳ 明朝"/>
        <family val="1"/>
      </rPr>
      <t>2,01,19</t>
    </r>
  </si>
  <si>
    <r>
      <t>0</t>
    </r>
    <r>
      <rPr>
        <sz val="11"/>
        <rFont val="ＭＳ 明朝"/>
        <family val="1"/>
      </rPr>
      <t>2,01,20</t>
    </r>
  </si>
  <si>
    <r>
      <t>0</t>
    </r>
    <r>
      <rPr>
        <sz val="11"/>
        <rFont val="ＭＳ 明朝"/>
        <family val="1"/>
      </rPr>
      <t>2,01,21</t>
    </r>
  </si>
  <si>
    <r>
      <t>0</t>
    </r>
    <r>
      <rPr>
        <sz val="11"/>
        <rFont val="ＭＳ 明朝"/>
        <family val="1"/>
      </rPr>
      <t>2,01,22</t>
    </r>
  </si>
  <si>
    <r>
      <t>0</t>
    </r>
    <r>
      <rPr>
        <sz val="11"/>
        <rFont val="ＭＳ 明朝"/>
        <family val="1"/>
      </rPr>
      <t>2,01,23</t>
    </r>
  </si>
  <si>
    <r>
      <t>0</t>
    </r>
    <r>
      <rPr>
        <sz val="11"/>
        <rFont val="ＭＳ 明朝"/>
        <family val="1"/>
      </rPr>
      <t>2,01,24</t>
    </r>
  </si>
  <si>
    <r>
      <t>0</t>
    </r>
    <r>
      <rPr>
        <sz val="11"/>
        <rFont val="ＭＳ 明朝"/>
        <family val="1"/>
      </rPr>
      <t>2,01,25</t>
    </r>
  </si>
  <si>
    <r>
      <t>0</t>
    </r>
    <r>
      <rPr>
        <sz val="11"/>
        <rFont val="ＭＳ 明朝"/>
        <family val="1"/>
      </rPr>
      <t>2,01,28</t>
    </r>
  </si>
  <si>
    <r>
      <t>0</t>
    </r>
    <r>
      <rPr>
        <sz val="11"/>
        <rFont val="ＭＳ 明朝"/>
        <family val="1"/>
      </rPr>
      <t>2,01,32</t>
    </r>
  </si>
  <si>
    <r>
      <t>0</t>
    </r>
    <r>
      <rPr>
        <sz val="11"/>
        <rFont val="ＭＳ 明朝"/>
        <family val="1"/>
      </rPr>
      <t>2,01,33</t>
    </r>
  </si>
  <si>
    <r>
      <t>0</t>
    </r>
    <r>
      <rPr>
        <sz val="11"/>
        <rFont val="ＭＳ 明朝"/>
        <family val="1"/>
      </rPr>
      <t>2,01,34</t>
    </r>
  </si>
  <si>
    <r>
      <t>0</t>
    </r>
    <r>
      <rPr>
        <sz val="11"/>
        <rFont val="ＭＳ 明朝"/>
        <family val="1"/>
      </rPr>
      <t>2,01,35</t>
    </r>
  </si>
  <si>
    <r>
      <t>0</t>
    </r>
    <r>
      <rPr>
        <sz val="11"/>
        <rFont val="ＭＳ 明朝"/>
        <family val="1"/>
      </rPr>
      <t>2,01,36</t>
    </r>
  </si>
  <si>
    <r>
      <t>0</t>
    </r>
    <r>
      <rPr>
        <sz val="11"/>
        <rFont val="ＭＳ 明朝"/>
        <family val="1"/>
      </rPr>
      <t>2,01,37</t>
    </r>
  </si>
  <si>
    <r>
      <t>0</t>
    </r>
    <r>
      <rPr>
        <sz val="11"/>
        <rFont val="ＭＳ 明朝"/>
        <family val="1"/>
      </rPr>
      <t>2,01,38</t>
    </r>
  </si>
  <si>
    <r>
      <t>0</t>
    </r>
    <r>
      <rPr>
        <sz val="11"/>
        <rFont val="ＭＳ 明朝"/>
        <family val="1"/>
      </rPr>
      <t>2,01,39</t>
    </r>
  </si>
  <si>
    <r>
      <t>0</t>
    </r>
    <r>
      <rPr>
        <sz val="11"/>
        <rFont val="ＭＳ 明朝"/>
        <family val="1"/>
      </rPr>
      <t>2,01,40</t>
    </r>
  </si>
  <si>
    <r>
      <t>0</t>
    </r>
    <r>
      <rPr>
        <sz val="11"/>
        <rFont val="ＭＳ 明朝"/>
        <family val="1"/>
      </rPr>
      <t>2,01,42</t>
    </r>
  </si>
  <si>
    <r>
      <t>0</t>
    </r>
    <r>
      <rPr>
        <sz val="11"/>
        <rFont val="ＭＳ 明朝"/>
        <family val="1"/>
      </rPr>
      <t>2,01,43</t>
    </r>
  </si>
  <si>
    <r>
      <t>0</t>
    </r>
    <r>
      <rPr>
        <sz val="11"/>
        <rFont val="ＭＳ 明朝"/>
        <family val="1"/>
      </rPr>
      <t>2,01,44</t>
    </r>
  </si>
  <si>
    <r>
      <t>0</t>
    </r>
    <r>
      <rPr>
        <sz val="11"/>
        <rFont val="ＭＳ 明朝"/>
        <family val="1"/>
      </rPr>
      <t>2,01,46</t>
    </r>
  </si>
  <si>
    <r>
      <t>0</t>
    </r>
    <r>
      <rPr>
        <sz val="11"/>
        <rFont val="ＭＳ 明朝"/>
        <family val="1"/>
      </rPr>
      <t>2,01,47</t>
    </r>
  </si>
  <si>
    <r>
      <t>0</t>
    </r>
    <r>
      <rPr>
        <sz val="11"/>
        <rFont val="ＭＳ 明朝"/>
        <family val="1"/>
      </rPr>
      <t>2,01,52</t>
    </r>
  </si>
  <si>
    <r>
      <t>0</t>
    </r>
    <r>
      <rPr>
        <sz val="11"/>
        <rFont val="ＭＳ 明朝"/>
        <family val="1"/>
      </rPr>
      <t>2,01,54</t>
    </r>
  </si>
  <si>
    <r>
      <t>0</t>
    </r>
    <r>
      <rPr>
        <sz val="11"/>
        <rFont val="ＭＳ 明朝"/>
        <family val="1"/>
      </rPr>
      <t>2,01,58</t>
    </r>
  </si>
  <si>
    <r>
      <t>0</t>
    </r>
    <r>
      <rPr>
        <sz val="11"/>
        <rFont val="ＭＳ 明朝"/>
        <family val="1"/>
      </rPr>
      <t>2,01,59</t>
    </r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</si>
  <si>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</si>
  <si>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2,12</t>
    </r>
  </si>
  <si>
    <r>
      <t>24,0</t>
    </r>
    <r>
      <rPr>
        <sz val="11"/>
        <rFont val="ＭＳ 明朝"/>
        <family val="1"/>
      </rPr>
      <t>3,12</t>
    </r>
  </si>
  <si>
    <r>
      <t>24,0</t>
    </r>
    <r>
      <rPr>
        <sz val="11"/>
        <rFont val="ＭＳ 明朝"/>
        <family val="1"/>
      </rPr>
      <t>4,12</t>
    </r>
  </si>
  <si>
    <r>
      <t>24,0</t>
    </r>
    <r>
      <rPr>
        <sz val="11"/>
        <rFont val="ＭＳ 明朝"/>
        <family val="1"/>
      </rPr>
      <t>5,12</t>
    </r>
  </si>
  <si>
    <r>
      <t>24,0</t>
    </r>
    <r>
      <rPr>
        <sz val="11"/>
        <rFont val="ＭＳ 明朝"/>
        <family val="1"/>
      </rPr>
      <t>6,12</t>
    </r>
  </si>
  <si>
    <r>
      <t>24,0</t>
    </r>
    <r>
      <rPr>
        <sz val="11"/>
        <rFont val="ＭＳ 明朝"/>
        <family val="1"/>
      </rPr>
      <t>7,12</t>
    </r>
  </si>
  <si>
    <r>
      <t>24,0</t>
    </r>
    <r>
      <rPr>
        <sz val="11"/>
        <rFont val="ＭＳ 明朝"/>
        <family val="1"/>
      </rPr>
      <t>8,12</t>
    </r>
  </si>
  <si>
    <r>
      <t>24,0</t>
    </r>
    <r>
      <rPr>
        <sz val="11"/>
        <rFont val="ＭＳ 明朝"/>
        <family val="1"/>
      </rPr>
      <t>9,12</t>
    </r>
  </si>
  <si>
    <r>
      <t>24,</t>
    </r>
    <r>
      <rPr>
        <sz val="11"/>
        <rFont val="ＭＳ 明朝"/>
        <family val="1"/>
      </rPr>
      <t>10,12</t>
    </r>
  </si>
  <si>
    <r>
      <t>24,</t>
    </r>
    <r>
      <rPr>
        <sz val="11"/>
        <rFont val="ＭＳ 明朝"/>
        <family val="1"/>
      </rPr>
      <t>11,12</t>
    </r>
  </si>
  <si>
    <r>
      <t>24,</t>
    </r>
    <r>
      <rPr>
        <sz val="11"/>
        <rFont val="ＭＳ 明朝"/>
        <family val="1"/>
      </rPr>
      <t>12,12</t>
    </r>
  </si>
  <si>
    <r>
      <t>24,01,</t>
    </r>
    <r>
      <rPr>
        <sz val="11"/>
        <rFont val="ＭＳ 明朝"/>
        <family val="1"/>
      </rPr>
      <t>01</t>
    </r>
  </si>
  <si>
    <r>
      <t>24,01,</t>
    </r>
    <r>
      <rPr>
        <sz val="11"/>
        <rFont val="ＭＳ 明朝"/>
        <family val="1"/>
      </rPr>
      <t>02</t>
    </r>
  </si>
  <si>
    <r>
      <t>24,01,</t>
    </r>
    <r>
      <rPr>
        <sz val="11"/>
        <rFont val="ＭＳ 明朝"/>
        <family val="1"/>
      </rPr>
      <t>03</t>
    </r>
  </si>
  <si>
    <r>
      <t>24,01,</t>
    </r>
    <r>
      <rPr>
        <sz val="11"/>
        <rFont val="ＭＳ 明朝"/>
        <family val="1"/>
      </rPr>
      <t>04</t>
    </r>
  </si>
  <si>
    <r>
      <t>24,01,</t>
    </r>
    <r>
      <rPr>
        <sz val="11"/>
        <rFont val="ＭＳ 明朝"/>
        <family val="1"/>
      </rPr>
      <t>05</t>
    </r>
  </si>
  <si>
    <r>
      <t>24,01,</t>
    </r>
    <r>
      <rPr>
        <sz val="11"/>
        <rFont val="ＭＳ 明朝"/>
        <family val="1"/>
      </rPr>
      <t>06</t>
    </r>
  </si>
  <si>
    <r>
      <t>24,01,</t>
    </r>
    <r>
      <rPr>
        <sz val="11"/>
        <rFont val="ＭＳ 明朝"/>
        <family val="1"/>
      </rPr>
      <t>07</t>
    </r>
  </si>
  <si>
    <r>
      <t>24,01,</t>
    </r>
    <r>
      <rPr>
        <sz val="11"/>
        <rFont val="ＭＳ 明朝"/>
        <family val="1"/>
      </rPr>
      <t>08</t>
    </r>
  </si>
  <si>
    <r>
      <t>24,01,</t>
    </r>
    <r>
      <rPr>
        <sz val="11"/>
        <rFont val="ＭＳ 明朝"/>
        <family val="1"/>
      </rPr>
      <t>09</t>
    </r>
  </si>
  <si>
    <r>
      <t>24,01,1</t>
    </r>
    <r>
      <rPr>
        <sz val="11"/>
        <rFont val="ＭＳ 明朝"/>
        <family val="1"/>
      </rPr>
      <t>0</t>
    </r>
  </si>
  <si>
    <r>
      <t>24,01,1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</si>
  <si>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</si>
  <si>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</si>
  <si>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23,01,0</t>
    </r>
    <r>
      <rPr>
        <sz val="11"/>
        <rFont val="ＭＳ 明朝"/>
        <family val="1"/>
      </rPr>
      <t>3</t>
    </r>
  </si>
  <si>
    <r>
      <t>23,01,0</t>
    </r>
    <r>
      <rPr>
        <sz val="11"/>
        <rFont val="ＭＳ 明朝"/>
        <family val="1"/>
      </rPr>
      <t>4</t>
    </r>
  </si>
  <si>
    <r>
      <t>23,01,0</t>
    </r>
    <r>
      <rPr>
        <sz val="11"/>
        <rFont val="ＭＳ 明朝"/>
        <family val="1"/>
      </rPr>
      <t>5</t>
    </r>
  </si>
  <si>
    <r>
      <t>23,01,0</t>
    </r>
    <r>
      <rPr>
        <sz val="11"/>
        <rFont val="ＭＳ 明朝"/>
        <family val="1"/>
      </rPr>
      <t>6</t>
    </r>
  </si>
  <si>
    <r>
      <t>23,01,0</t>
    </r>
    <r>
      <rPr>
        <sz val="11"/>
        <rFont val="ＭＳ 明朝"/>
        <family val="1"/>
      </rPr>
      <t>7</t>
    </r>
  </si>
  <si>
    <r>
      <t>23,01,0</t>
    </r>
    <r>
      <rPr>
        <sz val="11"/>
        <rFont val="ＭＳ 明朝"/>
        <family val="1"/>
      </rPr>
      <t>8</t>
    </r>
  </si>
  <si>
    <r>
      <t>2</t>
    </r>
    <r>
      <rPr>
        <sz val="11"/>
        <rFont val="ＭＳ 明朝"/>
        <family val="1"/>
      </rPr>
      <t>3,01,09</t>
    </r>
  </si>
  <si>
    <r>
      <t>2</t>
    </r>
    <r>
      <rPr>
        <sz val="11"/>
        <rFont val="ＭＳ 明朝"/>
        <family val="1"/>
      </rPr>
      <t>3,01,10</t>
    </r>
  </si>
  <si>
    <r>
      <t>23,01,</t>
    </r>
    <r>
      <rPr>
        <sz val="11"/>
        <rFont val="ＭＳ 明朝"/>
        <family val="1"/>
      </rPr>
      <t>11</t>
    </r>
  </si>
  <si>
    <r>
      <t>23,01,</t>
    </r>
    <r>
      <rPr>
        <sz val="11"/>
        <rFont val="ＭＳ 明朝"/>
        <family val="1"/>
      </rPr>
      <t>12</t>
    </r>
  </si>
  <si>
    <r>
      <t>23,01,</t>
    </r>
    <r>
      <rPr>
        <sz val="11"/>
        <rFont val="ＭＳ 明朝"/>
        <family val="1"/>
      </rPr>
      <t>13</t>
    </r>
  </si>
  <si>
    <r>
      <t>23,01,</t>
    </r>
    <r>
      <rPr>
        <sz val="11"/>
        <rFont val="ＭＳ 明朝"/>
        <family val="1"/>
      </rPr>
      <t>14</t>
    </r>
  </si>
  <si>
    <r>
      <t>23,01,</t>
    </r>
    <r>
      <rPr>
        <sz val="11"/>
        <rFont val="ＭＳ 明朝"/>
        <family val="1"/>
      </rPr>
      <t>15</t>
    </r>
  </si>
  <si>
    <r>
      <t>23,01,</t>
    </r>
    <r>
      <rPr>
        <sz val="11"/>
        <rFont val="ＭＳ 明朝"/>
        <family val="1"/>
      </rPr>
      <t>16</t>
    </r>
  </si>
  <si>
    <r>
      <t>23,01,</t>
    </r>
    <r>
      <rPr>
        <sz val="11"/>
        <rFont val="ＭＳ 明朝"/>
        <family val="1"/>
      </rPr>
      <t>17</t>
    </r>
  </si>
  <si>
    <r>
      <t>23,01,</t>
    </r>
    <r>
      <rPr>
        <sz val="11"/>
        <rFont val="ＭＳ 明朝"/>
        <family val="1"/>
      </rPr>
      <t>18</t>
    </r>
  </si>
  <si>
    <r>
      <t>23,01,</t>
    </r>
    <r>
      <rPr>
        <sz val="11"/>
        <rFont val="ＭＳ 明朝"/>
        <family val="1"/>
      </rPr>
      <t>19</t>
    </r>
  </si>
  <si>
    <r>
      <t>23,01,</t>
    </r>
    <r>
      <rPr>
        <sz val="11"/>
        <rFont val="ＭＳ 明朝"/>
        <family val="1"/>
      </rPr>
      <t>32</t>
    </r>
  </si>
  <si>
    <r>
      <t>23,01,</t>
    </r>
    <r>
      <rPr>
        <sz val="11"/>
        <rFont val="ＭＳ 明朝"/>
        <family val="1"/>
      </rPr>
      <t>36</t>
    </r>
  </si>
  <si>
    <r>
      <t>23,01,</t>
    </r>
    <r>
      <rPr>
        <sz val="11"/>
        <rFont val="ＭＳ 明朝"/>
        <family val="1"/>
      </rPr>
      <t>37</t>
    </r>
  </si>
  <si>
    <r>
      <t>23,01,</t>
    </r>
    <r>
      <rPr>
        <sz val="11"/>
        <rFont val="ＭＳ 明朝"/>
        <family val="1"/>
      </rPr>
      <t>38</t>
    </r>
  </si>
  <si>
    <r>
      <t>23,01,</t>
    </r>
    <r>
      <rPr>
        <sz val="11"/>
        <rFont val="ＭＳ 明朝"/>
        <family val="1"/>
      </rPr>
      <t>39</t>
    </r>
  </si>
  <si>
    <r>
      <t>23,01,</t>
    </r>
    <r>
      <rPr>
        <sz val="11"/>
        <rFont val="ＭＳ 明朝"/>
        <family val="1"/>
      </rPr>
      <t>40</t>
    </r>
  </si>
  <si>
    <r>
      <t>23,01,</t>
    </r>
    <r>
      <rPr>
        <sz val="11"/>
        <rFont val="ＭＳ 明朝"/>
        <family val="1"/>
      </rPr>
      <t>41</t>
    </r>
  </si>
  <si>
    <r>
      <t>23,01,</t>
    </r>
    <r>
      <rPr>
        <sz val="11"/>
        <rFont val="ＭＳ 明朝"/>
        <family val="1"/>
      </rPr>
      <t>43</t>
    </r>
  </si>
  <si>
    <r>
      <t>23,01,</t>
    </r>
    <r>
      <rPr>
        <sz val="11"/>
        <rFont val="ＭＳ 明朝"/>
        <family val="1"/>
      </rPr>
      <t>44</t>
    </r>
  </si>
  <si>
    <r>
      <t>23,01,</t>
    </r>
    <r>
      <rPr>
        <sz val="11"/>
        <rFont val="ＭＳ 明朝"/>
        <family val="1"/>
      </rPr>
      <t>45</t>
    </r>
  </si>
  <si>
    <r>
      <t>23,01,</t>
    </r>
    <r>
      <rPr>
        <sz val="11"/>
        <rFont val="ＭＳ 明朝"/>
        <family val="1"/>
      </rPr>
      <t>46</t>
    </r>
  </si>
  <si>
    <r>
      <t>23,01,</t>
    </r>
    <r>
      <rPr>
        <sz val="11"/>
        <rFont val="ＭＳ 明朝"/>
        <family val="1"/>
      </rPr>
      <t>47</t>
    </r>
  </si>
  <si>
    <r>
      <t>23,01,</t>
    </r>
    <r>
      <rPr>
        <sz val="11"/>
        <rFont val="ＭＳ 明朝"/>
        <family val="1"/>
      </rPr>
      <t>48</t>
    </r>
  </si>
  <si>
    <r>
      <t>23,01,</t>
    </r>
    <r>
      <rPr>
        <sz val="11"/>
        <rFont val="ＭＳ 明朝"/>
        <family val="1"/>
      </rPr>
      <t>49</t>
    </r>
  </si>
  <si>
    <r>
      <t>23,01,</t>
    </r>
    <r>
      <rPr>
        <sz val="11"/>
        <rFont val="ＭＳ 明朝"/>
        <family val="1"/>
      </rPr>
      <t>50</t>
    </r>
  </si>
  <si>
    <r>
      <t>23,01,</t>
    </r>
    <r>
      <rPr>
        <sz val="11"/>
        <rFont val="ＭＳ 明朝"/>
        <family val="1"/>
      </rPr>
      <t>52</t>
    </r>
  </si>
  <si>
    <r>
      <t>23,01,</t>
    </r>
    <r>
      <rPr>
        <sz val="11"/>
        <rFont val="ＭＳ 明朝"/>
        <family val="1"/>
      </rPr>
      <t>53</t>
    </r>
  </si>
  <si>
    <r>
      <t>23,01,</t>
    </r>
    <r>
      <rPr>
        <sz val="11"/>
        <rFont val="ＭＳ 明朝"/>
        <family val="1"/>
      </rPr>
      <t>54</t>
    </r>
  </si>
  <si>
    <r>
      <t>23,0</t>
    </r>
    <r>
      <rPr>
        <sz val="11"/>
        <rFont val="ＭＳ 明朝"/>
        <family val="1"/>
      </rPr>
      <t>2,02</t>
    </r>
  </si>
  <si>
    <r>
      <t>23,0</t>
    </r>
    <r>
      <rPr>
        <sz val="11"/>
        <rFont val="ＭＳ 明朝"/>
        <family val="1"/>
      </rPr>
      <t>1,24</t>
    </r>
  </si>
  <si>
    <r>
      <t>23,0</t>
    </r>
    <r>
      <rPr>
        <sz val="11"/>
        <rFont val="ＭＳ 明朝"/>
        <family val="1"/>
      </rPr>
      <t>1,25</t>
    </r>
  </si>
  <si>
    <r>
      <t>23,0</t>
    </r>
    <r>
      <rPr>
        <sz val="11"/>
        <rFont val="ＭＳ 明朝"/>
        <family val="1"/>
      </rPr>
      <t>1,26</t>
    </r>
  </si>
  <si>
    <r>
      <t>23,01,2</t>
    </r>
    <r>
      <rPr>
        <sz val="11"/>
        <rFont val="ＭＳ 明朝"/>
        <family val="1"/>
      </rPr>
      <t>8</t>
    </r>
  </si>
  <si>
    <r>
      <t>23,0</t>
    </r>
    <r>
      <rPr>
        <sz val="11"/>
        <rFont val="ＭＳ 明朝"/>
        <family val="1"/>
      </rPr>
      <t>1,29</t>
    </r>
  </si>
  <si>
    <r>
      <t>23,0</t>
    </r>
    <r>
      <rPr>
        <sz val="11"/>
        <rFont val="ＭＳ 明朝"/>
        <family val="1"/>
      </rPr>
      <t>1,30</t>
    </r>
  </si>
  <si>
    <r>
      <t>23,0</t>
    </r>
    <r>
      <rPr>
        <sz val="11"/>
        <rFont val="ＭＳ 明朝"/>
        <family val="1"/>
      </rPr>
      <t>1,31</t>
    </r>
  </si>
  <si>
    <r>
      <t>2</t>
    </r>
    <r>
      <rPr>
        <sz val="11"/>
        <rFont val="ＭＳ 明朝"/>
        <family val="1"/>
      </rPr>
      <t>2,01,01</t>
    </r>
  </si>
  <si>
    <r>
      <t>2</t>
    </r>
    <r>
      <rPr>
        <sz val="11"/>
        <rFont val="ＭＳ 明朝"/>
        <family val="1"/>
      </rPr>
      <t>2,01,02</t>
    </r>
  </si>
  <si>
    <r>
      <t>2</t>
    </r>
    <r>
      <rPr>
        <sz val="11"/>
        <rFont val="ＭＳ 明朝"/>
        <family val="1"/>
      </rPr>
      <t>2,01,03</t>
    </r>
  </si>
  <si>
    <r>
      <t>2</t>
    </r>
    <r>
      <rPr>
        <sz val="11"/>
        <rFont val="ＭＳ 明朝"/>
        <family val="1"/>
      </rPr>
      <t>2,01,04</t>
    </r>
  </si>
  <si>
    <r>
      <t>2</t>
    </r>
    <r>
      <rPr>
        <sz val="11"/>
        <rFont val="ＭＳ 明朝"/>
        <family val="1"/>
      </rPr>
      <t>2,01,05</t>
    </r>
  </si>
  <si>
    <r>
      <t>2</t>
    </r>
    <r>
      <rPr>
        <sz val="11"/>
        <rFont val="ＭＳ 明朝"/>
        <family val="1"/>
      </rPr>
      <t>2,01,06</t>
    </r>
  </si>
  <si>
    <r>
      <t>2</t>
    </r>
    <r>
      <rPr>
        <sz val="11"/>
        <rFont val="ＭＳ 明朝"/>
        <family val="1"/>
      </rPr>
      <t>2,01,07</t>
    </r>
  </si>
  <si>
    <r>
      <t>2</t>
    </r>
    <r>
      <rPr>
        <sz val="11"/>
        <rFont val="ＭＳ 明朝"/>
        <family val="1"/>
      </rPr>
      <t>2,01,08</t>
    </r>
  </si>
  <si>
    <r>
      <t>2</t>
    </r>
    <r>
      <rPr>
        <sz val="11"/>
        <rFont val="ＭＳ 明朝"/>
        <family val="1"/>
      </rPr>
      <t>2,01,12</t>
    </r>
  </si>
  <si>
    <r>
      <t>2</t>
    </r>
    <r>
      <rPr>
        <sz val="11"/>
        <rFont val="ＭＳ 明朝"/>
        <family val="1"/>
      </rPr>
      <t>2,01,13</t>
    </r>
  </si>
  <si>
    <r>
      <t>2</t>
    </r>
    <r>
      <rPr>
        <sz val="11"/>
        <rFont val="ＭＳ 明朝"/>
        <family val="1"/>
      </rPr>
      <t>2,01,14</t>
    </r>
  </si>
  <si>
    <r>
      <t>2</t>
    </r>
    <r>
      <rPr>
        <sz val="11"/>
        <rFont val="ＭＳ 明朝"/>
        <family val="1"/>
      </rPr>
      <t>2,01,15</t>
    </r>
  </si>
  <si>
    <r>
      <t>2</t>
    </r>
    <r>
      <rPr>
        <sz val="11"/>
        <rFont val="ＭＳ 明朝"/>
        <family val="1"/>
      </rPr>
      <t>2,01,16</t>
    </r>
  </si>
  <si>
    <r>
      <t>2</t>
    </r>
    <r>
      <rPr>
        <sz val="11"/>
        <rFont val="ＭＳ 明朝"/>
        <family val="1"/>
      </rPr>
      <t>2,01,17</t>
    </r>
  </si>
  <si>
    <r>
      <t>2</t>
    </r>
    <r>
      <rPr>
        <sz val="11"/>
        <rFont val="ＭＳ 明朝"/>
        <family val="1"/>
      </rPr>
      <t>2,01,18</t>
    </r>
  </si>
  <si>
    <r>
      <t>2</t>
    </r>
    <r>
      <rPr>
        <sz val="11"/>
        <rFont val="ＭＳ 明朝"/>
        <family val="1"/>
      </rPr>
      <t>2,01,19</t>
    </r>
  </si>
  <si>
    <r>
      <t>2</t>
    </r>
    <r>
      <rPr>
        <sz val="11"/>
        <rFont val="ＭＳ 明朝"/>
        <family val="1"/>
      </rPr>
      <t>2,01,20</t>
    </r>
  </si>
  <si>
    <r>
      <t>2</t>
    </r>
    <r>
      <rPr>
        <sz val="11"/>
        <rFont val="ＭＳ 明朝"/>
        <family val="1"/>
      </rPr>
      <t>2,01,21</t>
    </r>
  </si>
  <si>
    <r>
      <t>2</t>
    </r>
    <r>
      <rPr>
        <sz val="11"/>
        <rFont val="ＭＳ 明朝"/>
        <family val="1"/>
      </rPr>
      <t>2,01,22</t>
    </r>
  </si>
  <si>
    <r>
      <t>2</t>
    </r>
    <r>
      <rPr>
        <sz val="11"/>
        <rFont val="ＭＳ 明朝"/>
        <family val="1"/>
      </rPr>
      <t>2,01,23</t>
    </r>
  </si>
  <si>
    <r>
      <t>2</t>
    </r>
    <r>
      <rPr>
        <sz val="11"/>
        <rFont val="ＭＳ 明朝"/>
        <family val="1"/>
      </rPr>
      <t>2,01,24</t>
    </r>
  </si>
  <si>
    <r>
      <t>2</t>
    </r>
    <r>
      <rPr>
        <sz val="11"/>
        <rFont val="ＭＳ 明朝"/>
        <family val="1"/>
      </rPr>
      <t>2,01,25</t>
    </r>
  </si>
  <si>
    <r>
      <t>2</t>
    </r>
    <r>
      <rPr>
        <sz val="11"/>
        <rFont val="ＭＳ 明朝"/>
        <family val="1"/>
      </rPr>
      <t>2,01,26</t>
    </r>
  </si>
  <si>
    <r>
      <t>2</t>
    </r>
    <r>
      <rPr>
        <sz val="11"/>
        <rFont val="ＭＳ 明朝"/>
        <family val="1"/>
      </rPr>
      <t>2,01,27</t>
    </r>
  </si>
  <si>
    <r>
      <t>2</t>
    </r>
    <r>
      <rPr>
        <sz val="11"/>
        <rFont val="ＭＳ 明朝"/>
        <family val="1"/>
      </rPr>
      <t>2,01,28</t>
    </r>
  </si>
  <si>
    <r>
      <t>2</t>
    </r>
    <r>
      <rPr>
        <sz val="11"/>
        <rFont val="ＭＳ 明朝"/>
        <family val="1"/>
      </rPr>
      <t>2,01,29</t>
    </r>
  </si>
  <si>
    <r>
      <t>2</t>
    </r>
    <r>
      <rPr>
        <sz val="11"/>
        <rFont val="ＭＳ 明朝"/>
        <family val="1"/>
      </rPr>
      <t>2,01,30</t>
    </r>
  </si>
  <si>
    <r>
      <t>2</t>
    </r>
    <r>
      <rPr>
        <sz val="11"/>
        <rFont val="ＭＳ 明朝"/>
        <family val="1"/>
      </rPr>
      <t>2,01,31</t>
    </r>
  </si>
  <si>
    <r>
      <t>2</t>
    </r>
    <r>
      <rPr>
        <sz val="11"/>
        <rFont val="ＭＳ 明朝"/>
        <family val="1"/>
      </rPr>
      <t>2,01,32</t>
    </r>
  </si>
  <si>
    <r>
      <t>2</t>
    </r>
    <r>
      <rPr>
        <sz val="11"/>
        <rFont val="ＭＳ 明朝"/>
        <family val="1"/>
      </rPr>
      <t>2,01,33</t>
    </r>
  </si>
  <si>
    <r>
      <t>2</t>
    </r>
    <r>
      <rPr>
        <sz val="11"/>
        <rFont val="ＭＳ 明朝"/>
        <family val="1"/>
      </rPr>
      <t>2,01,34</t>
    </r>
  </si>
  <si>
    <r>
      <t>2</t>
    </r>
    <r>
      <rPr>
        <sz val="11"/>
        <rFont val="ＭＳ 明朝"/>
        <family val="1"/>
      </rPr>
      <t>2,01,35</t>
    </r>
  </si>
  <si>
    <r>
      <t>2</t>
    </r>
    <r>
      <rPr>
        <sz val="11"/>
        <rFont val="ＭＳ 明朝"/>
        <family val="1"/>
      </rPr>
      <t>2,01,36</t>
    </r>
  </si>
  <si>
    <r>
      <t>2</t>
    </r>
    <r>
      <rPr>
        <sz val="11"/>
        <rFont val="ＭＳ 明朝"/>
        <family val="1"/>
      </rPr>
      <t>2,01,37</t>
    </r>
  </si>
  <si>
    <r>
      <t>2</t>
    </r>
    <r>
      <rPr>
        <sz val="11"/>
        <rFont val="ＭＳ 明朝"/>
        <family val="1"/>
      </rPr>
      <t>2,01,38</t>
    </r>
  </si>
  <si>
    <r>
      <t>2</t>
    </r>
    <r>
      <rPr>
        <sz val="11"/>
        <rFont val="ＭＳ 明朝"/>
        <family val="1"/>
      </rPr>
      <t>2,01,39</t>
    </r>
  </si>
  <si>
    <r>
      <t>2</t>
    </r>
    <r>
      <rPr>
        <sz val="11"/>
        <rFont val="ＭＳ 明朝"/>
        <family val="1"/>
      </rPr>
      <t>2,01,40</t>
    </r>
  </si>
  <si>
    <r>
      <t>2</t>
    </r>
    <r>
      <rPr>
        <sz val="11"/>
        <rFont val="ＭＳ 明朝"/>
        <family val="1"/>
      </rPr>
      <t>2,01,41</t>
    </r>
  </si>
  <si>
    <r>
      <t>2</t>
    </r>
    <r>
      <rPr>
        <sz val="11"/>
        <rFont val="ＭＳ 明朝"/>
        <family val="1"/>
      </rPr>
      <t>2,01,42</t>
    </r>
  </si>
  <si>
    <r>
      <t>2</t>
    </r>
    <r>
      <rPr>
        <sz val="11"/>
        <rFont val="ＭＳ 明朝"/>
        <family val="1"/>
      </rPr>
      <t>2,01,43</t>
    </r>
  </si>
  <si>
    <r>
      <t>2</t>
    </r>
    <r>
      <rPr>
        <sz val="11"/>
        <rFont val="ＭＳ 明朝"/>
        <family val="1"/>
      </rPr>
      <t>2,01,44</t>
    </r>
  </si>
  <si>
    <r>
      <t>2</t>
    </r>
    <r>
      <rPr>
        <sz val="11"/>
        <rFont val="ＭＳ 明朝"/>
        <family val="1"/>
      </rPr>
      <t>2,01,45</t>
    </r>
  </si>
  <si>
    <r>
      <t>2</t>
    </r>
    <r>
      <rPr>
        <sz val="11"/>
        <rFont val="ＭＳ 明朝"/>
        <family val="1"/>
      </rPr>
      <t>2,01,46</t>
    </r>
  </si>
  <si>
    <r>
      <t>2</t>
    </r>
    <r>
      <rPr>
        <sz val="11"/>
        <rFont val="ＭＳ 明朝"/>
        <family val="1"/>
      </rPr>
      <t>2,01,47</t>
    </r>
  </si>
  <si>
    <r>
      <t>2</t>
    </r>
    <r>
      <rPr>
        <sz val="11"/>
        <rFont val="ＭＳ 明朝"/>
        <family val="1"/>
      </rPr>
      <t>2,01,48</t>
    </r>
  </si>
  <si>
    <r>
      <t>2</t>
    </r>
    <r>
      <rPr>
        <sz val="11"/>
        <rFont val="ＭＳ 明朝"/>
        <family val="1"/>
      </rPr>
      <t>2,01,49</t>
    </r>
  </si>
  <si>
    <r>
      <t>2</t>
    </r>
    <r>
      <rPr>
        <sz val="11"/>
        <rFont val="ＭＳ 明朝"/>
        <family val="1"/>
      </rPr>
      <t>2,01,50</t>
    </r>
  </si>
  <si>
    <r>
      <t>2</t>
    </r>
    <r>
      <rPr>
        <sz val="11"/>
        <rFont val="ＭＳ 明朝"/>
        <family val="1"/>
      </rPr>
      <t>2,01,51</t>
    </r>
  </si>
  <si>
    <r>
      <t>2</t>
    </r>
    <r>
      <rPr>
        <sz val="11"/>
        <rFont val="ＭＳ 明朝"/>
        <family val="1"/>
      </rPr>
      <t>2,01,52</t>
    </r>
  </si>
  <si>
    <r>
      <t>2</t>
    </r>
    <r>
      <rPr>
        <sz val="11"/>
        <rFont val="ＭＳ 明朝"/>
        <family val="1"/>
      </rPr>
      <t>2,01,53</t>
    </r>
  </si>
  <si>
    <r>
      <t>2</t>
    </r>
    <r>
      <rPr>
        <sz val="11"/>
        <rFont val="ＭＳ 明朝"/>
        <family val="1"/>
      </rPr>
      <t>2,01,54</t>
    </r>
  </si>
  <si>
    <r>
      <t>2</t>
    </r>
    <r>
      <rPr>
        <sz val="11"/>
        <rFont val="ＭＳ 明朝"/>
        <family val="1"/>
      </rPr>
      <t>2,01,55</t>
    </r>
  </si>
  <si>
    <r>
      <t>2</t>
    </r>
    <r>
      <rPr>
        <sz val="11"/>
        <rFont val="ＭＳ 明朝"/>
        <family val="1"/>
      </rPr>
      <t>2,01,56</t>
    </r>
  </si>
  <si>
    <r>
      <t>2</t>
    </r>
    <r>
      <rPr>
        <sz val="11"/>
        <rFont val="ＭＳ 明朝"/>
        <family val="1"/>
      </rPr>
      <t>2,01,58</t>
    </r>
  </si>
  <si>
    <r>
      <t>2</t>
    </r>
    <r>
      <rPr>
        <sz val="11"/>
        <rFont val="ＭＳ 明朝"/>
        <family val="1"/>
      </rPr>
      <t>2,01,59</t>
    </r>
  </si>
  <si>
    <r>
      <t>2</t>
    </r>
    <r>
      <rPr>
        <sz val="11"/>
        <rFont val="ＭＳ 明朝"/>
        <family val="1"/>
      </rPr>
      <t>2,01,60</t>
    </r>
  </si>
  <si>
    <r>
      <t>2</t>
    </r>
    <r>
      <rPr>
        <sz val="11"/>
        <rFont val="ＭＳ 明朝"/>
        <family val="1"/>
      </rPr>
      <t>2,02,01</t>
    </r>
  </si>
  <si>
    <r>
      <t>2</t>
    </r>
    <r>
      <rPr>
        <sz val="11"/>
        <rFont val="ＭＳ 明朝"/>
        <family val="1"/>
      </rPr>
      <t>1,01,01</t>
    </r>
  </si>
  <si>
    <r>
      <t>2</t>
    </r>
    <r>
      <rPr>
        <sz val="11"/>
        <rFont val="ＭＳ 明朝"/>
        <family val="1"/>
      </rPr>
      <t>1,01,02</t>
    </r>
  </si>
  <si>
    <r>
      <t>2</t>
    </r>
    <r>
      <rPr>
        <sz val="11"/>
        <rFont val="ＭＳ 明朝"/>
        <family val="1"/>
      </rPr>
      <t>1,01,03</t>
    </r>
  </si>
  <si>
    <r>
      <t>2</t>
    </r>
    <r>
      <rPr>
        <sz val="11"/>
        <rFont val="ＭＳ 明朝"/>
        <family val="1"/>
      </rPr>
      <t>1,01,04</t>
    </r>
  </si>
  <si>
    <r>
      <t>2</t>
    </r>
    <r>
      <rPr>
        <sz val="11"/>
        <rFont val="ＭＳ 明朝"/>
        <family val="1"/>
      </rPr>
      <t>1,01,05</t>
    </r>
  </si>
  <si>
    <r>
      <t>2</t>
    </r>
    <r>
      <rPr>
        <sz val="11"/>
        <rFont val="ＭＳ 明朝"/>
        <family val="1"/>
      </rPr>
      <t>1,01,06</t>
    </r>
  </si>
  <si>
    <r>
      <t>2</t>
    </r>
    <r>
      <rPr>
        <sz val="11"/>
        <rFont val="ＭＳ 明朝"/>
        <family val="1"/>
      </rPr>
      <t>1,01,07</t>
    </r>
  </si>
  <si>
    <r>
      <t>2</t>
    </r>
    <r>
      <rPr>
        <sz val="11"/>
        <rFont val="ＭＳ 明朝"/>
        <family val="1"/>
      </rPr>
      <t>1,01,08</t>
    </r>
  </si>
  <si>
    <r>
      <t>2</t>
    </r>
    <r>
      <rPr>
        <sz val="11"/>
        <rFont val="ＭＳ 明朝"/>
        <family val="1"/>
      </rPr>
      <t>1,01,09</t>
    </r>
  </si>
  <si>
    <r>
      <t>2</t>
    </r>
    <r>
      <rPr>
        <sz val="11"/>
        <rFont val="ＭＳ 明朝"/>
        <family val="1"/>
      </rPr>
      <t>1,01,10</t>
    </r>
  </si>
  <si>
    <r>
      <t>2</t>
    </r>
    <r>
      <rPr>
        <sz val="11"/>
        <rFont val="ＭＳ 明朝"/>
        <family val="1"/>
      </rPr>
      <t>1,01,11</t>
    </r>
  </si>
  <si>
    <r>
      <t>2</t>
    </r>
    <r>
      <rPr>
        <sz val="11"/>
        <rFont val="ＭＳ 明朝"/>
        <family val="1"/>
      </rPr>
      <t>1,01,12</t>
    </r>
  </si>
  <si>
    <r>
      <t>2</t>
    </r>
    <r>
      <rPr>
        <sz val="11"/>
        <rFont val="ＭＳ 明朝"/>
        <family val="1"/>
      </rPr>
      <t>1,01,13</t>
    </r>
  </si>
  <si>
    <r>
      <t>2</t>
    </r>
    <r>
      <rPr>
        <sz val="11"/>
        <rFont val="ＭＳ 明朝"/>
        <family val="1"/>
      </rPr>
      <t>1,01,14</t>
    </r>
  </si>
  <si>
    <r>
      <t>2</t>
    </r>
    <r>
      <rPr>
        <sz val="11"/>
        <rFont val="ＭＳ 明朝"/>
        <family val="1"/>
      </rPr>
      <t>1,01,15</t>
    </r>
  </si>
  <si>
    <r>
      <t>2</t>
    </r>
    <r>
      <rPr>
        <sz val="11"/>
        <rFont val="ＭＳ 明朝"/>
        <family val="1"/>
      </rPr>
      <t>1,01,16</t>
    </r>
  </si>
  <si>
    <r>
      <t>2</t>
    </r>
    <r>
      <rPr>
        <sz val="11"/>
        <rFont val="ＭＳ 明朝"/>
        <family val="1"/>
      </rPr>
      <t>1,01,17</t>
    </r>
  </si>
  <si>
    <r>
      <t>2</t>
    </r>
    <r>
      <rPr>
        <sz val="11"/>
        <rFont val="ＭＳ 明朝"/>
        <family val="1"/>
      </rPr>
      <t>1,01,18</t>
    </r>
  </si>
  <si>
    <r>
      <t>2</t>
    </r>
    <r>
      <rPr>
        <sz val="11"/>
        <rFont val="ＭＳ 明朝"/>
        <family val="1"/>
      </rPr>
      <t>1,01,19</t>
    </r>
  </si>
  <si>
    <r>
      <t>2</t>
    </r>
    <r>
      <rPr>
        <sz val="11"/>
        <rFont val="ＭＳ 明朝"/>
        <family val="1"/>
      </rPr>
      <t>1,01,25</t>
    </r>
  </si>
  <si>
    <r>
      <t>2</t>
    </r>
    <r>
      <rPr>
        <sz val="11"/>
        <rFont val="ＭＳ 明朝"/>
        <family val="1"/>
      </rPr>
      <t>1,01,26</t>
    </r>
  </si>
  <si>
    <r>
      <t>2</t>
    </r>
    <r>
      <rPr>
        <sz val="11"/>
        <rFont val="ＭＳ 明朝"/>
        <family val="1"/>
      </rPr>
      <t>1,01,27</t>
    </r>
  </si>
  <si>
    <r>
      <t>2</t>
    </r>
    <r>
      <rPr>
        <sz val="11"/>
        <rFont val="ＭＳ 明朝"/>
        <family val="1"/>
      </rPr>
      <t>1,01,28</t>
    </r>
  </si>
  <si>
    <r>
      <t>2</t>
    </r>
    <r>
      <rPr>
        <sz val="11"/>
        <rFont val="ＭＳ 明朝"/>
        <family val="1"/>
      </rPr>
      <t>1,01,29</t>
    </r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</si>
  <si>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</si>
  <si>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</si>
  <si>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20,01,0</t>
    </r>
    <r>
      <rPr>
        <sz val="11"/>
        <rFont val="ＭＳ 明朝"/>
        <family val="1"/>
      </rPr>
      <t>3</t>
    </r>
  </si>
  <si>
    <r>
      <t>20,01,</t>
    </r>
    <r>
      <rPr>
        <sz val="11"/>
        <rFont val="ＭＳ 明朝"/>
        <family val="1"/>
      </rPr>
      <t>11</t>
    </r>
  </si>
  <si>
    <r>
      <t>20,01,</t>
    </r>
    <r>
      <rPr>
        <sz val="11"/>
        <rFont val="ＭＳ 明朝"/>
        <family val="1"/>
      </rPr>
      <t>12</t>
    </r>
  </si>
  <si>
    <r>
      <t>20,01,</t>
    </r>
    <r>
      <rPr>
        <sz val="11"/>
        <rFont val="ＭＳ 明朝"/>
        <family val="1"/>
      </rPr>
      <t>13</t>
    </r>
  </si>
  <si>
    <r>
      <t>20,01,</t>
    </r>
    <r>
      <rPr>
        <sz val="11"/>
        <rFont val="ＭＳ 明朝"/>
        <family val="1"/>
      </rPr>
      <t>15</t>
    </r>
  </si>
  <si>
    <r>
      <t>20,01,</t>
    </r>
    <r>
      <rPr>
        <sz val="11"/>
        <rFont val="ＭＳ 明朝"/>
        <family val="1"/>
      </rPr>
      <t>16</t>
    </r>
  </si>
  <si>
    <r>
      <t>20,01,</t>
    </r>
    <r>
      <rPr>
        <sz val="11"/>
        <rFont val="ＭＳ 明朝"/>
        <family val="1"/>
      </rPr>
      <t>17</t>
    </r>
  </si>
  <si>
    <r>
      <t>20,01,</t>
    </r>
    <r>
      <rPr>
        <sz val="11"/>
        <rFont val="ＭＳ 明朝"/>
        <family val="1"/>
      </rPr>
      <t>18</t>
    </r>
  </si>
  <si>
    <r>
      <t>20,01,</t>
    </r>
    <r>
      <rPr>
        <sz val="11"/>
        <rFont val="ＭＳ 明朝"/>
        <family val="1"/>
      </rPr>
      <t>19</t>
    </r>
  </si>
  <si>
    <r>
      <t>20,01,</t>
    </r>
    <r>
      <rPr>
        <sz val="11"/>
        <rFont val="ＭＳ 明朝"/>
        <family val="1"/>
      </rPr>
      <t>20</t>
    </r>
  </si>
  <si>
    <r>
      <t>20,01,</t>
    </r>
    <r>
      <rPr>
        <sz val="11"/>
        <rFont val="ＭＳ 明朝"/>
        <family val="1"/>
      </rPr>
      <t>22</t>
    </r>
  </si>
  <si>
    <r>
      <t>20,01,</t>
    </r>
    <r>
      <rPr>
        <sz val="11"/>
        <rFont val="ＭＳ 明朝"/>
        <family val="1"/>
      </rPr>
      <t>23</t>
    </r>
  </si>
  <si>
    <r>
      <t>20,01,</t>
    </r>
    <r>
      <rPr>
        <sz val="11"/>
        <rFont val="ＭＳ 明朝"/>
        <family val="1"/>
      </rPr>
      <t>24</t>
    </r>
  </si>
  <si>
    <r>
      <t>20,01,</t>
    </r>
    <r>
      <rPr>
        <sz val="11"/>
        <rFont val="ＭＳ 明朝"/>
        <family val="1"/>
      </rPr>
      <t>25</t>
    </r>
  </si>
  <si>
    <r>
      <t>20,01,</t>
    </r>
    <r>
      <rPr>
        <sz val="11"/>
        <rFont val="ＭＳ 明朝"/>
        <family val="1"/>
      </rPr>
      <t>26</t>
    </r>
  </si>
  <si>
    <r>
      <t>20,01,</t>
    </r>
    <r>
      <rPr>
        <sz val="11"/>
        <rFont val="ＭＳ 明朝"/>
        <family val="1"/>
      </rPr>
      <t>27</t>
    </r>
  </si>
  <si>
    <r>
      <t>20,01,</t>
    </r>
    <r>
      <rPr>
        <sz val="11"/>
        <rFont val="ＭＳ 明朝"/>
        <family val="1"/>
      </rPr>
      <t>30</t>
    </r>
  </si>
  <si>
    <r>
      <t>20,01,</t>
    </r>
    <r>
      <rPr>
        <sz val="11"/>
        <rFont val="ＭＳ 明朝"/>
        <family val="1"/>
      </rPr>
      <t>31</t>
    </r>
  </si>
  <si>
    <r>
      <t>20,01,</t>
    </r>
    <r>
      <rPr>
        <sz val="11"/>
        <rFont val="ＭＳ 明朝"/>
        <family val="1"/>
      </rPr>
      <t>32</t>
    </r>
  </si>
  <si>
    <r>
      <t>20,01,</t>
    </r>
    <r>
      <rPr>
        <sz val="11"/>
        <rFont val="ＭＳ 明朝"/>
        <family val="1"/>
      </rPr>
      <t>33</t>
    </r>
  </si>
  <si>
    <r>
      <t>20,01,</t>
    </r>
    <r>
      <rPr>
        <sz val="11"/>
        <rFont val="ＭＳ 明朝"/>
        <family val="1"/>
      </rPr>
      <t>34</t>
    </r>
  </si>
  <si>
    <r>
      <t>20,01,</t>
    </r>
    <r>
      <rPr>
        <sz val="11"/>
        <rFont val="ＭＳ 明朝"/>
        <family val="1"/>
      </rPr>
      <t>37</t>
    </r>
  </si>
  <si>
    <r>
      <t>20,01,</t>
    </r>
    <r>
      <rPr>
        <sz val="11"/>
        <rFont val="ＭＳ 明朝"/>
        <family val="1"/>
      </rPr>
      <t>38</t>
    </r>
  </si>
  <si>
    <r>
      <t>20,01,</t>
    </r>
    <r>
      <rPr>
        <sz val="11"/>
        <rFont val="ＭＳ 明朝"/>
        <family val="1"/>
      </rPr>
      <t>39</t>
    </r>
  </si>
  <si>
    <r>
      <t>20,01,</t>
    </r>
    <r>
      <rPr>
        <sz val="11"/>
        <rFont val="ＭＳ 明朝"/>
        <family val="1"/>
      </rPr>
      <t>40</t>
    </r>
  </si>
  <si>
    <r>
      <t>20,01,</t>
    </r>
    <r>
      <rPr>
        <sz val="11"/>
        <rFont val="ＭＳ 明朝"/>
        <family val="1"/>
      </rPr>
      <t>41</t>
    </r>
  </si>
  <si>
    <r>
      <t>20,01,</t>
    </r>
    <r>
      <rPr>
        <sz val="11"/>
        <rFont val="ＭＳ 明朝"/>
        <family val="1"/>
      </rPr>
      <t>42</t>
    </r>
  </si>
  <si>
    <r>
      <t>20,01,</t>
    </r>
    <r>
      <rPr>
        <sz val="11"/>
        <rFont val="ＭＳ 明朝"/>
        <family val="1"/>
      </rPr>
      <t>43</t>
    </r>
  </si>
  <si>
    <r>
      <t>20,01,</t>
    </r>
    <r>
      <rPr>
        <sz val="11"/>
        <rFont val="ＭＳ 明朝"/>
        <family val="1"/>
      </rPr>
      <t>44</t>
    </r>
  </si>
  <si>
    <r>
      <t>20,01,</t>
    </r>
    <r>
      <rPr>
        <sz val="11"/>
        <rFont val="ＭＳ 明朝"/>
        <family val="1"/>
      </rPr>
      <t>45</t>
    </r>
  </si>
  <si>
    <r>
      <t>20,01,</t>
    </r>
    <r>
      <rPr>
        <sz val="11"/>
        <rFont val="ＭＳ 明朝"/>
        <family val="1"/>
      </rPr>
      <t>46</t>
    </r>
  </si>
  <si>
    <r>
      <t>20,01,</t>
    </r>
    <r>
      <rPr>
        <sz val="11"/>
        <rFont val="ＭＳ 明朝"/>
        <family val="1"/>
      </rPr>
      <t>47</t>
    </r>
  </si>
  <si>
    <r>
      <t>20,01,</t>
    </r>
    <r>
      <rPr>
        <sz val="11"/>
        <rFont val="ＭＳ 明朝"/>
        <family val="1"/>
      </rPr>
      <t>48</t>
    </r>
  </si>
  <si>
    <r>
      <t>20,01,</t>
    </r>
    <r>
      <rPr>
        <sz val="11"/>
        <rFont val="ＭＳ 明朝"/>
        <family val="1"/>
      </rPr>
      <t>49</t>
    </r>
  </si>
  <si>
    <r>
      <t>20,01,</t>
    </r>
    <r>
      <rPr>
        <sz val="11"/>
        <rFont val="ＭＳ 明朝"/>
        <family val="1"/>
      </rPr>
      <t>50</t>
    </r>
  </si>
  <si>
    <r>
      <t>20,01,</t>
    </r>
    <r>
      <rPr>
        <sz val="11"/>
        <rFont val="ＭＳ 明朝"/>
        <family val="1"/>
      </rPr>
      <t>51</t>
    </r>
  </si>
  <si>
    <r>
      <t>20,01,</t>
    </r>
    <r>
      <rPr>
        <sz val="11"/>
        <rFont val="ＭＳ 明朝"/>
        <family val="1"/>
      </rPr>
      <t>52</t>
    </r>
  </si>
  <si>
    <r>
      <t>20,01,</t>
    </r>
    <r>
      <rPr>
        <sz val="11"/>
        <rFont val="ＭＳ 明朝"/>
        <family val="1"/>
      </rPr>
      <t>53</t>
    </r>
  </si>
  <si>
    <r>
      <t>20,01,</t>
    </r>
    <r>
      <rPr>
        <sz val="11"/>
        <rFont val="ＭＳ 明朝"/>
        <family val="1"/>
      </rPr>
      <t>54</t>
    </r>
  </si>
  <si>
    <r>
      <t>20,01,</t>
    </r>
    <r>
      <rPr>
        <sz val="11"/>
        <rFont val="ＭＳ 明朝"/>
        <family val="1"/>
      </rPr>
      <t>55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</si>
</sst>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0_);[Red]\(0\)"/>
  </numFmts>
  <fonts count="42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4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7" fontId="4" fillId="0" borderId="0" xfId="63" applyFont="1" applyFill="1" applyBorder="1" applyAlignment="1" applyProtection="1">
      <alignment horizontal="left" indent="2"/>
      <protection/>
    </xf>
    <xf numFmtId="0" fontId="4" fillId="0" borderId="20" xfId="63" applyNumberFormat="1" applyFont="1" applyBorder="1" applyAlignment="1" applyProtection="1">
      <alignment/>
      <protection/>
    </xf>
    <xf numFmtId="0" fontId="4" fillId="0" borderId="20" xfId="63" applyNumberFormat="1" applyFont="1" applyBorder="1" applyAlignment="1">
      <alignment/>
      <protection/>
    </xf>
    <xf numFmtId="0" fontId="4" fillId="0" borderId="23" xfId="63" applyNumberFormat="1" applyFont="1" applyBorder="1" applyAlignment="1">
      <alignment/>
      <protection/>
    </xf>
    <xf numFmtId="0" fontId="4" fillId="0" borderId="20" xfId="63" applyNumberFormat="1" applyFont="1" applyBorder="1" applyAlignment="1" applyProtection="1">
      <alignment horizontal="centerContinuous"/>
      <protection/>
    </xf>
    <xf numFmtId="0" fontId="4" fillId="0" borderId="24" xfId="65" applyNumberFormat="1" applyFont="1" applyBorder="1" applyAlignment="1" applyProtection="1">
      <alignment horizontal="center"/>
      <protection/>
    </xf>
    <xf numFmtId="0" fontId="4" fillId="0" borderId="24" xfId="65" applyNumberFormat="1" applyFont="1" applyBorder="1" applyAlignment="1">
      <alignment horizontal="center"/>
      <protection/>
    </xf>
    <xf numFmtId="0" fontId="4" fillId="0" borderId="25" xfId="65" applyNumberFormat="1" applyFont="1" applyBorder="1" applyAlignment="1" applyProtection="1" quotePrefix="1">
      <alignment horizontal="left"/>
      <protection/>
    </xf>
    <xf numFmtId="0" fontId="4" fillId="0" borderId="26" xfId="65" applyNumberFormat="1" applyFont="1" applyBorder="1" applyAlignment="1" applyProtection="1">
      <alignment horizontal="center"/>
      <protection/>
    </xf>
    <xf numFmtId="0" fontId="4" fillId="0" borderId="20" xfId="65" applyNumberFormat="1" applyFont="1" applyBorder="1" applyAlignment="1" applyProtection="1" quotePrefix="1">
      <alignment horizontal="left"/>
      <protection/>
    </xf>
    <xf numFmtId="0" fontId="4" fillId="0" borderId="27" xfId="65" applyNumberFormat="1" applyFont="1" applyBorder="1" applyAlignment="1" applyProtection="1" quotePrefix="1">
      <alignment horizontal="left"/>
      <protection/>
    </xf>
    <xf numFmtId="0" fontId="4" fillId="0" borderId="28" xfId="65" applyNumberFormat="1" applyFont="1" applyBorder="1">
      <alignment/>
      <protection/>
    </xf>
    <xf numFmtId="0" fontId="4" fillId="0" borderId="24" xfId="65" applyNumberFormat="1" applyFont="1" applyBorder="1" applyAlignment="1" applyProtection="1" quotePrefix="1">
      <alignment horizontal="center"/>
      <protection/>
    </xf>
    <xf numFmtId="0" fontId="4" fillId="0" borderId="29" xfId="65" applyNumberFormat="1" applyFont="1" applyBorder="1" applyAlignment="1">
      <alignment horizontal="center"/>
      <protection/>
    </xf>
    <xf numFmtId="0" fontId="4" fillId="0" borderId="30" xfId="65" applyNumberFormat="1" applyFont="1" applyBorder="1" applyAlignment="1">
      <alignment horizontal="center"/>
      <protection/>
    </xf>
    <xf numFmtId="0" fontId="4" fillId="0" borderId="23" xfId="65" applyNumberFormat="1" applyFont="1" applyBorder="1" applyAlignment="1" applyProtection="1" quotePrefix="1">
      <alignment horizontal="left"/>
      <protection/>
    </xf>
    <xf numFmtId="0" fontId="4" fillId="0" borderId="20" xfId="65" applyNumberFormat="1" applyFont="1" applyBorder="1" applyAlignment="1" applyProtection="1" quotePrefix="1">
      <alignment horizontal="left" indent="1"/>
      <protection/>
    </xf>
    <xf numFmtId="0" fontId="4" fillId="0" borderId="31" xfId="65" applyNumberFormat="1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4" fillId="0" borderId="13" xfId="63" applyNumberFormat="1" applyFont="1" applyBorder="1" applyAlignment="1">
      <alignment horizontal="center"/>
      <protection/>
    </xf>
    <xf numFmtId="0" fontId="4" fillId="0" borderId="11" xfId="63" applyNumberFormat="1" applyFont="1" applyBorder="1" applyAlignment="1">
      <alignment horizontal="center"/>
      <protection/>
    </xf>
    <xf numFmtId="0" fontId="4" fillId="0" borderId="11" xfId="63" applyNumberFormat="1" applyFont="1" applyBorder="1" applyAlignment="1" applyProtection="1">
      <alignment horizontal="center"/>
      <protection/>
    </xf>
    <xf numFmtId="0" fontId="4" fillId="0" borderId="12" xfId="63" applyNumberFormat="1" applyFont="1" applyBorder="1" applyAlignment="1">
      <alignment horizontal="center"/>
      <protection/>
    </xf>
    <xf numFmtId="0" fontId="4" fillId="0" borderId="10" xfId="63" applyNumberFormat="1" applyFont="1" applyBorder="1" applyAlignment="1" applyProtection="1">
      <alignment/>
      <protection/>
    </xf>
    <xf numFmtId="0" fontId="4" fillId="0" borderId="13" xfId="61" applyNumberFormat="1" applyFont="1" applyBorder="1" applyAlignment="1">
      <alignment horizontal="center"/>
      <protection/>
    </xf>
    <xf numFmtId="0" fontId="4" fillId="0" borderId="11" xfId="61" applyNumberFormat="1" applyFont="1" applyBorder="1" applyAlignment="1" applyProtection="1">
      <alignment horizontal="center"/>
      <protection/>
    </xf>
    <xf numFmtId="0" fontId="4" fillId="0" borderId="12" xfId="61" applyNumberFormat="1" applyFont="1" applyBorder="1" applyAlignment="1">
      <alignment horizontal="center"/>
      <protection/>
    </xf>
    <xf numFmtId="0" fontId="4" fillId="0" borderId="17" xfId="63" applyNumberFormat="1" applyFont="1" applyBorder="1" applyAlignment="1" applyProtection="1" quotePrefix="1">
      <alignment/>
      <protection/>
    </xf>
    <xf numFmtId="0" fontId="4" fillId="0" borderId="19" xfId="63" applyNumberFormat="1" applyFont="1" applyBorder="1" applyAlignment="1" applyProtection="1">
      <alignment/>
      <protection/>
    </xf>
    <xf numFmtId="0" fontId="4" fillId="0" borderId="19" xfId="63" applyNumberFormat="1" applyFont="1" applyBorder="1" applyAlignment="1" applyProtection="1" quotePrefix="1">
      <alignment/>
      <protection/>
    </xf>
    <xf numFmtId="0" fontId="4" fillId="0" borderId="19" xfId="63" applyNumberFormat="1" applyFont="1" applyBorder="1" applyAlignment="1" applyProtection="1">
      <alignment horizontal="center"/>
      <protection/>
    </xf>
    <xf numFmtId="0" fontId="4" fillId="0" borderId="19" xfId="63" applyNumberFormat="1" applyFont="1" applyBorder="1" applyAlignment="1">
      <alignment horizontal="center"/>
      <protection/>
    </xf>
    <xf numFmtId="0" fontId="4" fillId="0" borderId="21" xfId="63" applyNumberFormat="1" applyFont="1" applyBorder="1" applyAlignment="1" applyProtection="1" quotePrefix="1">
      <alignment/>
      <protection/>
    </xf>
    <xf numFmtId="0" fontId="4" fillId="0" borderId="24" xfId="65" applyNumberFormat="1" applyFont="1" applyBorder="1" applyAlignment="1" applyProtection="1" quotePrefix="1">
      <alignment/>
      <protection/>
    </xf>
    <xf numFmtId="0" fontId="4" fillId="0" borderId="18" xfId="0" applyFont="1" applyBorder="1" applyAlignment="1">
      <alignment horizontal="right"/>
    </xf>
    <xf numFmtId="0" fontId="4" fillId="0" borderId="0" xfId="65" applyNumberFormat="1" applyFont="1" applyBorder="1" applyAlignment="1" applyProtection="1" quotePrefix="1">
      <alignment horizontal="left"/>
      <protection/>
    </xf>
    <xf numFmtId="0" fontId="4" fillId="0" borderId="0" xfId="65" applyNumberFormat="1" applyFont="1" applyBorder="1" applyAlignment="1" applyProtection="1" quotePrefix="1">
      <alignment horizontal="left" indent="1"/>
      <protection/>
    </xf>
    <xf numFmtId="0" fontId="4" fillId="0" borderId="32" xfId="65" applyNumberFormat="1" applyFont="1" applyBorder="1" applyAlignment="1" applyProtection="1" quotePrefix="1">
      <alignment horizontal="left"/>
      <protection/>
    </xf>
    <xf numFmtId="0" fontId="4" fillId="0" borderId="33" xfId="65" applyNumberFormat="1" applyFont="1" applyBorder="1" applyAlignment="1" applyProtection="1" quotePrefix="1">
      <alignment horizontal="left"/>
      <protection/>
    </xf>
    <xf numFmtId="0" fontId="4" fillId="0" borderId="34" xfId="65" applyNumberFormat="1" applyFont="1" applyBorder="1">
      <alignment/>
      <protection/>
    </xf>
    <xf numFmtId="0" fontId="4" fillId="0" borderId="22" xfId="65" applyNumberFormat="1" applyFont="1" applyBorder="1" applyAlignment="1" applyProtection="1" quotePrefix="1">
      <alignment horizontal="left"/>
      <protection/>
    </xf>
    <xf numFmtId="0" fontId="4" fillId="0" borderId="20" xfId="65" applyNumberFormat="1" applyFont="1" applyBorder="1" applyAlignment="1" applyProtection="1" quotePrefix="1">
      <alignment/>
      <protection/>
    </xf>
    <xf numFmtId="0" fontId="4" fillId="0" borderId="0" xfId="65" applyNumberFormat="1" applyFont="1" applyBorder="1" applyAlignment="1" applyProtection="1">
      <alignment horizontal="center"/>
      <protection/>
    </xf>
    <xf numFmtId="41" fontId="4" fillId="33" borderId="11" xfId="0" applyNumberFormat="1" applyFont="1" applyFill="1" applyBorder="1" applyAlignment="1">
      <alignment/>
    </xf>
    <xf numFmtId="0" fontId="4" fillId="33" borderId="24" xfId="65" applyNumberFormat="1" applyFont="1" applyFill="1" applyBorder="1" applyAlignment="1" applyProtection="1">
      <alignment horizontal="center"/>
      <protection/>
    </xf>
    <xf numFmtId="0" fontId="4" fillId="33" borderId="0" xfId="65" applyNumberFormat="1" applyFont="1" applyFill="1" applyBorder="1" applyAlignment="1" applyProtection="1" quotePrefix="1">
      <alignment horizontal="left"/>
      <protection/>
    </xf>
    <xf numFmtId="0" fontId="4" fillId="33" borderId="20" xfId="65" applyNumberFormat="1" applyFont="1" applyFill="1" applyBorder="1" applyAlignment="1" applyProtection="1" quotePrefix="1">
      <alignment horizontal="left"/>
      <protection/>
    </xf>
    <xf numFmtId="0" fontId="4" fillId="0" borderId="24" xfId="6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9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1" xfId="61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35" xfId="60" applyFont="1" applyBorder="1" applyAlignment="1" applyProtection="1" quotePrefix="1">
      <alignment vertical="center"/>
      <protection/>
    </xf>
    <xf numFmtId="0" fontId="4" fillId="0" borderId="36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57" fontId="4" fillId="0" borderId="14" xfId="0" applyNumberFormat="1" applyFont="1" applyBorder="1" applyAlignment="1">
      <alignment horizontal="right" vertical="center"/>
    </xf>
    <xf numFmtId="0" fontId="4" fillId="0" borderId="3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5" xfId="60" applyFont="1" applyBorder="1" applyAlignment="1" applyProtection="1" quotePrefix="1">
      <alignment vertical="center"/>
      <protection/>
    </xf>
    <xf numFmtId="0" fontId="4" fillId="0" borderId="28" xfId="0" applyNumberFormat="1" applyFont="1" applyBorder="1" applyAlignment="1">
      <alignment vertical="center"/>
    </xf>
    <xf numFmtId="0" fontId="4" fillId="0" borderId="34" xfId="61" applyNumberFormat="1" applyFont="1" applyBorder="1" applyAlignment="1" applyProtection="1">
      <alignment vertical="center"/>
      <protection/>
    </xf>
    <xf numFmtId="41" fontId="4" fillId="0" borderId="16" xfId="0" applyNumberFormat="1" applyFont="1" applyBorder="1" applyAlignment="1">
      <alignment vertical="center"/>
    </xf>
    <xf numFmtId="0" fontId="4" fillId="0" borderId="38" xfId="60" applyFont="1" applyBorder="1" applyAlignment="1" applyProtection="1">
      <alignment vertical="center"/>
      <protection/>
    </xf>
    <xf numFmtId="0" fontId="4" fillId="0" borderId="36" xfId="61" applyNumberFormat="1" applyFont="1" applyBorder="1" applyAlignment="1" applyProtection="1" quotePrefix="1">
      <alignment vertical="center"/>
      <protection/>
    </xf>
    <xf numFmtId="0" fontId="4" fillId="0" borderId="36" xfId="61" applyNumberFormat="1" applyFont="1" applyBorder="1" applyAlignment="1" applyProtection="1">
      <alignment vertical="center"/>
      <protection/>
    </xf>
    <xf numFmtId="41" fontId="4" fillId="0" borderId="14" xfId="0" applyNumberFormat="1" applyFont="1" applyBorder="1" applyAlignment="1">
      <alignment vertical="center"/>
    </xf>
    <xf numFmtId="0" fontId="4" fillId="0" borderId="24" xfId="60" applyFont="1" applyBorder="1" applyAlignment="1" applyProtection="1">
      <alignment vertical="center"/>
      <protection/>
    </xf>
    <xf numFmtId="0" fontId="4" fillId="0" borderId="0" xfId="61" applyNumberFormat="1" applyFont="1" applyBorder="1" applyAlignment="1" applyProtection="1" quotePrefix="1">
      <alignment horizontal="centerContinuous" vertical="center"/>
      <protection/>
    </xf>
    <xf numFmtId="41" fontId="4" fillId="0" borderId="11" xfId="0" applyNumberFormat="1" applyFont="1" applyBorder="1" applyAlignment="1">
      <alignment vertical="center"/>
    </xf>
    <xf numFmtId="0" fontId="4" fillId="0" borderId="24" xfId="60" applyFont="1" applyBorder="1" applyAlignment="1" applyProtection="1" quotePrefix="1">
      <alignment vertical="center"/>
      <protection/>
    </xf>
    <xf numFmtId="0" fontId="4" fillId="0" borderId="39" xfId="0" applyNumberFormat="1" applyFont="1" applyBorder="1" applyAlignment="1">
      <alignment vertical="center"/>
    </xf>
    <xf numFmtId="0" fontId="4" fillId="0" borderId="40" xfId="61" applyNumberFormat="1" applyFont="1" applyBorder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40" xfId="0" applyNumberFormat="1" applyFont="1" applyBorder="1" applyAlignment="1">
      <alignment horizontal="center" vertical="center"/>
    </xf>
    <xf numFmtId="0" fontId="4" fillId="0" borderId="0" xfId="61" applyNumberFormat="1" applyFont="1" applyBorder="1" applyAlignment="1" applyProtection="1" quotePrefix="1">
      <alignment vertical="center"/>
      <protection/>
    </xf>
    <xf numFmtId="0" fontId="4" fillId="0" borderId="40" xfId="61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quotePrefix="1">
      <alignment vertical="center"/>
    </xf>
    <xf numFmtId="0" fontId="4" fillId="0" borderId="41" xfId="61" applyNumberFormat="1" applyFont="1" applyBorder="1" applyAlignment="1" applyProtection="1">
      <alignment vertical="center"/>
      <protection/>
    </xf>
    <xf numFmtId="41" fontId="4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0" fontId="4" fillId="0" borderId="0" xfId="61" applyNumberFormat="1" applyFont="1" applyFill="1" applyBorder="1" applyAlignment="1" applyProtection="1" quotePrefix="1">
      <alignment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20" xfId="61" applyNumberFormat="1" applyFont="1" applyBorder="1" applyAlignment="1" applyProtection="1">
      <alignment vertical="center"/>
      <protection/>
    </xf>
    <xf numFmtId="0" fontId="4" fillId="0" borderId="30" xfId="60" applyFont="1" applyBorder="1" applyAlignment="1" applyProtection="1">
      <alignment vertical="center"/>
      <protection/>
    </xf>
    <xf numFmtId="0" fontId="4" fillId="0" borderId="37" xfId="61" applyNumberFormat="1" applyFont="1" applyBorder="1" applyAlignment="1" applyProtection="1" quotePrefix="1">
      <alignment vertical="center"/>
      <protection/>
    </xf>
    <xf numFmtId="0" fontId="4" fillId="0" borderId="37" xfId="61" applyNumberFormat="1" applyFont="1" applyBorder="1" applyAlignment="1" applyProtection="1">
      <alignment vertical="center"/>
      <protection/>
    </xf>
    <xf numFmtId="57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36" xfId="0" applyFont="1" applyBorder="1" applyAlignment="1" quotePrefix="1">
      <alignment vertical="center"/>
    </xf>
    <xf numFmtId="0" fontId="4" fillId="0" borderId="3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60" applyFont="1" applyBorder="1" applyAlignment="1" applyProtection="1" quotePrefix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9" xfId="60" applyFont="1" applyBorder="1" applyAlignment="1" applyProtection="1" quotePrefix="1">
      <alignment vertical="center"/>
      <protection/>
    </xf>
    <xf numFmtId="0" fontId="4" fillId="0" borderId="10" xfId="0" applyNumberFormat="1" applyFont="1" applyBorder="1" applyAlignment="1">
      <alignment vertical="center"/>
    </xf>
    <xf numFmtId="57" fontId="4" fillId="0" borderId="13" xfId="0" applyNumberFormat="1" applyFont="1" applyBorder="1" applyAlignment="1">
      <alignment horizontal="right" vertical="center"/>
    </xf>
    <xf numFmtId="0" fontId="4" fillId="0" borderId="17" xfId="60" applyFont="1" applyBorder="1" applyAlignment="1" applyProtection="1" quotePrefix="1">
      <alignment vertical="center"/>
      <protection/>
    </xf>
    <xf numFmtId="0" fontId="4" fillId="33" borderId="42" xfId="60" applyFont="1" applyFill="1" applyBorder="1" applyAlignment="1" applyProtection="1" quotePrefix="1">
      <alignment vertical="center"/>
      <protection/>
    </xf>
    <xf numFmtId="0" fontId="4" fillId="33" borderId="37" xfId="0" applyNumberFormat="1" applyFont="1" applyFill="1" applyBorder="1" applyAlignment="1">
      <alignment vertical="center"/>
    </xf>
    <xf numFmtId="0" fontId="4" fillId="33" borderId="27" xfId="0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horizontal="right" vertical="center"/>
    </xf>
    <xf numFmtId="57" fontId="4" fillId="33" borderId="15" xfId="0" applyNumberFormat="1" applyFont="1" applyFill="1" applyBorder="1" applyAlignment="1">
      <alignment horizontal="right" vertical="center"/>
    </xf>
    <xf numFmtId="0" fontId="4" fillId="33" borderId="19" xfId="60" applyFont="1" applyFill="1" applyBorder="1" applyAlignment="1" applyProtection="1" quotePrefix="1">
      <alignment vertical="center"/>
      <protection/>
    </xf>
    <xf numFmtId="0" fontId="4" fillId="33" borderId="0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vertical="center"/>
    </xf>
    <xf numFmtId="57" fontId="4" fillId="33" borderId="11" xfId="0" applyNumberFormat="1" applyFont="1" applyFill="1" applyBorder="1" applyAlignment="1">
      <alignment horizontal="right" vertical="center"/>
    </xf>
    <xf numFmtId="180" fontId="4" fillId="33" borderId="11" xfId="0" applyNumberFormat="1" applyFont="1" applyFill="1" applyBorder="1" applyAlignment="1">
      <alignment horizontal="right" vertical="center"/>
    </xf>
    <xf numFmtId="0" fontId="4" fillId="33" borderId="37" xfId="61" applyNumberFormat="1" applyFont="1" applyFill="1" applyBorder="1" applyAlignment="1" applyProtection="1">
      <alignment vertical="center"/>
      <protection/>
    </xf>
    <xf numFmtId="49" fontId="4" fillId="33" borderId="15" xfId="0" applyNumberFormat="1" applyFont="1" applyFill="1" applyBorder="1" applyAlignment="1">
      <alignment horizontal="right" vertical="center"/>
    </xf>
    <xf numFmtId="0" fontId="4" fillId="33" borderId="24" xfId="60" applyFont="1" applyFill="1" applyBorder="1" applyAlignment="1" applyProtection="1" quotePrefix="1">
      <alignment vertical="center"/>
      <protection/>
    </xf>
    <xf numFmtId="0" fontId="4" fillId="33" borderId="0" xfId="61" applyNumberFormat="1" applyFont="1" applyFill="1" applyBorder="1" applyAlignment="1" applyProtection="1" quotePrefix="1">
      <alignment vertical="center"/>
      <protection/>
    </xf>
    <xf numFmtId="0" fontId="4" fillId="33" borderId="0" xfId="61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62" applyNumberFormat="1" applyFont="1" applyBorder="1" applyAlignment="1" applyProtection="1" quotePrefix="1">
      <alignment horizontal="left" vertical="center"/>
      <protection/>
    </xf>
    <xf numFmtId="0" fontId="4" fillId="0" borderId="11" xfId="62" applyNumberFormat="1" applyFont="1" applyBorder="1" applyAlignment="1" applyProtection="1">
      <alignment horizontal="left" vertical="center"/>
      <protection/>
    </xf>
    <xf numFmtId="41" fontId="4" fillId="0" borderId="0" xfId="0" applyNumberFormat="1" applyFont="1" applyBorder="1" applyAlignment="1">
      <alignment vertical="center"/>
    </xf>
    <xf numFmtId="0" fontId="4" fillId="33" borderId="11" xfId="62" applyNumberFormat="1" applyFont="1" applyFill="1" applyBorder="1" applyAlignment="1" applyProtection="1" quotePrefix="1">
      <alignment horizontal="left" vertical="center"/>
      <protection/>
    </xf>
    <xf numFmtId="41" fontId="4" fillId="33" borderId="11" xfId="0" applyNumberFormat="1" applyFont="1" applyFill="1" applyBorder="1" applyAlignment="1">
      <alignment vertical="center"/>
    </xf>
    <xf numFmtId="41" fontId="4" fillId="33" borderId="0" xfId="0" applyNumberFormat="1" applyFont="1" applyFill="1" applyBorder="1" applyAlignment="1">
      <alignment vertical="center"/>
    </xf>
    <xf numFmtId="0" fontId="4" fillId="0" borderId="14" xfId="62" applyNumberFormat="1" applyFont="1" applyBorder="1" applyAlignment="1" applyProtection="1" quotePrefix="1">
      <alignment horizontal="left" vertical="center"/>
      <protection/>
    </xf>
    <xf numFmtId="0" fontId="4" fillId="0" borderId="15" xfId="62" applyNumberFormat="1" applyFont="1" applyBorder="1" applyAlignment="1" applyProtection="1" quotePrefix="1">
      <alignment horizontal="left" vertical="center"/>
      <protection/>
    </xf>
    <xf numFmtId="41" fontId="4" fillId="0" borderId="37" xfId="0" applyNumberFormat="1" applyFont="1" applyBorder="1" applyAlignment="1">
      <alignment vertical="center"/>
    </xf>
    <xf numFmtId="0" fontId="4" fillId="0" borderId="16" xfId="62" applyNumberFormat="1" applyFont="1" applyBorder="1" applyAlignment="1" applyProtection="1" quotePrefix="1">
      <alignment horizontal="left" vertical="center"/>
      <protection/>
    </xf>
    <xf numFmtId="0" fontId="4" fillId="0" borderId="15" xfId="62" applyNumberFormat="1" applyFont="1" applyBorder="1" applyAlignment="1" applyProtection="1">
      <alignment horizontal="left" vertical="center"/>
      <protection/>
    </xf>
    <xf numFmtId="0" fontId="4" fillId="33" borderId="16" xfId="62" applyNumberFormat="1" applyFont="1" applyFill="1" applyBorder="1" applyAlignment="1" applyProtection="1" quotePrefix="1">
      <alignment horizontal="left" vertical="center"/>
      <protection/>
    </xf>
    <xf numFmtId="41" fontId="4" fillId="33" borderId="16" xfId="0" applyNumberFormat="1" applyFont="1" applyFill="1" applyBorder="1" applyAlignment="1">
      <alignment vertical="center"/>
    </xf>
    <xf numFmtId="41" fontId="4" fillId="33" borderId="28" xfId="0" applyNumberFormat="1" applyFont="1" applyFill="1" applyBorder="1" applyAlignment="1">
      <alignment vertical="center"/>
    </xf>
    <xf numFmtId="0" fontId="4" fillId="0" borderId="16" xfId="62" applyNumberFormat="1" applyFont="1" applyBorder="1" applyAlignment="1" applyProtection="1">
      <alignment horizontal="left" vertical="center"/>
      <protection/>
    </xf>
    <xf numFmtId="0" fontId="4" fillId="33" borderId="16" xfId="62" applyNumberFormat="1" applyFont="1" applyFill="1" applyBorder="1" applyAlignment="1" applyProtection="1">
      <alignment horizontal="left" vertical="center"/>
      <protection/>
    </xf>
    <xf numFmtId="0" fontId="4" fillId="0" borderId="12" xfId="62" applyNumberFormat="1" applyFont="1" applyBorder="1" applyAlignment="1" applyProtection="1">
      <alignment horizontal="left"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64" applyNumberFormat="1" applyFont="1" applyBorder="1" applyAlignment="1" applyProtection="1" quotePrefix="1">
      <alignment vertical="center"/>
      <protection/>
    </xf>
    <xf numFmtId="0" fontId="4" fillId="0" borderId="0" xfId="64" applyNumberFormat="1" applyFont="1" applyBorder="1" applyAlignment="1">
      <alignment vertical="center"/>
      <protection/>
    </xf>
    <xf numFmtId="0" fontId="4" fillId="0" borderId="20" xfId="64" applyNumberFormat="1" applyFont="1" applyBorder="1" applyAlignment="1">
      <alignment vertical="center"/>
      <protection/>
    </xf>
    <xf numFmtId="41" fontId="4" fillId="0" borderId="13" xfId="0" applyNumberFormat="1" applyFont="1" applyBorder="1" applyAlignment="1">
      <alignment vertical="center"/>
    </xf>
    <xf numFmtId="0" fontId="4" fillId="0" borderId="19" xfId="64" applyNumberFormat="1" applyFont="1" applyBorder="1" applyAlignment="1">
      <alignment vertical="center"/>
      <protection/>
    </xf>
    <xf numFmtId="0" fontId="4" fillId="0" borderId="0" xfId="64" applyNumberFormat="1" applyFont="1" applyBorder="1" applyAlignment="1" applyProtection="1" quotePrefix="1">
      <alignment vertical="center"/>
      <protection/>
    </xf>
    <xf numFmtId="0" fontId="4" fillId="0" borderId="20" xfId="64" applyNumberFormat="1" applyFont="1" applyBorder="1" applyAlignment="1" applyProtection="1" quotePrefix="1">
      <alignment vertical="center"/>
      <protection/>
    </xf>
    <xf numFmtId="41" fontId="4" fillId="0" borderId="19" xfId="0" applyNumberFormat="1" applyFont="1" applyBorder="1" applyAlignment="1">
      <alignment vertical="center"/>
    </xf>
    <xf numFmtId="0" fontId="4" fillId="0" borderId="0" xfId="64" applyNumberFormat="1" applyFont="1" applyBorder="1" applyAlignment="1" applyProtection="1" quotePrefix="1">
      <alignment horizontal="left" vertical="center"/>
      <protection/>
    </xf>
    <xf numFmtId="0" fontId="4" fillId="0" borderId="35" xfId="64" applyNumberFormat="1" applyFont="1" applyBorder="1" applyAlignment="1" applyProtection="1" quotePrefix="1">
      <alignment vertical="center"/>
      <protection/>
    </xf>
    <xf numFmtId="0" fontId="4" fillId="0" borderId="36" xfId="64" applyNumberFormat="1" applyFont="1" applyBorder="1" applyAlignment="1">
      <alignment vertical="center"/>
      <protection/>
    </xf>
    <xf numFmtId="0" fontId="4" fillId="0" borderId="31" xfId="64" applyNumberFormat="1" applyFont="1" applyBorder="1" applyAlignment="1">
      <alignment vertical="center"/>
      <protection/>
    </xf>
    <xf numFmtId="0" fontId="4" fillId="0" borderId="19" xfId="64" applyNumberFormat="1" applyFont="1" applyBorder="1" applyAlignment="1" applyProtection="1">
      <alignment vertical="center"/>
      <protection/>
    </xf>
    <xf numFmtId="0" fontId="4" fillId="0" borderId="42" xfId="64" applyNumberFormat="1" applyFont="1" applyBorder="1" applyAlignment="1" applyProtection="1">
      <alignment vertical="center"/>
      <protection/>
    </xf>
    <xf numFmtId="0" fontId="4" fillId="0" borderId="37" xfId="64" applyNumberFormat="1" applyFont="1" applyBorder="1" applyAlignment="1" applyProtection="1" quotePrefix="1">
      <alignment vertical="center"/>
      <protection/>
    </xf>
    <xf numFmtId="0" fontId="4" fillId="0" borderId="27" xfId="64" applyNumberFormat="1" applyFont="1" applyBorder="1" applyAlignment="1" applyProtection="1" quotePrefix="1">
      <alignment vertical="center"/>
      <protection/>
    </xf>
    <xf numFmtId="41" fontId="4" fillId="0" borderId="42" xfId="0" applyNumberFormat="1" applyFont="1" applyBorder="1" applyAlignment="1">
      <alignment vertical="center"/>
    </xf>
    <xf numFmtId="0" fontId="4" fillId="0" borderId="25" xfId="64" applyNumberFormat="1" applyFont="1" applyBorder="1" applyAlignment="1" applyProtection="1" quotePrefix="1">
      <alignment vertical="center"/>
      <protection/>
    </xf>
    <xf numFmtId="0" fontId="4" fillId="0" borderId="34" xfId="64" applyNumberFormat="1" applyFont="1" applyBorder="1" applyAlignment="1">
      <alignment vertical="center"/>
      <protection/>
    </xf>
    <xf numFmtId="0" fontId="4" fillId="0" borderId="28" xfId="64" applyNumberFormat="1" applyFont="1" applyBorder="1" applyAlignment="1">
      <alignment vertical="center"/>
      <protection/>
    </xf>
    <xf numFmtId="0" fontId="4" fillId="0" borderId="42" xfId="64" applyNumberFormat="1" applyFont="1" applyBorder="1" applyAlignment="1">
      <alignment vertical="center"/>
      <protection/>
    </xf>
    <xf numFmtId="0" fontId="4" fillId="0" borderId="37" xfId="64" applyNumberFormat="1" applyFont="1" applyBorder="1" applyAlignment="1" applyProtection="1" quotePrefix="1">
      <alignment horizontal="left" vertical="center"/>
      <protection/>
    </xf>
    <xf numFmtId="0" fontId="4" fillId="0" borderId="20" xfId="64" applyNumberFormat="1" applyFont="1" applyBorder="1" applyAlignment="1" applyProtection="1">
      <alignment vertical="center"/>
      <protection/>
    </xf>
    <xf numFmtId="0" fontId="4" fillId="33" borderId="19" xfId="64" applyNumberFormat="1" applyFont="1" applyFill="1" applyBorder="1" applyAlignment="1">
      <alignment vertical="center"/>
      <protection/>
    </xf>
    <xf numFmtId="0" fontId="4" fillId="33" borderId="0" xfId="64" applyNumberFormat="1" applyFont="1" applyFill="1" applyBorder="1" applyAlignment="1" applyProtection="1" quotePrefix="1">
      <alignment horizontal="left" vertical="center"/>
      <protection/>
    </xf>
    <xf numFmtId="0" fontId="4" fillId="33" borderId="20" xfId="64" applyNumberFormat="1" applyFont="1" applyFill="1" applyBorder="1" applyAlignment="1" applyProtection="1" quotePrefix="1">
      <alignment vertical="center"/>
      <protection/>
    </xf>
    <xf numFmtId="41" fontId="4" fillId="33" borderId="19" xfId="0" applyNumberFormat="1" applyFont="1" applyFill="1" applyBorder="1" applyAlignment="1">
      <alignment vertical="center"/>
    </xf>
    <xf numFmtId="0" fontId="4" fillId="0" borderId="0" xfId="64" applyNumberFormat="1" applyFont="1" applyBorder="1" applyAlignment="1" applyProtection="1">
      <alignment horizontal="left" vertical="center"/>
      <protection/>
    </xf>
    <xf numFmtId="0" fontId="4" fillId="0" borderId="0" xfId="64" applyNumberFormat="1" applyFont="1" applyBorder="1" applyAlignment="1" applyProtection="1">
      <alignment vertical="center"/>
      <protection/>
    </xf>
    <xf numFmtId="41" fontId="4" fillId="0" borderId="25" xfId="0" applyNumberFormat="1" applyFont="1" applyBorder="1" applyAlignment="1">
      <alignment vertical="center"/>
    </xf>
    <xf numFmtId="0" fontId="4" fillId="0" borderId="24" xfId="64" applyNumberFormat="1" applyFont="1" applyBorder="1" applyAlignment="1">
      <alignment horizontal="center" vertical="center"/>
      <protection/>
    </xf>
    <xf numFmtId="0" fontId="4" fillId="0" borderId="24" xfId="64" applyNumberFormat="1" applyFont="1" applyBorder="1" applyAlignment="1" applyProtection="1" quotePrefix="1">
      <alignment vertical="center"/>
      <protection/>
    </xf>
    <xf numFmtId="0" fontId="4" fillId="0" borderId="24" xfId="64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quotePrefix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 quotePrefix="1">
      <alignment vertical="center"/>
    </xf>
    <xf numFmtId="0" fontId="4" fillId="0" borderId="17" xfId="65" applyNumberFormat="1" applyFont="1" applyBorder="1" applyAlignment="1">
      <alignment horizontal="left" vertical="center"/>
      <protection/>
    </xf>
    <xf numFmtId="0" fontId="4" fillId="0" borderId="10" xfId="65" applyNumberFormat="1" applyFont="1" applyBorder="1" applyAlignment="1" applyProtection="1" quotePrefix="1">
      <alignment horizontal="left" vertical="center"/>
      <protection/>
    </xf>
    <xf numFmtId="0" fontId="4" fillId="0" borderId="38" xfId="65" applyNumberFormat="1" applyFont="1" applyBorder="1" applyAlignment="1">
      <alignment horizontal="center" vertical="center"/>
      <protection/>
    </xf>
    <xf numFmtId="0" fontId="4" fillId="0" borderId="31" xfId="65" applyNumberFormat="1" applyFont="1" applyBorder="1" applyAlignment="1" applyProtection="1" quotePrefix="1">
      <alignment horizontal="left" vertical="center"/>
      <protection/>
    </xf>
    <xf numFmtId="0" fontId="4" fillId="0" borderId="24" xfId="65" applyNumberFormat="1" applyFont="1" applyBorder="1" applyAlignment="1">
      <alignment horizontal="center" vertical="center"/>
      <protection/>
    </xf>
    <xf numFmtId="0" fontId="4" fillId="0" borderId="20" xfId="65" applyNumberFormat="1" applyFont="1" applyBorder="1" applyAlignment="1" applyProtection="1" quotePrefix="1">
      <alignment horizontal="left" vertical="center"/>
      <protection/>
    </xf>
    <xf numFmtId="0" fontId="4" fillId="0" borderId="24" xfId="65" applyNumberFormat="1" applyFont="1" applyBorder="1" applyAlignment="1" applyProtection="1" quotePrefix="1">
      <alignment horizontal="center" vertical="center"/>
      <protection/>
    </xf>
    <xf numFmtId="0" fontId="4" fillId="0" borderId="24" xfId="65" applyNumberFormat="1" applyFont="1" applyBorder="1" applyAlignment="1" applyProtection="1">
      <alignment horizontal="center" vertical="center"/>
      <protection/>
    </xf>
    <xf numFmtId="0" fontId="4" fillId="0" borderId="30" xfId="65" applyNumberFormat="1" applyFont="1" applyBorder="1" applyAlignment="1">
      <alignment horizontal="center" vertical="center"/>
      <protection/>
    </xf>
    <xf numFmtId="0" fontId="4" fillId="0" borderId="27" xfId="65" applyNumberFormat="1" applyFont="1" applyBorder="1" applyAlignment="1" applyProtection="1" quotePrefix="1">
      <alignment horizontal="left" vertical="center"/>
      <protection/>
    </xf>
    <xf numFmtId="0" fontId="4" fillId="0" borderId="20" xfId="65" applyNumberFormat="1" applyFont="1" applyFill="1" applyBorder="1" applyAlignment="1" applyProtection="1" quotePrefix="1">
      <alignment horizontal="left" vertical="center"/>
      <protection/>
    </xf>
    <xf numFmtId="0" fontId="4" fillId="0" borderId="26" xfId="65" applyNumberFormat="1" applyFont="1" applyBorder="1" applyAlignment="1" applyProtection="1">
      <alignment horizontal="center" vertical="center"/>
      <protection/>
    </xf>
    <xf numFmtId="0" fontId="4" fillId="0" borderId="23" xfId="65" applyNumberFormat="1" applyFont="1" applyFill="1" applyBorder="1" applyAlignment="1" applyProtection="1" quotePrefix="1">
      <alignment horizontal="left" vertical="center"/>
      <protection/>
    </xf>
    <xf numFmtId="41" fontId="4" fillId="0" borderId="12" xfId="0" applyNumberFormat="1" applyFont="1" applyBorder="1" applyAlignment="1">
      <alignment vertical="center"/>
    </xf>
    <xf numFmtId="0" fontId="4" fillId="0" borderId="20" xfId="63" applyNumberFormat="1" applyFont="1" applyBorder="1" applyAlignment="1" applyProtection="1" quotePrefix="1">
      <alignment/>
      <protection/>
    </xf>
    <xf numFmtId="0" fontId="4" fillId="0" borderId="20" xfId="63" applyNumberFormat="1" applyFont="1" applyBorder="1" applyAlignment="1" quotePrefix="1">
      <alignment/>
      <protection/>
    </xf>
    <xf numFmtId="0" fontId="4" fillId="0" borderId="20" xfId="65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41" fontId="4" fillId="0" borderId="35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7" fontId="4" fillId="0" borderId="11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178" fontId="4" fillId="0" borderId="19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41" fontId="4" fillId="0" borderId="28" xfId="0" applyNumberFormat="1" applyFont="1" applyBorder="1" applyAlignment="1">
      <alignment vertical="center"/>
    </xf>
    <xf numFmtId="0" fontId="4" fillId="0" borderId="13" xfId="61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8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center" vertical="center"/>
      <protection/>
    </xf>
    <xf numFmtId="0" fontId="4" fillId="0" borderId="13" xfId="61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水概況1" xfId="60"/>
    <cellStyle name="標準_上水①１" xfId="61"/>
    <cellStyle name="標準_上水①２" xfId="62"/>
    <cellStyle name="標準_上水①３" xfId="63"/>
    <cellStyle name="標準_上水①４" xfId="64"/>
    <cellStyle name="標準_上水①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79</xdr:row>
      <xdr:rowOff>0</xdr:rowOff>
    </xdr:from>
    <xdr:to>
      <xdr:col>2</xdr:col>
      <xdr:colOff>1295400</xdr:colOff>
      <xdr:row>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90675" y="134683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342"/>
  <sheetViews>
    <sheetView zoomScalePageLayoutView="0" workbookViewId="0" topLeftCell="A1">
      <selection activeCell="C26" sqref="C26"/>
    </sheetView>
  </sheetViews>
  <sheetFormatPr defaultColWidth="8.796875" defaultRowHeight="14.25"/>
  <sheetData>
    <row r="2" spans="2:4" ht="13.5">
      <c r="B2" s="64">
        <v>322024</v>
      </c>
      <c r="C2" s="64">
        <v>322091</v>
      </c>
      <c r="D2" s="64">
        <v>328341</v>
      </c>
    </row>
    <row r="3" spans="1:4" ht="13.5">
      <c r="A3" t="s">
        <v>374</v>
      </c>
      <c r="B3">
        <v>4060410</v>
      </c>
      <c r="C3">
        <v>4070502</v>
      </c>
      <c r="D3">
        <v>3591224</v>
      </c>
    </row>
    <row r="4" spans="1:4" ht="13.5">
      <c r="A4" t="s">
        <v>375</v>
      </c>
      <c r="B4">
        <v>0</v>
      </c>
      <c r="C4">
        <v>0</v>
      </c>
      <c r="D4">
        <v>0</v>
      </c>
    </row>
    <row r="5" spans="1:4" ht="13.5">
      <c r="A5" t="s">
        <v>376</v>
      </c>
      <c r="B5">
        <v>0</v>
      </c>
      <c r="C5">
        <v>0</v>
      </c>
      <c r="D5">
        <v>4020806</v>
      </c>
    </row>
    <row r="6" spans="1:4" ht="13.5">
      <c r="A6" t="s">
        <v>377</v>
      </c>
      <c r="B6">
        <v>4080801</v>
      </c>
      <c r="C6">
        <v>4071001</v>
      </c>
      <c r="D6">
        <v>4150502</v>
      </c>
    </row>
    <row r="7" spans="1:4" ht="13.5">
      <c r="A7" t="s">
        <v>378</v>
      </c>
      <c r="B7">
        <v>4171001</v>
      </c>
      <c r="C7">
        <v>4070502</v>
      </c>
      <c r="D7">
        <v>3590927</v>
      </c>
    </row>
    <row r="8" spans="1:4" ht="13.5">
      <c r="A8" t="s">
        <v>379</v>
      </c>
      <c r="B8">
        <v>12312212</v>
      </c>
      <c r="C8">
        <v>12212005</v>
      </c>
      <c r="D8">
        <v>15353459</v>
      </c>
    </row>
    <row r="9" spans="1:4" ht="13.5">
      <c r="A9" t="s">
        <v>380</v>
      </c>
      <c r="B9">
        <v>2</v>
      </c>
      <c r="C9">
        <v>2</v>
      </c>
      <c r="D9">
        <v>1</v>
      </c>
    </row>
    <row r="10" spans="1:4" ht="13.5">
      <c r="A10" t="s">
        <v>381</v>
      </c>
      <c r="B10">
        <v>0</v>
      </c>
      <c r="C10">
        <v>0</v>
      </c>
      <c r="D10">
        <v>0</v>
      </c>
    </row>
    <row r="11" spans="1:4" ht="13.5">
      <c r="A11" t="s">
        <v>382</v>
      </c>
      <c r="B11">
        <v>3</v>
      </c>
      <c r="C11">
        <v>2</v>
      </c>
      <c r="D11">
        <v>2</v>
      </c>
    </row>
    <row r="12" spans="1:4" ht="13.5">
      <c r="A12" t="s">
        <v>383</v>
      </c>
      <c r="B12">
        <v>242141</v>
      </c>
      <c r="C12">
        <v>191518</v>
      </c>
      <c r="D12">
        <v>151693</v>
      </c>
    </row>
    <row r="13" spans="1:4" ht="13.5">
      <c r="A13" t="s">
        <v>384</v>
      </c>
      <c r="B13">
        <v>242144</v>
      </c>
      <c r="C13">
        <v>191520</v>
      </c>
      <c r="D13">
        <v>151695</v>
      </c>
    </row>
    <row r="14" spans="1:4" ht="13.5">
      <c r="A14" t="s">
        <v>385</v>
      </c>
      <c r="B14">
        <v>0</v>
      </c>
      <c r="C14">
        <v>0</v>
      </c>
      <c r="D14">
        <v>0</v>
      </c>
    </row>
    <row r="15" spans="1:4" ht="13.5">
      <c r="A15" t="s">
        <v>386</v>
      </c>
      <c r="B15">
        <v>2421407</v>
      </c>
      <c r="C15">
        <v>995893</v>
      </c>
      <c r="D15">
        <v>986003</v>
      </c>
    </row>
    <row r="16" spans="1:4" ht="13.5">
      <c r="A16" t="s">
        <v>387</v>
      </c>
      <c r="B16">
        <v>0</v>
      </c>
      <c r="C16">
        <v>0</v>
      </c>
      <c r="D16">
        <v>0</v>
      </c>
    </row>
    <row r="17" spans="1:4" ht="13.5">
      <c r="A17" t="s">
        <v>388</v>
      </c>
      <c r="B17">
        <v>0</v>
      </c>
      <c r="C17">
        <v>0</v>
      </c>
      <c r="D17">
        <v>0</v>
      </c>
    </row>
    <row r="18" spans="1:4" ht="13.5">
      <c r="A18" t="s">
        <v>389</v>
      </c>
      <c r="B18">
        <v>0</v>
      </c>
      <c r="C18">
        <v>0</v>
      </c>
      <c r="D18">
        <v>0</v>
      </c>
    </row>
    <row r="19" spans="1:4" ht="13.5">
      <c r="A19" t="s">
        <v>390</v>
      </c>
      <c r="B19">
        <v>218000</v>
      </c>
      <c r="C19">
        <v>936400</v>
      </c>
      <c r="D19">
        <v>850000</v>
      </c>
    </row>
    <row r="20" spans="1:4" ht="13.5">
      <c r="A20" t="s">
        <v>391</v>
      </c>
      <c r="B20">
        <v>0</v>
      </c>
      <c r="C20">
        <v>0</v>
      </c>
      <c r="D20">
        <v>0</v>
      </c>
    </row>
    <row r="21" spans="1:4" ht="13.5">
      <c r="A21" t="s">
        <v>392</v>
      </c>
      <c r="B21">
        <v>191283</v>
      </c>
      <c r="C21">
        <v>0</v>
      </c>
      <c r="D21">
        <v>120000</v>
      </c>
    </row>
    <row r="22" spans="1:4" ht="13.5">
      <c r="A22" t="s">
        <v>393</v>
      </c>
      <c r="B22">
        <v>0</v>
      </c>
      <c r="C22">
        <v>0</v>
      </c>
      <c r="D22">
        <v>0</v>
      </c>
    </row>
    <row r="23" spans="1:4" ht="13.5">
      <c r="A23" t="s">
        <v>394</v>
      </c>
      <c r="B23">
        <v>2012124</v>
      </c>
      <c r="C23">
        <v>59493</v>
      </c>
      <c r="D23">
        <v>16003</v>
      </c>
    </row>
    <row r="24" spans="1:4" ht="13.5">
      <c r="A24" t="s">
        <v>395</v>
      </c>
      <c r="B24">
        <v>0</v>
      </c>
      <c r="C24">
        <v>0</v>
      </c>
      <c r="D24">
        <v>0</v>
      </c>
    </row>
    <row r="25" spans="1:4" ht="13.5">
      <c r="A25" t="s">
        <v>396</v>
      </c>
      <c r="B25">
        <v>0</v>
      </c>
      <c r="C25">
        <v>0</v>
      </c>
      <c r="D25">
        <v>0</v>
      </c>
    </row>
    <row r="26" spans="1:4" ht="13.5">
      <c r="A26" t="s">
        <v>397</v>
      </c>
      <c r="B26">
        <v>0</v>
      </c>
      <c r="C26">
        <v>0</v>
      </c>
      <c r="D26">
        <v>0</v>
      </c>
    </row>
    <row r="27" spans="1:4" ht="13.5">
      <c r="A27" t="s">
        <v>398</v>
      </c>
      <c r="B27">
        <v>0</v>
      </c>
      <c r="C27">
        <v>0</v>
      </c>
      <c r="D27">
        <v>0</v>
      </c>
    </row>
    <row r="28" spans="1:4" ht="13.5">
      <c r="A28" t="s">
        <v>399</v>
      </c>
      <c r="B28">
        <v>0</v>
      </c>
      <c r="C28">
        <v>0</v>
      </c>
      <c r="D28">
        <v>0</v>
      </c>
    </row>
    <row r="29" spans="1:4" ht="13.5">
      <c r="A29" t="s">
        <v>400</v>
      </c>
      <c r="B29">
        <v>3000</v>
      </c>
      <c r="C29">
        <v>3000</v>
      </c>
      <c r="D29">
        <v>3000</v>
      </c>
    </row>
    <row r="30" spans="1:4" ht="13.5">
      <c r="A30" t="s">
        <v>401</v>
      </c>
      <c r="B30">
        <v>11010</v>
      </c>
      <c r="C30">
        <v>5200</v>
      </c>
      <c r="D30">
        <v>20000</v>
      </c>
    </row>
    <row r="31" spans="1:4" ht="13.5">
      <c r="A31" t="s">
        <v>402</v>
      </c>
      <c r="B31">
        <v>0</v>
      </c>
      <c r="C31">
        <v>0</v>
      </c>
      <c r="D31">
        <v>0</v>
      </c>
    </row>
    <row r="32" spans="1:4" ht="13.5">
      <c r="A32" t="s">
        <v>403</v>
      </c>
      <c r="B32">
        <v>11010</v>
      </c>
      <c r="C32">
        <v>5200</v>
      </c>
      <c r="D32">
        <v>20000</v>
      </c>
    </row>
    <row r="33" spans="1:4" ht="13.5">
      <c r="A33" t="s">
        <v>404</v>
      </c>
      <c r="B33">
        <v>0</v>
      </c>
      <c r="C33">
        <v>0</v>
      </c>
      <c r="D33">
        <v>0</v>
      </c>
    </row>
    <row r="34" spans="1:4" ht="13.5">
      <c r="A34" t="s">
        <v>405</v>
      </c>
      <c r="B34">
        <v>0</v>
      </c>
      <c r="C34">
        <v>0</v>
      </c>
      <c r="D34">
        <v>0</v>
      </c>
    </row>
    <row r="35" spans="1:4" ht="13.5">
      <c r="A35" t="s">
        <v>406</v>
      </c>
      <c r="B35">
        <v>0</v>
      </c>
      <c r="C35">
        <v>1258</v>
      </c>
      <c r="D35">
        <v>282</v>
      </c>
    </row>
    <row r="36" spans="1:4" ht="13.5">
      <c r="A36" t="s">
        <v>407</v>
      </c>
      <c r="B36">
        <v>2115</v>
      </c>
      <c r="C36">
        <v>3721</v>
      </c>
      <c r="D36">
        <v>0</v>
      </c>
    </row>
    <row r="37" spans="1:4" ht="13.5">
      <c r="A37" t="s">
        <v>408</v>
      </c>
      <c r="B37">
        <v>6041</v>
      </c>
      <c r="C37">
        <v>1062</v>
      </c>
      <c r="D37">
        <v>3510</v>
      </c>
    </row>
    <row r="38" spans="1:4" ht="13.5">
      <c r="A38" t="s">
        <v>409</v>
      </c>
      <c r="B38">
        <v>14</v>
      </c>
      <c r="C38">
        <v>9</v>
      </c>
      <c r="D38">
        <v>3</v>
      </c>
    </row>
    <row r="39" spans="1:4" ht="13.5">
      <c r="A39" t="s">
        <v>410</v>
      </c>
      <c r="B39">
        <v>0</v>
      </c>
      <c r="C39">
        <v>0</v>
      </c>
      <c r="D39">
        <v>0</v>
      </c>
    </row>
    <row r="40" spans="1:4" ht="13.5">
      <c r="A40" t="s">
        <v>411</v>
      </c>
      <c r="B40">
        <v>1</v>
      </c>
      <c r="C40">
        <v>1</v>
      </c>
      <c r="D40">
        <v>1</v>
      </c>
    </row>
    <row r="41" spans="1:4" ht="13.5">
      <c r="A41" t="s">
        <v>412</v>
      </c>
      <c r="B41">
        <v>10000</v>
      </c>
      <c r="C41">
        <v>5200</v>
      </c>
      <c r="D41">
        <v>18600</v>
      </c>
    </row>
    <row r="42" spans="1:4" ht="13.5">
      <c r="A42" t="s">
        <v>413</v>
      </c>
      <c r="B42">
        <v>10000</v>
      </c>
      <c r="C42">
        <v>5200</v>
      </c>
      <c r="D42">
        <v>6500</v>
      </c>
    </row>
    <row r="43" spans="1:4" ht="13.5">
      <c r="A43" t="s">
        <v>414</v>
      </c>
      <c r="B43">
        <v>42181</v>
      </c>
      <c r="C43">
        <v>24651</v>
      </c>
      <c r="D43">
        <v>51896</v>
      </c>
    </row>
    <row r="44" spans="1:4" ht="13.5">
      <c r="A44" t="s">
        <v>415</v>
      </c>
      <c r="B44">
        <v>1405</v>
      </c>
      <c r="C44">
        <v>740</v>
      </c>
      <c r="D44">
        <v>1461</v>
      </c>
    </row>
    <row r="45" spans="1:4" ht="13.5">
      <c r="A45" t="s">
        <v>416</v>
      </c>
      <c r="B45">
        <v>3849</v>
      </c>
      <c r="C45">
        <v>2027</v>
      </c>
      <c r="D45">
        <v>3992</v>
      </c>
    </row>
    <row r="46" spans="1:4" ht="13.5">
      <c r="A46" t="s">
        <v>417</v>
      </c>
      <c r="B46">
        <v>5300</v>
      </c>
      <c r="C46">
        <v>2266</v>
      </c>
      <c r="D46">
        <v>4905</v>
      </c>
    </row>
    <row r="47" spans="1:4" ht="13.5">
      <c r="A47" t="s">
        <v>418</v>
      </c>
      <c r="B47">
        <v>0</v>
      </c>
      <c r="C47">
        <v>0</v>
      </c>
      <c r="D47">
        <v>0</v>
      </c>
    </row>
    <row r="48" spans="1:4" ht="13.5">
      <c r="A48" t="s">
        <v>419</v>
      </c>
      <c r="B48">
        <v>1405</v>
      </c>
      <c r="C48">
        <v>730</v>
      </c>
      <c r="D48">
        <v>1443</v>
      </c>
    </row>
    <row r="49" spans="1:4" ht="13.5">
      <c r="A49" t="s">
        <v>420</v>
      </c>
      <c r="B49">
        <v>1935</v>
      </c>
      <c r="C49">
        <v>827</v>
      </c>
      <c r="D49">
        <v>1800</v>
      </c>
    </row>
    <row r="50" spans="1:4" ht="13.5">
      <c r="A50" t="s">
        <v>421</v>
      </c>
      <c r="B50">
        <v>4800</v>
      </c>
      <c r="C50">
        <v>7500</v>
      </c>
      <c r="D50">
        <v>4500</v>
      </c>
    </row>
    <row r="51" spans="1:4" ht="13.5">
      <c r="A51" t="s">
        <v>422</v>
      </c>
      <c r="B51">
        <v>4800</v>
      </c>
      <c r="C51">
        <v>0</v>
      </c>
      <c r="D51">
        <v>4500</v>
      </c>
    </row>
    <row r="52" spans="1:4" ht="13.5">
      <c r="A52" t="s">
        <v>423</v>
      </c>
      <c r="B52">
        <v>5500</v>
      </c>
      <c r="C52">
        <v>8500</v>
      </c>
      <c r="D52">
        <v>5000</v>
      </c>
    </row>
    <row r="53" spans="1:4" ht="13.5">
      <c r="A53" t="s">
        <v>424</v>
      </c>
      <c r="B53">
        <v>0</v>
      </c>
      <c r="C53">
        <v>0</v>
      </c>
      <c r="D53">
        <v>0</v>
      </c>
    </row>
    <row r="54" spans="1:4" ht="13.5">
      <c r="A54" t="s">
        <v>425</v>
      </c>
      <c r="B54">
        <v>4080801</v>
      </c>
      <c r="C54">
        <v>4231001</v>
      </c>
      <c r="D54">
        <v>4020601</v>
      </c>
    </row>
    <row r="55" spans="1:4" ht="13.5">
      <c r="A55" t="s">
        <v>426</v>
      </c>
      <c r="B55">
        <v>0</v>
      </c>
      <c r="C55">
        <v>0</v>
      </c>
      <c r="D55">
        <v>0</v>
      </c>
    </row>
    <row r="56" spans="1:4" ht="13.5">
      <c r="A56" t="s">
        <v>427</v>
      </c>
      <c r="B56">
        <v>3</v>
      </c>
      <c r="C56">
        <v>1</v>
      </c>
      <c r="D56">
        <v>1</v>
      </c>
    </row>
    <row r="57" spans="1:4" ht="13.5">
      <c r="A57" t="s">
        <v>428</v>
      </c>
      <c r="B57">
        <v>0</v>
      </c>
      <c r="C57">
        <v>0</v>
      </c>
      <c r="D57">
        <v>0</v>
      </c>
    </row>
    <row r="58" spans="1:4" ht="13.5">
      <c r="A58" t="s">
        <v>429</v>
      </c>
      <c r="B58">
        <v>0</v>
      </c>
      <c r="C58">
        <v>0</v>
      </c>
      <c r="D58">
        <v>0</v>
      </c>
    </row>
    <row r="59" spans="1:4" ht="13.5">
      <c r="A59" t="s">
        <v>430</v>
      </c>
      <c r="B59">
        <v>0</v>
      </c>
      <c r="C59">
        <v>0</v>
      </c>
      <c r="D59">
        <v>0</v>
      </c>
    </row>
    <row r="60" spans="1:4" ht="13.5">
      <c r="A60" t="s">
        <v>431</v>
      </c>
      <c r="B60">
        <v>0</v>
      </c>
      <c r="C60">
        <v>0</v>
      </c>
      <c r="D60">
        <v>1</v>
      </c>
    </row>
    <row r="61" spans="1:4" ht="13.5">
      <c r="A61" t="s">
        <v>432</v>
      </c>
      <c r="B61">
        <v>3</v>
      </c>
      <c r="C61">
        <v>1</v>
      </c>
      <c r="D61">
        <v>2</v>
      </c>
    </row>
    <row r="62" spans="1:4" ht="13.5">
      <c r="A62" t="s">
        <v>433</v>
      </c>
      <c r="B62">
        <v>0</v>
      </c>
      <c r="C62">
        <v>0</v>
      </c>
      <c r="D62">
        <v>0</v>
      </c>
    </row>
    <row r="63" spans="1:4" ht="13.5">
      <c r="A63" t="s">
        <v>434</v>
      </c>
      <c r="B63">
        <v>0</v>
      </c>
      <c r="C63">
        <v>0</v>
      </c>
      <c r="D63">
        <v>0</v>
      </c>
    </row>
    <row r="64" spans="1:4" ht="13.5">
      <c r="A64" t="s">
        <v>435</v>
      </c>
      <c r="B64">
        <v>0</v>
      </c>
      <c r="C64">
        <v>0</v>
      </c>
      <c r="D64">
        <v>0</v>
      </c>
    </row>
    <row r="65" spans="1:4" ht="13.5">
      <c r="A65" t="s">
        <v>436</v>
      </c>
      <c r="B65">
        <v>0</v>
      </c>
      <c r="C65">
        <v>0</v>
      </c>
      <c r="D65">
        <v>0</v>
      </c>
    </row>
    <row r="66" spans="1:4" ht="13.5">
      <c r="A66" s="64" t="s">
        <v>312</v>
      </c>
      <c r="B66">
        <v>95593</v>
      </c>
      <c r="C66">
        <v>101745</v>
      </c>
      <c r="D66">
        <v>81463</v>
      </c>
    </row>
    <row r="67" spans="1:4" ht="13.5">
      <c r="A67" s="64" t="s">
        <v>313</v>
      </c>
      <c r="B67">
        <v>93604</v>
      </c>
      <c r="C67">
        <v>62036</v>
      </c>
      <c r="D67">
        <v>81018</v>
      </c>
    </row>
    <row r="68" spans="1:4" ht="13.5">
      <c r="A68" s="64" t="s">
        <v>437</v>
      </c>
      <c r="B68">
        <v>93604</v>
      </c>
      <c r="C68">
        <v>62036</v>
      </c>
      <c r="D68">
        <v>81018</v>
      </c>
    </row>
    <row r="69" spans="1:4" ht="13.5">
      <c r="A69" s="64" t="s">
        <v>438</v>
      </c>
      <c r="B69">
        <v>0</v>
      </c>
      <c r="C69">
        <v>0</v>
      </c>
      <c r="D69">
        <v>0</v>
      </c>
    </row>
    <row r="70" spans="1:4" ht="13.5">
      <c r="A70" s="64" t="s">
        <v>439</v>
      </c>
      <c r="B70">
        <v>0</v>
      </c>
      <c r="C70">
        <v>0</v>
      </c>
      <c r="D70">
        <v>0</v>
      </c>
    </row>
    <row r="71" spans="1:4" ht="13.5">
      <c r="A71" s="64" t="s">
        <v>440</v>
      </c>
      <c r="B71">
        <v>0</v>
      </c>
      <c r="C71">
        <v>0</v>
      </c>
      <c r="D71">
        <v>0</v>
      </c>
    </row>
    <row r="72" spans="1:4" ht="13.5">
      <c r="A72" s="64" t="s">
        <v>441</v>
      </c>
      <c r="B72">
        <v>0</v>
      </c>
      <c r="C72">
        <v>0</v>
      </c>
      <c r="D72">
        <v>0</v>
      </c>
    </row>
    <row r="73" spans="1:4" ht="13.5">
      <c r="A73" s="64" t="s">
        <v>442</v>
      </c>
      <c r="B73">
        <v>0</v>
      </c>
      <c r="C73">
        <v>0</v>
      </c>
      <c r="D73">
        <v>0</v>
      </c>
    </row>
    <row r="74" spans="1:4" ht="13.5">
      <c r="A74" s="64" t="s">
        <v>443</v>
      </c>
      <c r="B74">
        <v>0</v>
      </c>
      <c r="C74">
        <v>0</v>
      </c>
      <c r="D74">
        <v>0</v>
      </c>
    </row>
    <row r="75" spans="1:4" ht="13.5">
      <c r="A75" s="64" t="s">
        <v>444</v>
      </c>
      <c r="B75">
        <v>0</v>
      </c>
      <c r="C75">
        <v>0</v>
      </c>
      <c r="D75">
        <v>0</v>
      </c>
    </row>
    <row r="76" spans="1:4" ht="13.5">
      <c r="A76" s="64" t="s">
        <v>445</v>
      </c>
      <c r="B76">
        <v>0</v>
      </c>
      <c r="C76">
        <v>0</v>
      </c>
      <c r="D76">
        <v>0</v>
      </c>
    </row>
    <row r="77" spans="1:4" ht="13.5">
      <c r="A77" s="64" t="s">
        <v>446</v>
      </c>
      <c r="B77">
        <v>0</v>
      </c>
      <c r="C77">
        <v>0</v>
      </c>
      <c r="D77">
        <v>0</v>
      </c>
    </row>
    <row r="78" spans="1:4" ht="13.5">
      <c r="A78" s="64" t="s">
        <v>447</v>
      </c>
      <c r="B78">
        <v>0</v>
      </c>
      <c r="C78">
        <v>0</v>
      </c>
      <c r="D78">
        <v>0</v>
      </c>
    </row>
    <row r="79" spans="1:4" ht="13.5">
      <c r="A79" s="64" t="s">
        <v>448</v>
      </c>
      <c r="B79">
        <v>0</v>
      </c>
      <c r="C79">
        <v>0</v>
      </c>
      <c r="D79">
        <v>0</v>
      </c>
    </row>
    <row r="80" spans="1:4" ht="13.5">
      <c r="A80" s="64" t="s">
        <v>449</v>
      </c>
      <c r="B80">
        <v>1989</v>
      </c>
      <c r="C80">
        <v>39709</v>
      </c>
      <c r="D80">
        <v>445</v>
      </c>
    </row>
    <row r="81" spans="1:4" ht="13.5">
      <c r="A81" s="64" t="s">
        <v>450</v>
      </c>
      <c r="B81">
        <v>222</v>
      </c>
      <c r="C81">
        <v>169</v>
      </c>
      <c r="D81">
        <v>3</v>
      </c>
    </row>
    <row r="82" spans="1:4" ht="13.5">
      <c r="A82" s="64" t="s">
        <v>451</v>
      </c>
      <c r="B82">
        <v>0</v>
      </c>
      <c r="C82">
        <v>0</v>
      </c>
      <c r="D82">
        <v>0</v>
      </c>
    </row>
    <row r="83" spans="1:4" ht="13.5">
      <c r="A83" s="64" t="s">
        <v>452</v>
      </c>
      <c r="B83">
        <v>0</v>
      </c>
      <c r="C83">
        <v>0</v>
      </c>
      <c r="D83">
        <v>0</v>
      </c>
    </row>
    <row r="84" spans="1:4" ht="13.5">
      <c r="A84" s="64" t="s">
        <v>453</v>
      </c>
      <c r="B84">
        <v>0</v>
      </c>
      <c r="C84">
        <v>0</v>
      </c>
      <c r="D84">
        <v>0</v>
      </c>
    </row>
    <row r="85" spans="1:4" ht="13.5">
      <c r="A85" s="64" t="s">
        <v>454</v>
      </c>
      <c r="B85">
        <v>447</v>
      </c>
      <c r="C85">
        <v>0</v>
      </c>
      <c r="D85">
        <v>345</v>
      </c>
    </row>
    <row r="86" spans="1:4" ht="13.5">
      <c r="A86" s="64" t="s">
        <v>455</v>
      </c>
      <c r="B86">
        <v>0</v>
      </c>
      <c r="C86">
        <v>0</v>
      </c>
      <c r="D86">
        <v>0</v>
      </c>
    </row>
    <row r="87" spans="1:4" ht="13.5">
      <c r="A87" s="64" t="s">
        <v>456</v>
      </c>
      <c r="B87">
        <v>1320</v>
      </c>
      <c r="C87">
        <v>39540</v>
      </c>
      <c r="D87">
        <v>97</v>
      </c>
    </row>
    <row r="88" spans="1:4" ht="13.5">
      <c r="A88" s="64" t="s">
        <v>457</v>
      </c>
      <c r="B88">
        <v>81240</v>
      </c>
      <c r="C88">
        <v>92205</v>
      </c>
      <c r="D88">
        <v>50669</v>
      </c>
    </row>
    <row r="89" spans="1:4" ht="13.5">
      <c r="A89" s="64" t="s">
        <v>458</v>
      </c>
      <c r="B89">
        <v>77265</v>
      </c>
      <c r="C89">
        <v>77565</v>
      </c>
      <c r="D89">
        <v>41903</v>
      </c>
    </row>
    <row r="90" spans="1:4" ht="13.5">
      <c r="A90" s="64" t="s">
        <v>459</v>
      </c>
      <c r="B90">
        <v>26477</v>
      </c>
      <c r="C90">
        <v>0</v>
      </c>
      <c r="D90">
        <v>19406</v>
      </c>
    </row>
    <row r="91" spans="1:4" ht="13.5">
      <c r="A91" s="64" t="s">
        <v>460</v>
      </c>
      <c r="B91">
        <v>314</v>
      </c>
      <c r="C91">
        <v>25153</v>
      </c>
      <c r="D91">
        <v>3218</v>
      </c>
    </row>
    <row r="92" spans="1:4" ht="13.5">
      <c r="A92" s="64" t="s">
        <v>461</v>
      </c>
      <c r="B92">
        <v>0</v>
      </c>
      <c r="C92">
        <v>0</v>
      </c>
      <c r="D92">
        <v>0</v>
      </c>
    </row>
    <row r="93" spans="1:4" ht="13.5">
      <c r="A93" s="64" t="s">
        <v>462</v>
      </c>
      <c r="B93">
        <v>0</v>
      </c>
      <c r="C93">
        <v>0</v>
      </c>
      <c r="D93">
        <v>0</v>
      </c>
    </row>
    <row r="94" spans="1:4" ht="13.5">
      <c r="A94" s="64" t="s">
        <v>463</v>
      </c>
      <c r="B94">
        <v>0</v>
      </c>
      <c r="C94">
        <v>0</v>
      </c>
      <c r="D94">
        <v>0</v>
      </c>
    </row>
    <row r="95" spans="1:4" ht="13.5">
      <c r="A95" s="64" t="s">
        <v>464</v>
      </c>
      <c r="B95">
        <v>0</v>
      </c>
      <c r="C95">
        <v>0</v>
      </c>
      <c r="D95">
        <v>0</v>
      </c>
    </row>
    <row r="96" spans="1:4" ht="13.5">
      <c r="A96" s="64" t="s">
        <v>465</v>
      </c>
      <c r="B96">
        <v>36118</v>
      </c>
      <c r="C96">
        <v>0</v>
      </c>
      <c r="D96">
        <v>527</v>
      </c>
    </row>
    <row r="97" spans="1:4" ht="13.5">
      <c r="A97" s="64" t="s">
        <v>466</v>
      </c>
      <c r="B97">
        <v>13351</v>
      </c>
      <c r="C97">
        <v>31754</v>
      </c>
      <c r="D97">
        <v>18509</v>
      </c>
    </row>
    <row r="98" spans="1:4" ht="13.5">
      <c r="A98" s="64" t="s">
        <v>467</v>
      </c>
      <c r="B98">
        <v>1005</v>
      </c>
      <c r="C98">
        <v>20658</v>
      </c>
      <c r="D98">
        <v>243</v>
      </c>
    </row>
    <row r="99" spans="1:4" ht="13.5">
      <c r="A99" s="64" t="s">
        <v>468</v>
      </c>
      <c r="B99">
        <v>0</v>
      </c>
      <c r="C99">
        <v>0</v>
      </c>
      <c r="D99">
        <v>0</v>
      </c>
    </row>
    <row r="100" spans="1:4" ht="13.5">
      <c r="A100" s="64" t="s">
        <v>469</v>
      </c>
      <c r="B100">
        <v>0</v>
      </c>
      <c r="C100">
        <v>0</v>
      </c>
      <c r="D100">
        <v>0</v>
      </c>
    </row>
    <row r="101" spans="1:4" ht="13.5">
      <c r="A101" s="64" t="s">
        <v>470</v>
      </c>
      <c r="B101">
        <v>0</v>
      </c>
      <c r="C101">
        <v>0</v>
      </c>
      <c r="D101">
        <v>0</v>
      </c>
    </row>
    <row r="102" spans="1:4" ht="13.5">
      <c r="A102" s="64" t="s">
        <v>471</v>
      </c>
      <c r="B102">
        <v>3975</v>
      </c>
      <c r="C102">
        <v>14640</v>
      </c>
      <c r="D102">
        <v>8761</v>
      </c>
    </row>
    <row r="103" spans="1:4" ht="13.5">
      <c r="A103" s="64" t="s">
        <v>472</v>
      </c>
      <c r="B103">
        <v>3975</v>
      </c>
      <c r="C103">
        <v>13741</v>
      </c>
      <c r="D103">
        <v>8761</v>
      </c>
    </row>
    <row r="104" spans="1:4" ht="13.5">
      <c r="A104" s="64" t="s">
        <v>473</v>
      </c>
      <c r="B104">
        <v>0</v>
      </c>
      <c r="C104">
        <v>0</v>
      </c>
      <c r="D104">
        <v>0</v>
      </c>
    </row>
    <row r="105" spans="1:4" ht="13.5">
      <c r="A105" s="64" t="s">
        <v>474</v>
      </c>
      <c r="B105">
        <v>0</v>
      </c>
      <c r="C105">
        <v>0</v>
      </c>
      <c r="D105">
        <v>0</v>
      </c>
    </row>
    <row r="106" spans="1:4" ht="13.5">
      <c r="A106" s="64" t="s">
        <v>475</v>
      </c>
      <c r="B106">
        <v>0</v>
      </c>
      <c r="C106">
        <v>0</v>
      </c>
      <c r="D106">
        <v>0</v>
      </c>
    </row>
    <row r="107" spans="1:4" ht="13.5">
      <c r="A107" s="64" t="s">
        <v>476</v>
      </c>
      <c r="B107">
        <v>0</v>
      </c>
      <c r="C107">
        <v>899</v>
      </c>
      <c r="D107">
        <v>0</v>
      </c>
    </row>
    <row r="108" spans="1:4" ht="13.5">
      <c r="A108" s="64" t="s">
        <v>477</v>
      </c>
      <c r="B108">
        <v>14353</v>
      </c>
      <c r="C108">
        <v>9540</v>
      </c>
      <c r="D108">
        <v>30799</v>
      </c>
    </row>
    <row r="109" spans="1:4" ht="13.5">
      <c r="A109" s="64" t="s">
        <v>478</v>
      </c>
      <c r="B109">
        <v>0</v>
      </c>
      <c r="C109">
        <v>0</v>
      </c>
      <c r="D109">
        <v>0</v>
      </c>
    </row>
    <row r="110" spans="1:4" ht="13.5">
      <c r="A110" s="64" t="s">
        <v>479</v>
      </c>
      <c r="B110">
        <v>0</v>
      </c>
      <c r="C110">
        <v>0</v>
      </c>
      <c r="D110">
        <v>0</v>
      </c>
    </row>
    <row r="111" spans="1:4" ht="13.5">
      <c r="A111" s="64" t="s">
        <v>480</v>
      </c>
      <c r="B111">
        <v>0</v>
      </c>
      <c r="C111">
        <v>0</v>
      </c>
      <c r="D111">
        <v>0</v>
      </c>
    </row>
    <row r="112" spans="1:4" ht="13.5">
      <c r="A112" s="64" t="s">
        <v>481</v>
      </c>
      <c r="B112">
        <v>0</v>
      </c>
      <c r="C112">
        <v>0</v>
      </c>
      <c r="D112">
        <v>0</v>
      </c>
    </row>
    <row r="113" spans="1:4" ht="13.5">
      <c r="A113" s="64" t="s">
        <v>482</v>
      </c>
      <c r="B113">
        <v>0</v>
      </c>
      <c r="C113">
        <v>0</v>
      </c>
      <c r="D113">
        <v>0</v>
      </c>
    </row>
    <row r="114" spans="1:4" ht="13.5">
      <c r="A114" s="64" t="s">
        <v>483</v>
      </c>
      <c r="B114">
        <v>0</v>
      </c>
      <c r="C114">
        <v>0</v>
      </c>
      <c r="D114">
        <v>5</v>
      </c>
    </row>
    <row r="115" spans="1:4" ht="13.5">
      <c r="A115" s="64" t="s">
        <v>484</v>
      </c>
      <c r="B115">
        <v>0</v>
      </c>
      <c r="C115">
        <v>0</v>
      </c>
      <c r="D115">
        <v>0</v>
      </c>
    </row>
    <row r="116" spans="1:4" ht="13.5">
      <c r="A116" s="64" t="s">
        <v>485</v>
      </c>
      <c r="B116">
        <v>0</v>
      </c>
      <c r="C116">
        <v>0</v>
      </c>
      <c r="D116">
        <v>5</v>
      </c>
    </row>
    <row r="117" spans="1:4" ht="13.5">
      <c r="A117" s="64" t="s">
        <v>486</v>
      </c>
      <c r="B117">
        <v>14353</v>
      </c>
      <c r="C117">
        <v>9540</v>
      </c>
      <c r="D117">
        <v>30794</v>
      </c>
    </row>
    <row r="118" spans="1:4" ht="13.5">
      <c r="A118" s="64" t="s">
        <v>487</v>
      </c>
      <c r="B118">
        <v>0</v>
      </c>
      <c r="C118">
        <v>0</v>
      </c>
      <c r="D118">
        <v>0</v>
      </c>
    </row>
    <row r="119" spans="1:4" ht="13.5">
      <c r="A119" s="64" t="s">
        <v>488</v>
      </c>
      <c r="B119">
        <v>80719</v>
      </c>
      <c r="C119">
        <v>19116</v>
      </c>
      <c r="D119">
        <v>-376709</v>
      </c>
    </row>
    <row r="120" spans="1:4" ht="13.5">
      <c r="A120" s="64" t="s">
        <v>489</v>
      </c>
      <c r="B120">
        <v>95072</v>
      </c>
      <c r="C120">
        <v>28656</v>
      </c>
      <c r="D120">
        <v>-345915</v>
      </c>
    </row>
    <row r="121" spans="1:4" ht="13.5">
      <c r="A121" s="64" t="s">
        <v>490</v>
      </c>
      <c r="B121">
        <v>0</v>
      </c>
      <c r="C121">
        <v>0</v>
      </c>
      <c r="D121">
        <v>0</v>
      </c>
    </row>
    <row r="122" spans="1:4" ht="13.5">
      <c r="A122" s="64" t="s">
        <v>491</v>
      </c>
      <c r="B122">
        <v>0</v>
      </c>
      <c r="C122">
        <v>0</v>
      </c>
      <c r="D122">
        <v>0</v>
      </c>
    </row>
    <row r="123" spans="1:4" ht="13.5">
      <c r="A123" s="64" t="s">
        <v>492</v>
      </c>
      <c r="B123">
        <v>0</v>
      </c>
      <c r="C123">
        <v>0</v>
      </c>
      <c r="D123">
        <v>0</v>
      </c>
    </row>
    <row r="124" spans="1:4" ht="13.5">
      <c r="A124" s="64" t="s">
        <v>493</v>
      </c>
      <c r="B124">
        <v>0</v>
      </c>
      <c r="C124">
        <v>0</v>
      </c>
      <c r="D124">
        <v>0</v>
      </c>
    </row>
    <row r="125" spans="1:4" ht="13.5">
      <c r="A125" s="64" t="s">
        <v>494</v>
      </c>
      <c r="B125">
        <v>0</v>
      </c>
      <c r="C125">
        <v>0</v>
      </c>
      <c r="D125">
        <v>0</v>
      </c>
    </row>
    <row r="126" spans="1:4" ht="13.5">
      <c r="A126" s="64" t="s">
        <v>495</v>
      </c>
      <c r="B126">
        <v>0</v>
      </c>
      <c r="C126">
        <v>0</v>
      </c>
      <c r="D126">
        <v>0</v>
      </c>
    </row>
    <row r="127" spans="1:4" ht="13.5">
      <c r="A127" s="64" t="s">
        <v>496</v>
      </c>
      <c r="B127">
        <v>0</v>
      </c>
      <c r="C127">
        <v>0</v>
      </c>
      <c r="D127">
        <v>0</v>
      </c>
    </row>
    <row r="128" spans="1:4" ht="13.5">
      <c r="A128" s="64" t="s">
        <v>497</v>
      </c>
      <c r="B128">
        <v>0</v>
      </c>
      <c r="C128">
        <v>0</v>
      </c>
      <c r="D128">
        <v>0</v>
      </c>
    </row>
    <row r="129" spans="1:4" ht="13.5">
      <c r="A129" s="34" t="s">
        <v>318</v>
      </c>
      <c r="B129">
        <v>14895</v>
      </c>
      <c r="C129">
        <v>3458</v>
      </c>
      <c r="D129">
        <v>4875</v>
      </c>
    </row>
    <row r="130" spans="1:4" ht="13.5">
      <c r="A130" s="34" t="s">
        <v>319</v>
      </c>
      <c r="B130">
        <v>6245</v>
      </c>
      <c r="C130">
        <v>1534</v>
      </c>
      <c r="D130">
        <v>2174</v>
      </c>
    </row>
    <row r="131" spans="1:4" ht="13.5">
      <c r="A131" s="34" t="s">
        <v>498</v>
      </c>
      <c r="B131">
        <v>0</v>
      </c>
      <c r="C131">
        <v>0</v>
      </c>
      <c r="D131">
        <v>0</v>
      </c>
    </row>
    <row r="132" spans="1:4" ht="13.5">
      <c r="A132" s="34" t="s">
        <v>499</v>
      </c>
      <c r="B132">
        <v>0</v>
      </c>
      <c r="C132">
        <v>0</v>
      </c>
      <c r="D132">
        <v>0</v>
      </c>
    </row>
    <row r="133" spans="1:4" ht="13.5">
      <c r="A133" s="34" t="s">
        <v>500</v>
      </c>
      <c r="B133">
        <v>4907</v>
      </c>
      <c r="C133">
        <v>1110</v>
      </c>
      <c r="D133">
        <v>1593</v>
      </c>
    </row>
    <row r="134" spans="1:4" ht="13.5">
      <c r="A134" s="34" t="s">
        <v>501</v>
      </c>
      <c r="B134">
        <v>26047</v>
      </c>
      <c r="C134">
        <v>6102</v>
      </c>
      <c r="D134">
        <v>8642</v>
      </c>
    </row>
    <row r="135" spans="1:4" ht="13.5">
      <c r="A135" s="34" t="s">
        <v>502</v>
      </c>
      <c r="B135">
        <v>3975</v>
      </c>
      <c r="C135">
        <v>13741</v>
      </c>
      <c r="D135">
        <v>8761</v>
      </c>
    </row>
    <row r="136" spans="1:4" ht="13.5">
      <c r="A136" s="34" t="s">
        <v>503</v>
      </c>
      <c r="B136">
        <v>3975</v>
      </c>
      <c r="C136">
        <v>13741</v>
      </c>
      <c r="D136">
        <v>6217</v>
      </c>
    </row>
    <row r="137" spans="1:4" ht="13.5">
      <c r="A137" s="34" t="s">
        <v>504</v>
      </c>
      <c r="B137">
        <v>0</v>
      </c>
      <c r="C137">
        <v>0</v>
      </c>
      <c r="D137">
        <v>0</v>
      </c>
    </row>
    <row r="138" spans="1:4" ht="13.5">
      <c r="A138" s="34" t="s">
        <v>505</v>
      </c>
      <c r="B138">
        <v>0</v>
      </c>
      <c r="C138">
        <v>0</v>
      </c>
      <c r="D138">
        <v>2544</v>
      </c>
    </row>
    <row r="139" spans="1:4" ht="13.5">
      <c r="A139" s="34" t="s">
        <v>506</v>
      </c>
      <c r="B139">
        <v>13351</v>
      </c>
      <c r="C139">
        <v>31754</v>
      </c>
      <c r="D139">
        <v>18509</v>
      </c>
    </row>
    <row r="140" spans="1:4" ht="13.5">
      <c r="A140" s="34" t="s">
        <v>507</v>
      </c>
      <c r="B140">
        <v>14742</v>
      </c>
      <c r="C140">
        <v>9670</v>
      </c>
      <c r="D140">
        <v>8377</v>
      </c>
    </row>
    <row r="141" spans="1:4" ht="13.5">
      <c r="A141" s="34" t="s">
        <v>508</v>
      </c>
      <c r="B141">
        <v>43</v>
      </c>
      <c r="C141">
        <v>141</v>
      </c>
      <c r="D141">
        <v>5</v>
      </c>
    </row>
    <row r="142" spans="1:4" ht="13.5">
      <c r="A142" s="34" t="s">
        <v>509</v>
      </c>
      <c r="B142">
        <v>205</v>
      </c>
      <c r="C142">
        <v>372</v>
      </c>
      <c r="D142">
        <v>285</v>
      </c>
    </row>
    <row r="143" spans="1:4" ht="13.5">
      <c r="A143" s="34" t="s">
        <v>510</v>
      </c>
      <c r="B143">
        <v>4513</v>
      </c>
      <c r="C143">
        <v>5858</v>
      </c>
      <c r="D143">
        <v>1084</v>
      </c>
    </row>
    <row r="144" spans="1:4" ht="13.5">
      <c r="A144" s="34" t="s">
        <v>511</v>
      </c>
      <c r="B144">
        <v>0</v>
      </c>
      <c r="C144">
        <v>0</v>
      </c>
      <c r="D144">
        <v>0</v>
      </c>
    </row>
    <row r="145" spans="1:4" ht="13.5">
      <c r="A145" s="34" t="s">
        <v>512</v>
      </c>
      <c r="B145">
        <v>0</v>
      </c>
      <c r="C145">
        <v>662</v>
      </c>
      <c r="D145">
        <v>0</v>
      </c>
    </row>
    <row r="146" spans="1:4" ht="13.5">
      <c r="A146" s="34" t="s">
        <v>513</v>
      </c>
      <c r="B146">
        <v>0</v>
      </c>
      <c r="C146">
        <v>0</v>
      </c>
      <c r="D146">
        <v>0</v>
      </c>
    </row>
    <row r="147" spans="1:4" ht="13.5">
      <c r="A147" s="34" t="s">
        <v>514</v>
      </c>
      <c r="B147">
        <v>11066</v>
      </c>
      <c r="C147">
        <v>174</v>
      </c>
      <c r="D147">
        <v>3588</v>
      </c>
    </row>
    <row r="148" spans="1:4" ht="13.5">
      <c r="A148" s="34" t="s">
        <v>515</v>
      </c>
      <c r="B148">
        <v>7084</v>
      </c>
      <c r="C148">
        <v>0</v>
      </c>
      <c r="D148">
        <v>353</v>
      </c>
    </row>
    <row r="149" spans="1:4" ht="13.5">
      <c r="A149" s="34" t="s">
        <v>516</v>
      </c>
      <c r="B149">
        <v>0</v>
      </c>
      <c r="C149">
        <v>174</v>
      </c>
      <c r="D149">
        <v>2930</v>
      </c>
    </row>
    <row r="150" spans="1:4" ht="13.5">
      <c r="A150" s="34" t="s">
        <v>517</v>
      </c>
      <c r="B150">
        <v>3982</v>
      </c>
      <c r="C150">
        <v>0</v>
      </c>
      <c r="D150">
        <v>0</v>
      </c>
    </row>
    <row r="151" spans="1:4" ht="13.5">
      <c r="A151" s="34" t="s">
        <v>518</v>
      </c>
      <c r="B151">
        <v>0</v>
      </c>
      <c r="C151">
        <v>0</v>
      </c>
      <c r="D151">
        <v>305</v>
      </c>
    </row>
    <row r="152" spans="1:4" ht="13.5">
      <c r="A152" s="34" t="s">
        <v>519</v>
      </c>
      <c r="B152">
        <v>0</v>
      </c>
      <c r="C152">
        <v>0</v>
      </c>
      <c r="D152">
        <v>0</v>
      </c>
    </row>
    <row r="153" spans="1:4" ht="13.5">
      <c r="A153" s="34" t="s">
        <v>520</v>
      </c>
      <c r="B153">
        <v>1216</v>
      </c>
      <c r="C153">
        <v>0</v>
      </c>
      <c r="D153">
        <v>85</v>
      </c>
    </row>
    <row r="154" spans="1:4" ht="13.5">
      <c r="A154" s="34" t="s">
        <v>521</v>
      </c>
      <c r="B154">
        <v>0</v>
      </c>
      <c r="C154">
        <v>0</v>
      </c>
      <c r="D154">
        <v>0</v>
      </c>
    </row>
    <row r="155" spans="1:4" ht="13.5">
      <c r="A155" s="34" t="s">
        <v>522</v>
      </c>
      <c r="B155">
        <v>0</v>
      </c>
      <c r="C155">
        <v>0</v>
      </c>
      <c r="D155">
        <v>0</v>
      </c>
    </row>
    <row r="156" spans="1:4" ht="13.5">
      <c r="A156" s="34" t="s">
        <v>523</v>
      </c>
      <c r="B156">
        <v>6082</v>
      </c>
      <c r="C156">
        <v>23731</v>
      </c>
      <c r="D156">
        <v>1328</v>
      </c>
    </row>
    <row r="157" spans="1:4" ht="13.5">
      <c r="A157" s="34" t="s">
        <v>524</v>
      </c>
      <c r="B157">
        <v>81240</v>
      </c>
      <c r="C157">
        <v>92205</v>
      </c>
      <c r="D157">
        <v>50664</v>
      </c>
    </row>
    <row r="158" spans="1:4" ht="13.5">
      <c r="A158" s="34" t="s">
        <v>525</v>
      </c>
      <c r="B158">
        <v>36</v>
      </c>
      <c r="C158">
        <v>12</v>
      </c>
      <c r="D158">
        <v>24</v>
      </c>
    </row>
    <row r="159" spans="1:4" ht="13.5">
      <c r="A159" s="34" t="s">
        <v>526</v>
      </c>
      <c r="B159">
        <v>3</v>
      </c>
      <c r="C159">
        <v>1</v>
      </c>
      <c r="D159">
        <v>2</v>
      </c>
    </row>
    <row r="160" spans="1:4" ht="13.5">
      <c r="A160" s="34" t="s">
        <v>527</v>
      </c>
      <c r="B160">
        <v>14895</v>
      </c>
      <c r="C160">
        <v>3458</v>
      </c>
      <c r="D160">
        <v>9163</v>
      </c>
    </row>
    <row r="161" spans="1:4" ht="13.5">
      <c r="A161" s="34" t="s">
        <v>528</v>
      </c>
      <c r="B161">
        <v>14601</v>
      </c>
      <c r="C161">
        <v>3458</v>
      </c>
      <c r="D161">
        <v>8947</v>
      </c>
    </row>
    <row r="162" spans="1:4" ht="13.5">
      <c r="A162" s="34" t="s">
        <v>529</v>
      </c>
      <c r="B162">
        <v>294</v>
      </c>
      <c r="C162">
        <v>0</v>
      </c>
      <c r="D162">
        <v>216</v>
      </c>
    </row>
    <row r="163" spans="1:4" ht="13.5">
      <c r="A163" s="34" t="s">
        <v>530</v>
      </c>
      <c r="B163">
        <v>0</v>
      </c>
      <c r="C163">
        <v>0</v>
      </c>
      <c r="D163">
        <v>0</v>
      </c>
    </row>
    <row r="164" spans="1:4" ht="13.5">
      <c r="A164" s="34" t="s">
        <v>531</v>
      </c>
      <c r="B164">
        <v>6253</v>
      </c>
      <c r="C164">
        <v>1534</v>
      </c>
      <c r="D164">
        <v>4065</v>
      </c>
    </row>
    <row r="165" spans="1:4" ht="13.5">
      <c r="A165" s="34" t="s">
        <v>532</v>
      </c>
      <c r="B165">
        <v>356</v>
      </c>
      <c r="C165">
        <v>179</v>
      </c>
      <c r="D165">
        <v>367</v>
      </c>
    </row>
    <row r="166" spans="1:4" ht="13.5">
      <c r="A166" s="34" t="s">
        <v>533</v>
      </c>
      <c r="B166">
        <v>0</v>
      </c>
      <c r="C166">
        <v>0</v>
      </c>
      <c r="D166">
        <v>7</v>
      </c>
    </row>
    <row r="167" spans="1:4" ht="13.5">
      <c r="A167" s="34" t="s">
        <v>534</v>
      </c>
      <c r="B167">
        <v>5224</v>
      </c>
      <c r="C167">
        <v>1173</v>
      </c>
      <c r="D167">
        <v>3244</v>
      </c>
    </row>
    <row r="168" spans="1:4" ht="13.5">
      <c r="A168" s="34" t="s">
        <v>535</v>
      </c>
      <c r="B168">
        <v>673</v>
      </c>
      <c r="C168">
        <v>182</v>
      </c>
      <c r="D168">
        <v>447</v>
      </c>
    </row>
    <row r="169" spans="1:4" ht="13.5">
      <c r="A169" s="34" t="s">
        <v>536</v>
      </c>
      <c r="B169">
        <v>21148</v>
      </c>
      <c r="C169">
        <v>4992</v>
      </c>
      <c r="D169">
        <v>13228</v>
      </c>
    </row>
    <row r="170" spans="1:4" ht="13.5">
      <c r="A170" s="34" t="s">
        <v>537</v>
      </c>
      <c r="B170">
        <v>174</v>
      </c>
      <c r="C170">
        <v>37</v>
      </c>
      <c r="D170">
        <v>99</v>
      </c>
    </row>
    <row r="171" spans="1:4" ht="13.5">
      <c r="A171" s="34" t="s">
        <v>538</v>
      </c>
      <c r="B171">
        <v>105</v>
      </c>
      <c r="C171">
        <v>13</v>
      </c>
      <c r="D171">
        <v>55</v>
      </c>
    </row>
    <row r="172" spans="1:4" ht="13.5">
      <c r="A172" s="34" t="s">
        <v>539</v>
      </c>
      <c r="B172">
        <v>0</v>
      </c>
      <c r="C172">
        <v>0</v>
      </c>
      <c r="D172">
        <v>0</v>
      </c>
    </row>
    <row r="173" spans="1:4" ht="13.5">
      <c r="A173" s="34" t="s">
        <v>540</v>
      </c>
      <c r="B173">
        <v>0</v>
      </c>
      <c r="C173">
        <v>0</v>
      </c>
      <c r="D173">
        <v>0</v>
      </c>
    </row>
    <row r="174" spans="1:4" ht="13.5">
      <c r="A174" s="34" t="s">
        <v>541</v>
      </c>
      <c r="B174">
        <v>0</v>
      </c>
      <c r="C174">
        <v>0</v>
      </c>
      <c r="D174">
        <v>0</v>
      </c>
    </row>
    <row r="175" spans="1:4" ht="13.5">
      <c r="A175" s="34" t="s">
        <v>542</v>
      </c>
      <c r="B175">
        <v>0</v>
      </c>
      <c r="C175">
        <v>0</v>
      </c>
      <c r="D175">
        <v>0</v>
      </c>
    </row>
    <row r="176" spans="1:4" ht="13.5">
      <c r="A176" s="34" t="s">
        <v>543</v>
      </c>
      <c r="B176">
        <v>0</v>
      </c>
      <c r="C176">
        <v>0</v>
      </c>
      <c r="D176">
        <v>0</v>
      </c>
    </row>
    <row r="177" spans="1:4" ht="13.5">
      <c r="A177" s="34" t="s">
        <v>544</v>
      </c>
      <c r="B177">
        <v>0</v>
      </c>
      <c r="C177">
        <v>0</v>
      </c>
      <c r="D177">
        <v>0</v>
      </c>
    </row>
    <row r="178" spans="1:4" ht="13.5">
      <c r="A178" s="34" t="s">
        <v>545</v>
      </c>
      <c r="B178">
        <v>0</v>
      </c>
      <c r="C178">
        <v>0</v>
      </c>
      <c r="D178">
        <v>0</v>
      </c>
    </row>
    <row r="179" spans="1:4" ht="13.5">
      <c r="A179" s="34" t="s">
        <v>546</v>
      </c>
      <c r="B179">
        <v>0</v>
      </c>
      <c r="C179">
        <v>0</v>
      </c>
      <c r="D179">
        <v>0</v>
      </c>
    </row>
    <row r="180" spans="1:4" ht="13.5">
      <c r="A180" s="34" t="s">
        <v>547</v>
      </c>
      <c r="B180">
        <v>0</v>
      </c>
      <c r="C180">
        <v>0</v>
      </c>
      <c r="D180">
        <v>2544</v>
      </c>
    </row>
    <row r="181" spans="1:4" ht="13.5">
      <c r="A181" s="34" t="s">
        <v>548</v>
      </c>
      <c r="B181">
        <v>0</v>
      </c>
      <c r="C181">
        <v>0</v>
      </c>
      <c r="D181">
        <v>0</v>
      </c>
    </row>
    <row r="182" spans="1:4" ht="13.5">
      <c r="A182" s="34" t="s">
        <v>549</v>
      </c>
      <c r="B182">
        <v>0</v>
      </c>
      <c r="C182">
        <v>0</v>
      </c>
      <c r="D182">
        <v>0</v>
      </c>
    </row>
    <row r="183" spans="1:4" ht="13.5">
      <c r="A183" s="34" t="s">
        <v>550</v>
      </c>
      <c r="B183">
        <v>0</v>
      </c>
      <c r="C183">
        <v>0</v>
      </c>
      <c r="D183">
        <v>0</v>
      </c>
    </row>
    <row r="184" spans="1:4" ht="13.5">
      <c r="A184" s="34" t="s">
        <v>551</v>
      </c>
      <c r="B184">
        <v>0</v>
      </c>
      <c r="C184">
        <v>0</v>
      </c>
      <c r="D184">
        <v>0</v>
      </c>
    </row>
    <row r="185" spans="1:4" ht="13.5">
      <c r="A185" s="34" t="s">
        <v>552</v>
      </c>
      <c r="B185">
        <v>81240</v>
      </c>
      <c r="C185">
        <v>92205</v>
      </c>
      <c r="D185">
        <v>50664</v>
      </c>
    </row>
    <row r="186" spans="1:4" ht="13.5">
      <c r="A186" s="34" t="s">
        <v>553</v>
      </c>
      <c r="B186">
        <v>0</v>
      </c>
      <c r="C186">
        <v>0</v>
      </c>
      <c r="D186">
        <v>0</v>
      </c>
    </row>
    <row r="187" spans="1:4" ht="13.5">
      <c r="A187" s="34" t="s">
        <v>554</v>
      </c>
      <c r="B187">
        <v>0</v>
      </c>
      <c r="C187">
        <v>0</v>
      </c>
      <c r="D187">
        <v>0</v>
      </c>
    </row>
    <row r="188" spans="1:4" ht="13.5">
      <c r="A188" s="34" t="s">
        <v>555</v>
      </c>
      <c r="B188">
        <v>238</v>
      </c>
      <c r="C188">
        <v>0</v>
      </c>
      <c r="D188">
        <v>345</v>
      </c>
    </row>
    <row r="189" spans="1:4" ht="13.5">
      <c r="A189" s="34" t="s">
        <v>556</v>
      </c>
      <c r="B189">
        <v>0</v>
      </c>
      <c r="C189">
        <v>0</v>
      </c>
      <c r="D189">
        <v>0</v>
      </c>
    </row>
    <row r="190" spans="1:4" ht="13.5">
      <c r="A190" s="34" t="s">
        <v>557</v>
      </c>
      <c r="B190">
        <v>0</v>
      </c>
      <c r="C190">
        <v>0</v>
      </c>
      <c r="D190">
        <v>0</v>
      </c>
    </row>
    <row r="191" spans="1:4" ht="13.5">
      <c r="A191" s="34" t="s">
        <v>558</v>
      </c>
      <c r="B191">
        <v>0</v>
      </c>
      <c r="C191">
        <v>0</v>
      </c>
      <c r="D191">
        <v>0</v>
      </c>
    </row>
    <row r="192" spans="1:4" ht="13.5">
      <c r="A192" s="64" t="s">
        <v>320</v>
      </c>
      <c r="B192">
        <v>1934373</v>
      </c>
      <c r="C192">
        <v>592473</v>
      </c>
      <c r="D192">
        <v>862192</v>
      </c>
    </row>
    <row r="193" spans="1:4" ht="13.5">
      <c r="A193" s="64" t="s">
        <v>321</v>
      </c>
      <c r="B193">
        <v>1934373</v>
      </c>
      <c r="C193">
        <v>592473</v>
      </c>
      <c r="D193">
        <v>862192</v>
      </c>
    </row>
    <row r="194" spans="1:4" ht="13.5">
      <c r="A194" s="64" t="s">
        <v>559</v>
      </c>
      <c r="B194">
        <v>50371</v>
      </c>
      <c r="C194">
        <v>45116</v>
      </c>
      <c r="D194">
        <v>29941</v>
      </c>
    </row>
    <row r="195" spans="1:4" ht="13.5">
      <c r="A195" s="64" t="s">
        <v>560</v>
      </c>
      <c r="B195">
        <v>2064956</v>
      </c>
      <c r="C195">
        <v>797039</v>
      </c>
      <c r="D195">
        <v>1498294</v>
      </c>
    </row>
    <row r="196" spans="1:4" ht="13.5">
      <c r="A196" s="64" t="s">
        <v>561</v>
      </c>
      <c r="B196">
        <v>180954</v>
      </c>
      <c r="C196">
        <v>249682</v>
      </c>
      <c r="D196">
        <v>689898</v>
      </c>
    </row>
    <row r="197" spans="1:4" ht="13.5">
      <c r="A197" s="64" t="s">
        <v>562</v>
      </c>
      <c r="B197">
        <v>0</v>
      </c>
      <c r="C197">
        <v>0</v>
      </c>
      <c r="D197">
        <v>23855</v>
      </c>
    </row>
    <row r="198" spans="1:4" ht="13.5">
      <c r="A198" s="64" t="s">
        <v>563</v>
      </c>
      <c r="B198">
        <v>0</v>
      </c>
      <c r="C198">
        <v>0</v>
      </c>
      <c r="D198">
        <v>0</v>
      </c>
    </row>
    <row r="199" spans="1:4" ht="13.5">
      <c r="A199" s="64" t="s">
        <v>564</v>
      </c>
      <c r="B199">
        <v>0</v>
      </c>
      <c r="C199">
        <v>0</v>
      </c>
      <c r="D199">
        <v>0</v>
      </c>
    </row>
    <row r="200" spans="1:4" ht="13.5">
      <c r="A200" s="64" t="s">
        <v>565</v>
      </c>
      <c r="B200">
        <v>0</v>
      </c>
      <c r="C200">
        <v>0</v>
      </c>
      <c r="D200">
        <v>0</v>
      </c>
    </row>
    <row r="201" spans="1:4" ht="13.5">
      <c r="A201" s="64" t="s">
        <v>566</v>
      </c>
      <c r="B201">
        <v>0</v>
      </c>
      <c r="C201">
        <v>0</v>
      </c>
      <c r="D201">
        <v>0</v>
      </c>
    </row>
    <row r="202" spans="1:4" ht="13.5">
      <c r="A202" s="64" t="s">
        <v>567</v>
      </c>
      <c r="B202">
        <v>0</v>
      </c>
      <c r="C202">
        <v>0</v>
      </c>
      <c r="D202">
        <v>0</v>
      </c>
    </row>
    <row r="203" spans="1:4" ht="13.5">
      <c r="A203" s="64" t="s">
        <v>568</v>
      </c>
      <c r="B203">
        <v>468130</v>
      </c>
      <c r="C203">
        <v>253013</v>
      </c>
      <c r="D203">
        <v>228566</v>
      </c>
    </row>
    <row r="204" spans="1:4" ht="13.5">
      <c r="A204" s="64" t="s">
        <v>569</v>
      </c>
      <c r="B204">
        <v>458570</v>
      </c>
      <c r="C204">
        <v>227769</v>
      </c>
      <c r="D204">
        <v>204962</v>
      </c>
    </row>
    <row r="205" spans="1:4" ht="13.5">
      <c r="A205" s="64" t="s">
        <v>570</v>
      </c>
      <c r="B205">
        <v>9560</v>
      </c>
      <c r="C205">
        <v>24494</v>
      </c>
      <c r="D205">
        <v>23604</v>
      </c>
    </row>
    <row r="206" spans="1:4" ht="13.5">
      <c r="A206" s="64" t="s">
        <v>571</v>
      </c>
      <c r="B206">
        <v>0</v>
      </c>
      <c r="C206">
        <v>750</v>
      </c>
      <c r="D206">
        <v>0</v>
      </c>
    </row>
    <row r="207" spans="1:4" ht="13.5">
      <c r="A207" s="64" t="s">
        <v>572</v>
      </c>
      <c r="B207">
        <v>0</v>
      </c>
      <c r="C207">
        <v>0</v>
      </c>
      <c r="D207">
        <v>0</v>
      </c>
    </row>
    <row r="208" spans="1:4" ht="13.5">
      <c r="A208" s="64" t="s">
        <v>573</v>
      </c>
      <c r="B208">
        <v>0</v>
      </c>
      <c r="C208">
        <v>0</v>
      </c>
      <c r="D208">
        <v>0</v>
      </c>
    </row>
    <row r="209" spans="1:4" ht="13.5">
      <c r="A209" s="64" t="s">
        <v>574</v>
      </c>
      <c r="B209">
        <v>2402503</v>
      </c>
      <c r="C209">
        <v>845486</v>
      </c>
      <c r="D209">
        <v>1090758</v>
      </c>
    </row>
    <row r="210" spans="1:4" ht="13.5">
      <c r="A210" s="64" t="s">
        <v>575</v>
      </c>
      <c r="B210">
        <v>64845</v>
      </c>
      <c r="C210">
        <v>27215</v>
      </c>
      <c r="D210">
        <v>121654</v>
      </c>
    </row>
    <row r="211" spans="1:4" ht="13.5">
      <c r="A211" s="64" t="s">
        <v>576</v>
      </c>
      <c r="B211">
        <v>0</v>
      </c>
      <c r="C211">
        <v>0</v>
      </c>
      <c r="D211">
        <v>0</v>
      </c>
    </row>
    <row r="212" spans="1:4" ht="13.5">
      <c r="A212" s="64" t="s">
        <v>577</v>
      </c>
      <c r="B212">
        <v>0</v>
      </c>
      <c r="C212">
        <v>0</v>
      </c>
      <c r="D212">
        <v>0</v>
      </c>
    </row>
    <row r="213" spans="1:4" ht="13.5">
      <c r="A213" s="64" t="s">
        <v>578</v>
      </c>
      <c r="B213">
        <v>0</v>
      </c>
      <c r="C213">
        <v>0</v>
      </c>
      <c r="D213">
        <v>121654</v>
      </c>
    </row>
    <row r="214" spans="1:4" ht="13.5">
      <c r="A214" s="64" t="s">
        <v>579</v>
      </c>
      <c r="B214">
        <v>64845</v>
      </c>
      <c r="C214">
        <v>27215</v>
      </c>
      <c r="D214">
        <v>0</v>
      </c>
    </row>
    <row r="215" spans="1:4" ht="13.5">
      <c r="A215" s="64" t="s">
        <v>580</v>
      </c>
      <c r="B215">
        <v>0</v>
      </c>
      <c r="C215">
        <v>0</v>
      </c>
      <c r="D215">
        <v>0</v>
      </c>
    </row>
    <row r="216" spans="1:4" ht="13.5">
      <c r="A216" s="64" t="s">
        <v>581</v>
      </c>
      <c r="B216">
        <v>12855</v>
      </c>
      <c r="C216">
        <v>4214</v>
      </c>
      <c r="D216">
        <v>151183</v>
      </c>
    </row>
    <row r="217" spans="1:4" ht="13.5">
      <c r="A217" s="64" t="s">
        <v>582</v>
      </c>
      <c r="B217">
        <v>0</v>
      </c>
      <c r="C217">
        <v>0</v>
      </c>
      <c r="D217">
        <v>0</v>
      </c>
    </row>
    <row r="218" spans="1:4" ht="13.5">
      <c r="A218" s="64" t="s">
        <v>583</v>
      </c>
      <c r="B218">
        <v>12855</v>
      </c>
      <c r="C218">
        <v>2975</v>
      </c>
      <c r="D218">
        <v>151183</v>
      </c>
    </row>
    <row r="219" spans="1:4" ht="13.5">
      <c r="A219" s="64" t="s">
        <v>584</v>
      </c>
      <c r="B219">
        <v>0</v>
      </c>
      <c r="C219">
        <v>1239</v>
      </c>
      <c r="D219">
        <v>0</v>
      </c>
    </row>
    <row r="220" spans="1:4" ht="13.5">
      <c r="A220" s="64" t="s">
        <v>585</v>
      </c>
      <c r="B220">
        <v>77700</v>
      </c>
      <c r="C220">
        <v>31429</v>
      </c>
      <c r="D220">
        <v>272837</v>
      </c>
    </row>
    <row r="221" spans="1:4" ht="13.5">
      <c r="A221" s="64" t="s">
        <v>586</v>
      </c>
      <c r="B221">
        <v>409283</v>
      </c>
      <c r="C221">
        <v>723226</v>
      </c>
      <c r="D221">
        <v>859754</v>
      </c>
    </row>
    <row r="222" spans="1:4" ht="13.5">
      <c r="A222" s="64" t="s">
        <v>587</v>
      </c>
      <c r="B222">
        <v>310092</v>
      </c>
      <c r="C222">
        <v>88777</v>
      </c>
      <c r="D222">
        <v>0</v>
      </c>
    </row>
    <row r="223" spans="1:4" ht="13.5">
      <c r="A223" s="64" t="s">
        <v>588</v>
      </c>
      <c r="B223">
        <v>36904</v>
      </c>
      <c r="C223">
        <v>0</v>
      </c>
      <c r="D223">
        <v>0</v>
      </c>
    </row>
    <row r="224" spans="1:4" ht="13.5">
      <c r="A224" s="64" t="s">
        <v>589</v>
      </c>
      <c r="B224">
        <v>0</v>
      </c>
      <c r="C224">
        <v>0</v>
      </c>
      <c r="D224">
        <v>0</v>
      </c>
    </row>
    <row r="225" spans="1:4" ht="13.5">
      <c r="A225" s="64" t="s">
        <v>590</v>
      </c>
      <c r="B225">
        <v>0</v>
      </c>
      <c r="C225">
        <v>0</v>
      </c>
      <c r="D225">
        <v>0</v>
      </c>
    </row>
    <row r="226" spans="1:4" ht="13.5">
      <c r="A226" s="64" t="s">
        <v>591</v>
      </c>
      <c r="B226">
        <v>273188</v>
      </c>
      <c r="C226">
        <v>88777</v>
      </c>
      <c r="D226">
        <v>0</v>
      </c>
    </row>
    <row r="227" spans="1:4" ht="13.5">
      <c r="A227" s="64" t="s">
        <v>592</v>
      </c>
      <c r="B227">
        <v>99191</v>
      </c>
      <c r="C227">
        <v>634449</v>
      </c>
      <c r="D227">
        <v>859754</v>
      </c>
    </row>
    <row r="228" spans="1:4" ht="13.5">
      <c r="A228" s="64" t="s">
        <v>593</v>
      </c>
      <c r="B228">
        <v>99191</v>
      </c>
      <c r="C228">
        <v>634449</v>
      </c>
      <c r="D228">
        <v>727008</v>
      </c>
    </row>
    <row r="229" spans="1:4" ht="13.5">
      <c r="A229" s="64" t="s">
        <v>594</v>
      </c>
      <c r="B229">
        <v>0</v>
      </c>
      <c r="C229">
        <v>0</v>
      </c>
      <c r="D229">
        <v>132746</v>
      </c>
    </row>
    <row r="230" spans="1:4" ht="13.5">
      <c r="A230" s="64" t="s">
        <v>595</v>
      </c>
      <c r="B230">
        <v>1915520</v>
      </c>
      <c r="C230">
        <v>90831</v>
      </c>
      <c r="D230">
        <v>-41833</v>
      </c>
    </row>
    <row r="231" spans="1:4" ht="13.5">
      <c r="A231" s="64" t="s">
        <v>596</v>
      </c>
      <c r="B231">
        <v>1721257</v>
      </c>
      <c r="C231">
        <v>28785</v>
      </c>
      <c r="D231">
        <v>304082</v>
      </c>
    </row>
    <row r="232" spans="1:4" ht="13.5">
      <c r="A232" s="64" t="s">
        <v>597</v>
      </c>
      <c r="B232">
        <v>0</v>
      </c>
      <c r="C232">
        <v>0</v>
      </c>
      <c r="D232">
        <v>0</v>
      </c>
    </row>
    <row r="233" spans="1:4" ht="13.5">
      <c r="A233" s="64" t="s">
        <v>598</v>
      </c>
      <c r="B233">
        <v>0</v>
      </c>
      <c r="C233">
        <v>0</v>
      </c>
      <c r="D233">
        <v>0</v>
      </c>
    </row>
    <row r="234" spans="1:4" ht="13.5">
      <c r="A234" s="64" t="s">
        <v>599</v>
      </c>
      <c r="B234">
        <v>1721257</v>
      </c>
      <c r="C234">
        <v>28785</v>
      </c>
      <c r="D234">
        <v>0</v>
      </c>
    </row>
    <row r="235" spans="1:4" ht="13.5">
      <c r="A235" s="64" t="s">
        <v>600</v>
      </c>
      <c r="B235">
        <v>0</v>
      </c>
      <c r="C235">
        <v>0</v>
      </c>
      <c r="D235">
        <v>0</v>
      </c>
    </row>
    <row r="236" spans="1:4" ht="13.5">
      <c r="A236" s="64" t="s">
        <v>601</v>
      </c>
      <c r="B236">
        <v>0</v>
      </c>
      <c r="C236">
        <v>0</v>
      </c>
      <c r="D236">
        <v>304082</v>
      </c>
    </row>
    <row r="237" spans="1:4" ht="13.5">
      <c r="A237" s="64" t="s">
        <v>602</v>
      </c>
      <c r="B237">
        <v>194263</v>
      </c>
      <c r="C237">
        <v>62046</v>
      </c>
      <c r="D237">
        <v>-345915</v>
      </c>
    </row>
    <row r="238" spans="1:4" ht="13.5">
      <c r="A238" s="64" t="s">
        <v>603</v>
      </c>
      <c r="B238">
        <v>99191</v>
      </c>
      <c r="C238">
        <v>28390</v>
      </c>
      <c r="D238">
        <v>0</v>
      </c>
    </row>
    <row r="239" spans="1:4" ht="13.5">
      <c r="A239" s="64" t="s">
        <v>604</v>
      </c>
      <c r="B239">
        <v>0</v>
      </c>
      <c r="C239">
        <v>0</v>
      </c>
      <c r="D239">
        <v>0</v>
      </c>
    </row>
    <row r="240" spans="1:4" ht="13.5">
      <c r="A240" s="64" t="s">
        <v>605</v>
      </c>
      <c r="B240">
        <v>0</v>
      </c>
      <c r="C240">
        <v>5000</v>
      </c>
      <c r="D240">
        <v>0</v>
      </c>
    </row>
    <row r="241" spans="1:4" ht="13.5">
      <c r="A241" s="64" t="s">
        <v>606</v>
      </c>
      <c r="B241">
        <v>0</v>
      </c>
      <c r="C241">
        <v>0</v>
      </c>
      <c r="D241">
        <v>0</v>
      </c>
    </row>
    <row r="242" spans="1:4" ht="13.5">
      <c r="A242" s="64" t="s">
        <v>607</v>
      </c>
      <c r="B242">
        <v>95072</v>
      </c>
      <c r="C242">
        <v>28656</v>
      </c>
      <c r="D242">
        <v>0</v>
      </c>
    </row>
    <row r="243" spans="1:4" ht="13.5">
      <c r="A243" s="64" t="s">
        <v>608</v>
      </c>
      <c r="B243">
        <v>0</v>
      </c>
      <c r="C243">
        <v>0</v>
      </c>
      <c r="D243">
        <v>345915</v>
      </c>
    </row>
    <row r="244" spans="1:4" ht="13.5">
      <c r="A244" s="64" t="s">
        <v>609</v>
      </c>
      <c r="B244">
        <v>14353</v>
      </c>
      <c r="C244">
        <v>9540</v>
      </c>
      <c r="D244">
        <v>30794</v>
      </c>
    </row>
    <row r="245" spans="1:4" ht="13.5">
      <c r="A245" s="64" t="s">
        <v>610</v>
      </c>
      <c r="B245">
        <v>0</v>
      </c>
      <c r="C245">
        <v>0</v>
      </c>
      <c r="D245">
        <v>0</v>
      </c>
    </row>
    <row r="246" spans="1:4" ht="13.5">
      <c r="A246" s="64" t="s">
        <v>611</v>
      </c>
      <c r="B246">
        <v>2324803</v>
      </c>
      <c r="C246">
        <v>814057</v>
      </c>
      <c r="D246">
        <v>817921</v>
      </c>
    </row>
    <row r="247" spans="1:4" ht="13.5">
      <c r="A247" s="64" t="s">
        <v>612</v>
      </c>
      <c r="B247">
        <v>2402503</v>
      </c>
      <c r="C247">
        <v>845486</v>
      </c>
      <c r="D247">
        <v>1090758</v>
      </c>
    </row>
    <row r="248" spans="1:4" ht="13.5">
      <c r="A248" s="64" t="s">
        <v>613</v>
      </c>
      <c r="B248">
        <v>0</v>
      </c>
      <c r="C248">
        <v>0</v>
      </c>
      <c r="D248">
        <v>0</v>
      </c>
    </row>
    <row r="249" spans="1:4" ht="13.5">
      <c r="A249" s="64" t="s">
        <v>614</v>
      </c>
      <c r="B249">
        <v>0</v>
      </c>
      <c r="C249">
        <v>0</v>
      </c>
      <c r="D249">
        <v>0</v>
      </c>
    </row>
    <row r="250" spans="1:4" ht="13.5">
      <c r="A250" s="64" t="s">
        <v>615</v>
      </c>
      <c r="B250">
        <v>0</v>
      </c>
      <c r="C250">
        <v>0</v>
      </c>
      <c r="D250">
        <v>0</v>
      </c>
    </row>
    <row r="251" spans="1:4" ht="13.5">
      <c r="A251" s="64" t="s">
        <v>616</v>
      </c>
      <c r="B251">
        <v>14353</v>
      </c>
      <c r="C251">
        <v>9540</v>
      </c>
      <c r="D251">
        <v>30799</v>
      </c>
    </row>
    <row r="252" spans="1:4" ht="13.5">
      <c r="A252" s="64" t="s">
        <v>617</v>
      </c>
      <c r="B252">
        <v>0</v>
      </c>
      <c r="C252">
        <v>0</v>
      </c>
      <c r="D252">
        <v>0</v>
      </c>
    </row>
    <row r="253" spans="1:4" ht="13.5">
      <c r="A253" s="64" t="s">
        <v>618</v>
      </c>
      <c r="B253">
        <v>0</v>
      </c>
      <c r="C253">
        <v>0</v>
      </c>
      <c r="D253">
        <v>0</v>
      </c>
    </row>
    <row r="254" spans="1:4" ht="13.5">
      <c r="A254" s="64" t="s">
        <v>619</v>
      </c>
      <c r="B254">
        <v>0</v>
      </c>
      <c r="C254">
        <v>0</v>
      </c>
      <c r="D254">
        <v>0</v>
      </c>
    </row>
    <row r="255" spans="1:4" ht="13.5">
      <c r="A255" s="222" t="s">
        <v>681</v>
      </c>
      <c r="B255">
        <v>0</v>
      </c>
      <c r="C255">
        <v>0</v>
      </c>
      <c r="D255">
        <v>0</v>
      </c>
    </row>
    <row r="256" spans="1:4" ht="13.5">
      <c r="A256" s="34" t="s">
        <v>322</v>
      </c>
      <c r="B256">
        <v>0</v>
      </c>
      <c r="C256">
        <v>0</v>
      </c>
      <c r="D256">
        <v>297500</v>
      </c>
    </row>
    <row r="257" spans="1:4" ht="13.5">
      <c r="A257" s="34" t="s">
        <v>323</v>
      </c>
      <c r="B257">
        <v>0</v>
      </c>
      <c r="C257">
        <v>0</v>
      </c>
      <c r="D257">
        <v>297500</v>
      </c>
    </row>
    <row r="258" spans="1:4" ht="13.5">
      <c r="A258" s="34" t="s">
        <v>620</v>
      </c>
      <c r="B258">
        <v>0</v>
      </c>
      <c r="C258">
        <v>0</v>
      </c>
      <c r="D258">
        <v>0</v>
      </c>
    </row>
    <row r="259" spans="1:4" ht="13.5">
      <c r="A259" s="34" t="s">
        <v>621</v>
      </c>
      <c r="B259">
        <v>0</v>
      </c>
      <c r="C259">
        <v>0</v>
      </c>
      <c r="D259">
        <v>0</v>
      </c>
    </row>
    <row r="260" spans="1:4" ht="13.5">
      <c r="A260" s="34" t="s">
        <v>622</v>
      </c>
      <c r="B260">
        <v>0</v>
      </c>
      <c r="C260">
        <v>0</v>
      </c>
      <c r="D260">
        <v>0</v>
      </c>
    </row>
    <row r="261" spans="1:4" ht="13.5">
      <c r="A261" s="34" t="s">
        <v>623</v>
      </c>
      <c r="B261">
        <v>0</v>
      </c>
      <c r="C261">
        <v>0</v>
      </c>
      <c r="D261">
        <v>0</v>
      </c>
    </row>
    <row r="262" spans="1:4" ht="13.5">
      <c r="A262" s="34" t="s">
        <v>624</v>
      </c>
      <c r="B262">
        <v>0</v>
      </c>
      <c r="C262">
        <v>0</v>
      </c>
      <c r="D262">
        <v>19655</v>
      </c>
    </row>
    <row r="263" spans="1:4" ht="13.5">
      <c r="A263" s="34" t="s">
        <v>625</v>
      </c>
      <c r="B263">
        <v>0</v>
      </c>
      <c r="C263">
        <v>5384</v>
      </c>
      <c r="D263">
        <v>0</v>
      </c>
    </row>
    <row r="264" spans="1:4" ht="13.5">
      <c r="A264" s="34" t="s">
        <v>626</v>
      </c>
      <c r="B264">
        <v>0</v>
      </c>
      <c r="C264">
        <v>0</v>
      </c>
      <c r="D264">
        <v>0</v>
      </c>
    </row>
    <row r="265" spans="1:4" ht="13.5">
      <c r="A265" s="34" t="s">
        <v>627</v>
      </c>
      <c r="B265">
        <v>0</v>
      </c>
      <c r="C265">
        <v>0</v>
      </c>
      <c r="D265">
        <v>0</v>
      </c>
    </row>
    <row r="266" spans="1:4" ht="13.5">
      <c r="A266" s="34" t="s">
        <v>628</v>
      </c>
      <c r="B266">
        <v>0</v>
      </c>
      <c r="C266">
        <v>26822</v>
      </c>
      <c r="D266">
        <v>0</v>
      </c>
    </row>
    <row r="267" spans="1:4" ht="13.5">
      <c r="A267" s="34" t="s">
        <v>629</v>
      </c>
      <c r="B267">
        <v>0</v>
      </c>
      <c r="C267">
        <v>0</v>
      </c>
      <c r="D267">
        <v>0</v>
      </c>
    </row>
    <row r="268" spans="1:4" ht="13.5">
      <c r="A268" s="34" t="s">
        <v>630</v>
      </c>
      <c r="B268">
        <v>0</v>
      </c>
      <c r="C268">
        <v>32206</v>
      </c>
      <c r="D268">
        <v>317155</v>
      </c>
    </row>
    <row r="269" spans="1:4" ht="13.5">
      <c r="A269" s="34" t="s">
        <v>631</v>
      </c>
      <c r="B269">
        <v>0</v>
      </c>
      <c r="C269">
        <v>0</v>
      </c>
      <c r="D269">
        <v>0</v>
      </c>
    </row>
    <row r="270" spans="1:4" ht="13.5">
      <c r="A270" s="34" t="s">
        <v>632</v>
      </c>
      <c r="B270">
        <v>0</v>
      </c>
      <c r="C270">
        <v>0</v>
      </c>
      <c r="D270">
        <v>0</v>
      </c>
    </row>
    <row r="271" spans="1:4" ht="13.5">
      <c r="A271" s="34" t="s">
        <v>633</v>
      </c>
      <c r="B271">
        <v>0</v>
      </c>
      <c r="C271">
        <v>32206</v>
      </c>
      <c r="D271">
        <v>317155</v>
      </c>
    </row>
    <row r="272" spans="1:4" ht="13.5">
      <c r="A272" s="34" t="s">
        <v>634</v>
      </c>
      <c r="B272">
        <v>6591</v>
      </c>
      <c r="C272">
        <v>28063</v>
      </c>
      <c r="D272">
        <v>306088</v>
      </c>
    </row>
    <row r="273" spans="1:4" ht="13.5">
      <c r="A273" s="34" t="s">
        <v>635</v>
      </c>
      <c r="B273">
        <v>0</v>
      </c>
      <c r="C273">
        <v>0</v>
      </c>
      <c r="D273">
        <v>7600</v>
      </c>
    </row>
    <row r="274" spans="1:4" ht="13.5">
      <c r="A274" s="34" t="s">
        <v>636</v>
      </c>
      <c r="B274">
        <v>0</v>
      </c>
      <c r="C274">
        <v>0</v>
      </c>
      <c r="D274">
        <v>0</v>
      </c>
    </row>
    <row r="275" spans="1:4" ht="13.5">
      <c r="A275" s="34" t="s">
        <v>637</v>
      </c>
      <c r="B275">
        <v>0</v>
      </c>
      <c r="C275">
        <v>0</v>
      </c>
      <c r="D275">
        <v>0</v>
      </c>
    </row>
    <row r="276" spans="1:4" ht="13.5">
      <c r="A276" s="34" t="s">
        <v>638</v>
      </c>
      <c r="B276">
        <v>0</v>
      </c>
      <c r="C276">
        <v>0</v>
      </c>
      <c r="D276">
        <v>0</v>
      </c>
    </row>
    <row r="277" spans="1:4" ht="13.5">
      <c r="A277" s="34" t="s">
        <v>639</v>
      </c>
      <c r="B277">
        <v>6591</v>
      </c>
      <c r="C277">
        <v>28063</v>
      </c>
      <c r="D277">
        <v>306088</v>
      </c>
    </row>
    <row r="278" spans="1:4" ht="13.5">
      <c r="A278" s="34" t="s">
        <v>640</v>
      </c>
      <c r="B278">
        <v>0</v>
      </c>
      <c r="C278">
        <v>0</v>
      </c>
      <c r="D278">
        <v>297500</v>
      </c>
    </row>
    <row r="279" spans="1:4" ht="13.5">
      <c r="A279" s="34" t="s">
        <v>641</v>
      </c>
      <c r="B279">
        <v>0</v>
      </c>
      <c r="C279">
        <v>0</v>
      </c>
      <c r="D279">
        <v>0</v>
      </c>
    </row>
    <row r="280" spans="1:4" ht="13.5">
      <c r="A280" s="34" t="s">
        <v>642</v>
      </c>
      <c r="B280">
        <v>0</v>
      </c>
      <c r="C280">
        <v>0</v>
      </c>
      <c r="D280">
        <v>297500</v>
      </c>
    </row>
    <row r="281" spans="1:4" ht="13.5">
      <c r="A281" s="34" t="s">
        <v>643</v>
      </c>
      <c r="B281">
        <v>0</v>
      </c>
      <c r="C281">
        <v>0</v>
      </c>
      <c r="D281">
        <v>0</v>
      </c>
    </row>
    <row r="282" spans="1:4" ht="13.5">
      <c r="A282" s="34" t="s">
        <v>644</v>
      </c>
      <c r="B282">
        <v>0</v>
      </c>
      <c r="C282">
        <v>0</v>
      </c>
      <c r="D282">
        <v>0</v>
      </c>
    </row>
    <row r="283" spans="1:4" ht="13.5">
      <c r="A283" s="34" t="s">
        <v>645</v>
      </c>
      <c r="B283">
        <v>0</v>
      </c>
      <c r="C283">
        <v>0</v>
      </c>
      <c r="D283">
        <v>0</v>
      </c>
    </row>
    <row r="284" spans="1:4" ht="13.5">
      <c r="A284" s="34" t="s">
        <v>646</v>
      </c>
      <c r="B284">
        <v>0</v>
      </c>
      <c r="C284">
        <v>26822</v>
      </c>
      <c r="D284">
        <v>0</v>
      </c>
    </row>
    <row r="285" spans="1:4" ht="13.5">
      <c r="A285" s="34" t="s">
        <v>647</v>
      </c>
      <c r="B285">
        <v>0</v>
      </c>
      <c r="C285">
        <v>0</v>
      </c>
      <c r="D285">
        <v>0</v>
      </c>
    </row>
    <row r="286" spans="1:4" ht="13.5">
      <c r="A286" s="34" t="s">
        <v>648</v>
      </c>
      <c r="B286">
        <v>6591</v>
      </c>
      <c r="C286">
        <v>1241</v>
      </c>
      <c r="D286">
        <v>8588</v>
      </c>
    </row>
    <row r="287" spans="1:4" ht="13.5">
      <c r="A287" s="34" t="s">
        <v>649</v>
      </c>
      <c r="B287">
        <v>11092</v>
      </c>
      <c r="C287">
        <v>29950</v>
      </c>
      <c r="D287">
        <v>55700</v>
      </c>
    </row>
    <row r="288" spans="1:4" ht="13.5">
      <c r="A288" s="34" t="s">
        <v>650</v>
      </c>
      <c r="B288">
        <v>0</v>
      </c>
      <c r="C288">
        <v>0</v>
      </c>
      <c r="D288">
        <v>0</v>
      </c>
    </row>
    <row r="289" spans="1:4" ht="13.5">
      <c r="A289" s="34" t="s">
        <v>651</v>
      </c>
      <c r="B289">
        <v>0</v>
      </c>
      <c r="C289">
        <v>0</v>
      </c>
      <c r="D289">
        <v>0</v>
      </c>
    </row>
    <row r="290" spans="1:4" ht="13.5">
      <c r="A290" s="34" t="s">
        <v>652</v>
      </c>
      <c r="B290">
        <v>0</v>
      </c>
      <c r="C290">
        <v>0</v>
      </c>
      <c r="D290">
        <v>0</v>
      </c>
    </row>
    <row r="291" spans="1:4" ht="13.5">
      <c r="A291" s="34" t="s">
        <v>653</v>
      </c>
      <c r="B291">
        <v>11092</v>
      </c>
      <c r="C291">
        <v>29950</v>
      </c>
      <c r="D291">
        <v>55700</v>
      </c>
    </row>
    <row r="292" spans="1:4" ht="13.5">
      <c r="A292" s="34" t="s">
        <v>654</v>
      </c>
      <c r="B292">
        <v>0</v>
      </c>
      <c r="C292">
        <v>0</v>
      </c>
      <c r="D292">
        <v>0</v>
      </c>
    </row>
    <row r="293" spans="1:4" ht="13.5">
      <c r="A293" s="34" t="s">
        <v>655</v>
      </c>
      <c r="B293">
        <v>0</v>
      </c>
      <c r="C293">
        <v>0</v>
      </c>
      <c r="D293">
        <v>0</v>
      </c>
    </row>
    <row r="294" spans="1:4" ht="13.5">
      <c r="A294" s="34" t="s">
        <v>656</v>
      </c>
      <c r="B294">
        <v>0</v>
      </c>
      <c r="C294">
        <v>0</v>
      </c>
      <c r="D294">
        <v>0</v>
      </c>
    </row>
    <row r="295" spans="1:4" ht="13.5">
      <c r="A295" s="34" t="s">
        <v>657</v>
      </c>
      <c r="B295">
        <v>0</v>
      </c>
      <c r="C295">
        <v>0</v>
      </c>
      <c r="D295">
        <v>0</v>
      </c>
    </row>
    <row r="296" spans="1:4" ht="13.5">
      <c r="A296" s="34" t="s">
        <v>658</v>
      </c>
      <c r="B296">
        <v>17683</v>
      </c>
      <c r="C296">
        <v>58013</v>
      </c>
      <c r="D296">
        <v>361788</v>
      </c>
    </row>
    <row r="297" spans="1:4" ht="13.5">
      <c r="A297" s="34" t="s">
        <v>659</v>
      </c>
      <c r="B297">
        <v>0</v>
      </c>
      <c r="C297">
        <v>0</v>
      </c>
      <c r="D297">
        <v>0</v>
      </c>
    </row>
    <row r="298" spans="1:4" ht="13.5">
      <c r="A298" s="34" t="s">
        <v>660</v>
      </c>
      <c r="B298">
        <v>17683</v>
      </c>
      <c r="C298">
        <v>25807</v>
      </c>
      <c r="D298">
        <v>44633</v>
      </c>
    </row>
    <row r="299" spans="1:4" ht="13.5">
      <c r="A299" s="34" t="s">
        <v>661</v>
      </c>
      <c r="B299">
        <v>6277</v>
      </c>
      <c r="C299">
        <v>24482</v>
      </c>
      <c r="D299">
        <v>30456</v>
      </c>
    </row>
    <row r="300" spans="1:4" ht="13.5">
      <c r="A300" s="34" t="s">
        <v>662</v>
      </c>
      <c r="B300">
        <v>0</v>
      </c>
      <c r="C300">
        <v>0</v>
      </c>
      <c r="D300">
        <v>0</v>
      </c>
    </row>
    <row r="301" spans="1:4" ht="13.5">
      <c r="A301" s="34" t="s">
        <v>663</v>
      </c>
      <c r="B301">
        <v>0</v>
      </c>
      <c r="C301">
        <v>0</v>
      </c>
      <c r="D301">
        <v>0</v>
      </c>
    </row>
    <row r="302" spans="1:4" ht="13.5">
      <c r="A302" s="34" t="s">
        <v>664</v>
      </c>
      <c r="B302">
        <v>0</v>
      </c>
      <c r="C302">
        <v>0</v>
      </c>
      <c r="D302">
        <v>0</v>
      </c>
    </row>
    <row r="303" spans="1:4" ht="13.5">
      <c r="A303" s="34" t="s">
        <v>665</v>
      </c>
      <c r="B303">
        <v>11092</v>
      </c>
      <c r="C303">
        <v>0</v>
      </c>
      <c r="D303">
        <v>0</v>
      </c>
    </row>
    <row r="304" spans="1:4" ht="13.5">
      <c r="A304" s="34" t="s">
        <v>666</v>
      </c>
      <c r="B304">
        <v>0</v>
      </c>
      <c r="C304">
        <v>0</v>
      </c>
      <c r="D304">
        <v>0</v>
      </c>
    </row>
    <row r="305" spans="1:4" ht="13.5">
      <c r="A305" s="34" t="s">
        <v>667</v>
      </c>
      <c r="B305">
        <v>314</v>
      </c>
      <c r="C305">
        <v>1325</v>
      </c>
      <c r="D305">
        <v>14177</v>
      </c>
    </row>
    <row r="306" spans="1:4" ht="13.5">
      <c r="A306" s="34" t="s">
        <v>668</v>
      </c>
      <c r="B306">
        <v>314</v>
      </c>
      <c r="C306">
        <v>1325</v>
      </c>
      <c r="D306">
        <v>14177</v>
      </c>
    </row>
    <row r="307" spans="1:4" ht="13.5">
      <c r="A307" s="34" t="s">
        <v>669</v>
      </c>
      <c r="B307">
        <v>17683</v>
      </c>
      <c r="C307">
        <v>25807</v>
      </c>
      <c r="D307">
        <v>44633</v>
      </c>
    </row>
    <row r="308" spans="1:4" ht="13.5">
      <c r="A308" s="34" t="s">
        <v>670</v>
      </c>
      <c r="B308">
        <v>0</v>
      </c>
      <c r="C308">
        <v>0</v>
      </c>
      <c r="D308">
        <v>0</v>
      </c>
    </row>
    <row r="309" spans="1:4" ht="13.5">
      <c r="A309" s="34" t="s">
        <v>671</v>
      </c>
      <c r="B309">
        <v>0</v>
      </c>
      <c r="C309">
        <v>0</v>
      </c>
      <c r="D309">
        <v>0</v>
      </c>
    </row>
    <row r="310" spans="1:4" ht="13.5">
      <c r="A310" s="34" t="s">
        <v>672</v>
      </c>
      <c r="B310">
        <v>1948071</v>
      </c>
      <c r="C310">
        <v>623542</v>
      </c>
      <c r="D310">
        <v>589032</v>
      </c>
    </row>
    <row r="311" spans="1:4" ht="13.5">
      <c r="A311" s="34" t="s">
        <v>673</v>
      </c>
      <c r="B311">
        <v>461573</v>
      </c>
      <c r="C311">
        <v>226606</v>
      </c>
      <c r="D311">
        <v>67137</v>
      </c>
    </row>
    <row r="312" spans="1:4" ht="13.5">
      <c r="A312" s="34" t="s">
        <v>674</v>
      </c>
      <c r="B312">
        <v>8287</v>
      </c>
      <c r="C312">
        <v>33270</v>
      </c>
      <c r="D312">
        <v>21933</v>
      </c>
    </row>
    <row r="313" spans="1:4" ht="13.5">
      <c r="A313" s="34" t="s">
        <v>675</v>
      </c>
      <c r="B313">
        <v>299000</v>
      </c>
      <c r="C313">
        <v>88777</v>
      </c>
      <c r="D313">
        <v>0</v>
      </c>
    </row>
    <row r="314" spans="1:4" ht="13.5">
      <c r="A314" s="34" t="s">
        <v>676</v>
      </c>
      <c r="B314">
        <v>1917992</v>
      </c>
      <c r="C314">
        <v>55746</v>
      </c>
      <c r="D314">
        <v>-91407</v>
      </c>
    </row>
    <row r="315" spans="1:4" ht="13.5">
      <c r="A315" s="34" t="s">
        <v>677</v>
      </c>
      <c r="B315">
        <v>2409644</v>
      </c>
      <c r="C315">
        <v>850148</v>
      </c>
      <c r="D315">
        <v>656169</v>
      </c>
    </row>
    <row r="316" spans="1:4" ht="13.5">
      <c r="A316" s="34" t="s">
        <v>678</v>
      </c>
      <c r="B316">
        <v>0</v>
      </c>
      <c r="C316">
        <v>0</v>
      </c>
      <c r="D316">
        <v>0</v>
      </c>
    </row>
    <row r="317" spans="1:4" ht="13.5">
      <c r="A317" s="34" t="s">
        <v>679</v>
      </c>
      <c r="B317">
        <v>0</v>
      </c>
      <c r="C317">
        <v>0</v>
      </c>
      <c r="D317">
        <v>0</v>
      </c>
    </row>
    <row r="318" spans="1:4" ht="13.5">
      <c r="A318" s="34" t="s">
        <v>680</v>
      </c>
      <c r="B318">
        <v>0</v>
      </c>
      <c r="C318">
        <v>0</v>
      </c>
      <c r="D318">
        <v>0</v>
      </c>
    </row>
    <row r="319" spans="1:4" ht="13.5">
      <c r="A319" s="34" t="s">
        <v>324</v>
      </c>
      <c r="B319">
        <v>11329</v>
      </c>
      <c r="C319">
        <v>33963</v>
      </c>
      <c r="D319">
        <v>307226</v>
      </c>
    </row>
    <row r="320" spans="1:4" ht="13.5">
      <c r="A320" s="64" t="s">
        <v>326</v>
      </c>
      <c r="B320">
        <v>99191</v>
      </c>
      <c r="C320">
        <v>634449</v>
      </c>
      <c r="D320">
        <v>727008</v>
      </c>
    </row>
    <row r="321" spans="1:4" ht="13.5">
      <c r="A321" s="64" t="s">
        <v>327</v>
      </c>
      <c r="B321">
        <v>40621</v>
      </c>
      <c r="C321">
        <v>215089</v>
      </c>
      <c r="D321">
        <v>37240</v>
      </c>
    </row>
    <row r="322" spans="1:4" ht="13.5">
      <c r="A322" s="64" t="s">
        <v>328</v>
      </c>
      <c r="B322">
        <v>0</v>
      </c>
      <c r="C322">
        <v>0</v>
      </c>
      <c r="D322">
        <v>0</v>
      </c>
    </row>
    <row r="323" spans="1:4" ht="13.5">
      <c r="A323" s="64" t="s">
        <v>329</v>
      </c>
      <c r="B323">
        <v>0</v>
      </c>
      <c r="C323">
        <v>0</v>
      </c>
      <c r="D323">
        <v>0</v>
      </c>
    </row>
    <row r="324" spans="1:4" ht="13.5">
      <c r="A324" s="64" t="s">
        <v>330</v>
      </c>
      <c r="B324">
        <v>58570</v>
      </c>
      <c r="C324">
        <v>419360</v>
      </c>
      <c r="D324">
        <v>583451</v>
      </c>
    </row>
    <row r="325" spans="1:4" ht="13.5">
      <c r="A325" s="64" t="s">
        <v>331</v>
      </c>
      <c r="B325">
        <v>0</v>
      </c>
      <c r="C325">
        <v>0</v>
      </c>
      <c r="D325">
        <v>0</v>
      </c>
    </row>
    <row r="326" spans="1:4" ht="13.5">
      <c r="A326" s="64" t="s">
        <v>332</v>
      </c>
      <c r="B326">
        <v>0</v>
      </c>
      <c r="C326">
        <v>0</v>
      </c>
      <c r="D326">
        <v>0</v>
      </c>
    </row>
    <row r="327" spans="1:4" ht="13.5">
      <c r="A327" s="64" t="s">
        <v>333</v>
      </c>
      <c r="B327">
        <v>0</v>
      </c>
      <c r="C327">
        <v>0</v>
      </c>
      <c r="D327">
        <v>0</v>
      </c>
    </row>
    <row r="328" spans="1:4" ht="13.5">
      <c r="A328" s="64" t="s">
        <v>334</v>
      </c>
      <c r="B328">
        <v>0</v>
      </c>
      <c r="C328">
        <v>0</v>
      </c>
      <c r="D328">
        <v>0</v>
      </c>
    </row>
    <row r="329" spans="1:4" ht="13.5">
      <c r="A329" s="64" t="s">
        <v>335</v>
      </c>
      <c r="B329">
        <v>0</v>
      </c>
      <c r="C329">
        <v>0</v>
      </c>
      <c r="D329">
        <v>0</v>
      </c>
    </row>
    <row r="330" spans="1:4" ht="13.5">
      <c r="A330" s="64" t="s">
        <v>336</v>
      </c>
      <c r="B330">
        <v>0</v>
      </c>
      <c r="C330">
        <v>0</v>
      </c>
      <c r="D330">
        <v>0</v>
      </c>
    </row>
    <row r="331" spans="1:4" ht="13.5">
      <c r="A331" s="64" t="s">
        <v>337</v>
      </c>
      <c r="B331">
        <v>0</v>
      </c>
      <c r="C331">
        <v>0</v>
      </c>
      <c r="D331">
        <v>106317</v>
      </c>
    </row>
    <row r="332" spans="1:4" ht="13.5">
      <c r="A332" s="64" t="s">
        <v>338</v>
      </c>
      <c r="B332">
        <v>0</v>
      </c>
      <c r="C332">
        <v>0</v>
      </c>
      <c r="D332">
        <v>0</v>
      </c>
    </row>
    <row r="333" spans="1:4" ht="13.5">
      <c r="A333" s="64" t="s">
        <v>339</v>
      </c>
      <c r="B333">
        <v>0</v>
      </c>
      <c r="C333">
        <v>30000</v>
      </c>
      <c r="D333">
        <v>130311</v>
      </c>
    </row>
    <row r="334" spans="1:4" ht="13.5">
      <c r="A334" s="64" t="s">
        <v>340</v>
      </c>
      <c r="B334">
        <v>0</v>
      </c>
      <c r="C334">
        <v>43669</v>
      </c>
      <c r="D334">
        <v>547928</v>
      </c>
    </row>
    <row r="335" spans="1:4" ht="13.5">
      <c r="A335" s="64" t="s">
        <v>341</v>
      </c>
      <c r="B335">
        <v>0</v>
      </c>
      <c r="C335">
        <v>510037</v>
      </c>
      <c r="D335">
        <v>43335</v>
      </c>
    </row>
    <row r="336" spans="1:4" ht="13.5">
      <c r="A336" s="64" t="s">
        <v>342</v>
      </c>
      <c r="B336">
        <v>67202</v>
      </c>
      <c r="C336">
        <v>50743</v>
      </c>
      <c r="D336">
        <v>0</v>
      </c>
    </row>
    <row r="337" spans="1:4" ht="13.5">
      <c r="A337" s="64" t="s">
        <v>343</v>
      </c>
      <c r="B337">
        <v>31989</v>
      </c>
      <c r="C337">
        <v>0</v>
      </c>
      <c r="D337">
        <v>5434</v>
      </c>
    </row>
    <row r="338" spans="1:4" ht="13.5">
      <c r="A338" s="64" t="s">
        <v>344</v>
      </c>
      <c r="B338">
        <v>0</v>
      </c>
      <c r="C338">
        <v>0</v>
      </c>
      <c r="D338">
        <v>0</v>
      </c>
    </row>
    <row r="339" spans="1:4" ht="13.5">
      <c r="A339" s="64" t="s">
        <v>345</v>
      </c>
      <c r="B339">
        <v>0</v>
      </c>
      <c r="C339">
        <v>0</v>
      </c>
      <c r="D339">
        <v>0</v>
      </c>
    </row>
    <row r="340" spans="1:4" ht="13.5">
      <c r="A340" s="64" t="s">
        <v>346</v>
      </c>
      <c r="B340">
        <v>0</v>
      </c>
      <c r="C340">
        <v>0</v>
      </c>
      <c r="D340">
        <v>0</v>
      </c>
    </row>
    <row r="341" spans="1:4" ht="13.5">
      <c r="A341" s="64" t="s">
        <v>347</v>
      </c>
      <c r="B341">
        <v>0</v>
      </c>
      <c r="C341">
        <v>0</v>
      </c>
      <c r="D341">
        <v>0</v>
      </c>
    </row>
    <row r="342" spans="1:4" ht="13.5">
      <c r="A342" s="64" t="s">
        <v>348</v>
      </c>
      <c r="B342">
        <v>0</v>
      </c>
      <c r="C342">
        <v>0</v>
      </c>
      <c r="D34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SheetLayoutView="85" workbookViewId="0" topLeftCell="B2">
      <selection activeCell="B2" sqref="B2"/>
    </sheetView>
  </sheetViews>
  <sheetFormatPr defaultColWidth="8.796875" defaultRowHeight="14.25"/>
  <cols>
    <col min="1" max="1" width="0" style="222" hidden="1" customWidth="1"/>
    <col min="2" max="2" width="3.19921875" style="222" customWidth="1"/>
    <col min="3" max="3" width="3.09765625" style="222" customWidth="1"/>
    <col min="4" max="4" width="17.09765625" style="222" customWidth="1"/>
    <col min="5" max="5" width="13.59765625" style="222" customWidth="1"/>
    <col min="6" max="9" width="11.59765625" style="222" customWidth="1"/>
    <col min="10" max="16384" width="9" style="222" customWidth="1"/>
  </cols>
  <sheetData>
    <row r="1" spans="6:8" ht="13.5" hidden="1">
      <c r="F1" s="222">
        <v>322024</v>
      </c>
      <c r="G1" s="222">
        <v>322091</v>
      </c>
      <c r="H1" s="222">
        <v>328341</v>
      </c>
    </row>
    <row r="2" ht="13.5" customHeight="1">
      <c r="B2" s="222" t="s">
        <v>682</v>
      </c>
    </row>
    <row r="3" ht="13.5" customHeight="1"/>
    <row r="4" spans="2:5" ht="13.5">
      <c r="B4" s="223" t="s">
        <v>169</v>
      </c>
      <c r="C4" s="223"/>
      <c r="D4" s="223"/>
      <c r="E4" s="223"/>
    </row>
    <row r="5" spans="2:9" ht="13.5" customHeight="1">
      <c r="B5" s="65"/>
      <c r="C5" s="66"/>
      <c r="D5" s="66"/>
      <c r="E5" s="67" t="s">
        <v>16</v>
      </c>
      <c r="F5" s="68"/>
      <c r="G5" s="68"/>
      <c r="H5" s="250" t="s">
        <v>310</v>
      </c>
      <c r="I5" s="68"/>
    </row>
    <row r="6" spans="2:9" ht="13.5">
      <c r="B6" s="69"/>
      <c r="C6" s="70"/>
      <c r="D6" s="70"/>
      <c r="E6" s="71"/>
      <c r="F6" s="72" t="s">
        <v>349</v>
      </c>
      <c r="G6" s="72" t="s">
        <v>309</v>
      </c>
      <c r="H6" s="251"/>
      <c r="I6" s="72" t="s">
        <v>194</v>
      </c>
    </row>
    <row r="7" spans="2:9" ht="13.5">
      <c r="B7" s="73" t="s">
        <v>17</v>
      </c>
      <c r="C7" s="74"/>
      <c r="D7" s="74"/>
      <c r="E7" s="75"/>
      <c r="F7" s="76"/>
      <c r="G7" s="76"/>
      <c r="H7" s="252"/>
      <c r="I7" s="76"/>
    </row>
    <row r="8" spans="2:9" ht="13.5">
      <c r="B8" s="127" t="s">
        <v>203</v>
      </c>
      <c r="C8" s="66"/>
      <c r="D8" s="66"/>
      <c r="E8" s="125"/>
      <c r="F8" s="224" t="str">
        <f>IF(LEFT(F9,1)="3","S","H")&amp;" "&amp;MID(F9,2,2)&amp;"."&amp;MID(F9,4,2)&amp;"."&amp;MID(F9,6,2)</f>
        <v>H 06.04.10</v>
      </c>
      <c r="G8" s="224" t="str">
        <f>IF(LEFT(G9,1)="3","S","H")&amp;" "&amp;MID(G9,2,2)&amp;"."&amp;MID(G9,4,2)&amp;"."&amp;MID(G9,6,2)</f>
        <v>H 07.05.02</v>
      </c>
      <c r="H8" s="224" t="str">
        <f>IF(LEFT(H9,1)="3","S","H")&amp;" "&amp;MID(H9,2,2)&amp;"."&amp;MID(H9,4,2)&amp;"."&amp;MID(H9,6,2)</f>
        <v>S 59.12.24</v>
      </c>
      <c r="I8" s="126"/>
    </row>
    <row r="9" spans="1:9" s="221" customFormat="1" ht="13.5" hidden="1">
      <c r="A9" s="221" t="s">
        <v>685</v>
      </c>
      <c r="B9" s="128"/>
      <c r="C9" s="129"/>
      <c r="D9" s="129"/>
      <c r="E9" s="130"/>
      <c r="F9" s="131">
        <f>INDEX('元データ'!$A$2:$D$342,MATCH($A9,'元データ'!$A$2:$A$342,0),MATCH(F$1,'元データ'!$A$2:$D$2,0))</f>
        <v>4060410</v>
      </c>
      <c r="G9" s="131">
        <f>INDEX('元データ'!$A$2:$D$342,MATCH($A9,'元データ'!$A$2:$A$342,0),MATCH(G$1,'元データ'!$A$2:$D$2,0))</f>
        <v>4070502</v>
      </c>
      <c r="H9" s="131">
        <f>INDEX('元データ'!$A$2:$D$342,MATCH($A9,'元データ'!$A$2:$A$342,0),MATCH(H$1,'元データ'!$A$2:$D$2,0))</f>
        <v>3591224</v>
      </c>
      <c r="I9" s="132"/>
    </row>
    <row r="10" spans="2:9" ht="13.5">
      <c r="B10" s="77" t="s">
        <v>295</v>
      </c>
      <c r="C10" s="78"/>
      <c r="D10" s="78"/>
      <c r="E10" s="79" t="s">
        <v>204</v>
      </c>
      <c r="F10" s="225" t="s">
        <v>683</v>
      </c>
      <c r="G10" s="225" t="s">
        <v>684</v>
      </c>
      <c r="H10" s="225" t="str">
        <f>IF(LEFT(H11,1)="3","S","H")&amp;" "&amp;MID(H11,2,2)&amp;"."&amp;MID(H11,4,2)&amp;"."&amp;MID(H11,6,2)</f>
        <v>H 02.08.06</v>
      </c>
      <c r="I10" s="80"/>
    </row>
    <row r="11" spans="1:9" s="221" customFormat="1" ht="13.5" hidden="1">
      <c r="A11" s="221" t="s">
        <v>686</v>
      </c>
      <c r="B11" s="133"/>
      <c r="C11" s="134"/>
      <c r="D11" s="134"/>
      <c r="E11" s="135"/>
      <c r="F11" s="137">
        <f>INDEX('元データ'!$A$2:$D$342,MATCH($A11,'元データ'!$A$2:$A$342,0),MATCH(F$1,'元データ'!$A$2:$D$2,0))</f>
        <v>0</v>
      </c>
      <c r="G11" s="137">
        <f>INDEX('元データ'!$A$2:$D$342,MATCH($A11,'元データ'!$A$2:$A$342,0),MATCH(G$1,'元データ'!$A$2:$D$2,0))</f>
        <v>0</v>
      </c>
      <c r="H11" s="137">
        <f>INDEX('元データ'!$A$2:$D$342,MATCH($A11,'元データ'!$A$2:$A$342,0),MATCH(H$1,'元データ'!$A$2:$D$2,0))</f>
        <v>4020806</v>
      </c>
      <c r="I11" s="136"/>
    </row>
    <row r="12" spans="1:9" ht="13.5">
      <c r="A12" s="226"/>
      <c r="B12" s="124"/>
      <c r="C12" s="70"/>
      <c r="D12" s="70"/>
      <c r="E12" s="71" t="s">
        <v>205</v>
      </c>
      <c r="F12" s="227" t="str">
        <f>IF(LEFT(F13,1)="3","S","H")&amp;" "&amp;MID(F13,2,2)&amp;"."&amp;MID(F13,4,2)&amp;"."&amp;MID(F13,6,2)</f>
        <v>H 08.08.01</v>
      </c>
      <c r="G12" s="227" t="str">
        <f>IF(LEFT(G13,1)="3","S","H")&amp;" "&amp;MID(G13,2,2)&amp;"."&amp;MID(G13,4,2)&amp;"."&amp;MID(G13,6,2)</f>
        <v>H 07.10.01</v>
      </c>
      <c r="H12" s="227" t="str">
        <f>IF(LEFT(H13,1)="3","S","H")&amp;" "&amp;MID(H13,2,2)&amp;"."&amp;MID(H13,4,2)&amp;"."&amp;MID(H13,6,2)</f>
        <v>H 15.05.02</v>
      </c>
      <c r="I12" s="111"/>
    </row>
    <row r="13" spans="1:9" s="221" customFormat="1" ht="13.5" hidden="1">
      <c r="A13" s="228" t="s">
        <v>687</v>
      </c>
      <c r="B13" s="128"/>
      <c r="C13" s="129"/>
      <c r="D13" s="129"/>
      <c r="E13" s="130"/>
      <c r="F13" s="131">
        <f>INDEX('元データ'!$A$2:$D$342,MATCH($A13,'元データ'!$A$2:$A$342,0),MATCH(F$1,'元データ'!$A$2:$D$2,0))</f>
        <v>4080801</v>
      </c>
      <c r="G13" s="131">
        <f>INDEX('元データ'!$A$2:$D$342,MATCH($A13,'元データ'!$A$2:$A$342,0),MATCH(G$1,'元データ'!$A$2:$D$2,0))</f>
        <v>4071001</v>
      </c>
      <c r="H13" s="131">
        <f>INDEX('元データ'!$A$2:$D$342,MATCH($A13,'元データ'!$A$2:$A$342,0),MATCH(H$1,'元データ'!$A$2:$D$2,0))</f>
        <v>4150502</v>
      </c>
      <c r="I13" s="132"/>
    </row>
    <row r="14" spans="2:9" ht="13.5">
      <c r="B14" s="77" t="s">
        <v>296</v>
      </c>
      <c r="C14" s="78"/>
      <c r="D14" s="78"/>
      <c r="E14" s="79"/>
      <c r="F14" s="225" t="str">
        <f>IF(LEFT(F15,1)="3","S","H")&amp;" "&amp;MID(F15,2,2)&amp;"."&amp;MID(F15,4,2)&amp;"."&amp;MID(F15,6,2)</f>
        <v>H 17.10.01</v>
      </c>
      <c r="G14" s="225" t="str">
        <f>IF(LEFT(G15,1)="3","S","H")&amp;" "&amp;MID(G15,2,2)&amp;"."&amp;MID(G15,4,2)&amp;"."&amp;MID(G15,6,2)</f>
        <v>H 07.05.02</v>
      </c>
      <c r="H14" s="225" t="str">
        <f>IF(LEFT(H15,1)="3","S","H")&amp;" "&amp;MID(H15,2,2)&amp;"."&amp;MID(H15,4,2)&amp;"."&amp;MID(H15,6,2)</f>
        <v>S 59.09.27</v>
      </c>
      <c r="I14" s="80"/>
    </row>
    <row r="15" spans="1:9" s="221" customFormat="1" ht="13.5" hidden="1">
      <c r="A15" s="221" t="s">
        <v>688</v>
      </c>
      <c r="B15" s="128"/>
      <c r="C15" s="129"/>
      <c r="D15" s="129"/>
      <c r="E15" s="130"/>
      <c r="F15" s="131">
        <f>INDEX('元データ'!$A$2:$D$342,MATCH($A15,'元データ'!$A$2:$A$342,0),MATCH(F$1,'元データ'!$A$2:$D$2,0))</f>
        <v>4171001</v>
      </c>
      <c r="G15" s="131">
        <f>INDEX('元データ'!$A$2:$D$342,MATCH($A15,'元データ'!$A$2:$A$342,0),MATCH(G$1,'元データ'!$A$2:$D$2,0))</f>
        <v>4070502</v>
      </c>
      <c r="H15" s="131">
        <f>INDEX('元データ'!$A$2:$D$342,MATCH($A15,'元データ'!$A$2:$A$342,0),MATCH(H$1,'元データ'!$A$2:$D$2,0))</f>
        <v>3590927</v>
      </c>
      <c r="I15" s="132"/>
    </row>
    <row r="16" spans="2:9" ht="13.5">
      <c r="B16" s="77" t="s">
        <v>297</v>
      </c>
      <c r="C16" s="89"/>
      <c r="D16" s="89"/>
      <c r="E16" s="79"/>
      <c r="F16" s="229" t="str">
        <f>IF(F17=0,"該当なし",IF(F17=1,"設置","非設置"))</f>
        <v>非設置</v>
      </c>
      <c r="G16" s="229" t="str">
        <f>IF(G17=0,"該当なし",IF(G17=1,"設置","非設置"))</f>
        <v>非設置</v>
      </c>
      <c r="H16" s="229" t="str">
        <f>IF(H17=0,"該当なし",IF(H17=1,"設置","非設置"))</f>
        <v>設置</v>
      </c>
      <c r="I16" s="104" t="s">
        <v>293</v>
      </c>
    </row>
    <row r="17" spans="1:9" s="221" customFormat="1" ht="13.5" hidden="1">
      <c r="A17" s="221" t="s">
        <v>689</v>
      </c>
      <c r="B17" s="128"/>
      <c r="C17" s="138"/>
      <c r="D17" s="138"/>
      <c r="E17" s="130"/>
      <c r="F17" s="139">
        <f>INDEX('元データ'!$A$2:$D$342,MATCH($A17,'元データ'!$A$2:$A$342,0),MATCH(F$1,'元データ'!$A$2:$D$2,0))</f>
        <v>2</v>
      </c>
      <c r="G17" s="139">
        <f>INDEX('元データ'!$A$2:$D$342,MATCH($A17,'元データ'!$A$2:$A$342,0),MATCH(G$1,'元データ'!$A$2:$D$2,0))</f>
        <v>2</v>
      </c>
      <c r="H17" s="139">
        <f>INDEX('元データ'!$A$2:$D$342,MATCH($A17,'元データ'!$A$2:$A$342,0),MATCH(H$1,'元データ'!$A$2:$D$2,0))</f>
        <v>1</v>
      </c>
      <c r="I17" s="139"/>
    </row>
    <row r="18" spans="1:9" ht="13.5">
      <c r="A18" s="222" t="s">
        <v>690</v>
      </c>
      <c r="B18" s="83" t="s">
        <v>298</v>
      </c>
      <c r="C18" s="85"/>
      <c r="D18" s="85"/>
      <c r="E18" s="84"/>
      <c r="F18" s="86">
        <f>INDEX('元データ'!$A$2:$D$342,MATCH($A18,'元データ'!$A$2:$A$342,0),MATCH(F$1,'元データ'!$A$2:$D$2,0))</f>
        <v>3</v>
      </c>
      <c r="G18" s="86">
        <f>INDEX('元データ'!$A$2:$D$342,MATCH($A18,'元データ'!$A$2:$A$342,0),MATCH(G$1,'元データ'!$A$2:$D$2,0))</f>
        <v>2</v>
      </c>
      <c r="H18" s="86">
        <f>INDEX('元データ'!$A$2:$D$342,MATCH($A18,'元データ'!$A$2:$A$342,0),MATCH(H$1,'元データ'!$A$2:$D$2,0))</f>
        <v>2</v>
      </c>
      <c r="I18" s="86">
        <f aca="true" t="shared" si="0" ref="I18:I49">SUM(F18:H18)</f>
        <v>7</v>
      </c>
    </row>
    <row r="19" spans="1:9" ht="13.5">
      <c r="A19" s="222" t="s">
        <v>691</v>
      </c>
      <c r="B19" s="87"/>
      <c r="C19" s="88" t="s">
        <v>206</v>
      </c>
      <c r="D19" s="89"/>
      <c r="E19" s="79" t="s">
        <v>207</v>
      </c>
      <c r="F19" s="90">
        <f>INDEX('元データ'!$A$2:$D$342,MATCH($A19,'元データ'!$A$2:$A$342,0),MATCH(F$1,'元データ'!$A$2:$D$2,0))</f>
        <v>0</v>
      </c>
      <c r="G19" s="90">
        <f>INDEX('元データ'!$A$2:$D$342,MATCH($A19,'元データ'!$A$2:$A$342,0),MATCH(G$1,'元データ'!$A$2:$D$2,0))</f>
        <v>0</v>
      </c>
      <c r="H19" s="90">
        <f>INDEX('元データ'!$A$2:$D$342,MATCH($A19,'元データ'!$A$2:$A$342,0),MATCH(H$1,'元データ'!$A$2:$D$2,0))</f>
        <v>0</v>
      </c>
      <c r="I19" s="90">
        <f t="shared" si="0"/>
        <v>0</v>
      </c>
    </row>
    <row r="20" spans="1:9" ht="13.5">
      <c r="A20" s="222" t="s">
        <v>692</v>
      </c>
      <c r="B20" s="91"/>
      <c r="C20" s="92" t="s">
        <v>208</v>
      </c>
      <c r="D20" s="92"/>
      <c r="E20" s="71" t="s">
        <v>209</v>
      </c>
      <c r="F20" s="93">
        <f>INDEX('元データ'!$A$2:$D$342,MATCH($A20,'元データ'!$A$2:$A$342,0),MATCH(F$1,'元データ'!$A$2:$D$2,0))</f>
        <v>2421407</v>
      </c>
      <c r="G20" s="93">
        <f>INDEX('元データ'!$A$2:$D$342,MATCH($A20,'元データ'!$A$2:$A$342,0),MATCH(G$1,'元データ'!$A$2:$D$2,0))</f>
        <v>995893</v>
      </c>
      <c r="H20" s="93">
        <f>INDEX('元データ'!$A$2:$D$342,MATCH($A20,'元データ'!$A$2:$A$342,0),MATCH(H$1,'元データ'!$A$2:$D$2,0))</f>
        <v>986003</v>
      </c>
      <c r="I20" s="93">
        <f t="shared" si="0"/>
        <v>4403303</v>
      </c>
    </row>
    <row r="21" spans="1:9" ht="13.5">
      <c r="A21" s="222" t="s">
        <v>693</v>
      </c>
      <c r="B21" s="94" t="s">
        <v>299</v>
      </c>
      <c r="C21" s="95"/>
      <c r="D21" s="88" t="s">
        <v>210</v>
      </c>
      <c r="E21" s="79" t="s">
        <v>211</v>
      </c>
      <c r="F21" s="90">
        <f>INDEX('元データ'!$A$2:$D$342,MATCH($A21,'元データ'!$A$2:$A$342,0),MATCH(F$1,'元データ'!$A$2:$D$2,0))</f>
        <v>0</v>
      </c>
      <c r="G21" s="90">
        <f>INDEX('元データ'!$A$2:$D$342,MATCH($A21,'元データ'!$A$2:$A$342,0),MATCH(G$1,'元データ'!$A$2:$D$2,0))</f>
        <v>0</v>
      </c>
      <c r="H21" s="90">
        <f>INDEX('元データ'!$A$2:$D$342,MATCH($A21,'元データ'!$A$2:$A$342,0),MATCH(H$1,'元データ'!$A$2:$D$2,0))</f>
        <v>0</v>
      </c>
      <c r="I21" s="90">
        <f t="shared" si="0"/>
        <v>0</v>
      </c>
    </row>
    <row r="22" spans="1:9" ht="13.5">
      <c r="A22" s="222" t="s">
        <v>694</v>
      </c>
      <c r="B22" s="63" t="s">
        <v>61</v>
      </c>
      <c r="C22" s="96"/>
      <c r="D22" s="97"/>
      <c r="E22" s="71" t="s">
        <v>209</v>
      </c>
      <c r="F22" s="93">
        <f>INDEX('元データ'!$A$2:$D$342,MATCH($A22,'元データ'!$A$2:$A$342,0),MATCH(F$1,'元データ'!$A$2:$D$2,0))</f>
        <v>0</v>
      </c>
      <c r="G22" s="93">
        <f>INDEX('元データ'!$A$2:$D$342,MATCH($A22,'元データ'!$A$2:$A$342,0),MATCH(G$1,'元データ'!$A$2:$D$2,0))</f>
        <v>0</v>
      </c>
      <c r="H22" s="93">
        <f>INDEX('元データ'!$A$2:$D$342,MATCH($A22,'元データ'!$A$2:$A$342,0),MATCH(H$1,'元データ'!$A$2:$D$2,0))</f>
        <v>0</v>
      </c>
      <c r="I22" s="93">
        <f t="shared" si="0"/>
        <v>0</v>
      </c>
    </row>
    <row r="23" spans="1:9" ht="13.5">
      <c r="A23" s="222" t="s">
        <v>695</v>
      </c>
      <c r="B23" s="63"/>
      <c r="C23" s="98" t="s">
        <v>195</v>
      </c>
      <c r="D23" s="99" t="s">
        <v>212</v>
      </c>
      <c r="E23" s="71" t="s">
        <v>211</v>
      </c>
      <c r="F23" s="93">
        <f>INDEX('元データ'!$A$2:$D$342,MATCH($A23,'元データ'!$A$2:$A$342,0),MATCH(F$1,'元データ'!$A$2:$D$2,0))</f>
        <v>0</v>
      </c>
      <c r="G23" s="93">
        <f>INDEX('元データ'!$A$2:$D$342,MATCH($A23,'元データ'!$A$2:$A$342,0),MATCH(G$1,'元データ'!$A$2:$D$2,0))</f>
        <v>0</v>
      </c>
      <c r="H23" s="93">
        <f>INDEX('元データ'!$A$2:$D$342,MATCH($A23,'元データ'!$A$2:$A$342,0),MATCH(H$1,'元データ'!$A$2:$D$2,0))</f>
        <v>0</v>
      </c>
      <c r="I23" s="93">
        <f t="shared" si="0"/>
        <v>0</v>
      </c>
    </row>
    <row r="24" spans="1:9" ht="13.5">
      <c r="A24" s="222" t="s">
        <v>696</v>
      </c>
      <c r="B24" s="63" t="s">
        <v>36</v>
      </c>
      <c r="C24" s="100" t="s">
        <v>196</v>
      </c>
      <c r="D24" s="70"/>
      <c r="E24" s="71" t="s">
        <v>209</v>
      </c>
      <c r="F24" s="93">
        <f>INDEX('元データ'!$A$2:$D$342,MATCH($A24,'元データ'!$A$2:$A$342,0),MATCH(F$1,'元データ'!$A$2:$D$2,0))</f>
        <v>218000</v>
      </c>
      <c r="G24" s="93">
        <f>INDEX('元データ'!$A$2:$D$342,MATCH($A24,'元データ'!$A$2:$A$342,0),MATCH(G$1,'元データ'!$A$2:$D$2,0))</f>
        <v>936400</v>
      </c>
      <c r="H24" s="93">
        <f>INDEX('元データ'!$A$2:$D$342,MATCH($A24,'元データ'!$A$2:$A$342,0),MATCH(H$1,'元データ'!$A$2:$D$2,0))</f>
        <v>850000</v>
      </c>
      <c r="I24" s="93">
        <f t="shared" si="0"/>
        <v>2004400</v>
      </c>
    </row>
    <row r="25" spans="1:9" ht="13.5">
      <c r="A25" s="222" t="s">
        <v>697</v>
      </c>
      <c r="B25" s="63"/>
      <c r="C25" s="100" t="s">
        <v>48</v>
      </c>
      <c r="D25" s="101" t="s">
        <v>213</v>
      </c>
      <c r="E25" s="71" t="s">
        <v>211</v>
      </c>
      <c r="F25" s="93">
        <f>INDEX('元データ'!$A$2:$D$342,MATCH($A25,'元データ'!$A$2:$A$342,0),MATCH(F$1,'元データ'!$A$2:$D$2,0))</f>
        <v>0</v>
      </c>
      <c r="G25" s="93">
        <f>INDEX('元データ'!$A$2:$D$342,MATCH($A25,'元データ'!$A$2:$A$342,0),MATCH(G$1,'元データ'!$A$2:$D$2,0))</f>
        <v>0</v>
      </c>
      <c r="H25" s="93">
        <f>INDEX('元データ'!$A$2:$D$342,MATCH($A25,'元データ'!$A$2:$A$342,0),MATCH(H$1,'元データ'!$A$2:$D$2,0))</f>
        <v>0</v>
      </c>
      <c r="I25" s="93">
        <f t="shared" si="0"/>
        <v>0</v>
      </c>
    </row>
    <row r="26" spans="1:9" ht="13.5">
      <c r="A26" s="222" t="s">
        <v>698</v>
      </c>
      <c r="B26" s="63" t="s">
        <v>197</v>
      </c>
      <c r="C26" s="100" t="s">
        <v>60</v>
      </c>
      <c r="D26" s="70"/>
      <c r="E26" s="71" t="s">
        <v>209</v>
      </c>
      <c r="F26" s="93">
        <f>INDEX('元データ'!$A$2:$D$342,MATCH($A26,'元データ'!$A$2:$A$342,0),MATCH(F$1,'元データ'!$A$2:$D$2,0))</f>
        <v>191283</v>
      </c>
      <c r="G26" s="93">
        <f>INDEX('元データ'!$A$2:$D$342,MATCH($A26,'元データ'!$A$2:$A$342,0),MATCH(G$1,'元データ'!$A$2:$D$2,0))</f>
        <v>0</v>
      </c>
      <c r="H26" s="93">
        <f>INDEX('元データ'!$A$2:$D$342,MATCH($A26,'元データ'!$A$2:$A$342,0),MATCH(H$1,'元データ'!$A$2:$D$2,0))</f>
        <v>120000</v>
      </c>
      <c r="I26" s="93">
        <f t="shared" si="0"/>
        <v>311283</v>
      </c>
    </row>
    <row r="27" spans="1:9" ht="13.5">
      <c r="A27" s="222" t="s">
        <v>699</v>
      </c>
      <c r="B27" s="63"/>
      <c r="C27" s="96"/>
      <c r="D27" s="101" t="s">
        <v>214</v>
      </c>
      <c r="E27" s="71" t="s">
        <v>211</v>
      </c>
      <c r="F27" s="93">
        <f>INDEX('元データ'!$A$2:$D$342,MATCH($A27,'元データ'!$A$2:$A$342,0),MATCH(F$1,'元データ'!$A$2:$D$2,0))</f>
        <v>0</v>
      </c>
      <c r="G27" s="93">
        <f>INDEX('元データ'!$A$2:$D$342,MATCH($A27,'元データ'!$A$2:$A$342,0),MATCH(G$1,'元データ'!$A$2:$D$2,0))</f>
        <v>0</v>
      </c>
      <c r="H27" s="93">
        <f>INDEX('元データ'!$A$2:$D$342,MATCH($A27,'元データ'!$A$2:$A$342,0),MATCH(H$1,'元データ'!$A$2:$D$2,0))</f>
        <v>0</v>
      </c>
      <c r="I27" s="93">
        <f t="shared" si="0"/>
        <v>0</v>
      </c>
    </row>
    <row r="28" spans="1:9" ht="13.5">
      <c r="A28" s="222" t="s">
        <v>700</v>
      </c>
      <c r="B28" s="63" t="s">
        <v>198</v>
      </c>
      <c r="C28" s="102"/>
      <c r="D28" s="81"/>
      <c r="E28" s="82" t="s">
        <v>209</v>
      </c>
      <c r="F28" s="103">
        <f>INDEX('元データ'!$A$2:$D$342,MATCH($A28,'元データ'!$A$2:$A$342,0),MATCH(F$1,'元データ'!$A$2:$D$2,0))</f>
        <v>2012124</v>
      </c>
      <c r="G28" s="103">
        <f>INDEX('元データ'!$A$2:$D$342,MATCH($A28,'元データ'!$A$2:$A$342,0),MATCH(G$1,'元データ'!$A$2:$D$2,0))</f>
        <v>59493</v>
      </c>
      <c r="H28" s="103">
        <f>INDEX('元データ'!$A$2:$D$342,MATCH($A28,'元データ'!$A$2:$A$342,0),MATCH(H$1,'元データ'!$A$2:$D$2,0))</f>
        <v>16003</v>
      </c>
      <c r="I28" s="103">
        <f t="shared" si="0"/>
        <v>2087620</v>
      </c>
    </row>
    <row r="29" spans="1:9" ht="13.5">
      <c r="A29" s="222" t="s">
        <v>701</v>
      </c>
      <c r="B29" s="91"/>
      <c r="C29" s="99" t="s">
        <v>215</v>
      </c>
      <c r="D29" s="97"/>
      <c r="E29" s="71" t="s">
        <v>211</v>
      </c>
      <c r="F29" s="93">
        <f>INDEX('元データ'!$A$2:$D$342,MATCH($A29,'元データ'!$A$2:$A$342,0),MATCH(F$1,'元データ'!$A$2:$D$2,0))</f>
        <v>0</v>
      </c>
      <c r="G29" s="93">
        <f>INDEX('元データ'!$A$2:$D$342,MATCH($A29,'元データ'!$A$2:$A$342,0),MATCH(G$1,'元データ'!$A$2:$D$2,0))</f>
        <v>0</v>
      </c>
      <c r="H29" s="93">
        <f>INDEX('元データ'!$A$2:$D$342,MATCH($A29,'元データ'!$A$2:$A$342,0),MATCH(H$1,'元データ'!$A$2:$D$2,0))</f>
        <v>0</v>
      </c>
      <c r="I29" s="93">
        <f t="shared" si="0"/>
        <v>0</v>
      </c>
    </row>
    <row r="30" spans="1:9" ht="13.5">
      <c r="A30" s="222" t="s">
        <v>702</v>
      </c>
      <c r="B30" s="63" t="s">
        <v>62</v>
      </c>
      <c r="C30" s="99"/>
      <c r="D30" s="99"/>
      <c r="E30" s="71" t="s">
        <v>209</v>
      </c>
      <c r="F30" s="93">
        <f>INDEX('元データ'!$A$2:$D$342,MATCH($A30,'元データ'!$A$2:$A$342,0),MATCH(F$1,'元データ'!$A$2:$D$2,0))</f>
        <v>0</v>
      </c>
      <c r="G30" s="93">
        <f>INDEX('元データ'!$A$2:$D$342,MATCH($A30,'元データ'!$A$2:$A$342,0),MATCH(G$1,'元データ'!$A$2:$D$2,0))</f>
        <v>0</v>
      </c>
      <c r="H30" s="93">
        <f>INDEX('元データ'!$A$2:$D$342,MATCH($A30,'元データ'!$A$2:$A$342,0),MATCH(H$1,'元データ'!$A$2:$D$2,0))</f>
        <v>0</v>
      </c>
      <c r="I30" s="93">
        <f t="shared" si="0"/>
        <v>0</v>
      </c>
    </row>
    <row r="31" spans="1:9" ht="13.5">
      <c r="A31" s="222" t="s">
        <v>703</v>
      </c>
      <c r="B31" s="63"/>
      <c r="C31" s="99" t="s">
        <v>216</v>
      </c>
      <c r="D31" s="97"/>
      <c r="E31" s="71"/>
      <c r="F31" s="93">
        <f>INDEX('元データ'!$A$2:$D$342,MATCH($A31,'元データ'!$A$2:$A$342,0),MATCH(F$1,'元データ'!$A$2:$D$2,0))</f>
        <v>0</v>
      </c>
      <c r="G31" s="93">
        <f>INDEX('元データ'!$A$2:$D$342,MATCH($A31,'元データ'!$A$2:$A$342,0),MATCH(G$1,'元データ'!$A$2:$D$2,0))</f>
        <v>0</v>
      </c>
      <c r="H31" s="93">
        <f>INDEX('元データ'!$A$2:$D$342,MATCH($A31,'元データ'!$A$2:$A$342,0),MATCH(H$1,'元データ'!$A$2:$D$2,0))</f>
        <v>0</v>
      </c>
      <c r="I31" s="93">
        <f t="shared" si="0"/>
        <v>0</v>
      </c>
    </row>
    <row r="32" spans="1:9" ht="13.5">
      <c r="A32" s="222" t="s">
        <v>704</v>
      </c>
      <c r="B32" s="91"/>
      <c r="C32" s="99" t="s">
        <v>217</v>
      </c>
      <c r="D32" s="97"/>
      <c r="E32" s="71"/>
      <c r="F32" s="93">
        <f>INDEX('元データ'!$A$2:$D$342,MATCH($A32,'元データ'!$A$2:$A$342,0),MATCH(F$1,'元データ'!$A$2:$D$2,0))</f>
        <v>0</v>
      </c>
      <c r="G32" s="93">
        <f>INDEX('元データ'!$A$2:$D$342,MATCH($A32,'元データ'!$A$2:$A$342,0),MATCH(G$1,'元データ'!$A$2:$D$2,0))</f>
        <v>0</v>
      </c>
      <c r="H32" s="93">
        <f>INDEX('元データ'!$A$2:$D$342,MATCH($A32,'元データ'!$A$2:$A$342,0),MATCH(H$1,'元データ'!$A$2:$D$2,0))</f>
        <v>0</v>
      </c>
      <c r="I32" s="93">
        <f t="shared" si="0"/>
        <v>0</v>
      </c>
    </row>
    <row r="33" spans="1:9" ht="13.5">
      <c r="A33" s="222" t="s">
        <v>311</v>
      </c>
      <c r="B33" s="87"/>
      <c r="C33" s="88" t="s">
        <v>218</v>
      </c>
      <c r="D33" s="89"/>
      <c r="E33" s="79"/>
      <c r="F33" s="230" t="s">
        <v>306</v>
      </c>
      <c r="G33" s="230" t="s">
        <v>306</v>
      </c>
      <c r="H33" s="230" t="s">
        <v>306</v>
      </c>
      <c r="I33" s="104"/>
    </row>
    <row r="34" spans="1:9" ht="13.5">
      <c r="A34" s="222" t="s">
        <v>705</v>
      </c>
      <c r="B34" s="91"/>
      <c r="C34" s="99" t="s">
        <v>219</v>
      </c>
      <c r="D34" s="99"/>
      <c r="E34" s="71"/>
      <c r="F34" s="93">
        <f>INDEX('元データ'!$A$2:$D$342,MATCH($A34,'元データ'!$A$2:$A$342,0),MATCH(F$1,'元データ'!$A$2:$D$2,0))</f>
        <v>11010</v>
      </c>
      <c r="G34" s="93">
        <f>INDEX('元データ'!$A$2:$D$342,MATCH($A34,'元データ'!$A$2:$A$342,0),MATCH(G$1,'元データ'!$A$2:$D$2,0))</f>
        <v>5200</v>
      </c>
      <c r="H34" s="93">
        <f>INDEX('元データ'!$A$2:$D$342,MATCH($A34,'元データ'!$A$2:$A$342,0),MATCH(H$1,'元データ'!$A$2:$D$2,0))</f>
        <v>20000</v>
      </c>
      <c r="I34" s="93">
        <f t="shared" si="0"/>
        <v>36210</v>
      </c>
    </row>
    <row r="35" spans="1:9" ht="13.5">
      <c r="A35" s="222" t="s">
        <v>706</v>
      </c>
      <c r="B35" s="94"/>
      <c r="C35" s="105" t="s">
        <v>220</v>
      </c>
      <c r="D35" s="106"/>
      <c r="E35" s="107"/>
      <c r="F35" s="93">
        <f>INDEX('元データ'!$A$2:$D$342,MATCH($A35,'元データ'!$A$2:$A$342,0),MATCH(F$1,'元データ'!$A$2:$D$2,0))</f>
        <v>0</v>
      </c>
      <c r="G35" s="93">
        <f>INDEX('元データ'!$A$2:$D$342,MATCH($A35,'元データ'!$A$2:$A$342,0),MATCH(G$1,'元データ'!$A$2:$D$2,0))</f>
        <v>0</v>
      </c>
      <c r="H35" s="93">
        <f>INDEX('元データ'!$A$2:$D$342,MATCH($A35,'元データ'!$A$2:$A$342,0),MATCH(H$1,'元データ'!$A$2:$D$2,0))</f>
        <v>0</v>
      </c>
      <c r="I35" s="93">
        <f t="shared" si="0"/>
        <v>0</v>
      </c>
    </row>
    <row r="36" spans="1:9" ht="13.5">
      <c r="A36" s="222" t="s">
        <v>707</v>
      </c>
      <c r="B36" s="91"/>
      <c r="C36" s="101" t="s">
        <v>221</v>
      </c>
      <c r="D36" s="70"/>
      <c r="E36" s="107"/>
      <c r="F36" s="93">
        <f>INDEX('元データ'!$A$2:$D$342,MATCH($A36,'元データ'!$A$2:$A$342,0),MATCH(F$1,'元データ'!$A$2:$D$2,0))</f>
        <v>0</v>
      </c>
      <c r="G36" s="93">
        <f>INDEX('元データ'!$A$2:$D$342,MATCH($A36,'元データ'!$A$2:$A$342,0),MATCH(G$1,'元データ'!$A$2:$D$2,0))</f>
        <v>1258</v>
      </c>
      <c r="H36" s="93">
        <f>INDEX('元データ'!$A$2:$D$342,MATCH($A36,'元データ'!$A$2:$A$342,0),MATCH(H$1,'元データ'!$A$2:$D$2,0))</f>
        <v>282</v>
      </c>
      <c r="I36" s="93">
        <f t="shared" si="0"/>
        <v>1540</v>
      </c>
    </row>
    <row r="37" spans="1:9" ht="13.5">
      <c r="A37" s="222" t="s">
        <v>708</v>
      </c>
      <c r="B37" s="94" t="s">
        <v>202</v>
      </c>
      <c r="C37" s="101" t="s">
        <v>222</v>
      </c>
      <c r="D37" s="70"/>
      <c r="E37" s="107"/>
      <c r="F37" s="93">
        <f>INDEX('元データ'!$A$2:$D$342,MATCH($A37,'元データ'!$A$2:$A$342,0),MATCH(F$1,'元データ'!$A$2:$D$2,0))</f>
        <v>2115</v>
      </c>
      <c r="G37" s="93">
        <f>INDEX('元データ'!$A$2:$D$342,MATCH($A37,'元データ'!$A$2:$A$342,0),MATCH(G$1,'元データ'!$A$2:$D$2,0))</f>
        <v>3721</v>
      </c>
      <c r="H37" s="93">
        <f>INDEX('元データ'!$A$2:$D$342,MATCH($A37,'元データ'!$A$2:$A$342,0),MATCH(H$1,'元データ'!$A$2:$D$2,0))</f>
        <v>0</v>
      </c>
      <c r="I37" s="93">
        <f t="shared" si="0"/>
        <v>5836</v>
      </c>
    </row>
    <row r="38" spans="1:9" ht="13.5">
      <c r="A38" s="222" t="s">
        <v>709</v>
      </c>
      <c r="B38" s="63" t="s">
        <v>199</v>
      </c>
      <c r="C38" s="99" t="s">
        <v>223</v>
      </c>
      <c r="D38" s="97"/>
      <c r="E38" s="71"/>
      <c r="F38" s="93">
        <f>INDEX('元データ'!$A$2:$D$342,MATCH($A38,'元データ'!$A$2:$A$342,0),MATCH(F$1,'元データ'!$A$2:$D$2,0))</f>
        <v>6041</v>
      </c>
      <c r="G38" s="93">
        <f>INDEX('元データ'!$A$2:$D$342,MATCH($A38,'元データ'!$A$2:$A$342,0),MATCH(G$1,'元データ'!$A$2:$D$2,0))</f>
        <v>1062</v>
      </c>
      <c r="H38" s="93">
        <f>INDEX('元データ'!$A$2:$D$342,MATCH($A38,'元データ'!$A$2:$A$342,0),MATCH(H$1,'元データ'!$A$2:$D$2,0))</f>
        <v>3510</v>
      </c>
      <c r="I38" s="93">
        <f t="shared" si="0"/>
        <v>10613</v>
      </c>
    </row>
    <row r="39" spans="2:9" ht="13.5">
      <c r="B39" s="63"/>
      <c r="C39" s="99" t="s">
        <v>224</v>
      </c>
      <c r="D39" s="97"/>
      <c r="E39" s="71"/>
      <c r="F39" s="93">
        <f>+F36+F37+F38</f>
        <v>8156</v>
      </c>
      <c r="G39" s="93">
        <f>+G36+G37+G38</f>
        <v>6041</v>
      </c>
      <c r="H39" s="93">
        <f>+H36+H37+H38</f>
        <v>3792</v>
      </c>
      <c r="I39" s="93">
        <f t="shared" si="0"/>
        <v>17989</v>
      </c>
    </row>
    <row r="40" spans="1:9" ht="13.5">
      <c r="A40" s="222" t="s">
        <v>710</v>
      </c>
      <c r="B40" s="63" t="s">
        <v>36</v>
      </c>
      <c r="C40" s="99" t="s">
        <v>245</v>
      </c>
      <c r="D40" s="97"/>
      <c r="E40" s="71"/>
      <c r="F40" s="93">
        <f>INDEX('元データ'!$A$2:$D$342,MATCH($A40,'元データ'!$A$2:$A$342,0),MATCH(F$1,'元データ'!$A$2:$D$2,0))</f>
        <v>14</v>
      </c>
      <c r="G40" s="93">
        <f>INDEX('元データ'!$A$2:$D$342,MATCH($A40,'元データ'!$A$2:$A$342,0),MATCH(G$1,'元データ'!$A$2:$D$2,0))</f>
        <v>9</v>
      </c>
      <c r="H40" s="93">
        <f>INDEX('元データ'!$A$2:$D$342,MATCH($A40,'元データ'!$A$2:$A$342,0),MATCH(H$1,'元データ'!$A$2:$D$2,0))</f>
        <v>3</v>
      </c>
      <c r="I40" s="93">
        <f t="shared" si="0"/>
        <v>26</v>
      </c>
    </row>
    <row r="41" spans="1:9" ht="13.5">
      <c r="A41" s="222" t="s">
        <v>711</v>
      </c>
      <c r="B41" s="63"/>
      <c r="C41" s="99" t="s">
        <v>352</v>
      </c>
      <c r="D41" s="97"/>
      <c r="E41" s="71"/>
      <c r="F41" s="93">
        <f>INDEX('元データ'!$A$2:$D$342,MATCH($A41,'元データ'!$A$2:$A$342,0),MATCH(F$1,'元データ'!$A$2:$D$2,0))</f>
        <v>0</v>
      </c>
      <c r="G41" s="93">
        <f>INDEX('元データ'!$A$2:$D$342,MATCH($A41,'元データ'!$A$2:$A$342,0),MATCH(G$1,'元データ'!$A$2:$D$2,0))</f>
        <v>0</v>
      </c>
      <c r="H41" s="93">
        <f>INDEX('元データ'!$A$2:$D$342,MATCH($A41,'元データ'!$A$2:$A$342,0),MATCH(H$1,'元データ'!$A$2:$D$2,0))</f>
        <v>0</v>
      </c>
      <c r="I41" s="93">
        <f t="shared" si="0"/>
        <v>0</v>
      </c>
    </row>
    <row r="42" spans="1:9" ht="13.5">
      <c r="A42" s="222" t="s">
        <v>712</v>
      </c>
      <c r="B42" s="63" t="s">
        <v>200</v>
      </c>
      <c r="C42" s="99" t="s">
        <v>225</v>
      </c>
      <c r="D42" s="97"/>
      <c r="E42" s="71"/>
      <c r="F42" s="93">
        <f>INDEX('元データ'!$A$2:$D$342,MATCH($A42,'元データ'!$A$2:$A$342,0),MATCH(F$1,'元データ'!$A$2:$D$2,0))</f>
        <v>1</v>
      </c>
      <c r="G42" s="93">
        <f>INDEX('元データ'!$A$2:$D$342,MATCH($A42,'元データ'!$A$2:$A$342,0),MATCH(G$1,'元データ'!$A$2:$D$2,0))</f>
        <v>1</v>
      </c>
      <c r="H42" s="93">
        <f>INDEX('元データ'!$A$2:$D$342,MATCH($A42,'元データ'!$A$2:$A$342,0),MATCH(H$1,'元データ'!$A$2:$D$2,0))</f>
        <v>1</v>
      </c>
      <c r="I42" s="93">
        <f t="shared" si="0"/>
        <v>3</v>
      </c>
    </row>
    <row r="43" spans="1:9" ht="13.5">
      <c r="A43" s="222" t="s">
        <v>713</v>
      </c>
      <c r="B43" s="63"/>
      <c r="C43" s="99" t="s">
        <v>226</v>
      </c>
      <c r="D43" s="97"/>
      <c r="E43" s="71" t="s">
        <v>211</v>
      </c>
      <c r="F43" s="93">
        <f>INDEX('元データ'!$A$2:$D$342,MATCH($A43,'元データ'!$A$2:$A$342,0),MATCH(F$1,'元データ'!$A$2:$D$2,0))</f>
        <v>10000</v>
      </c>
      <c r="G43" s="93">
        <f>INDEX('元データ'!$A$2:$D$342,MATCH($A43,'元データ'!$A$2:$A$342,0),MATCH(G$1,'元データ'!$A$2:$D$2,0))</f>
        <v>5200</v>
      </c>
      <c r="H43" s="93">
        <f>INDEX('元データ'!$A$2:$D$342,MATCH($A43,'元データ'!$A$2:$A$342,0),MATCH(H$1,'元データ'!$A$2:$D$2,0))</f>
        <v>18600</v>
      </c>
      <c r="I43" s="93">
        <f t="shared" si="0"/>
        <v>33800</v>
      </c>
    </row>
    <row r="44" spans="1:9" ht="13.5">
      <c r="A44" s="222" t="s">
        <v>714</v>
      </c>
      <c r="B44" s="63" t="s">
        <v>201</v>
      </c>
      <c r="C44" s="97"/>
      <c r="D44" s="97"/>
      <c r="E44" s="71" t="s">
        <v>227</v>
      </c>
      <c r="F44" s="93">
        <f>INDEX('元データ'!$A$2:$D$342,MATCH($A44,'元データ'!$A$2:$A$342,0),MATCH(F$1,'元データ'!$A$2:$D$2,0))</f>
        <v>10000</v>
      </c>
      <c r="G44" s="93">
        <f>INDEX('元データ'!$A$2:$D$342,MATCH($A44,'元データ'!$A$2:$A$342,0),MATCH(G$1,'元データ'!$A$2:$D$2,0))</f>
        <v>5200</v>
      </c>
      <c r="H44" s="93">
        <f>INDEX('元データ'!$A$2:$D$342,MATCH($A44,'元データ'!$A$2:$A$342,0),MATCH(H$1,'元データ'!$A$2:$D$2,0))</f>
        <v>6500</v>
      </c>
      <c r="I44" s="93">
        <f t="shared" si="0"/>
        <v>21700</v>
      </c>
    </row>
    <row r="45" spans="1:9" ht="13.5">
      <c r="A45" s="222" t="s">
        <v>715</v>
      </c>
      <c r="B45" s="63"/>
      <c r="C45" s="99" t="s">
        <v>228</v>
      </c>
      <c r="D45" s="97"/>
      <c r="E45" s="71"/>
      <c r="F45" s="93">
        <f>INDEX('元データ'!$A$2:$D$342,MATCH($A45,'元データ'!$A$2:$A$342,0),MATCH(F$1,'元データ'!$A$2:$D$2,0))</f>
        <v>1405</v>
      </c>
      <c r="G45" s="93">
        <f>INDEX('元データ'!$A$2:$D$342,MATCH($A45,'元データ'!$A$2:$A$342,0),MATCH(G$1,'元データ'!$A$2:$D$2,0))</f>
        <v>740</v>
      </c>
      <c r="H45" s="93">
        <f>INDEX('元データ'!$A$2:$D$342,MATCH($A45,'元データ'!$A$2:$A$342,0),MATCH(H$1,'元データ'!$A$2:$D$2,0))</f>
        <v>1461</v>
      </c>
      <c r="I45" s="93">
        <f t="shared" si="0"/>
        <v>3606</v>
      </c>
    </row>
    <row r="46" spans="1:9" ht="13.5">
      <c r="A46" s="222" t="s">
        <v>716</v>
      </c>
      <c r="B46" s="63" t="s">
        <v>198</v>
      </c>
      <c r="C46" s="99" t="s">
        <v>229</v>
      </c>
      <c r="D46" s="97"/>
      <c r="E46" s="71"/>
      <c r="F46" s="93">
        <f>INDEX('元データ'!$A$2:$D$342,MATCH($A46,'元データ'!$A$2:$A$342,0),MATCH(F$1,'元データ'!$A$2:$D$2,0))</f>
        <v>3849</v>
      </c>
      <c r="G46" s="93">
        <f>INDEX('元データ'!$A$2:$D$342,MATCH($A46,'元データ'!$A$2:$A$342,0),MATCH(G$1,'元データ'!$A$2:$D$2,0))</f>
        <v>2027</v>
      </c>
      <c r="H46" s="93">
        <f>INDEX('元データ'!$A$2:$D$342,MATCH($A46,'元データ'!$A$2:$A$342,0),MATCH(H$1,'元データ'!$A$2:$D$2,0))</f>
        <v>3992</v>
      </c>
      <c r="I46" s="93">
        <f t="shared" si="0"/>
        <v>9868</v>
      </c>
    </row>
    <row r="47" spans="1:9" ht="13.5">
      <c r="A47" s="222" t="s">
        <v>717</v>
      </c>
      <c r="B47" s="63"/>
      <c r="C47" s="99" t="s">
        <v>230</v>
      </c>
      <c r="D47" s="97"/>
      <c r="E47" s="71"/>
      <c r="F47" s="93">
        <f>INDEX('元データ'!$A$2:$D$342,MATCH($A47,'元データ'!$A$2:$A$342,0),MATCH(F$1,'元データ'!$A$2:$D$2,0))</f>
        <v>5300</v>
      </c>
      <c r="G47" s="93">
        <f>INDEX('元データ'!$A$2:$D$342,MATCH($A47,'元データ'!$A$2:$A$342,0),MATCH(G$1,'元データ'!$A$2:$D$2,0))</f>
        <v>2266</v>
      </c>
      <c r="H47" s="93">
        <f>INDEX('元データ'!$A$2:$D$342,MATCH($A47,'元データ'!$A$2:$A$342,0),MATCH(H$1,'元データ'!$A$2:$D$2,0))</f>
        <v>4905</v>
      </c>
      <c r="I47" s="93">
        <f t="shared" si="0"/>
        <v>12471</v>
      </c>
    </row>
    <row r="48" spans="1:9" ht="13.5">
      <c r="A48" s="222" t="s">
        <v>718</v>
      </c>
      <c r="B48" s="63" t="s">
        <v>37</v>
      </c>
      <c r="C48" s="99" t="s">
        <v>231</v>
      </c>
      <c r="D48" s="97"/>
      <c r="E48" s="71" t="s">
        <v>232</v>
      </c>
      <c r="F48" s="93">
        <f>INDEX('元データ'!$A$2:$D$342,MATCH($A48,'元データ'!$A$2:$A$342,0),MATCH(F$1,'元データ'!$A$2:$D$2,0))</f>
        <v>1405</v>
      </c>
      <c r="G48" s="93">
        <f>INDEX('元データ'!$A$2:$D$342,MATCH($A48,'元データ'!$A$2:$A$342,0),MATCH(G$1,'元データ'!$A$2:$D$2,0))</f>
        <v>730</v>
      </c>
      <c r="H48" s="93">
        <f>INDEX('元データ'!$A$2:$D$342,MATCH($A48,'元データ'!$A$2:$A$342,0),MATCH(H$1,'元データ'!$A$2:$D$2,0))</f>
        <v>1443</v>
      </c>
      <c r="I48" s="93">
        <f t="shared" si="0"/>
        <v>3578</v>
      </c>
    </row>
    <row r="49" spans="1:9" ht="13.5">
      <c r="A49" s="222" t="s">
        <v>719</v>
      </c>
      <c r="B49" s="63"/>
      <c r="C49" s="97"/>
      <c r="D49" s="97"/>
      <c r="E49" s="71" t="s">
        <v>233</v>
      </c>
      <c r="F49" s="93">
        <f>INDEX('元データ'!$A$2:$D$342,MATCH($A49,'元データ'!$A$2:$A$342,0),MATCH(F$1,'元データ'!$A$2:$D$2,0))</f>
        <v>1935</v>
      </c>
      <c r="G49" s="93">
        <f>INDEX('元データ'!$A$2:$D$342,MATCH($A49,'元データ'!$A$2:$A$342,0),MATCH(G$1,'元データ'!$A$2:$D$2,0))</f>
        <v>827</v>
      </c>
      <c r="H49" s="93">
        <f>INDEX('元データ'!$A$2:$D$342,MATCH($A49,'元データ'!$A$2:$A$342,0),MATCH(H$1,'元データ'!$A$2:$D$2,0))</f>
        <v>1800</v>
      </c>
      <c r="I49" s="93">
        <f t="shared" si="0"/>
        <v>4562</v>
      </c>
    </row>
    <row r="50" spans="2:9" ht="13.5">
      <c r="B50" s="91"/>
      <c r="C50" s="99" t="s">
        <v>234</v>
      </c>
      <c r="D50" s="97"/>
      <c r="E50" s="71"/>
      <c r="F50" s="231">
        <f>+F46/F44*100</f>
        <v>38.49</v>
      </c>
      <c r="G50" s="231">
        <f>+G46/G44*100</f>
        <v>38.980769230769226</v>
      </c>
      <c r="H50" s="231">
        <f>+H46/H44*100</f>
        <v>61.41538461538462</v>
      </c>
      <c r="I50" s="231">
        <f>+I46/I44*100</f>
        <v>45.474654377880185</v>
      </c>
    </row>
    <row r="51" spans="2:9" ht="13.5">
      <c r="B51" s="91"/>
      <c r="C51" s="99" t="s">
        <v>235</v>
      </c>
      <c r="D51" s="97"/>
      <c r="E51" s="71"/>
      <c r="F51" s="231">
        <f>+F48/F45*100</f>
        <v>100</v>
      </c>
      <c r="G51" s="231">
        <f>+G48/G45*100</f>
        <v>98.64864864864865</v>
      </c>
      <c r="H51" s="231">
        <f>+H48/H45*100</f>
        <v>98.76796714579056</v>
      </c>
      <c r="I51" s="231">
        <f>+I48/I45*100</f>
        <v>99.22351636161952</v>
      </c>
    </row>
    <row r="52" spans="2:9" ht="13.5">
      <c r="B52" s="108"/>
      <c r="C52" s="109" t="s">
        <v>236</v>
      </c>
      <c r="D52" s="110"/>
      <c r="E52" s="82"/>
      <c r="F52" s="232">
        <f>+F47/F44*100</f>
        <v>53</v>
      </c>
      <c r="G52" s="232">
        <f>+G47/G44*100</f>
        <v>43.57692307692307</v>
      </c>
      <c r="H52" s="232">
        <f>+H47/H44*100</f>
        <v>75.46153846153845</v>
      </c>
      <c r="I52" s="232">
        <f>+I47/I44*100</f>
        <v>57.47004608294931</v>
      </c>
    </row>
    <row r="53" spans="2:9" ht="13.5">
      <c r="B53" s="94"/>
      <c r="C53" s="99" t="s">
        <v>237</v>
      </c>
      <c r="D53" s="97"/>
      <c r="E53" s="71"/>
      <c r="F53" s="227" t="str">
        <f>IF(LEFT(F54,1)="3","S","H")&amp;" "&amp;MID(F54,2,2)&amp;"."&amp;MID(F54,4,2)&amp;"."&amp;MID(F54,6,2)</f>
        <v>H 08.08.01</v>
      </c>
      <c r="G53" s="227" t="str">
        <f>IF(LEFT(G54,1)="3","S","H")&amp;" "&amp;MID(G54,2,2)&amp;"."&amp;MID(G54,4,2)&amp;"."&amp;MID(G54,6,2)</f>
        <v>H 23.10.01</v>
      </c>
      <c r="H53" s="227" t="str">
        <f>IF(LEFT(H54,1)="3","S","H")&amp;" "&amp;MID(H54,2,2)&amp;"."&amp;MID(H54,4,2)&amp;"."&amp;MID(H54,6,2)</f>
        <v>H 02.06.01</v>
      </c>
      <c r="I53" s="111"/>
    </row>
    <row r="54" spans="1:9" s="221" customFormat="1" ht="13.5" hidden="1">
      <c r="A54" s="221" t="s">
        <v>720</v>
      </c>
      <c r="B54" s="140"/>
      <c r="C54" s="141"/>
      <c r="D54" s="142"/>
      <c r="E54" s="135"/>
      <c r="F54" s="137">
        <f>INDEX('元データ'!$A$2:$D$342,MATCH($A54,'元データ'!$A$2:$A$342,0),MATCH(F$1,'元データ'!$A$2:$D$2,0))</f>
        <v>4080801</v>
      </c>
      <c r="G54" s="137">
        <f>INDEX('元データ'!$A$2:$D$342,MATCH($A54,'元データ'!$A$2:$A$342,0),MATCH(G$1,'元データ'!$A$2:$D$2,0))</f>
        <v>4231001</v>
      </c>
      <c r="H54" s="137">
        <f>INDEX('元データ'!$A$2:$D$342,MATCH($A54,'元データ'!$A$2:$A$342,0),MATCH(H$1,'元データ'!$A$2:$D$2,0))</f>
        <v>4020601</v>
      </c>
      <c r="I54" s="136"/>
    </row>
    <row r="55" spans="1:9" ht="13.5">
      <c r="A55" s="233"/>
      <c r="B55" s="94" t="s">
        <v>300</v>
      </c>
      <c r="C55" s="99" t="s">
        <v>238</v>
      </c>
      <c r="D55" s="97"/>
      <c r="E55" s="71" t="s">
        <v>239</v>
      </c>
      <c r="F55" s="231">
        <f>+'損益計算書'!C10/F48</f>
        <v>66.62206405693951</v>
      </c>
      <c r="G55" s="231">
        <f>+'損益計算書'!D10/G48</f>
        <v>84.98082191780821</v>
      </c>
      <c r="H55" s="231">
        <f>+'損益計算書'!E10/H48</f>
        <v>56.145530145530145</v>
      </c>
      <c r="I55" s="231">
        <f>+'損益計算書'!F10/I48</f>
        <v>66.14253773057574</v>
      </c>
    </row>
    <row r="56" spans="1:9" ht="13.5">
      <c r="A56" s="233"/>
      <c r="B56" s="63" t="s">
        <v>248</v>
      </c>
      <c r="C56" s="112"/>
      <c r="D56" s="112"/>
      <c r="E56" s="113" t="s">
        <v>240</v>
      </c>
      <c r="F56" s="231">
        <f>+'損益計算書'!C10/F49</f>
        <v>48.374160206718344</v>
      </c>
      <c r="G56" s="231">
        <f>+'損益計算書'!D10/G49</f>
        <v>75.01330108827086</v>
      </c>
      <c r="H56" s="231">
        <f>+'損益計算書'!E10/H49</f>
        <v>45.01</v>
      </c>
      <c r="I56" s="231">
        <f>+'損益計算書'!F10/I49</f>
        <v>51.875931608943446</v>
      </c>
    </row>
    <row r="57" spans="1:9" ht="13.5">
      <c r="A57" s="233"/>
      <c r="B57" s="63" t="s">
        <v>21</v>
      </c>
      <c r="C57" s="114" t="s">
        <v>241</v>
      </c>
      <c r="D57" s="112"/>
      <c r="E57" s="113" t="s">
        <v>246</v>
      </c>
      <c r="F57" s="231">
        <f>+'損益計算書'!C22/F48</f>
        <v>57.8220640569395</v>
      </c>
      <c r="G57" s="231">
        <f>+'損益計算書'!D22/G48</f>
        <v>126.3082191780822</v>
      </c>
      <c r="H57" s="231">
        <f>+'損益計算書'!E22/H48</f>
        <v>35.113652113652115</v>
      </c>
      <c r="I57" s="231">
        <f>+'損益計算書'!F22/I48</f>
        <v>62.63666852990497</v>
      </c>
    </row>
    <row r="58" spans="1:9" ht="13.5">
      <c r="A58" s="233"/>
      <c r="B58" s="91"/>
      <c r="C58" s="112"/>
      <c r="D58" s="112"/>
      <c r="E58" s="113" t="s">
        <v>247</v>
      </c>
      <c r="F58" s="231">
        <f>+'損益計算書'!C22/F49</f>
        <v>41.98449612403101</v>
      </c>
      <c r="G58" s="231">
        <f>+'損益計算書'!D22/G49</f>
        <v>111.49334945586457</v>
      </c>
      <c r="H58" s="231">
        <f>+'損益計算書'!E22/H49</f>
        <v>28.149444444444445</v>
      </c>
      <c r="I58" s="231">
        <f>+'損益計算書'!F22/I49</f>
        <v>49.12626041209995</v>
      </c>
    </row>
    <row r="59" spans="1:9" ht="13.5">
      <c r="A59" s="222" t="s">
        <v>721</v>
      </c>
      <c r="B59" s="253" t="s">
        <v>294</v>
      </c>
      <c r="C59" s="115" t="s">
        <v>242</v>
      </c>
      <c r="D59" s="116"/>
      <c r="E59" s="117"/>
      <c r="F59" s="90">
        <f>INDEX('元データ'!$A$2:$D$342,MATCH('施設及び業務概況に関する調'!$A59,'元データ'!$A$2:$A$342,0),MATCH('施設及び業務概況に関する調'!F$1,'元データ'!$A$2:$D$2,0))</f>
        <v>3</v>
      </c>
      <c r="G59" s="90">
        <f>INDEX('元データ'!$A$2:$D$342,MATCH($A59,'元データ'!$A$2:$A$342,0),MATCH(G$1,'元データ'!$A$2:$D$2,0))</f>
        <v>1</v>
      </c>
      <c r="H59" s="90">
        <f>INDEX('元データ'!$A$2:$D$342,MATCH($A59,'元データ'!$A$2:$A$342,0),MATCH(H$1,'元データ'!$A$2:$D$2,0))</f>
        <v>1</v>
      </c>
      <c r="I59" s="90">
        <f>SUM(F59:H59)</f>
        <v>5</v>
      </c>
    </row>
    <row r="60" spans="1:9" ht="13.5">
      <c r="A60" s="222" t="s">
        <v>722</v>
      </c>
      <c r="B60" s="254"/>
      <c r="C60" s="114" t="s">
        <v>243</v>
      </c>
      <c r="D60" s="112"/>
      <c r="E60" s="113"/>
      <c r="F60" s="93">
        <f>INDEX('元データ'!$A$2:$D$342,MATCH('施設及び業務概況に関する調'!$A60,'元データ'!$A$2:$A$342,0),MATCH('施設及び業務概況に関する調'!F$1,'元データ'!$A$2:$D$2,0))</f>
        <v>0</v>
      </c>
      <c r="G60" s="93">
        <f>INDEX('元データ'!$A$2:$D$342,MATCH($A60,'元データ'!$A$2:$A$342,0),MATCH(G$1,'元データ'!$A$2:$D$2,0))</f>
        <v>0</v>
      </c>
      <c r="H60" s="93">
        <f>INDEX('元データ'!$A$2:$D$342,MATCH($A60,'元データ'!$A$2:$A$342,0),MATCH(H$1,'元データ'!$A$2:$D$2,0))</f>
        <v>1</v>
      </c>
      <c r="I60" s="93">
        <f>SUM(F60:H60)</f>
        <v>1</v>
      </c>
    </row>
    <row r="61" spans="1:9" ht="13.5">
      <c r="A61" s="222" t="s">
        <v>723</v>
      </c>
      <c r="B61" s="255"/>
      <c r="C61" s="118" t="s">
        <v>244</v>
      </c>
      <c r="D61" s="118"/>
      <c r="E61" s="119"/>
      <c r="F61" s="103">
        <f>INDEX('元データ'!$A$2:$D$342,MATCH('施設及び業務概況に関する調'!$A61,'元データ'!$A$2:$A$342,0),MATCH('施設及び業務概況に関する調'!F$1,'元データ'!$A$2:$D$2,0))</f>
        <v>3</v>
      </c>
      <c r="G61" s="103">
        <f>INDEX('元データ'!$A$2:$D$342,MATCH($A61,'元データ'!$A$2:$A$342,0),MATCH(G$1,'元データ'!$A$2:$D$2,0))</f>
        <v>1</v>
      </c>
      <c r="H61" s="103">
        <f>INDEX('元データ'!$A$2:$D$342,MATCH($A61,'元データ'!$A$2:$A$342,0),MATCH(H$1,'元データ'!$A$2:$D$2,0))</f>
        <v>2</v>
      </c>
      <c r="I61" s="103">
        <f>SUM(F61:H61)</f>
        <v>6</v>
      </c>
    </row>
    <row r="62" spans="1:9" ht="13.5">
      <c r="A62" s="222" t="s">
        <v>311</v>
      </c>
      <c r="B62" s="120" t="s">
        <v>301</v>
      </c>
      <c r="C62" s="121"/>
      <c r="D62" s="121"/>
      <c r="E62" s="122"/>
      <c r="F62" s="234" t="s">
        <v>307</v>
      </c>
      <c r="G62" s="234" t="s">
        <v>307</v>
      </c>
      <c r="H62" s="234" t="s">
        <v>308</v>
      </c>
      <c r="I62" s="123" t="s">
        <v>293</v>
      </c>
    </row>
  </sheetData>
  <sheetProtection/>
  <mergeCells count="2">
    <mergeCell ref="H5:H7"/>
    <mergeCell ref="B59:B61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  <headerFooter alignWithMargins="0">
    <oddHeader>&amp;C&amp;14法適第５表　工業用水道事業会計決算の状況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SheetLayoutView="85" workbookViewId="0" topLeftCell="B2">
      <selection activeCell="B2" sqref="B2"/>
    </sheetView>
  </sheetViews>
  <sheetFormatPr defaultColWidth="8.796875" defaultRowHeight="14.25"/>
  <cols>
    <col min="1" max="1" width="0" style="222" hidden="1" customWidth="1"/>
    <col min="2" max="2" width="30.59765625" style="222" customWidth="1"/>
    <col min="3" max="6" width="11.59765625" style="222" customWidth="1"/>
    <col min="7" max="16384" width="9" style="222" customWidth="1"/>
  </cols>
  <sheetData>
    <row r="1" spans="3:5" ht="13.5" hidden="1">
      <c r="C1" s="222">
        <v>322024</v>
      </c>
      <c r="D1" s="222">
        <v>322091</v>
      </c>
      <c r="E1" s="222">
        <v>328341</v>
      </c>
    </row>
    <row r="2" ht="13.5" customHeight="1">
      <c r="B2" s="222" t="s">
        <v>682</v>
      </c>
    </row>
    <row r="3" ht="13.5" customHeight="1"/>
    <row r="4" spans="2:6" ht="14.25">
      <c r="B4" s="223" t="s">
        <v>141</v>
      </c>
      <c r="F4" s="235" t="s">
        <v>251</v>
      </c>
    </row>
    <row r="5" spans="2:6" ht="13.5" customHeight="1">
      <c r="B5" s="143" t="s">
        <v>16</v>
      </c>
      <c r="C5" s="68"/>
      <c r="D5" s="68"/>
      <c r="E5" s="250" t="s">
        <v>310</v>
      </c>
      <c r="F5" s="68"/>
    </row>
    <row r="6" spans="2:6" ht="12.75" customHeight="1">
      <c r="B6" s="144"/>
      <c r="C6" s="72" t="s">
        <v>349</v>
      </c>
      <c r="D6" s="72" t="s">
        <v>309</v>
      </c>
      <c r="E6" s="251"/>
      <c r="F6" s="72" t="s">
        <v>194</v>
      </c>
    </row>
    <row r="7" spans="2:6" ht="14.25">
      <c r="B7" s="145" t="s">
        <v>17</v>
      </c>
      <c r="C7" s="76"/>
      <c r="D7" s="76"/>
      <c r="E7" s="252"/>
      <c r="F7" s="76"/>
    </row>
    <row r="8" spans="1:6" ht="14.25">
      <c r="A8" s="222" t="s">
        <v>873</v>
      </c>
      <c r="B8" s="146" t="s">
        <v>170</v>
      </c>
      <c r="C8" s="93">
        <f>INDEX('元データ'!$A$2:$D$342,MATCH($A8,'元データ'!$A$2:$A$342,0),MATCH(C$1,'元データ'!$A$2:$D$2,0))</f>
        <v>95593</v>
      </c>
      <c r="D8" s="93">
        <f>INDEX('元データ'!$A$2:$D$342,MATCH($A8,'元データ'!$A$2:$A$342,0),MATCH(D$1,'元データ'!$A$2:$D$2,0))</f>
        <v>101745</v>
      </c>
      <c r="E8" s="93">
        <f>INDEX('元データ'!$A$2:$D$342,MATCH($A8,'元データ'!$A$2:$A$342,0),MATCH(E$1,'元データ'!$A$2:$D$2,0))</f>
        <v>81463</v>
      </c>
      <c r="F8" s="93">
        <f aca="true" t="shared" si="0" ref="F8:F17">SUM(C8:E8)</f>
        <v>278801</v>
      </c>
    </row>
    <row r="9" spans="1:6" ht="14.25">
      <c r="A9" s="222" t="s">
        <v>874</v>
      </c>
      <c r="B9" s="147" t="s">
        <v>142</v>
      </c>
      <c r="C9" s="93">
        <f>INDEX('元データ'!$A$2:$D$342,MATCH($A9,'元データ'!$A$2:$A$342,0),MATCH(C$1,'元データ'!$A$2:$D$2,0))</f>
        <v>93604</v>
      </c>
      <c r="D9" s="93">
        <f>INDEX('元データ'!$A$2:$D$342,MATCH($A9,'元データ'!$A$2:$A$342,0),MATCH(D$1,'元データ'!$A$2:$D$2,0))</f>
        <v>62036</v>
      </c>
      <c r="E9" s="93">
        <f>INDEX('元データ'!$A$2:$D$342,MATCH($A9,'元データ'!$A$2:$A$342,0),MATCH(E$1,'元データ'!$A$2:$D$2,0))</f>
        <v>81018</v>
      </c>
      <c r="F9" s="93">
        <f t="shared" si="0"/>
        <v>236658</v>
      </c>
    </row>
    <row r="10" spans="1:6" ht="14.25">
      <c r="A10" s="222" t="s">
        <v>875</v>
      </c>
      <c r="B10" s="146" t="s">
        <v>143</v>
      </c>
      <c r="C10" s="93">
        <f>INDEX('元データ'!$A$2:$D$342,MATCH($A10,'元データ'!$A$2:$A$342,0),MATCH(C$1,'元データ'!$A$2:$D$2,0))</f>
        <v>93604</v>
      </c>
      <c r="D10" s="148">
        <f>INDEX('元データ'!$A$2:$D$342,MATCH($A10,'元データ'!$A$2:$A$342,0),MATCH(D$1,'元データ'!$A$2:$D$2,0))</f>
        <v>62036</v>
      </c>
      <c r="E10" s="93">
        <f>INDEX('元データ'!$A$2:$D$342,MATCH($A10,'元データ'!$A$2:$A$342,0),MATCH(E$1,'元データ'!$A$2:$D$2,0))</f>
        <v>81018</v>
      </c>
      <c r="F10" s="93">
        <f t="shared" si="0"/>
        <v>236658</v>
      </c>
    </row>
    <row r="11" spans="1:6" ht="14.25">
      <c r="A11" s="222" t="s">
        <v>876</v>
      </c>
      <c r="B11" s="146" t="s">
        <v>144</v>
      </c>
      <c r="C11" s="93">
        <f>INDEX('元データ'!$A$2:$D$342,MATCH($A11,'元データ'!$A$2:$A$342,0),MATCH(C$1,'元データ'!$A$2:$D$2,0))</f>
        <v>0</v>
      </c>
      <c r="D11" s="148">
        <f>INDEX('元データ'!$A$2:$D$342,MATCH($A11,'元データ'!$A$2:$A$342,0),MATCH(D$1,'元データ'!$A$2:$D$2,0))</f>
        <v>0</v>
      </c>
      <c r="E11" s="93">
        <f>INDEX('元データ'!$A$2:$D$342,MATCH($A11,'元データ'!$A$2:$A$342,0),MATCH(E$1,'元データ'!$A$2:$D$2,0))</f>
        <v>0</v>
      </c>
      <c r="F11" s="93">
        <f t="shared" si="0"/>
        <v>0</v>
      </c>
    </row>
    <row r="12" spans="1:6" ht="14.25">
      <c r="A12" s="222" t="s">
        <v>877</v>
      </c>
      <c r="B12" s="146" t="s">
        <v>145</v>
      </c>
      <c r="C12" s="93">
        <f>INDEX('元データ'!$A$2:$D$342,MATCH($A12,'元データ'!$A$2:$A$342,0),MATCH(C$1,'元データ'!$A$2:$D$2,0))</f>
        <v>0</v>
      </c>
      <c r="D12" s="148">
        <f>INDEX('元データ'!$A$2:$D$342,MATCH($A12,'元データ'!$A$2:$A$342,0),MATCH(D$1,'元データ'!$A$2:$D$2,0))</f>
        <v>0</v>
      </c>
      <c r="E12" s="93">
        <f>INDEX('元データ'!$A$2:$D$342,MATCH($A12,'元データ'!$A$2:$A$342,0),MATCH(E$1,'元データ'!$A$2:$D$2,0))</f>
        <v>0</v>
      </c>
      <c r="F12" s="93">
        <f t="shared" si="0"/>
        <v>0</v>
      </c>
    </row>
    <row r="13" spans="1:6" ht="14.25">
      <c r="A13" s="222" t="s">
        <v>878</v>
      </c>
      <c r="B13" s="147" t="s">
        <v>146</v>
      </c>
      <c r="C13" s="93">
        <f>INDEX('元データ'!$A$2:$D$342,MATCH($A13,'元データ'!$A$2:$A$342,0),MATCH(C$1,'元データ'!$A$2:$D$2,0))</f>
        <v>0</v>
      </c>
      <c r="D13" s="148">
        <f>INDEX('元データ'!$A$2:$D$342,MATCH($A13,'元データ'!$A$2:$A$342,0),MATCH(D$1,'元データ'!$A$2:$D$2,0))</f>
        <v>0</v>
      </c>
      <c r="E13" s="93">
        <f>INDEX('元データ'!$A$2:$D$342,MATCH($A13,'元データ'!$A$2:$A$342,0),MATCH(E$1,'元データ'!$A$2:$D$2,0))</f>
        <v>0</v>
      </c>
      <c r="F13" s="93">
        <f t="shared" si="0"/>
        <v>0</v>
      </c>
    </row>
    <row r="14" spans="1:6" ht="14.25">
      <c r="A14" s="222" t="s">
        <v>879</v>
      </c>
      <c r="B14" s="147" t="s">
        <v>147</v>
      </c>
      <c r="C14" s="93">
        <f>INDEX('元データ'!$A$2:$D$342,MATCH($A14,'元データ'!$A$2:$A$342,0),MATCH(C$1,'元データ'!$A$2:$D$2,0))</f>
        <v>1989</v>
      </c>
      <c r="D14" s="93">
        <f>INDEX('元データ'!$A$2:$D$342,MATCH($A14,'元データ'!$A$2:$A$342,0),MATCH(D$1,'元データ'!$A$2:$D$2,0))</f>
        <v>39709</v>
      </c>
      <c r="E14" s="93">
        <f>INDEX('元データ'!$A$2:$D$342,MATCH($A14,'元データ'!$A$2:$A$342,0),MATCH(E$1,'元データ'!$A$2:$D$2,0))</f>
        <v>445</v>
      </c>
      <c r="F14" s="93">
        <f t="shared" si="0"/>
        <v>42143</v>
      </c>
    </row>
    <row r="15" spans="1:6" ht="14.25">
      <c r="A15" s="222" t="s">
        <v>880</v>
      </c>
      <c r="B15" s="146" t="s">
        <v>148</v>
      </c>
      <c r="C15" s="93">
        <f>INDEX('元データ'!$A$2:$D$342,MATCH($A15,'元データ'!$A$2:$A$342,0),MATCH(C$1,'元データ'!$A$2:$D$2,0))</f>
        <v>222</v>
      </c>
      <c r="D15" s="148">
        <f>INDEX('元データ'!$A$2:$D$342,MATCH($A15,'元データ'!$A$2:$A$342,0),MATCH(D$1,'元データ'!$A$2:$D$2,0))</f>
        <v>169</v>
      </c>
      <c r="E15" s="93">
        <f>INDEX('元データ'!$A$2:$D$342,MATCH($A15,'元データ'!$A$2:$A$342,0),MATCH(E$1,'元データ'!$A$2:$D$2,0))</f>
        <v>3</v>
      </c>
      <c r="F15" s="93">
        <f t="shared" si="0"/>
        <v>394</v>
      </c>
    </row>
    <row r="16" spans="1:6" ht="14.25">
      <c r="A16" s="222" t="s">
        <v>881</v>
      </c>
      <c r="B16" s="146" t="s">
        <v>314</v>
      </c>
      <c r="C16" s="93">
        <f>INDEX('元データ'!$A$2:$D$342,MATCH($A16,'元データ'!$A$2:$A$342,0),MATCH(C$1,'元データ'!$A$2:$D$2,0))</f>
        <v>0</v>
      </c>
      <c r="D16" s="148">
        <f>INDEX('元データ'!$A$2:$D$342,MATCH($A16,'元データ'!$A$2:$A$342,0),MATCH(D$1,'元データ'!$A$2:$D$2,0))</f>
        <v>0</v>
      </c>
      <c r="E16" s="93">
        <f>INDEX('元データ'!$A$2:$D$342,MATCH($A16,'元データ'!$A$2:$A$342,0),MATCH(E$1,'元データ'!$A$2:$D$2,0))</f>
        <v>0</v>
      </c>
      <c r="F16" s="93">
        <f t="shared" si="0"/>
        <v>0</v>
      </c>
    </row>
    <row r="17" spans="2:6" ht="14.25" customHeight="1">
      <c r="B17" s="146" t="s">
        <v>315</v>
      </c>
      <c r="C17" s="93">
        <f>C18+C19</f>
        <v>0</v>
      </c>
      <c r="D17" s="93">
        <f>D18+D19</f>
        <v>0</v>
      </c>
      <c r="E17" s="93">
        <f>E18+E19</f>
        <v>0</v>
      </c>
      <c r="F17" s="93">
        <f t="shared" si="0"/>
        <v>0</v>
      </c>
    </row>
    <row r="18" spans="1:6" s="221" customFormat="1" ht="13.5" hidden="1">
      <c r="A18" s="221" t="s">
        <v>882</v>
      </c>
      <c r="B18" s="149"/>
      <c r="C18" s="150">
        <f>INDEX('元データ'!$A$2:$D$342,MATCH($A18,'元データ'!$A$2:$A$342,0),MATCH(C$1,'元データ'!$A$2:$D$2,0))</f>
        <v>0</v>
      </c>
      <c r="D18" s="151">
        <f>INDEX('元データ'!$A$2:$D$342,MATCH($A18,'元データ'!$A$2:$A$342,0),MATCH(D$1,'元データ'!$A$2:$D$2,0))</f>
        <v>0</v>
      </c>
      <c r="E18" s="150">
        <f>INDEX('元データ'!$A$2:$D$342,MATCH($A18,'元データ'!$A$2:$A$342,0),MATCH(E$1,'元データ'!$A$2:$D$2,0))</f>
        <v>0</v>
      </c>
      <c r="F18" s="150"/>
    </row>
    <row r="19" spans="1:6" s="221" customFormat="1" ht="13.5" hidden="1">
      <c r="A19" s="221" t="s">
        <v>883</v>
      </c>
      <c r="B19" s="149"/>
      <c r="C19" s="150">
        <f>INDEX('元データ'!$A$2:$D$342,MATCH($A19,'元データ'!$A$2:$A$342,0),MATCH(C$1,'元データ'!$A$2:$D$2,0))</f>
        <v>0</v>
      </c>
      <c r="D19" s="151">
        <f>INDEX('元データ'!$A$2:$D$342,MATCH($A19,'元データ'!$A$2:$A$342,0),MATCH(D$1,'元データ'!$A$2:$D$2,0))</f>
        <v>0</v>
      </c>
      <c r="E19" s="150">
        <f>INDEX('元データ'!$A$2:$D$342,MATCH($A19,'元データ'!$A$2:$A$342,0),MATCH(E$1,'元データ'!$A$2:$D$2,0))</f>
        <v>0</v>
      </c>
      <c r="F19" s="150"/>
    </row>
    <row r="20" spans="1:6" ht="14.25">
      <c r="A20" s="222" t="s">
        <v>884</v>
      </c>
      <c r="B20" s="146" t="s">
        <v>316</v>
      </c>
      <c r="C20" s="93">
        <f>INDEX('元データ'!$A$2:$D$342,MATCH($A20,'元データ'!$A$2:$A$342,0),MATCH(C$1,'元データ'!$A$2:$D$2,0))</f>
        <v>447</v>
      </c>
      <c r="D20" s="148">
        <f>INDEX('元データ'!$A$2:$D$342,MATCH($A20,'元データ'!$A$2:$A$342,0),MATCH(D$1,'元データ'!$A$2:$D$2,0))</f>
        <v>0</v>
      </c>
      <c r="E20" s="93">
        <f>INDEX('元データ'!$A$2:$D$342,MATCH($A20,'元データ'!$A$2:$A$342,0),MATCH(E$1,'元データ'!$A$2:$D$2,0))</f>
        <v>345</v>
      </c>
      <c r="F20" s="93">
        <f aca="true" t="shared" si="1" ref="F20:F49">SUM(C20:E20)</f>
        <v>792</v>
      </c>
    </row>
    <row r="21" spans="1:6" ht="14.25">
      <c r="A21" s="222" t="s">
        <v>885</v>
      </c>
      <c r="B21" s="146" t="s">
        <v>317</v>
      </c>
      <c r="C21" s="93">
        <f>INDEX('元データ'!$A$2:$D$342,MATCH($A21,'元データ'!$A$2:$A$342,0),MATCH(C$1,'元データ'!$A$2:$D$2,0))</f>
        <v>1320</v>
      </c>
      <c r="D21" s="148">
        <f>INDEX('元データ'!$A$2:$D$342,MATCH($A21,'元データ'!$A$2:$A$342,0),MATCH(D$1,'元データ'!$A$2:$D$2,0))</f>
        <v>39540</v>
      </c>
      <c r="E21" s="93">
        <f>INDEX('元データ'!$A$2:$D$342,MATCH($A21,'元データ'!$A$2:$A$342,0),MATCH(E$1,'元データ'!$A$2:$D$2,0))</f>
        <v>97</v>
      </c>
      <c r="F21" s="93">
        <f t="shared" si="1"/>
        <v>40957</v>
      </c>
    </row>
    <row r="22" spans="1:6" ht="14.25">
      <c r="A22" s="222" t="s">
        <v>886</v>
      </c>
      <c r="B22" s="152" t="s">
        <v>171</v>
      </c>
      <c r="C22" s="90">
        <f>INDEX('元データ'!$A$2:$D$342,MATCH($A22,'元データ'!$A$2:$A$342,0),MATCH(C$1,'元データ'!$A$2:$D$2,0))</f>
        <v>81240</v>
      </c>
      <c r="D22" s="90">
        <f>INDEX('元データ'!$A$2:$D$342,MATCH($A22,'元データ'!$A$2:$A$342,0),MATCH(D$1,'元データ'!$A$2:$D$2,0))</f>
        <v>92205</v>
      </c>
      <c r="E22" s="90">
        <f>INDEX('元データ'!$A$2:$D$342,MATCH($A22,'元データ'!$A$2:$A$342,0),MATCH(E$1,'元データ'!$A$2:$D$2,0))</f>
        <v>50669</v>
      </c>
      <c r="F22" s="90">
        <f t="shared" si="1"/>
        <v>224114</v>
      </c>
    </row>
    <row r="23" spans="1:6" ht="13.5">
      <c r="A23" s="222" t="s">
        <v>887</v>
      </c>
      <c r="B23" s="147" t="s">
        <v>149</v>
      </c>
      <c r="C23" s="93">
        <f>INDEX('元データ'!$A$2:$D$342,MATCH($A23,'元データ'!$A$2:$A$342,0),MATCH(C$1,'元データ'!$A$2:$D$2,0))</f>
        <v>77265</v>
      </c>
      <c r="D23" s="93">
        <f>INDEX('元データ'!$A$2:$D$342,MATCH($A23,'元データ'!$A$2:$A$342,0),MATCH(D$1,'元データ'!$A$2:$D$2,0))</f>
        <v>77565</v>
      </c>
      <c r="E23" s="93">
        <f>INDEX('元データ'!$A$2:$D$342,MATCH($A23,'元データ'!$A$2:$A$342,0),MATCH(E$1,'元データ'!$A$2:$D$2,0))</f>
        <v>41903</v>
      </c>
      <c r="F23" s="93">
        <f t="shared" si="1"/>
        <v>196733</v>
      </c>
    </row>
    <row r="24" spans="1:6" ht="13.5">
      <c r="A24" s="222" t="s">
        <v>888</v>
      </c>
      <c r="B24" s="146" t="s">
        <v>150</v>
      </c>
      <c r="C24" s="93">
        <f>INDEX('元データ'!$A$2:$D$342,MATCH($A24,'元データ'!$A$2:$A$342,0),MATCH(C$1,'元データ'!$A$2:$D$2,0))</f>
        <v>26477</v>
      </c>
      <c r="D24" s="148">
        <f>INDEX('元データ'!$A$2:$D$342,MATCH($A24,'元データ'!$A$2:$A$342,0),MATCH(D$1,'元データ'!$A$2:$D$2,0))</f>
        <v>0</v>
      </c>
      <c r="E24" s="93">
        <f>INDEX('元データ'!$A$2:$D$342,MATCH($A24,'元データ'!$A$2:$A$342,0),MATCH(E$1,'元データ'!$A$2:$D$2,0))</f>
        <v>19406</v>
      </c>
      <c r="F24" s="93">
        <f t="shared" si="1"/>
        <v>45883</v>
      </c>
    </row>
    <row r="25" spans="1:6" ht="13.5">
      <c r="A25" s="222" t="s">
        <v>889</v>
      </c>
      <c r="B25" s="146" t="s">
        <v>151</v>
      </c>
      <c r="C25" s="93">
        <f>INDEX('元データ'!$A$2:$D$342,MATCH($A25,'元データ'!$A$2:$A$342,0),MATCH(C$1,'元データ'!$A$2:$D$2,0))</f>
        <v>314</v>
      </c>
      <c r="D25" s="148">
        <f>INDEX('元データ'!$A$2:$D$342,MATCH($A25,'元データ'!$A$2:$A$342,0),MATCH(D$1,'元データ'!$A$2:$D$2,0))</f>
        <v>25153</v>
      </c>
      <c r="E25" s="93">
        <f>INDEX('元データ'!$A$2:$D$342,MATCH($A25,'元データ'!$A$2:$A$342,0),MATCH(E$1,'元データ'!$A$2:$D$2,0))</f>
        <v>3218</v>
      </c>
      <c r="F25" s="93">
        <f t="shared" si="1"/>
        <v>28685</v>
      </c>
    </row>
    <row r="26" spans="1:6" ht="13.5">
      <c r="A26" s="222" t="s">
        <v>890</v>
      </c>
      <c r="B26" s="146" t="s">
        <v>152</v>
      </c>
      <c r="C26" s="93">
        <f>INDEX('元データ'!$A$2:$D$342,MATCH($A26,'元データ'!$A$2:$A$342,0),MATCH(C$1,'元データ'!$A$2:$D$2,0))</f>
        <v>0</v>
      </c>
      <c r="D26" s="148">
        <f>INDEX('元データ'!$A$2:$D$342,MATCH($A26,'元データ'!$A$2:$A$342,0),MATCH(D$1,'元データ'!$A$2:$D$2,0))</f>
        <v>0</v>
      </c>
      <c r="E26" s="93">
        <f>INDEX('元データ'!$A$2:$D$342,MATCH($A26,'元データ'!$A$2:$A$342,0),MATCH(E$1,'元データ'!$A$2:$D$2,0))</f>
        <v>0</v>
      </c>
      <c r="F26" s="93">
        <f t="shared" si="1"/>
        <v>0</v>
      </c>
    </row>
    <row r="27" spans="1:6" ht="13.5">
      <c r="A27" s="222" t="s">
        <v>891</v>
      </c>
      <c r="B27" s="146" t="s">
        <v>153</v>
      </c>
      <c r="C27" s="93">
        <f>INDEX('元データ'!$A$2:$D$342,MATCH($A27,'元データ'!$A$2:$A$342,0),MATCH(C$1,'元データ'!$A$2:$D$2,0))</f>
        <v>0</v>
      </c>
      <c r="D27" s="148">
        <f>INDEX('元データ'!$A$2:$D$342,MATCH($A27,'元データ'!$A$2:$A$342,0),MATCH(D$1,'元データ'!$A$2:$D$2,0))</f>
        <v>0</v>
      </c>
      <c r="E27" s="93">
        <f>INDEX('元データ'!$A$2:$D$342,MATCH($A27,'元データ'!$A$2:$A$342,0),MATCH(E$1,'元データ'!$A$2:$D$2,0))</f>
        <v>0</v>
      </c>
      <c r="F27" s="93">
        <f t="shared" si="1"/>
        <v>0</v>
      </c>
    </row>
    <row r="28" spans="1:6" ht="13.5">
      <c r="A28" s="222" t="s">
        <v>892</v>
      </c>
      <c r="B28" s="146" t="s">
        <v>154</v>
      </c>
      <c r="C28" s="93">
        <f>INDEX('元データ'!$A$2:$D$342,MATCH($A28,'元データ'!$A$2:$A$342,0),MATCH(C$1,'元データ'!$A$2:$D$2,0))</f>
        <v>36118</v>
      </c>
      <c r="D28" s="148">
        <f>INDEX('元データ'!$A$2:$D$342,MATCH($A28,'元データ'!$A$2:$A$342,0),MATCH(D$1,'元データ'!$A$2:$D$2,0))</f>
        <v>0</v>
      </c>
      <c r="E28" s="93">
        <f>INDEX('元データ'!$A$2:$D$342,MATCH($A28,'元データ'!$A$2:$A$342,0),MATCH(E$1,'元データ'!$A$2:$D$2,0))</f>
        <v>527</v>
      </c>
      <c r="F28" s="93">
        <f t="shared" si="1"/>
        <v>36645</v>
      </c>
    </row>
    <row r="29" spans="1:6" ht="13.5">
      <c r="A29" s="222" t="s">
        <v>893</v>
      </c>
      <c r="B29" s="146" t="s">
        <v>155</v>
      </c>
      <c r="C29" s="93">
        <f>INDEX('元データ'!$A$2:$D$342,MATCH($A29,'元データ'!$A$2:$A$342,0),MATCH(C$1,'元データ'!$A$2:$D$2,0))</f>
        <v>13351</v>
      </c>
      <c r="D29" s="148">
        <f>INDEX('元データ'!$A$2:$D$342,MATCH($A29,'元データ'!$A$2:$A$342,0),MATCH(D$1,'元データ'!$A$2:$D$2,0))</f>
        <v>31754</v>
      </c>
      <c r="E29" s="93">
        <f>INDEX('元データ'!$A$2:$D$342,MATCH($A29,'元データ'!$A$2:$A$342,0),MATCH(E$1,'元データ'!$A$2:$D$2,0))</f>
        <v>18509</v>
      </c>
      <c r="F29" s="93">
        <f t="shared" si="1"/>
        <v>63614</v>
      </c>
    </row>
    <row r="30" spans="1:6" ht="13.5">
      <c r="A30" s="222" t="s">
        <v>894</v>
      </c>
      <c r="B30" s="146" t="s">
        <v>156</v>
      </c>
      <c r="C30" s="93">
        <f>INDEX('元データ'!$A$2:$D$342,MATCH($A30,'元データ'!$A$2:$A$342,0),MATCH(C$1,'元データ'!$A$2:$D$2,0))</f>
        <v>1005</v>
      </c>
      <c r="D30" s="148">
        <f>INDEX('元データ'!$A$2:$D$342,MATCH($A30,'元データ'!$A$2:$A$342,0),MATCH(D$1,'元データ'!$A$2:$D$2,0))</f>
        <v>20658</v>
      </c>
      <c r="E30" s="93">
        <f>INDEX('元データ'!$A$2:$D$342,MATCH($A30,'元データ'!$A$2:$A$342,0),MATCH(E$1,'元データ'!$A$2:$D$2,0))</f>
        <v>243</v>
      </c>
      <c r="F30" s="93">
        <f t="shared" si="1"/>
        <v>21906</v>
      </c>
    </row>
    <row r="31" spans="1:6" ht="13.5">
      <c r="A31" s="222" t="s">
        <v>895</v>
      </c>
      <c r="B31" s="146" t="s">
        <v>157</v>
      </c>
      <c r="C31" s="93">
        <f>INDEX('元データ'!$A$2:$D$342,MATCH($A31,'元データ'!$A$2:$A$342,0),MATCH(C$1,'元データ'!$A$2:$D$2,0))</f>
        <v>0</v>
      </c>
      <c r="D31" s="148">
        <f>INDEX('元データ'!$A$2:$D$342,MATCH($A31,'元データ'!$A$2:$A$342,0),MATCH(D$1,'元データ'!$A$2:$D$2,0))</f>
        <v>0</v>
      </c>
      <c r="E31" s="93">
        <f>INDEX('元データ'!$A$2:$D$342,MATCH($A31,'元データ'!$A$2:$A$342,0),MATCH(E$1,'元データ'!$A$2:$D$2,0))</f>
        <v>0</v>
      </c>
      <c r="F31" s="93">
        <f t="shared" si="1"/>
        <v>0</v>
      </c>
    </row>
    <row r="32" spans="1:6" ht="13.5">
      <c r="A32" s="222" t="s">
        <v>896</v>
      </c>
      <c r="B32" s="147" t="s">
        <v>158</v>
      </c>
      <c r="C32" s="93">
        <f>INDEX('元データ'!$A$2:$D$342,MATCH($A32,'元データ'!$A$2:$A$342,0),MATCH(C$1,'元データ'!$A$2:$D$2,0))</f>
        <v>3975</v>
      </c>
      <c r="D32" s="93">
        <f>INDEX('元データ'!$A$2:$D$342,MATCH($A32,'元データ'!$A$2:$A$342,0),MATCH(D$1,'元データ'!$A$2:$D$2,0))</f>
        <v>14640</v>
      </c>
      <c r="E32" s="93">
        <f>INDEX('元データ'!$A$2:$D$342,MATCH($A32,'元データ'!$A$2:$A$342,0),MATCH(E$1,'元データ'!$A$2:$D$2,0))</f>
        <v>8761</v>
      </c>
      <c r="F32" s="93">
        <f t="shared" si="1"/>
        <v>27376</v>
      </c>
    </row>
    <row r="33" spans="1:6" ht="13.5">
      <c r="A33" s="222" t="s">
        <v>897</v>
      </c>
      <c r="B33" s="146" t="s">
        <v>159</v>
      </c>
      <c r="C33" s="93">
        <f>INDEX('元データ'!$A$2:$D$342,MATCH($A33,'元データ'!$A$2:$A$342,0),MATCH(C$1,'元データ'!$A$2:$D$2,0))</f>
        <v>3975</v>
      </c>
      <c r="D33" s="148">
        <f>INDEX('元データ'!$A$2:$D$342,MATCH($A33,'元データ'!$A$2:$A$342,0),MATCH(D$1,'元データ'!$A$2:$D$2,0))</f>
        <v>13741</v>
      </c>
      <c r="E33" s="93">
        <f>INDEX('元データ'!$A$2:$D$342,MATCH($A33,'元データ'!$A$2:$A$342,0),MATCH(E$1,'元データ'!$A$2:$D$2,0))</f>
        <v>8761</v>
      </c>
      <c r="F33" s="93">
        <f t="shared" si="1"/>
        <v>26477</v>
      </c>
    </row>
    <row r="34" spans="1:6" ht="13.5">
      <c r="A34" s="222" t="s">
        <v>898</v>
      </c>
      <c r="B34" s="146" t="s">
        <v>160</v>
      </c>
      <c r="C34" s="93">
        <f>INDEX('元データ'!$A$2:$D$342,MATCH($A34,'元データ'!$A$2:$A$342,0),MATCH(C$1,'元データ'!$A$2:$D$2,0))</f>
        <v>0</v>
      </c>
      <c r="D34" s="148">
        <f>INDEX('元データ'!$A$2:$D$342,MATCH($A34,'元データ'!$A$2:$A$342,0),MATCH(D$1,'元データ'!$A$2:$D$2,0))</f>
        <v>0</v>
      </c>
      <c r="E34" s="93">
        <f>INDEX('元データ'!$A$2:$D$342,MATCH($A34,'元データ'!$A$2:$A$342,0),MATCH(E$1,'元データ'!$A$2:$D$2,0))</f>
        <v>0</v>
      </c>
      <c r="F34" s="93">
        <f t="shared" si="1"/>
        <v>0</v>
      </c>
    </row>
    <row r="35" spans="1:6" ht="13.5">
      <c r="A35" s="222" t="s">
        <v>899</v>
      </c>
      <c r="B35" s="146" t="s">
        <v>152</v>
      </c>
      <c r="C35" s="93">
        <f>INDEX('元データ'!$A$2:$D$342,MATCH($A35,'元データ'!$A$2:$A$342,0),MATCH(C$1,'元データ'!$A$2:$D$2,0))</f>
        <v>0</v>
      </c>
      <c r="D35" s="148">
        <f>INDEX('元データ'!$A$2:$D$342,MATCH($A35,'元データ'!$A$2:$A$342,0),MATCH(D$1,'元データ'!$A$2:$D$2,0))</f>
        <v>0</v>
      </c>
      <c r="E35" s="93">
        <f>INDEX('元データ'!$A$2:$D$342,MATCH($A35,'元データ'!$A$2:$A$342,0),MATCH(E$1,'元データ'!$A$2:$D$2,0))</f>
        <v>0</v>
      </c>
      <c r="F35" s="93">
        <f t="shared" si="1"/>
        <v>0</v>
      </c>
    </row>
    <row r="36" spans="1:6" ht="13.5">
      <c r="A36" s="222" t="s">
        <v>900</v>
      </c>
      <c r="B36" s="146" t="s">
        <v>161</v>
      </c>
      <c r="C36" s="93">
        <f>INDEX('元データ'!$A$2:$D$342,MATCH($A36,'元データ'!$A$2:$A$342,0),MATCH(C$1,'元データ'!$A$2:$D$2,0))</f>
        <v>0</v>
      </c>
      <c r="D36" s="148">
        <f>INDEX('元データ'!$A$2:$D$342,MATCH($A36,'元データ'!$A$2:$A$342,0),MATCH(D$1,'元データ'!$A$2:$D$2,0))</f>
        <v>0</v>
      </c>
      <c r="E36" s="93">
        <f>INDEX('元データ'!$A$2:$D$342,MATCH($A36,'元データ'!$A$2:$A$342,0),MATCH(E$1,'元データ'!$A$2:$D$2,0))</f>
        <v>0</v>
      </c>
      <c r="F36" s="93">
        <f t="shared" si="1"/>
        <v>0</v>
      </c>
    </row>
    <row r="37" spans="1:6" ht="13.5">
      <c r="A37" s="222" t="s">
        <v>901</v>
      </c>
      <c r="B37" s="153" t="s">
        <v>162</v>
      </c>
      <c r="C37" s="103">
        <f>INDEX('元データ'!$A$2:$D$342,MATCH($A37,'元データ'!$A$2:$A$342,0),MATCH(C$1,'元データ'!$A$2:$D$2,0))</f>
        <v>0</v>
      </c>
      <c r="D37" s="154">
        <f>INDEX('元データ'!$A$2:$D$342,MATCH($A37,'元データ'!$A$2:$A$342,0),MATCH(D$1,'元データ'!$A$2:$D$2,0))</f>
        <v>899</v>
      </c>
      <c r="E37" s="103">
        <f>INDEX('元データ'!$A$2:$D$342,MATCH($A37,'元データ'!$A$2:$A$342,0),MATCH(E$1,'元データ'!$A$2:$D$2,0))</f>
        <v>0</v>
      </c>
      <c r="F37" s="103">
        <f t="shared" si="1"/>
        <v>899</v>
      </c>
    </row>
    <row r="38" spans="1:6" ht="13.5">
      <c r="A38" s="222" t="s">
        <v>902</v>
      </c>
      <c r="B38" s="155" t="s">
        <v>350</v>
      </c>
      <c r="C38" s="86">
        <f>INDEX('元データ'!$A$2:$D$342,MATCH($A38,'元データ'!$A$2:$A$342,0),MATCH(C$1,'元データ'!$A$2:$D$2,0))</f>
        <v>14353</v>
      </c>
      <c r="D38" s="86">
        <f>INDEX('元データ'!$A$2:$D$342,MATCH($A38,'元データ'!$A$2:$A$342,0),MATCH(D$1,'元データ'!$A$2:$D$2,0))</f>
        <v>9540</v>
      </c>
      <c r="E38" s="86">
        <f>INDEX('元データ'!$A$2:$D$342,MATCH($A38,'元データ'!$A$2:$A$342,0),MATCH(E$1,'元データ'!$A$2:$D$2,0))</f>
        <v>30799</v>
      </c>
      <c r="F38" s="86">
        <f t="shared" si="1"/>
        <v>54692</v>
      </c>
    </row>
    <row r="39" spans="1:6" ht="13.5">
      <c r="A39" s="222" t="s">
        <v>903</v>
      </c>
      <c r="B39" s="155" t="s">
        <v>351</v>
      </c>
      <c r="C39" s="86">
        <f>INDEX('元データ'!$A$2:$D$342,MATCH($A39,'元データ'!$A$2:$A$342,0),MATCH(C$1,'元データ'!$A$2:$D$2,0))</f>
        <v>0</v>
      </c>
      <c r="D39" s="86">
        <f>INDEX('元データ'!$A$2:$D$342,MATCH($A39,'元データ'!$A$2:$A$342,0),MATCH(D$1,'元データ'!$A$2:$D$2,0))</f>
        <v>0</v>
      </c>
      <c r="E39" s="86">
        <f>INDEX('元データ'!$A$2:$D$342,MATCH($A39,'元データ'!$A$2:$A$342,0),MATCH(E$1,'元データ'!$A$2:$D$2,0))</f>
        <v>0</v>
      </c>
      <c r="F39" s="86">
        <f t="shared" si="1"/>
        <v>0</v>
      </c>
    </row>
    <row r="40" spans="1:6" ht="13.5">
      <c r="A40" s="222" t="s">
        <v>904</v>
      </c>
      <c r="B40" s="146" t="s">
        <v>172</v>
      </c>
      <c r="C40" s="93">
        <f>INDEX('元データ'!$A$2:$D$342,MATCH($A40,'元データ'!$A$2:$A$342,0),MATCH(C$1,'元データ'!$A$2:$D$2,0))</f>
        <v>0</v>
      </c>
      <c r="D40" s="93">
        <f>INDEX('元データ'!$A$2:$D$342,MATCH($A40,'元データ'!$A$2:$A$342,0),MATCH(D$1,'元データ'!$A$2:$D$2,0))</f>
        <v>0</v>
      </c>
      <c r="E40" s="93">
        <f>INDEX('元データ'!$A$2:$D$342,MATCH($A40,'元データ'!$A$2:$A$342,0),MATCH(E$1,'元データ'!$A$2:$D$2,0))</f>
        <v>0</v>
      </c>
      <c r="F40" s="93">
        <f t="shared" si="1"/>
        <v>0</v>
      </c>
    </row>
    <row r="41" spans="1:6" ht="13.5">
      <c r="A41" s="222" t="s">
        <v>905</v>
      </c>
      <c r="B41" s="147" t="s">
        <v>163</v>
      </c>
      <c r="C41" s="93">
        <f>INDEX('元データ'!$A$2:$D$342,MATCH($A41,'元データ'!$A$2:$A$342,0),MATCH(C$1,'元データ'!$A$2:$D$2,0))</f>
        <v>0</v>
      </c>
      <c r="D41" s="148">
        <f>INDEX('元データ'!$A$2:$D$342,MATCH($A41,'元データ'!$A$2:$A$342,0),MATCH(D$1,'元データ'!$A$2:$D$2,0))</f>
        <v>0</v>
      </c>
      <c r="E41" s="93">
        <f>INDEX('元データ'!$A$2:$D$342,MATCH($A41,'元データ'!$A$2:$A$342,0),MATCH(E$1,'元データ'!$A$2:$D$2,0))</f>
        <v>0</v>
      </c>
      <c r="F41" s="93">
        <f t="shared" si="1"/>
        <v>0</v>
      </c>
    </row>
    <row r="42" spans="1:6" ht="13.5">
      <c r="A42" s="222" t="s">
        <v>906</v>
      </c>
      <c r="B42" s="147" t="s">
        <v>164</v>
      </c>
      <c r="C42" s="93">
        <f>INDEX('元データ'!$A$2:$D$342,MATCH($A42,'元データ'!$A$2:$A$342,0),MATCH(C$1,'元データ'!$A$2:$D$2,0))</f>
        <v>0</v>
      </c>
      <c r="D42" s="148">
        <f>INDEX('元データ'!$A$2:$D$342,MATCH($A42,'元データ'!$A$2:$A$342,0),MATCH(D$1,'元データ'!$A$2:$D$2,0))</f>
        <v>0</v>
      </c>
      <c r="E42" s="93">
        <f>INDEX('元データ'!$A$2:$D$342,MATCH($A42,'元データ'!$A$2:$A$342,0),MATCH(E$1,'元データ'!$A$2:$D$2,0))</f>
        <v>0</v>
      </c>
      <c r="F42" s="93">
        <f t="shared" si="1"/>
        <v>0</v>
      </c>
    </row>
    <row r="43" spans="1:6" ht="13.5">
      <c r="A43" s="222" t="s">
        <v>907</v>
      </c>
      <c r="B43" s="147" t="s">
        <v>165</v>
      </c>
      <c r="C43" s="93">
        <f>INDEX('元データ'!$A$2:$D$342,MATCH($A43,'元データ'!$A$2:$A$342,0),MATCH(C$1,'元データ'!$A$2:$D$2,0))</f>
        <v>0</v>
      </c>
      <c r="D43" s="148">
        <f>INDEX('元データ'!$A$2:$D$342,MATCH($A43,'元データ'!$A$2:$A$342,0),MATCH(D$1,'元データ'!$A$2:$D$2,0))</f>
        <v>0</v>
      </c>
      <c r="E43" s="93">
        <f>INDEX('元データ'!$A$2:$D$342,MATCH($A43,'元データ'!$A$2:$A$342,0),MATCH(E$1,'元データ'!$A$2:$D$2,0))</f>
        <v>0</v>
      </c>
      <c r="F43" s="93">
        <f t="shared" si="1"/>
        <v>0</v>
      </c>
    </row>
    <row r="44" spans="1:6" ht="13.5">
      <c r="A44" s="222" t="s">
        <v>908</v>
      </c>
      <c r="B44" s="152" t="s">
        <v>173</v>
      </c>
      <c r="C44" s="90">
        <f>INDEX('元データ'!$A$2:$D$342,MATCH($A44,'元データ'!$A$2:$A$342,0),MATCH(C$1,'元データ'!$A$2:$D$2,0))</f>
        <v>0</v>
      </c>
      <c r="D44" s="90">
        <f>INDEX('元データ'!$A$2:$D$342,MATCH($A44,'元データ'!$A$2:$A$342,0),MATCH(D$1,'元データ'!$A$2:$D$2,0))</f>
        <v>0</v>
      </c>
      <c r="E44" s="90">
        <f>INDEX('元データ'!$A$2:$D$342,MATCH($A44,'元データ'!$A$2:$A$342,0),MATCH(E$1,'元データ'!$A$2:$D$2,0))</f>
        <v>5</v>
      </c>
      <c r="F44" s="90">
        <f t="shared" si="1"/>
        <v>5</v>
      </c>
    </row>
    <row r="45" spans="1:6" ht="13.5">
      <c r="A45" s="222" t="s">
        <v>909</v>
      </c>
      <c r="B45" s="147" t="s">
        <v>18</v>
      </c>
      <c r="C45" s="93">
        <f>INDEX('元データ'!$A$2:$D$342,MATCH($A45,'元データ'!$A$2:$A$342,0),MATCH(C$1,'元データ'!$A$2:$D$2,0))</f>
        <v>0</v>
      </c>
      <c r="D45" s="148">
        <f>INDEX('元データ'!$A$2:$D$342,MATCH($A45,'元データ'!$A$2:$A$342,0),MATCH(D$1,'元データ'!$A$2:$D$2,0))</f>
        <v>0</v>
      </c>
      <c r="E45" s="93">
        <f>INDEX('元データ'!$A$2:$D$342,MATCH($A45,'元データ'!$A$2:$A$342,0),MATCH(E$1,'元データ'!$A$2:$D$2,0))</f>
        <v>0</v>
      </c>
      <c r="F45" s="93">
        <f t="shared" si="1"/>
        <v>0</v>
      </c>
    </row>
    <row r="46" spans="1:6" ht="13.5">
      <c r="A46" s="222" t="s">
        <v>910</v>
      </c>
      <c r="B46" s="156" t="s">
        <v>19</v>
      </c>
      <c r="C46" s="103">
        <f>INDEX('元データ'!$A$2:$D$342,MATCH($A46,'元データ'!$A$2:$A$342,0),MATCH(C$1,'元データ'!$A$2:$D$2,0))</f>
        <v>0</v>
      </c>
      <c r="D46" s="154">
        <f>INDEX('元データ'!$A$2:$D$342,MATCH($A46,'元データ'!$A$2:$A$342,0),MATCH(D$1,'元データ'!$A$2:$D$2,0))</f>
        <v>0</v>
      </c>
      <c r="E46" s="103">
        <f>INDEX('元データ'!$A$2:$D$342,MATCH($A46,'元データ'!$A$2:$A$342,0),MATCH(E$1,'元データ'!$A$2:$D$2,0))</f>
        <v>5</v>
      </c>
      <c r="F46" s="103">
        <f t="shared" si="1"/>
        <v>5</v>
      </c>
    </row>
    <row r="47" spans="1:6" ht="13.5">
      <c r="A47" s="222" t="s">
        <v>911</v>
      </c>
      <c r="B47" s="146" t="s">
        <v>174</v>
      </c>
      <c r="C47" s="93">
        <f>INDEX('元データ'!$A$2:$D$342,MATCH($A47,'元データ'!$A$2:$A$342,0),MATCH(C$1,'元データ'!$A$2:$D$2,0))</f>
        <v>14353</v>
      </c>
      <c r="D47" s="93">
        <f>INDEX('元データ'!$A$2:$D$342,MATCH($A47,'元データ'!$A$2:$A$342,0),MATCH(D$1,'元データ'!$A$2:$D$2,0))</f>
        <v>9540</v>
      </c>
      <c r="E47" s="93">
        <f>INDEX('元データ'!$A$2:$D$342,MATCH($A47,'元データ'!$A$2:$A$342,0),MATCH(E$1,'元データ'!$A$2:$D$2,0))</f>
        <v>30794</v>
      </c>
      <c r="F47" s="93">
        <f t="shared" si="1"/>
        <v>54687</v>
      </c>
    </row>
    <row r="48" spans="1:6" ht="13.5">
      <c r="A48" s="222" t="s">
        <v>912</v>
      </c>
      <c r="B48" s="155" t="s">
        <v>249</v>
      </c>
      <c r="C48" s="86">
        <f>INDEX('元データ'!$A$2:$D$342,MATCH($A48,'元データ'!$A$2:$A$342,0),MATCH(C$1,'元データ'!$A$2:$D$2,0))</f>
        <v>0</v>
      </c>
      <c r="D48" s="86">
        <f>INDEX('元データ'!$A$2:$D$342,MATCH($A48,'元データ'!$A$2:$A$342,0),MATCH(D$1,'元データ'!$A$2:$D$2,0))</f>
        <v>0</v>
      </c>
      <c r="E48" s="86">
        <f>INDEX('元データ'!$A$2:$D$342,MATCH($A48,'元データ'!$A$2:$A$342,0),MATCH(E$1,'元データ'!$A$2:$D$2,0))</f>
        <v>0</v>
      </c>
      <c r="F48" s="86">
        <f t="shared" si="1"/>
        <v>0</v>
      </c>
    </row>
    <row r="49" spans="2:6" ht="13.5">
      <c r="B49" s="155" t="s">
        <v>175</v>
      </c>
      <c r="C49" s="86">
        <f>IF(C50&gt;0,C50,0)</f>
        <v>80719</v>
      </c>
      <c r="D49" s="86">
        <f>IF(D50&gt;0,D50,0)</f>
        <v>19116</v>
      </c>
      <c r="E49" s="249">
        <f>IF(E50&gt;0,E50,0)</f>
        <v>0</v>
      </c>
      <c r="F49" s="86">
        <f t="shared" si="1"/>
        <v>99835</v>
      </c>
    </row>
    <row r="50" spans="1:6" s="221" customFormat="1" ht="13.5" hidden="1">
      <c r="A50" s="221" t="s">
        <v>913</v>
      </c>
      <c r="B50" s="157"/>
      <c r="C50" s="158">
        <f>INDEX('元データ'!$A$2:$D$342,MATCH($A50,'元データ'!$A$2:$A$342,0),MATCH(C$1,'元データ'!$A$2:$D$2,0))</f>
        <v>80719</v>
      </c>
      <c r="D50" s="158">
        <f>INDEX('元データ'!$A$2:$D$342,MATCH($A50,'元データ'!$A$2:$A$342,0),MATCH(D$1,'元データ'!$A$2:$D$2,0))</f>
        <v>19116</v>
      </c>
      <c r="E50" s="159">
        <f>INDEX('元データ'!$A$2:$D$342,MATCH($A50,'元データ'!$A$2:$A$342,0),MATCH(E$1,'元データ'!$A$2:$D$2,0))</f>
        <v>-376709</v>
      </c>
      <c r="F50" s="158"/>
    </row>
    <row r="51" spans="2:6" ht="13.5">
      <c r="B51" s="160" t="s">
        <v>166</v>
      </c>
      <c r="C51" s="86">
        <f>IF(C50&lt;0,C50,0)</f>
        <v>0</v>
      </c>
      <c r="D51" s="86">
        <f>IF(D50&lt;0,D50,0)</f>
        <v>0</v>
      </c>
      <c r="E51" s="86">
        <f>IF(E50&lt;0,E50,0)</f>
        <v>-376709</v>
      </c>
      <c r="F51" s="86">
        <f>SUM(C51:E51)</f>
        <v>-376709</v>
      </c>
    </row>
    <row r="52" spans="2:6" ht="13.5">
      <c r="B52" s="160" t="s">
        <v>167</v>
      </c>
      <c r="C52" s="86">
        <f>IF(C53&gt;0,C53,0)</f>
        <v>95072</v>
      </c>
      <c r="D52" s="86">
        <f>IF(D53&gt;0,D53,0)</f>
        <v>28656</v>
      </c>
      <c r="E52" s="249">
        <f>IF(E53&gt;0,E53,0)</f>
        <v>0</v>
      </c>
      <c r="F52" s="86">
        <f>SUM(C52:E52)</f>
        <v>123728</v>
      </c>
    </row>
    <row r="53" spans="1:6" s="221" customFormat="1" ht="13.5" hidden="1">
      <c r="A53" s="221" t="s">
        <v>914</v>
      </c>
      <c r="B53" s="161"/>
      <c r="C53" s="158">
        <f>INDEX('元データ'!$A$2:$D$342,MATCH($A53,'元データ'!$A$2:$A$342,0),MATCH(C$1,'元データ'!$A$2:$D$2,0))</f>
        <v>95072</v>
      </c>
      <c r="D53" s="158">
        <f>INDEX('元データ'!$A$2:$D$342,MATCH($A53,'元データ'!$A$2:$A$342,0),MATCH(D$1,'元データ'!$A$2:$D$2,0))</f>
        <v>28656</v>
      </c>
      <c r="E53" s="159">
        <f>INDEX('元データ'!$A$2:$D$342,MATCH($A53,'元データ'!$A$2:$A$342,0),MATCH(E$1,'元データ'!$A$2:$D$2,0))</f>
        <v>-345915</v>
      </c>
      <c r="F53" s="158"/>
    </row>
    <row r="54" spans="2:6" ht="13.5">
      <c r="B54" s="162" t="s">
        <v>168</v>
      </c>
      <c r="C54" s="217">
        <f>IF(C53&lt;0,C53,0)</f>
        <v>0</v>
      </c>
      <c r="D54" s="217">
        <f>IF(D53&lt;0,D53,0)</f>
        <v>0</v>
      </c>
      <c r="E54" s="217">
        <f>IF(E53&lt;0,E53,0)</f>
        <v>-345915</v>
      </c>
      <c r="F54" s="217">
        <f>SUM(C54:E54)</f>
        <v>-345915</v>
      </c>
    </row>
  </sheetData>
  <sheetProtection/>
  <mergeCells count="1">
    <mergeCell ref="E5:E7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3"/>
  <headerFooter alignWithMargins="0">
    <oddHeader>&amp;C&amp;14法適第５表　工業用水道事業会計決算の状況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zoomScaleSheetLayoutView="85" workbookViewId="0" topLeftCell="B2">
      <selection activeCell="B2" sqref="B2"/>
    </sheetView>
  </sheetViews>
  <sheetFormatPr defaultColWidth="8.796875" defaultRowHeight="13.5" customHeight="1"/>
  <cols>
    <col min="1" max="1" width="0" style="237" hidden="1" customWidth="1"/>
    <col min="2" max="2" width="3.09765625" style="238" customWidth="1"/>
    <col min="3" max="3" width="14.09765625" style="238" customWidth="1"/>
    <col min="4" max="4" width="18.8984375" style="238" bestFit="1" customWidth="1"/>
    <col min="5" max="8" width="11.59765625" style="237" customWidth="1"/>
    <col min="9" max="9" width="9.5" style="237" bestFit="1" customWidth="1"/>
    <col min="10" max="16384" width="9" style="237" customWidth="1"/>
  </cols>
  <sheetData>
    <row r="1" spans="5:7" ht="13.5" customHeight="1" hidden="1">
      <c r="E1" s="237">
        <v>322024</v>
      </c>
      <c r="F1" s="237">
        <v>322091</v>
      </c>
      <c r="G1" s="237">
        <v>328341</v>
      </c>
    </row>
    <row r="2" s="238" customFormat="1" ht="13.5" customHeight="1">
      <c r="B2" s="222" t="s">
        <v>682</v>
      </c>
    </row>
    <row r="3" s="238" customFormat="1" ht="14.25" customHeight="1"/>
    <row r="4" spans="2:8" s="238" customFormat="1" ht="13.5" customHeight="1">
      <c r="B4" s="239" t="s">
        <v>139</v>
      </c>
      <c r="C4" s="239"/>
      <c r="D4" s="239"/>
      <c r="H4" s="241" t="s">
        <v>252</v>
      </c>
    </row>
    <row r="5" spans="2:8" ht="12" customHeight="1">
      <c r="B5" s="8"/>
      <c r="C5" s="9"/>
      <c r="D5" s="1" t="s">
        <v>16</v>
      </c>
      <c r="E5" s="40"/>
      <c r="F5" s="40"/>
      <c r="G5" s="256" t="s">
        <v>310</v>
      </c>
      <c r="H5" s="40"/>
    </row>
    <row r="6" spans="2:8" ht="13.5" customHeight="1">
      <c r="B6" s="10"/>
      <c r="C6" s="11"/>
      <c r="D6" s="12"/>
      <c r="E6" s="41" t="s">
        <v>349</v>
      </c>
      <c r="F6" s="41" t="s">
        <v>309</v>
      </c>
      <c r="G6" s="257"/>
      <c r="H6" s="41" t="s">
        <v>194</v>
      </c>
    </row>
    <row r="7" spans="2:8" ht="13.5" customHeight="1">
      <c r="B7" s="13" t="s">
        <v>17</v>
      </c>
      <c r="C7" s="14"/>
      <c r="D7" s="15"/>
      <c r="E7" s="42"/>
      <c r="F7" s="42"/>
      <c r="G7" s="258"/>
      <c r="H7" s="42"/>
    </row>
    <row r="8" spans="1:8" ht="13.5" customHeight="1">
      <c r="A8" s="237" t="s">
        <v>849</v>
      </c>
      <c r="B8" s="35"/>
      <c r="C8" s="43" t="s">
        <v>176</v>
      </c>
      <c r="D8" s="39" t="s">
        <v>40</v>
      </c>
      <c r="E8" s="4">
        <f>INDEX('元データ'!$A$2:$D$342,MATCH($A8,'元データ'!$A$2:$A$342,0),MATCH(E$1,'元データ'!$A$2:$D$2,0))</f>
        <v>14895</v>
      </c>
      <c r="F8" s="4">
        <f>INDEX('元データ'!$A$2:$D$342,MATCH($A8,'元データ'!$A$2:$A$342,0),MATCH(F$1,'元データ'!$A$2:$D$2,0))</f>
        <v>3458</v>
      </c>
      <c r="G8" s="4">
        <f>INDEX('元データ'!$A$2:$D$342,MATCH($A8,'元データ'!$A$2:$A$342,0),MATCH(G$1,'元データ'!$A$2:$D$2,0))</f>
        <v>4875</v>
      </c>
      <c r="H8" s="4">
        <f aca="true" t="shared" si="0" ref="H8:H31">SUM(E8:G8)</f>
        <v>23228</v>
      </c>
    </row>
    <row r="9" spans="1:8" ht="13.5" customHeight="1">
      <c r="A9" s="237" t="s">
        <v>850</v>
      </c>
      <c r="B9" s="36"/>
      <c r="C9" s="44"/>
      <c r="D9" s="17" t="s">
        <v>41</v>
      </c>
      <c r="E9" s="2">
        <f>INDEX('元データ'!$A$2:$D$342,MATCH($A9,'元データ'!$A$2:$A$342,0),MATCH(E$1,'元データ'!$A$2:$D$2,0))</f>
        <v>6245</v>
      </c>
      <c r="F9" s="2">
        <f>INDEX('元データ'!$A$2:$D$342,MATCH($A9,'元データ'!$A$2:$A$342,0),MATCH(F$1,'元データ'!$A$2:$D$2,0))</f>
        <v>1534</v>
      </c>
      <c r="G9" s="2">
        <f>INDEX('元データ'!$A$2:$D$342,MATCH($A9,'元データ'!$A$2:$A$342,0),MATCH(G$1,'元データ'!$A$2:$D$2,0))</f>
        <v>2174</v>
      </c>
      <c r="H9" s="2">
        <f t="shared" si="0"/>
        <v>9953</v>
      </c>
    </row>
    <row r="10" spans="1:8" ht="13.5" customHeight="1">
      <c r="A10" s="237" t="s">
        <v>851</v>
      </c>
      <c r="B10" s="36"/>
      <c r="C10" s="44"/>
      <c r="D10" s="17" t="s">
        <v>42</v>
      </c>
      <c r="E10" s="2">
        <f>INDEX('元データ'!$A$2:$D$342,MATCH($A10,'元データ'!$A$2:$A$342,0),MATCH(E$1,'元データ'!$A$2:$D$2,0))</f>
        <v>0</v>
      </c>
      <c r="F10" s="2">
        <f>INDEX('元データ'!$A$2:$D$342,MATCH($A10,'元データ'!$A$2:$A$342,0),MATCH(F$1,'元データ'!$A$2:$D$2,0))</f>
        <v>0</v>
      </c>
      <c r="G10" s="2">
        <f>INDEX('元データ'!$A$2:$D$342,MATCH($A10,'元データ'!$A$2:$A$342,0),MATCH(G$1,'元データ'!$A$2:$D$2,0))</f>
        <v>0</v>
      </c>
      <c r="H10" s="2">
        <f t="shared" si="0"/>
        <v>0</v>
      </c>
    </row>
    <row r="11" spans="1:8" ht="13.5" customHeight="1">
      <c r="A11" s="237" t="s">
        <v>852</v>
      </c>
      <c r="B11" s="36"/>
      <c r="C11" s="44"/>
      <c r="D11" s="17" t="s">
        <v>43</v>
      </c>
      <c r="E11" s="2">
        <f>INDEX('元データ'!$A$2:$D$342,MATCH($A11,'元データ'!$A$2:$A$342,0),MATCH(E$1,'元データ'!$A$2:$D$2,0))</f>
        <v>0</v>
      </c>
      <c r="F11" s="2">
        <f>INDEX('元データ'!$A$2:$D$342,MATCH($A11,'元データ'!$A$2:$A$342,0),MATCH(F$1,'元データ'!$A$2:$D$2,0))</f>
        <v>0</v>
      </c>
      <c r="G11" s="2">
        <f>INDEX('元データ'!$A$2:$D$342,MATCH($A11,'元データ'!$A$2:$A$342,0),MATCH(G$1,'元データ'!$A$2:$D$2,0))</f>
        <v>0</v>
      </c>
      <c r="H11" s="2">
        <f t="shared" si="0"/>
        <v>0</v>
      </c>
    </row>
    <row r="12" spans="1:8" ht="13.5" customHeight="1">
      <c r="A12" s="237" t="s">
        <v>853</v>
      </c>
      <c r="B12" s="36"/>
      <c r="C12" s="44"/>
      <c r="D12" s="17" t="s">
        <v>44</v>
      </c>
      <c r="E12" s="2">
        <f>INDEX('元データ'!$A$2:$D$342,MATCH($A12,'元データ'!$A$2:$A$342,0),MATCH(E$1,'元データ'!$A$2:$D$2,0))</f>
        <v>4907</v>
      </c>
      <c r="F12" s="2">
        <f>INDEX('元データ'!$A$2:$D$342,MATCH($A12,'元データ'!$A$2:$A$342,0),MATCH(F$1,'元データ'!$A$2:$D$2,0))</f>
        <v>1110</v>
      </c>
      <c r="G12" s="2">
        <f>INDEX('元データ'!$A$2:$D$342,MATCH($A12,'元データ'!$A$2:$A$342,0),MATCH(G$1,'元データ'!$A$2:$D$2,0))</f>
        <v>1593</v>
      </c>
      <c r="H12" s="2">
        <f t="shared" si="0"/>
        <v>7610</v>
      </c>
    </row>
    <row r="13" spans="1:8" ht="13.5" customHeight="1">
      <c r="A13" s="237" t="s">
        <v>854</v>
      </c>
      <c r="B13" s="36"/>
      <c r="C13" s="44"/>
      <c r="D13" s="17" t="s">
        <v>45</v>
      </c>
      <c r="E13" s="2">
        <f>INDEX('元データ'!$A$2:$D$342,MATCH($A13,'元データ'!$A$2:$A$342,0),MATCH(E$1,'元データ'!$A$2:$D$2,0))</f>
        <v>26047</v>
      </c>
      <c r="F13" s="2">
        <f>INDEX('元データ'!$A$2:$D$342,MATCH($A13,'元データ'!$A$2:$A$342,0),MATCH(F$1,'元データ'!$A$2:$D$2,0))</f>
        <v>6102</v>
      </c>
      <c r="G13" s="2">
        <f>INDEX('元データ'!$A$2:$D$342,MATCH($A13,'元データ'!$A$2:$A$342,0),MATCH(G$1,'元データ'!$A$2:$D$2,0))</f>
        <v>8642</v>
      </c>
      <c r="H13" s="2">
        <f t="shared" si="0"/>
        <v>40791</v>
      </c>
    </row>
    <row r="14" spans="1:8" ht="13.5" customHeight="1">
      <c r="A14" s="237" t="s">
        <v>855</v>
      </c>
      <c r="B14" s="37"/>
      <c r="C14" s="45" t="s">
        <v>177</v>
      </c>
      <c r="D14" s="18"/>
      <c r="E14" s="2">
        <f>INDEX('元データ'!$A$2:$D$342,MATCH($A14,'元データ'!$A$2:$A$342,0),MATCH(E$1,'元データ'!$A$2:$D$2,0))</f>
        <v>3975</v>
      </c>
      <c r="F14" s="2">
        <f>INDEX('元データ'!$A$2:$D$342,MATCH($A14,'元データ'!$A$2:$A$342,0),MATCH(F$1,'元データ'!$A$2:$D$2,0))</f>
        <v>13741</v>
      </c>
      <c r="G14" s="2">
        <f>INDEX('元データ'!$A$2:$D$342,MATCH($A14,'元データ'!$A$2:$A$342,0),MATCH(G$1,'元データ'!$A$2:$D$2,0))</f>
        <v>8761</v>
      </c>
      <c r="H14" s="2">
        <f t="shared" si="0"/>
        <v>26477</v>
      </c>
    </row>
    <row r="15" spans="1:11" ht="13.5" customHeight="1">
      <c r="A15" s="237" t="s">
        <v>856</v>
      </c>
      <c r="B15" s="37" t="s">
        <v>140</v>
      </c>
      <c r="C15" s="46"/>
      <c r="D15" s="218" t="s">
        <v>365</v>
      </c>
      <c r="E15" s="2">
        <f>INDEX('元データ'!$A$2:$D$342,MATCH($A15,'元データ'!$A$2:$A$342,0),MATCH(E$1,'元データ'!$A$2:$D$2,0))</f>
        <v>3975</v>
      </c>
      <c r="F15" s="2">
        <f>INDEX('元データ'!$A$2:$D$342,MATCH($A15,'元データ'!$A$2:$A$342,0),MATCH(F$1,'元データ'!$A$2:$D$2,0))</f>
        <v>13741</v>
      </c>
      <c r="G15" s="2">
        <f>INDEX('元データ'!$A$2:$D$342,MATCH($A15,'元データ'!$A$2:$A$342,0),MATCH(G$1,'元データ'!$A$2:$D$2,0))</f>
        <v>6217</v>
      </c>
      <c r="H15" s="2">
        <f t="shared" si="0"/>
        <v>23933</v>
      </c>
      <c r="I15" s="245"/>
      <c r="J15" s="245"/>
      <c r="K15" s="245"/>
    </row>
    <row r="16" spans="1:8" ht="13.5" customHeight="1">
      <c r="A16" s="237" t="s">
        <v>857</v>
      </c>
      <c r="B16" s="36"/>
      <c r="C16" s="47"/>
      <c r="D16" s="219" t="s">
        <v>366</v>
      </c>
      <c r="E16" s="2">
        <f>INDEX('元データ'!$A$2:$D$342,MATCH($A16,'元データ'!$A$2:$A$342,0),MATCH(E$1,'元データ'!$A$2:$D$2,0))</f>
        <v>0</v>
      </c>
      <c r="F16" s="2">
        <f>INDEX('元データ'!$A$2:$D$342,MATCH($A16,'元データ'!$A$2:$A$342,0),MATCH(F$1,'元データ'!$A$2:$D$2,0))</f>
        <v>0</v>
      </c>
      <c r="G16" s="2">
        <f>INDEX('元データ'!$A$2:$D$342,MATCH($A16,'元データ'!$A$2:$A$342,0),MATCH(G$1,'元データ'!$A$2:$D$2,0))</f>
        <v>0</v>
      </c>
      <c r="H16" s="2">
        <f t="shared" si="0"/>
        <v>0</v>
      </c>
    </row>
    <row r="17" spans="1:8" ht="13.5" customHeight="1">
      <c r="A17" s="237" t="s">
        <v>858</v>
      </c>
      <c r="B17" s="36"/>
      <c r="C17" s="44"/>
      <c r="D17" s="219" t="s">
        <v>367</v>
      </c>
      <c r="E17" s="2">
        <f>INDEX('元データ'!$A$2:$D$342,MATCH($A17,'元データ'!$A$2:$A$342,0),MATCH(E$1,'元データ'!$A$2:$D$2,0))</f>
        <v>0</v>
      </c>
      <c r="F17" s="2">
        <f>INDEX('元データ'!$A$2:$D$342,MATCH($A17,'元データ'!$A$2:$A$342,0),MATCH(F$1,'元データ'!$A$2:$D$2,0))</f>
        <v>0</v>
      </c>
      <c r="G17" s="2">
        <f>INDEX('元データ'!$A$2:$D$342,MATCH($A17,'元データ'!$A$2:$A$342,0),MATCH(G$1,'元データ'!$A$2:$D$2,0))</f>
        <v>2544</v>
      </c>
      <c r="H17" s="2">
        <f t="shared" si="0"/>
        <v>2544</v>
      </c>
    </row>
    <row r="18" spans="1:8" ht="13.5" customHeight="1">
      <c r="A18" s="237" t="s">
        <v>859</v>
      </c>
      <c r="B18" s="36"/>
      <c r="C18" s="45" t="s">
        <v>178</v>
      </c>
      <c r="D18" s="18"/>
      <c r="E18" s="2">
        <f>INDEX('元データ'!$A$2:$D$342,MATCH($A18,'元データ'!$A$2:$A$342,0),MATCH(E$1,'元データ'!$A$2:$D$2,0))</f>
        <v>13351</v>
      </c>
      <c r="F18" s="2">
        <f>INDEX('元データ'!$A$2:$D$342,MATCH($A18,'元データ'!$A$2:$A$342,0),MATCH(F$1,'元データ'!$A$2:$D$2,0))</f>
        <v>31754</v>
      </c>
      <c r="G18" s="2">
        <f>INDEX('元データ'!$A$2:$D$342,MATCH($A18,'元データ'!$A$2:$A$342,0),MATCH(G$1,'元データ'!$A$2:$D$2,0))</f>
        <v>18509</v>
      </c>
      <c r="H18" s="2">
        <f t="shared" si="0"/>
        <v>63614</v>
      </c>
    </row>
    <row r="19" spans="1:8" ht="13.5" customHeight="1">
      <c r="A19" s="237" t="s">
        <v>860</v>
      </c>
      <c r="B19" s="36"/>
      <c r="C19" s="45" t="s">
        <v>179</v>
      </c>
      <c r="D19" s="18"/>
      <c r="E19" s="2">
        <f>INDEX('元データ'!$A$2:$D$342,MATCH($A19,'元データ'!$A$2:$A$342,0),MATCH(E$1,'元データ'!$A$2:$D$2,0))</f>
        <v>14742</v>
      </c>
      <c r="F19" s="2">
        <f>INDEX('元データ'!$A$2:$D$342,MATCH($A19,'元データ'!$A$2:$A$342,0),MATCH(F$1,'元データ'!$A$2:$D$2,0))</f>
        <v>9670</v>
      </c>
      <c r="G19" s="2">
        <f>INDEX('元データ'!$A$2:$D$342,MATCH($A19,'元データ'!$A$2:$A$342,0),MATCH(G$1,'元データ'!$A$2:$D$2,0))</f>
        <v>8377</v>
      </c>
      <c r="H19" s="2">
        <f t="shared" si="0"/>
        <v>32789</v>
      </c>
    </row>
    <row r="20" spans="1:8" ht="13.5" customHeight="1">
      <c r="A20" s="237" t="s">
        <v>861</v>
      </c>
      <c r="B20" s="37"/>
      <c r="C20" s="45" t="s">
        <v>180</v>
      </c>
      <c r="D20" s="18"/>
      <c r="E20" s="2">
        <f>INDEX('元データ'!$A$2:$D$342,MATCH($A20,'元データ'!$A$2:$A$342,0),MATCH(E$1,'元データ'!$A$2:$D$2,0))</f>
        <v>43</v>
      </c>
      <c r="F20" s="2">
        <f>INDEX('元データ'!$A$2:$D$342,MATCH($A20,'元データ'!$A$2:$A$342,0),MATCH(F$1,'元データ'!$A$2:$D$2,0))</f>
        <v>141</v>
      </c>
      <c r="G20" s="2">
        <f>INDEX('元データ'!$A$2:$D$342,MATCH($A20,'元データ'!$A$2:$A$342,0),MATCH(G$1,'元データ'!$A$2:$D$2,0))</f>
        <v>5</v>
      </c>
      <c r="H20" s="2">
        <f t="shared" si="0"/>
        <v>189</v>
      </c>
    </row>
    <row r="21" spans="1:8" ht="13.5" customHeight="1">
      <c r="A21" s="237" t="s">
        <v>862</v>
      </c>
      <c r="B21" s="36"/>
      <c r="C21" s="45" t="s">
        <v>181</v>
      </c>
      <c r="D21" s="18"/>
      <c r="E21" s="2">
        <f>INDEX('元データ'!$A$2:$D$342,MATCH($A21,'元データ'!$A$2:$A$342,0),MATCH(E$1,'元データ'!$A$2:$D$2,0))</f>
        <v>205</v>
      </c>
      <c r="F21" s="2">
        <f>INDEX('元データ'!$A$2:$D$342,MATCH($A21,'元データ'!$A$2:$A$342,0),MATCH(F$1,'元データ'!$A$2:$D$2,0))</f>
        <v>372</v>
      </c>
      <c r="G21" s="2">
        <f>INDEX('元データ'!$A$2:$D$342,MATCH($A21,'元データ'!$A$2:$A$342,0),MATCH(G$1,'元データ'!$A$2:$D$2,0))</f>
        <v>285</v>
      </c>
      <c r="H21" s="2">
        <f t="shared" si="0"/>
        <v>862</v>
      </c>
    </row>
    <row r="22" spans="1:8" ht="13.5" customHeight="1">
      <c r="A22" s="237" t="s">
        <v>863</v>
      </c>
      <c r="B22" s="36"/>
      <c r="C22" s="45" t="s">
        <v>182</v>
      </c>
      <c r="D22" s="18"/>
      <c r="E22" s="2">
        <f>INDEX('元データ'!$A$2:$D$342,MATCH($A22,'元データ'!$A$2:$A$342,0),MATCH(E$1,'元データ'!$A$2:$D$2,0))</f>
        <v>4513</v>
      </c>
      <c r="F22" s="2">
        <f>INDEX('元データ'!$A$2:$D$342,MATCH($A22,'元データ'!$A$2:$A$342,0),MATCH(F$1,'元データ'!$A$2:$D$2,0))</f>
        <v>5858</v>
      </c>
      <c r="G22" s="2">
        <f>INDEX('元データ'!$A$2:$D$342,MATCH($A22,'元データ'!$A$2:$A$342,0),MATCH(G$1,'元データ'!$A$2:$D$2,0))</f>
        <v>1084</v>
      </c>
      <c r="H22" s="2">
        <f t="shared" si="0"/>
        <v>11455</v>
      </c>
    </row>
    <row r="23" spans="1:8" ht="13.5" customHeight="1">
      <c r="A23" s="237" t="s">
        <v>864</v>
      </c>
      <c r="B23" s="36" t="s">
        <v>22</v>
      </c>
      <c r="C23" s="45" t="s">
        <v>183</v>
      </c>
      <c r="D23" s="18"/>
      <c r="E23" s="2">
        <f>INDEX('元データ'!$A$2:$D$342,MATCH($A23,'元データ'!$A$2:$A$342,0),MATCH(E$1,'元データ'!$A$2:$D$2,0))</f>
        <v>0</v>
      </c>
      <c r="F23" s="2">
        <f>INDEX('元データ'!$A$2:$D$342,MATCH($A23,'元データ'!$A$2:$A$342,0),MATCH(F$1,'元データ'!$A$2:$D$2,0))</f>
        <v>0</v>
      </c>
      <c r="G23" s="2">
        <f>INDEX('元データ'!$A$2:$D$342,MATCH($A23,'元データ'!$A$2:$A$342,0),MATCH(G$1,'元データ'!$A$2:$D$2,0))</f>
        <v>0</v>
      </c>
      <c r="H23" s="2">
        <f t="shared" si="0"/>
        <v>0</v>
      </c>
    </row>
    <row r="24" spans="1:8" ht="13.5" customHeight="1">
      <c r="A24" s="237" t="s">
        <v>865</v>
      </c>
      <c r="B24" s="36"/>
      <c r="C24" s="45" t="s">
        <v>184</v>
      </c>
      <c r="D24" s="18"/>
      <c r="E24" s="2">
        <f>INDEX('元データ'!$A$2:$D$342,MATCH($A24,'元データ'!$A$2:$A$342,0),MATCH(E$1,'元データ'!$A$2:$D$2,0))</f>
        <v>0</v>
      </c>
      <c r="F24" s="2">
        <f>INDEX('元データ'!$A$2:$D$342,MATCH($A24,'元データ'!$A$2:$A$342,0),MATCH(F$1,'元データ'!$A$2:$D$2,0))</f>
        <v>662</v>
      </c>
      <c r="G24" s="2">
        <f>INDEX('元データ'!$A$2:$D$342,MATCH($A24,'元データ'!$A$2:$A$342,0),MATCH(G$1,'元データ'!$A$2:$D$2,0))</f>
        <v>0</v>
      </c>
      <c r="H24" s="2">
        <f t="shared" si="0"/>
        <v>662</v>
      </c>
    </row>
    <row r="25" spans="1:8" ht="13.5" customHeight="1">
      <c r="A25" s="237" t="s">
        <v>866</v>
      </c>
      <c r="B25" s="36"/>
      <c r="C25" s="45" t="s">
        <v>46</v>
      </c>
      <c r="D25" s="18"/>
      <c r="E25" s="2">
        <f>INDEX('元データ'!$A$2:$D$342,MATCH($A25,'元データ'!$A$2:$A$342,0),MATCH(E$1,'元データ'!$A$2:$D$2,0))</f>
        <v>0</v>
      </c>
      <c r="F25" s="2">
        <f>INDEX('元データ'!$A$2:$D$342,MATCH($A25,'元データ'!$A$2:$A$342,0),MATCH(F$1,'元データ'!$A$2:$D$2,0))</f>
        <v>0</v>
      </c>
      <c r="G25" s="2">
        <f>INDEX('元データ'!$A$2:$D$342,MATCH($A25,'元データ'!$A$2:$A$342,0),MATCH(G$1,'元データ'!$A$2:$D$2,0))</f>
        <v>0</v>
      </c>
      <c r="H25" s="2">
        <f t="shared" si="0"/>
        <v>0</v>
      </c>
    </row>
    <row r="26" spans="1:8" ht="13.5" customHeight="1">
      <c r="A26" s="237" t="s">
        <v>867</v>
      </c>
      <c r="B26" s="36"/>
      <c r="C26" s="45" t="s">
        <v>47</v>
      </c>
      <c r="D26" s="18"/>
      <c r="E26" s="2">
        <f>INDEX('元データ'!$A$2:$D$342,MATCH($A26,'元データ'!$A$2:$A$342,0),MATCH(E$1,'元データ'!$A$2:$D$2,0))</f>
        <v>11066</v>
      </c>
      <c r="F26" s="2">
        <f>INDEX('元データ'!$A$2:$D$342,MATCH($A26,'元データ'!$A$2:$A$342,0),MATCH(F$1,'元データ'!$A$2:$D$2,0))</f>
        <v>174</v>
      </c>
      <c r="G26" s="2">
        <f>INDEX('元データ'!$A$2:$D$342,MATCH($A26,'元データ'!$A$2:$A$342,0),MATCH(G$1,'元データ'!$A$2:$D$2,0))</f>
        <v>3588</v>
      </c>
      <c r="H26" s="2">
        <f t="shared" si="0"/>
        <v>14828</v>
      </c>
    </row>
    <row r="27" spans="1:8" ht="13.5" customHeight="1">
      <c r="A27" s="237" t="s">
        <v>868</v>
      </c>
      <c r="B27" s="36"/>
      <c r="C27" s="45" t="s">
        <v>369</v>
      </c>
      <c r="D27" s="18"/>
      <c r="E27" s="2">
        <f>INDEX('元データ'!$A$2:$D$342,MATCH($A27,'元データ'!$A$2:$A$342,0),MATCH(E$1,'元データ'!$A$2:$D$2,0))</f>
        <v>1216</v>
      </c>
      <c r="F27" s="2">
        <f>INDEX('元データ'!$A$2:$D$342,MATCH($A27,'元データ'!$A$2:$A$342,0),MATCH(F$1,'元データ'!$A$2:$D$2,0))</f>
        <v>0</v>
      </c>
      <c r="G27" s="2">
        <f>INDEX('元データ'!$A$2:$D$342,MATCH($A27,'元データ'!$A$2:$A$342,0),MATCH(G$1,'元データ'!$A$2:$D$2,0))</f>
        <v>85</v>
      </c>
      <c r="H27" s="2"/>
    </row>
    <row r="28" spans="1:8" ht="13.5" customHeight="1">
      <c r="A28" s="237" t="s">
        <v>869</v>
      </c>
      <c r="B28" s="36"/>
      <c r="C28" s="45" t="s">
        <v>370</v>
      </c>
      <c r="D28" s="18"/>
      <c r="E28" s="2">
        <f>INDEX('元データ'!$A$2:$D$342,MATCH($A28,'元データ'!$A$2:$A$342,0),MATCH(E$1,'元データ'!$A$2:$D$2,0))</f>
        <v>0</v>
      </c>
      <c r="F28" s="2">
        <f>INDEX('元データ'!$A$2:$D$342,MATCH($A28,'元データ'!$A$2:$A$342,0),MATCH(F$1,'元データ'!$A$2:$D$2,0))</f>
        <v>0</v>
      </c>
      <c r="G28" s="2">
        <f>INDEX('元データ'!$A$2:$D$342,MATCH($A28,'元データ'!$A$2:$A$342,0),MATCH(G$1,'元データ'!$A$2:$D$2,0))</f>
        <v>0</v>
      </c>
      <c r="H28" s="2">
        <f t="shared" si="0"/>
        <v>0</v>
      </c>
    </row>
    <row r="29" spans="1:8" ht="13.5" customHeight="1">
      <c r="A29" s="237" t="s">
        <v>870</v>
      </c>
      <c r="B29" s="36"/>
      <c r="C29" s="45" t="s">
        <v>371</v>
      </c>
      <c r="D29" s="20"/>
      <c r="E29" s="2">
        <f>INDEX('元データ'!$A$2:$D$342,MATCH($A29,'元データ'!$A$2:$A$342,0),MATCH(E$1,'元データ'!$A$2:$D$2,0))</f>
        <v>0</v>
      </c>
      <c r="F29" s="2">
        <f>INDEX('元データ'!$A$2:$D$342,MATCH($A29,'元データ'!$A$2:$A$342,0),MATCH(F$1,'元データ'!$A$2:$D$2,0))</f>
        <v>0</v>
      </c>
      <c r="G29" s="2">
        <f>INDEX('元データ'!$A$2:$D$342,MATCH($A29,'元データ'!$A$2:$A$342,0),MATCH(G$1,'元データ'!$A$2:$D$2,0))</f>
        <v>0</v>
      </c>
      <c r="H29" s="2">
        <f t="shared" si="0"/>
        <v>0</v>
      </c>
    </row>
    <row r="30" spans="1:8" ht="13.5" customHeight="1">
      <c r="A30" s="237" t="s">
        <v>871</v>
      </c>
      <c r="B30" s="36"/>
      <c r="C30" s="45" t="s">
        <v>372</v>
      </c>
      <c r="D30" s="18"/>
      <c r="E30" s="2">
        <f>INDEX('元データ'!$A$2:$D$342,MATCH($A30,'元データ'!$A$2:$A$342,0),MATCH(E$1,'元データ'!$A$2:$D$2,0))</f>
        <v>6082</v>
      </c>
      <c r="F30" s="2">
        <f>INDEX('元データ'!$A$2:$D$342,MATCH($A30,'元データ'!$A$2:$A$342,0),MATCH(F$1,'元データ'!$A$2:$D$2,0))</f>
        <v>23731</v>
      </c>
      <c r="G30" s="2">
        <f>INDEX('元データ'!$A$2:$D$342,MATCH($A30,'元データ'!$A$2:$A$342,0),MATCH(G$1,'元データ'!$A$2:$D$2,0))</f>
        <v>1328</v>
      </c>
      <c r="H30" s="2">
        <f t="shared" si="0"/>
        <v>31141</v>
      </c>
    </row>
    <row r="31" spans="1:8" ht="13.5" customHeight="1">
      <c r="A31" s="237" t="s">
        <v>872</v>
      </c>
      <c r="B31" s="36"/>
      <c r="C31" s="48" t="s">
        <v>373</v>
      </c>
      <c r="D31" s="19"/>
      <c r="E31" s="2">
        <f>INDEX('元データ'!$A$2:$D$342,MATCH($A31,'元データ'!$A$2:$A$342,0),MATCH(E$1,'元データ'!$A$2:$D$2,0))</f>
        <v>81240</v>
      </c>
      <c r="F31" s="2">
        <f>INDEX('元データ'!$A$2:$D$342,MATCH($A31,'元データ'!$A$2:$A$342,0),MATCH(F$1,'元データ'!$A$2:$D$2,0))</f>
        <v>92205</v>
      </c>
      <c r="G31" s="2">
        <f>INDEX('元データ'!$A$2:$D$342,MATCH($A31,'元データ'!$A$2:$A$342,0),MATCH(G$1,'元データ'!$A$2:$D$2,0))</f>
        <v>50664</v>
      </c>
      <c r="H31" s="2">
        <f t="shared" si="0"/>
        <v>224109</v>
      </c>
    </row>
    <row r="32" spans="2:8" ht="13.5" customHeight="1">
      <c r="B32" s="35"/>
      <c r="C32" s="43" t="s">
        <v>176</v>
      </c>
      <c r="D32" s="39" t="s">
        <v>40</v>
      </c>
      <c r="E32" s="246">
        <f aca="true" t="shared" si="1" ref="E32:H53">+E8/E$31*100</f>
        <v>18.334564254062037</v>
      </c>
      <c r="F32" s="246">
        <f t="shared" si="1"/>
        <v>3.750338918713736</v>
      </c>
      <c r="G32" s="246">
        <f t="shared" si="1"/>
        <v>9.622216958787305</v>
      </c>
      <c r="H32" s="246">
        <f t="shared" si="1"/>
        <v>10.364599369057022</v>
      </c>
    </row>
    <row r="33" spans="2:8" ht="13.5" customHeight="1">
      <c r="B33" s="36"/>
      <c r="C33" s="44"/>
      <c r="D33" s="17" t="s">
        <v>41</v>
      </c>
      <c r="E33" s="247">
        <f t="shared" si="1"/>
        <v>7.687099950763171</v>
      </c>
      <c r="F33" s="247">
        <f t="shared" si="1"/>
        <v>1.6636841819857924</v>
      </c>
      <c r="G33" s="247">
        <f t="shared" si="1"/>
        <v>4.29101531659561</v>
      </c>
      <c r="H33" s="247">
        <f t="shared" si="1"/>
        <v>4.441142479775467</v>
      </c>
    </row>
    <row r="34" spans="2:8" ht="13.5" customHeight="1">
      <c r="B34" s="36"/>
      <c r="C34" s="44"/>
      <c r="D34" s="17" t="s">
        <v>42</v>
      </c>
      <c r="E34" s="247">
        <f t="shared" si="1"/>
        <v>0</v>
      </c>
      <c r="F34" s="247">
        <f t="shared" si="1"/>
        <v>0</v>
      </c>
      <c r="G34" s="247">
        <f t="shared" si="1"/>
        <v>0</v>
      </c>
      <c r="H34" s="247">
        <f t="shared" si="1"/>
        <v>0</v>
      </c>
    </row>
    <row r="35" spans="2:8" ht="13.5" customHeight="1">
      <c r="B35" s="36"/>
      <c r="C35" s="44"/>
      <c r="D35" s="17" t="s">
        <v>43</v>
      </c>
      <c r="E35" s="247">
        <f t="shared" si="1"/>
        <v>0</v>
      </c>
      <c r="F35" s="247">
        <f t="shared" si="1"/>
        <v>0</v>
      </c>
      <c r="G35" s="247">
        <f t="shared" si="1"/>
        <v>0</v>
      </c>
      <c r="H35" s="247">
        <f t="shared" si="1"/>
        <v>0</v>
      </c>
    </row>
    <row r="36" spans="2:8" ht="13.5" customHeight="1">
      <c r="B36" s="36"/>
      <c r="C36" s="44"/>
      <c r="D36" s="17" t="s">
        <v>44</v>
      </c>
      <c r="E36" s="247">
        <f t="shared" si="1"/>
        <v>6.040128015755785</v>
      </c>
      <c r="F36" s="247">
        <f t="shared" si="1"/>
        <v>1.2038392711891979</v>
      </c>
      <c r="G36" s="247">
        <f t="shared" si="1"/>
        <v>3.1442444339175744</v>
      </c>
      <c r="H36" s="247">
        <f t="shared" si="1"/>
        <v>3.3956690717463376</v>
      </c>
    </row>
    <row r="37" spans="2:8" ht="13.5" customHeight="1">
      <c r="B37" s="36"/>
      <c r="C37" s="44"/>
      <c r="D37" s="17" t="s">
        <v>45</v>
      </c>
      <c r="E37" s="247">
        <f t="shared" si="1"/>
        <v>32.06179222058099</v>
      </c>
      <c r="F37" s="247">
        <f t="shared" si="1"/>
        <v>6.617862371888726</v>
      </c>
      <c r="G37" s="247">
        <f t="shared" si="1"/>
        <v>17.057476709300488</v>
      </c>
      <c r="H37" s="247">
        <f t="shared" si="1"/>
        <v>18.201410920578827</v>
      </c>
    </row>
    <row r="38" spans="2:8" ht="13.5" customHeight="1">
      <c r="B38" s="36"/>
      <c r="C38" s="45" t="s">
        <v>177</v>
      </c>
      <c r="D38" s="18"/>
      <c r="E38" s="247">
        <f t="shared" si="1"/>
        <v>4.892909896602659</v>
      </c>
      <c r="F38" s="247">
        <f t="shared" si="1"/>
        <v>14.902662545415108</v>
      </c>
      <c r="G38" s="247">
        <f t="shared" si="1"/>
        <v>17.292357492499605</v>
      </c>
      <c r="H38" s="247">
        <f t="shared" si="1"/>
        <v>11.814340343315083</v>
      </c>
    </row>
    <row r="39" spans="2:8" ht="13.5" customHeight="1">
      <c r="B39" s="36" t="s">
        <v>23</v>
      </c>
      <c r="C39" s="46"/>
      <c r="D39" s="218" t="s">
        <v>365</v>
      </c>
      <c r="E39" s="247">
        <f t="shared" si="1"/>
        <v>4.892909896602659</v>
      </c>
      <c r="F39" s="247">
        <f t="shared" si="1"/>
        <v>14.902662545415108</v>
      </c>
      <c r="G39" s="247">
        <f t="shared" si="1"/>
        <v>12.271040581083215</v>
      </c>
      <c r="H39" s="247">
        <f t="shared" si="1"/>
        <v>10.679178435493442</v>
      </c>
    </row>
    <row r="40" spans="2:8" ht="13.5" customHeight="1">
      <c r="B40" s="37"/>
      <c r="C40" s="47"/>
      <c r="D40" s="219" t="s">
        <v>366</v>
      </c>
      <c r="E40" s="247">
        <f t="shared" si="1"/>
        <v>0</v>
      </c>
      <c r="F40" s="247">
        <f t="shared" si="1"/>
        <v>0</v>
      </c>
      <c r="G40" s="247">
        <f t="shared" si="1"/>
        <v>0</v>
      </c>
      <c r="H40" s="247">
        <f t="shared" si="1"/>
        <v>0</v>
      </c>
    </row>
    <row r="41" spans="2:8" ht="13.5" customHeight="1">
      <c r="B41" s="36"/>
      <c r="C41" s="44"/>
      <c r="D41" s="219" t="s">
        <v>367</v>
      </c>
      <c r="E41" s="247">
        <f t="shared" si="1"/>
        <v>0</v>
      </c>
      <c r="F41" s="247">
        <f t="shared" si="1"/>
        <v>0</v>
      </c>
      <c r="G41" s="247">
        <f t="shared" si="1"/>
        <v>5.02131691141639</v>
      </c>
      <c r="H41" s="247">
        <f t="shared" si="1"/>
        <v>1.1351619078216404</v>
      </c>
    </row>
    <row r="42" spans="2:8" ht="13.5" customHeight="1">
      <c r="B42" s="36"/>
      <c r="C42" s="45" t="s">
        <v>178</v>
      </c>
      <c r="D42" s="18"/>
      <c r="E42" s="247">
        <f t="shared" si="1"/>
        <v>16.434022648941408</v>
      </c>
      <c r="F42" s="247">
        <f t="shared" si="1"/>
        <v>34.438479475082694</v>
      </c>
      <c r="G42" s="247">
        <f t="shared" si="1"/>
        <v>36.53284383388599</v>
      </c>
      <c r="H42" s="247">
        <f t="shared" si="1"/>
        <v>28.385294655725563</v>
      </c>
    </row>
    <row r="43" spans="2:8" ht="13.5" customHeight="1">
      <c r="B43" s="37" t="s">
        <v>24</v>
      </c>
      <c r="C43" s="45" t="s">
        <v>179</v>
      </c>
      <c r="D43" s="18"/>
      <c r="E43" s="247">
        <f t="shared" si="1"/>
        <v>18.146233382570163</v>
      </c>
      <c r="F43" s="247">
        <f t="shared" si="1"/>
        <v>10.487500677837428</v>
      </c>
      <c r="G43" s="247">
        <f t="shared" si="1"/>
        <v>16.534422864361282</v>
      </c>
      <c r="H43" s="247">
        <f t="shared" si="1"/>
        <v>14.630826963665003</v>
      </c>
    </row>
    <row r="44" spans="2:8" ht="13.5" customHeight="1">
      <c r="B44" s="36"/>
      <c r="C44" s="45" t="s">
        <v>180</v>
      </c>
      <c r="D44" s="18"/>
      <c r="E44" s="247">
        <f t="shared" si="1"/>
        <v>0.052929591334318064</v>
      </c>
      <c r="F44" s="247">
        <f t="shared" si="1"/>
        <v>0.15292012363754678</v>
      </c>
      <c r="G44" s="247">
        <f t="shared" si="1"/>
        <v>0.009868940470551082</v>
      </c>
      <c r="H44" s="247">
        <f t="shared" si="1"/>
        <v>0.0843339624914662</v>
      </c>
    </row>
    <row r="45" spans="2:8" ht="13.5" customHeight="1">
      <c r="B45" s="36"/>
      <c r="C45" s="45" t="s">
        <v>181</v>
      </c>
      <c r="D45" s="18"/>
      <c r="E45" s="247">
        <f t="shared" si="1"/>
        <v>0.2523387493845396</v>
      </c>
      <c r="F45" s="247">
        <f t="shared" si="1"/>
        <v>0.4034488368309745</v>
      </c>
      <c r="G45" s="247">
        <f t="shared" si="1"/>
        <v>0.5625296068214116</v>
      </c>
      <c r="H45" s="247">
        <f t="shared" si="1"/>
        <v>0.3846342627917665</v>
      </c>
    </row>
    <row r="46" spans="2:8" ht="13.5" customHeight="1">
      <c r="B46" s="37"/>
      <c r="C46" s="45" t="s">
        <v>182</v>
      </c>
      <c r="D46" s="18"/>
      <c r="E46" s="247">
        <f t="shared" si="1"/>
        <v>5.555145248645987</v>
      </c>
      <c r="F46" s="247">
        <f t="shared" si="1"/>
        <v>6.353234640203893</v>
      </c>
      <c r="G46" s="247">
        <f t="shared" si="1"/>
        <v>2.139586294015474</v>
      </c>
      <c r="H46" s="247">
        <f t="shared" si="1"/>
        <v>5.111352065289658</v>
      </c>
    </row>
    <row r="47" spans="2:8" ht="13.5" customHeight="1">
      <c r="B47" s="36" t="s">
        <v>25</v>
      </c>
      <c r="C47" s="45" t="s">
        <v>183</v>
      </c>
      <c r="D47" s="18"/>
      <c r="E47" s="247">
        <f t="shared" si="1"/>
        <v>0</v>
      </c>
      <c r="F47" s="247">
        <f t="shared" si="1"/>
        <v>0</v>
      </c>
      <c r="G47" s="247">
        <f t="shared" si="1"/>
        <v>0</v>
      </c>
      <c r="H47" s="247">
        <f t="shared" si="1"/>
        <v>0</v>
      </c>
    </row>
    <row r="48" spans="2:8" ht="13.5" customHeight="1">
      <c r="B48" s="36"/>
      <c r="C48" s="45" t="s">
        <v>184</v>
      </c>
      <c r="D48" s="18"/>
      <c r="E48" s="247">
        <f t="shared" si="1"/>
        <v>0</v>
      </c>
      <c r="F48" s="247">
        <f t="shared" si="1"/>
        <v>0.7179654031777019</v>
      </c>
      <c r="G48" s="247">
        <f t="shared" si="1"/>
        <v>0</v>
      </c>
      <c r="H48" s="247">
        <f t="shared" si="1"/>
        <v>0.2953919744410086</v>
      </c>
    </row>
    <row r="49" spans="2:8" ht="13.5" customHeight="1">
      <c r="B49" s="36"/>
      <c r="C49" s="45" t="s">
        <v>46</v>
      </c>
      <c r="D49" s="18"/>
      <c r="E49" s="247">
        <f t="shared" si="1"/>
        <v>0</v>
      </c>
      <c r="F49" s="247">
        <f t="shared" si="1"/>
        <v>0</v>
      </c>
      <c r="G49" s="247">
        <f t="shared" si="1"/>
        <v>0</v>
      </c>
      <c r="H49" s="247">
        <f t="shared" si="1"/>
        <v>0</v>
      </c>
    </row>
    <row r="50" spans="2:8" ht="13.5" customHeight="1">
      <c r="B50" s="36"/>
      <c r="C50" s="45" t="s">
        <v>47</v>
      </c>
      <c r="D50" s="18"/>
      <c r="E50" s="247">
        <f t="shared" si="1"/>
        <v>13.621368783850322</v>
      </c>
      <c r="F50" s="247">
        <f t="shared" si="1"/>
        <v>0.18870993980803644</v>
      </c>
      <c r="G50" s="247">
        <f t="shared" si="1"/>
        <v>7.081951681667456</v>
      </c>
      <c r="H50" s="247">
        <f t="shared" si="1"/>
        <v>6.61642325832519</v>
      </c>
    </row>
    <row r="51" spans="2:8" ht="13.5" customHeight="1">
      <c r="B51" s="36"/>
      <c r="C51" s="45" t="s">
        <v>369</v>
      </c>
      <c r="D51" s="18"/>
      <c r="E51" s="247">
        <f t="shared" si="1"/>
        <v>1.4967996061053668</v>
      </c>
      <c r="F51" s="247">
        <f t="shared" si="1"/>
        <v>0</v>
      </c>
      <c r="G51" s="247">
        <f t="shared" si="1"/>
        <v>0.16777198799936838</v>
      </c>
      <c r="H51" s="247">
        <f t="shared" si="1"/>
        <v>0</v>
      </c>
    </row>
    <row r="52" spans="2:8" ht="13.5" customHeight="1">
      <c r="B52" s="36"/>
      <c r="C52" s="45" t="s">
        <v>370</v>
      </c>
      <c r="D52" s="18"/>
      <c r="E52" s="247">
        <f t="shared" si="1"/>
        <v>0</v>
      </c>
      <c r="F52" s="247">
        <f t="shared" si="1"/>
        <v>0</v>
      </c>
      <c r="G52" s="247">
        <f t="shared" si="1"/>
        <v>0</v>
      </c>
      <c r="H52" s="247">
        <f t="shared" si="1"/>
        <v>0</v>
      </c>
    </row>
    <row r="53" spans="2:8" ht="13.5" customHeight="1">
      <c r="B53" s="36"/>
      <c r="C53" s="45" t="s">
        <v>371</v>
      </c>
      <c r="D53" s="20"/>
      <c r="E53" s="247">
        <f t="shared" si="1"/>
        <v>0</v>
      </c>
      <c r="F53" s="247">
        <f t="shared" si="1"/>
        <v>0</v>
      </c>
      <c r="G53" s="247">
        <f t="shared" si="1"/>
        <v>0</v>
      </c>
      <c r="H53" s="247">
        <f t="shared" si="1"/>
        <v>0</v>
      </c>
    </row>
    <row r="54" spans="2:8" ht="13.5" customHeight="1">
      <c r="B54" s="36"/>
      <c r="C54" s="45" t="s">
        <v>372</v>
      </c>
      <c r="D54" s="18"/>
      <c r="E54" s="247">
        <f aca="true" t="shared" si="2" ref="E54:H55">+E30/E$31*100</f>
        <v>7.486459871984244</v>
      </c>
      <c r="F54" s="247">
        <f>+F30/F$31*100</f>
        <v>25.73721598611789</v>
      </c>
      <c r="G54" s="247">
        <f t="shared" si="2"/>
        <v>2.6211905889783673</v>
      </c>
      <c r="H54" s="247">
        <f t="shared" si="2"/>
        <v>13.895470507654759</v>
      </c>
    </row>
    <row r="55" spans="2:8" ht="13.5" customHeight="1">
      <c r="B55" s="38"/>
      <c r="C55" s="48" t="s">
        <v>373</v>
      </c>
      <c r="D55" s="19"/>
      <c r="E55" s="248">
        <f t="shared" si="2"/>
        <v>100</v>
      </c>
      <c r="F55" s="248">
        <f>+F31/F$31*100</f>
        <v>100</v>
      </c>
      <c r="G55" s="248">
        <f t="shared" si="2"/>
        <v>100</v>
      </c>
      <c r="H55" s="248">
        <f t="shared" si="2"/>
        <v>100</v>
      </c>
    </row>
    <row r="56" spans="2:8" ht="13.5" customHeight="1">
      <c r="B56" s="36"/>
      <c r="C56" s="43" t="s">
        <v>176</v>
      </c>
      <c r="D56" s="39" t="s">
        <v>40</v>
      </c>
      <c r="E56" s="247">
        <f>+E8/'施設及び業務概況に関する調'!F$48</f>
        <v>10.601423487544483</v>
      </c>
      <c r="F56" s="247">
        <f>+F8/'施設及び業務概況に関する調'!G$48</f>
        <v>4.736986301369863</v>
      </c>
      <c r="G56" s="247">
        <f>+G8/'施設及び業務概況に関する調'!H$48</f>
        <v>3.3783783783783785</v>
      </c>
      <c r="H56" s="247">
        <f>+H8/'施設及び業務概況に関する調'!I$48</f>
        <v>6.491894913359419</v>
      </c>
    </row>
    <row r="57" spans="2:8" ht="13.5" customHeight="1">
      <c r="B57" s="36"/>
      <c r="C57" s="44"/>
      <c r="D57" s="17" t="s">
        <v>41</v>
      </c>
      <c r="E57" s="247">
        <f>+E9/'施設及び業務概況に関する調'!F$48</f>
        <v>4.444839857651245</v>
      </c>
      <c r="F57" s="247">
        <f>+F9/'施設及び業務概況に関する調'!G$48</f>
        <v>2.1013698630136988</v>
      </c>
      <c r="G57" s="247">
        <f>+G9/'施設及び業務概況に関する調'!H$48</f>
        <v>1.5065835065835065</v>
      </c>
      <c r="H57" s="247">
        <f>+H9/'施設及び業務概況に関する調'!I$48</f>
        <v>2.781721632196758</v>
      </c>
    </row>
    <row r="58" spans="2:8" ht="13.5" customHeight="1">
      <c r="B58" s="36"/>
      <c r="C58" s="44"/>
      <c r="D58" s="17" t="s">
        <v>42</v>
      </c>
      <c r="E58" s="247">
        <f>+E10/'施設及び業務概況に関する調'!F$48</f>
        <v>0</v>
      </c>
      <c r="F58" s="247">
        <f>+F10/'施設及び業務概況に関する調'!G$48</f>
        <v>0</v>
      </c>
      <c r="G58" s="247">
        <f>+G10/'施設及び業務概況に関する調'!H$48</f>
        <v>0</v>
      </c>
      <c r="H58" s="247">
        <f>+H10/'施設及び業務概況に関する調'!I$48</f>
        <v>0</v>
      </c>
    </row>
    <row r="59" spans="2:8" ht="13.5" customHeight="1">
      <c r="B59" s="36"/>
      <c r="C59" s="44"/>
      <c r="D59" s="17" t="s">
        <v>43</v>
      </c>
      <c r="E59" s="247">
        <f>+E11/'施設及び業務概況に関する調'!F$48</f>
        <v>0</v>
      </c>
      <c r="F59" s="247">
        <f>+F11/'施設及び業務概況に関する調'!G$48</f>
        <v>0</v>
      </c>
      <c r="G59" s="247">
        <f>+G11/'施設及び業務概況に関する調'!H$48</f>
        <v>0</v>
      </c>
      <c r="H59" s="247">
        <f>+H11/'施設及び業務概況に関する調'!I$48</f>
        <v>0</v>
      </c>
    </row>
    <row r="60" spans="2:8" ht="13.5" customHeight="1">
      <c r="B60" s="37"/>
      <c r="C60" s="44"/>
      <c r="D60" s="17" t="s">
        <v>44</v>
      </c>
      <c r="E60" s="247">
        <f>+E12/'施設及び業務概況に関する調'!F$48</f>
        <v>3.492526690391459</v>
      </c>
      <c r="F60" s="247">
        <f>+F12/'施設及び業務概況に関する調'!G$48</f>
        <v>1.5205479452054795</v>
      </c>
      <c r="G60" s="247">
        <f>+G12/'施設及び業務概況に関する調'!H$48</f>
        <v>1.1039501039501038</v>
      </c>
      <c r="H60" s="247">
        <f>+H12/'施設及び業務概況に関する調'!I$48</f>
        <v>2.1268865287870318</v>
      </c>
    </row>
    <row r="61" spans="2:8" ht="13.5" customHeight="1">
      <c r="B61" s="37" t="s">
        <v>26</v>
      </c>
      <c r="C61" s="44"/>
      <c r="D61" s="17" t="s">
        <v>45</v>
      </c>
      <c r="E61" s="247">
        <f>+E13/'施設及び業務概況に関する調'!F$48</f>
        <v>18.538790035587187</v>
      </c>
      <c r="F61" s="247">
        <f>+F13/'施設及び業務概況に関する調'!G$48</f>
        <v>8.35890410958904</v>
      </c>
      <c r="G61" s="247">
        <f>+G13/'施設及び業務概況に関する調'!H$48</f>
        <v>5.988911988911989</v>
      </c>
      <c r="H61" s="247">
        <f>+H13/'施設及び業務概況に関する調'!I$48</f>
        <v>11.400503074343208</v>
      </c>
    </row>
    <row r="62" spans="2:8" ht="13.5" customHeight="1">
      <c r="B62" s="37" t="s">
        <v>27</v>
      </c>
      <c r="C62" s="45" t="s">
        <v>177</v>
      </c>
      <c r="D62" s="18"/>
      <c r="E62" s="247">
        <f>+E14/'施設及び業務概況に関する調'!F$48</f>
        <v>2.829181494661922</v>
      </c>
      <c r="F62" s="247">
        <f>+F14/'施設及び業務概況に関する調'!G$48</f>
        <v>18.823287671232876</v>
      </c>
      <c r="G62" s="247">
        <f>+G14/'施設及び業務概況に関する調'!H$48</f>
        <v>6.071379071379071</v>
      </c>
      <c r="H62" s="247">
        <f>+H14/'施設及び業務概況に関する調'!I$48</f>
        <v>7.399944102850754</v>
      </c>
    </row>
    <row r="63" spans="2:8" ht="13.5" customHeight="1">
      <c r="B63" s="37" t="s">
        <v>28</v>
      </c>
      <c r="C63" s="46"/>
      <c r="D63" s="218" t="s">
        <v>365</v>
      </c>
      <c r="E63" s="247">
        <f>+E15/'施設及び業務概況に関する調'!F$48</f>
        <v>2.829181494661922</v>
      </c>
      <c r="F63" s="247">
        <f>+F15/'施設及び業務概況に関する調'!G$48</f>
        <v>18.823287671232876</v>
      </c>
      <c r="G63" s="247">
        <f>+G15/'施設及び業務概況に関する調'!H$48</f>
        <v>4.308385308385309</v>
      </c>
      <c r="H63" s="247">
        <f>+H15/'施設及び業務概況に関する調'!I$48</f>
        <v>6.688932364449413</v>
      </c>
    </row>
    <row r="64" spans="2:8" ht="13.5" customHeight="1">
      <c r="B64" s="37" t="s">
        <v>29</v>
      </c>
      <c r="C64" s="47"/>
      <c r="D64" s="219" t="s">
        <v>366</v>
      </c>
      <c r="E64" s="247">
        <f>+E16/'施設及び業務概況に関する調'!F$48</f>
        <v>0</v>
      </c>
      <c r="F64" s="247">
        <f>+F16/'施設及び業務概況に関する調'!G$48</f>
        <v>0</v>
      </c>
      <c r="G64" s="247">
        <f>+G16/'施設及び業務概況に関する調'!H$48</f>
        <v>0</v>
      </c>
      <c r="H64" s="247">
        <f>+H16/'施設及び業務概況に関する調'!I$48</f>
        <v>0</v>
      </c>
    </row>
    <row r="65" spans="2:8" ht="13.5" customHeight="1">
      <c r="B65" s="37" t="s">
        <v>20</v>
      </c>
      <c r="C65" s="44"/>
      <c r="D65" s="219" t="s">
        <v>367</v>
      </c>
      <c r="E65" s="247">
        <f>+E17/'施設及び業務概況に関する調'!F$48</f>
        <v>0</v>
      </c>
      <c r="F65" s="247">
        <f>+F17/'施設及び業務概況に関する調'!G$48</f>
        <v>0</v>
      </c>
      <c r="G65" s="247">
        <f>+G17/'施設及び業務概況に関する調'!H$48</f>
        <v>1.762993762993763</v>
      </c>
      <c r="H65" s="247">
        <f>+H17/'施設及び業務概況に関する調'!I$48</f>
        <v>0.7110117384013416</v>
      </c>
    </row>
    <row r="66" spans="2:8" ht="13.5" customHeight="1">
      <c r="B66" s="37" t="s">
        <v>30</v>
      </c>
      <c r="C66" s="45" t="s">
        <v>178</v>
      </c>
      <c r="D66" s="18"/>
      <c r="E66" s="247">
        <f>+E18/'施設及び業務概況に関する調'!F$48</f>
        <v>9.502491103202846</v>
      </c>
      <c r="F66" s="247">
        <f>+F18/'施設及び業務概況に関する調'!G$48</f>
        <v>43.4986301369863</v>
      </c>
      <c r="G66" s="247">
        <f>+G18/'施設及び業務概況に関する調'!H$48</f>
        <v>12.826749826749827</v>
      </c>
      <c r="H66" s="247">
        <f>+H18/'施設及び業務概況に関する調'!I$48</f>
        <v>17.779206260480716</v>
      </c>
    </row>
    <row r="67" spans="2:8" ht="13.5" customHeight="1">
      <c r="B67" s="37" t="s">
        <v>31</v>
      </c>
      <c r="C67" s="45" t="s">
        <v>179</v>
      </c>
      <c r="D67" s="18"/>
      <c r="E67" s="247">
        <f>+E19/'施設及び業務概況に関する調'!F$48</f>
        <v>10.49252669039146</v>
      </c>
      <c r="F67" s="247">
        <f>+F19/'施設及び業務概況に関する調'!G$48</f>
        <v>13.246575342465754</v>
      </c>
      <c r="G67" s="247">
        <f>+G19/'施設及び業務概況に関する調'!H$48</f>
        <v>5.805266805266805</v>
      </c>
      <c r="H67" s="247">
        <f>+H19/'施設及び業務概況に関する調'!I$48</f>
        <v>9.164058133035216</v>
      </c>
    </row>
    <row r="68" spans="2:8" ht="13.5" customHeight="1">
      <c r="B68" s="37" t="s">
        <v>32</v>
      </c>
      <c r="C68" s="45" t="s">
        <v>180</v>
      </c>
      <c r="D68" s="18"/>
      <c r="E68" s="247">
        <f>+E20/'施設及び業務概況に関する調'!F$48</f>
        <v>0.030604982206405694</v>
      </c>
      <c r="F68" s="247">
        <f>+F20/'施設及び業務概況に関する調'!G$48</f>
        <v>0.19315068493150686</v>
      </c>
      <c r="G68" s="247">
        <f>+G20/'施設及び業務概況に関する調'!H$48</f>
        <v>0.003465003465003465</v>
      </c>
      <c r="H68" s="247">
        <f>+H20/'施設及び業務概況に関する調'!I$48</f>
        <v>0.05282280603689212</v>
      </c>
    </row>
    <row r="69" spans="2:8" ht="13.5" customHeight="1">
      <c r="B69" s="37" t="s">
        <v>33</v>
      </c>
      <c r="C69" s="45" t="s">
        <v>181</v>
      </c>
      <c r="D69" s="18"/>
      <c r="E69" s="247">
        <f>+E21/'施設及び業務概況に関する調'!F$48</f>
        <v>0.14590747330960854</v>
      </c>
      <c r="F69" s="247">
        <f>+F21/'施設及び業務概況に関する調'!G$48</f>
        <v>0.5095890410958904</v>
      </c>
      <c r="G69" s="247">
        <f>+G21/'施設及び業務概況に関する調'!H$48</f>
        <v>0.19750519750519752</v>
      </c>
      <c r="H69" s="247">
        <f>+H21/'施設及び業務概況に関する調'!I$48</f>
        <v>0.24091671324762437</v>
      </c>
    </row>
    <row r="70" spans="2:8" ht="13.5" customHeight="1">
      <c r="B70" s="37" t="s">
        <v>34</v>
      </c>
      <c r="C70" s="45" t="s">
        <v>182</v>
      </c>
      <c r="D70" s="18"/>
      <c r="E70" s="247">
        <f>+E22/'施設及び業務概況に関する調'!F$48</f>
        <v>3.2120996441281138</v>
      </c>
      <c r="F70" s="247">
        <f>+F22/'施設及び業務概況に関する調'!G$48</f>
        <v>8.024657534246575</v>
      </c>
      <c r="G70" s="247">
        <f>+G22/'施設及び業務概況に関する調'!H$48</f>
        <v>0.7512127512127512</v>
      </c>
      <c r="H70" s="247">
        <f>+H22/'施設及び業務概況に関する調'!I$48</f>
        <v>3.2015092230296256</v>
      </c>
    </row>
    <row r="71" spans="2:8" ht="13.5" customHeight="1">
      <c r="B71" s="37" t="s">
        <v>21</v>
      </c>
      <c r="C71" s="45" t="s">
        <v>183</v>
      </c>
      <c r="D71" s="18"/>
      <c r="E71" s="247">
        <f>+E23/'施設及び業務概況に関する調'!F$48</f>
        <v>0</v>
      </c>
      <c r="F71" s="247">
        <f>+F23/'施設及び業務概況に関する調'!G$48</f>
        <v>0</v>
      </c>
      <c r="G71" s="247">
        <f>+G23/'施設及び業務概況に関する調'!H$48</f>
        <v>0</v>
      </c>
      <c r="H71" s="247">
        <f>+H23/'施設及び業務概況に関する調'!I$48</f>
        <v>0</v>
      </c>
    </row>
    <row r="72" spans="2:8" ht="13.5" customHeight="1">
      <c r="B72" s="37" t="s">
        <v>35</v>
      </c>
      <c r="C72" s="45" t="s">
        <v>184</v>
      </c>
      <c r="D72" s="18"/>
      <c r="E72" s="247">
        <f>+E24/'施設及び業務概況に関する調'!F$48</f>
        <v>0</v>
      </c>
      <c r="F72" s="247">
        <f>+F24/'施設及び業務概況に関する調'!G$48</f>
        <v>0.9068493150684932</v>
      </c>
      <c r="G72" s="247">
        <f>+G24/'施設及び業務概況に関する調'!H$48</f>
        <v>0</v>
      </c>
      <c r="H72" s="247">
        <f>+H24/'施設及び業務概況に関する調'!I$48</f>
        <v>0.18501956400223588</v>
      </c>
    </row>
    <row r="73" spans="2:8" ht="13.5" customHeight="1">
      <c r="B73" s="37"/>
      <c r="C73" s="45" t="s">
        <v>46</v>
      </c>
      <c r="D73" s="18"/>
      <c r="E73" s="247">
        <f>+E25/'施設及び業務概況に関する調'!F$48</f>
        <v>0</v>
      </c>
      <c r="F73" s="247">
        <f>+F25/'施設及び業務概況に関する調'!G$48</f>
        <v>0</v>
      </c>
      <c r="G73" s="247">
        <f>+G25/'施設及び業務概況に関する調'!H$48</f>
        <v>0</v>
      </c>
      <c r="H73" s="247">
        <f>+H25/'施設及び業務概況に関する調'!I$48</f>
        <v>0</v>
      </c>
    </row>
    <row r="74" spans="2:8" ht="13.5" customHeight="1">
      <c r="B74" s="36" t="s">
        <v>250</v>
      </c>
      <c r="C74" s="45" t="s">
        <v>47</v>
      </c>
      <c r="D74" s="18"/>
      <c r="E74" s="247">
        <f>+E26/'施設及び業務概況に関する調'!F$48</f>
        <v>7.876156583629894</v>
      </c>
      <c r="F74" s="247">
        <f>+F26/'施設及び業務概況に関する調'!G$48</f>
        <v>0.23835616438356164</v>
      </c>
      <c r="G74" s="247">
        <f>+G26/'施設及び業務概況に関する調'!H$48</f>
        <v>2.4864864864864864</v>
      </c>
      <c r="H74" s="247">
        <f>+H26/'施設及び業務概況に関する調'!I$48</f>
        <v>4.144214645053102</v>
      </c>
    </row>
    <row r="75" spans="2:8" ht="13.5" customHeight="1">
      <c r="B75" s="36"/>
      <c r="C75" s="45" t="s">
        <v>369</v>
      </c>
      <c r="D75" s="18"/>
      <c r="E75" s="247">
        <f>+E27/'施設及び業務概況に関する調'!F$48</f>
        <v>0.8654804270462634</v>
      </c>
      <c r="F75" s="247">
        <f>+F27/'施設及び業務概況に関する調'!G$48</f>
        <v>0</v>
      </c>
      <c r="G75" s="247">
        <f>+G27/'施設及び業務概況に関する調'!H$48</f>
        <v>0.058905058905058906</v>
      </c>
      <c r="H75" s="247">
        <f>+H27/'施設及び業務概況に関する調'!I$48</f>
        <v>0</v>
      </c>
    </row>
    <row r="76" spans="2:8" ht="13.5" customHeight="1">
      <c r="B76" s="36"/>
      <c r="C76" s="45" t="s">
        <v>370</v>
      </c>
      <c r="D76" s="18"/>
      <c r="E76" s="247">
        <f>+E28/'施設及び業務概況に関する調'!F$48</f>
        <v>0</v>
      </c>
      <c r="F76" s="247">
        <f>+F28/'施設及び業務概況に関する調'!G$48</f>
        <v>0</v>
      </c>
      <c r="G76" s="247">
        <f>+G28/'施設及び業務概況に関する調'!H$48</f>
        <v>0</v>
      </c>
      <c r="H76" s="247">
        <f>+H28/'施設及び業務概況に関する調'!I$48</f>
        <v>0</v>
      </c>
    </row>
    <row r="77" spans="2:8" ht="13.5" customHeight="1">
      <c r="B77" s="36"/>
      <c r="C77" s="45" t="s">
        <v>371</v>
      </c>
      <c r="D77" s="20"/>
      <c r="E77" s="247">
        <f>+E29/'施設及び業務概況に関する調'!F$48</f>
        <v>0</v>
      </c>
      <c r="F77" s="247">
        <f>+F29/'施設及び業務概況に関する調'!G$48</f>
        <v>0</v>
      </c>
      <c r="G77" s="247">
        <f>+G29/'施設及び業務概況に関する調'!H$48</f>
        <v>0</v>
      </c>
      <c r="H77" s="247">
        <f>+H29/'施設及び業務概況に関する調'!I$48</f>
        <v>0</v>
      </c>
    </row>
    <row r="78" spans="2:8" ht="13.5" customHeight="1">
      <c r="B78" s="36"/>
      <c r="C78" s="45" t="s">
        <v>372</v>
      </c>
      <c r="D78" s="18"/>
      <c r="E78" s="247">
        <f>+E30/'施設及び業務概況に関する調'!F$48</f>
        <v>4.328825622775801</v>
      </c>
      <c r="F78" s="247">
        <f>+F30/'施設及び業務概況に関する調'!G$48</f>
        <v>32.50821917808219</v>
      </c>
      <c r="G78" s="247">
        <f>+G30/'施設及び業務概況に関する調'!H$48</f>
        <v>0.9203049203049203</v>
      </c>
      <c r="H78" s="247">
        <f>+H30/'施設及び業務概況に関する調'!I$48</f>
        <v>8.703465623253214</v>
      </c>
    </row>
    <row r="79" spans="2:8" ht="13.5" customHeight="1">
      <c r="B79" s="38"/>
      <c r="C79" s="48" t="s">
        <v>373</v>
      </c>
      <c r="D79" s="19"/>
      <c r="E79" s="248">
        <f>+E31/'施設及び業務概況に関する調'!F$48</f>
        <v>57.8220640569395</v>
      </c>
      <c r="F79" s="248">
        <f>+F31/'施設及び業務概況に関する調'!G$48</f>
        <v>126.3082191780822</v>
      </c>
      <c r="G79" s="248">
        <f>+G31/'施設及び業務概況に関する調'!H$48</f>
        <v>35.11018711018711</v>
      </c>
      <c r="H79" s="248">
        <f>+H31/'施設及び業務概況に関する調'!I$48</f>
        <v>62.63527110117384</v>
      </c>
    </row>
    <row r="96" ht="13.5" customHeight="1">
      <c r="C96" s="16"/>
    </row>
  </sheetData>
  <sheetProtection/>
  <mergeCells count="1">
    <mergeCell ref="G5:G7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&amp;C&amp;14法適第５表　工業用水道事業会計決算の状況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SheetLayoutView="85" workbookViewId="0" topLeftCell="B2">
      <selection activeCell="B2" sqref="B2"/>
    </sheetView>
  </sheetViews>
  <sheetFormatPr defaultColWidth="8.796875" defaultRowHeight="14.25"/>
  <cols>
    <col min="1" max="1" width="0" style="222" hidden="1" customWidth="1"/>
    <col min="2" max="2" width="3.09765625" style="222" customWidth="1"/>
    <col min="3" max="3" width="13.59765625" style="222" customWidth="1"/>
    <col min="4" max="4" width="19.59765625" style="222" customWidth="1"/>
    <col min="5" max="8" width="11.59765625" style="222" customWidth="1"/>
    <col min="9" max="16384" width="9" style="222" customWidth="1"/>
  </cols>
  <sheetData>
    <row r="1" spans="5:7" ht="13.5" hidden="1">
      <c r="E1" s="222">
        <v>322024</v>
      </c>
      <c r="F1" s="222">
        <v>322091</v>
      </c>
      <c r="G1" s="222">
        <v>328341</v>
      </c>
    </row>
    <row r="2" ht="13.5" customHeight="1">
      <c r="B2" s="222" t="s">
        <v>682</v>
      </c>
    </row>
    <row r="3" ht="13.5" customHeight="1"/>
    <row r="4" spans="2:8" ht="14.25">
      <c r="B4" s="223" t="s">
        <v>109</v>
      </c>
      <c r="C4" s="226"/>
      <c r="D4" s="226"/>
      <c r="H4" s="235" t="s">
        <v>252</v>
      </c>
    </row>
    <row r="5" spans="2:8" ht="13.5" customHeight="1">
      <c r="B5" s="163"/>
      <c r="C5" s="164"/>
      <c r="D5" s="165" t="s">
        <v>16</v>
      </c>
      <c r="E5" s="68"/>
      <c r="F5" s="68"/>
      <c r="G5" s="250" t="s">
        <v>310</v>
      </c>
      <c r="H5" s="68"/>
    </row>
    <row r="6" spans="2:8" ht="14.25">
      <c r="B6" s="166"/>
      <c r="C6" s="112"/>
      <c r="D6" s="113"/>
      <c r="E6" s="72" t="s">
        <v>349</v>
      </c>
      <c r="F6" s="72" t="s">
        <v>309</v>
      </c>
      <c r="G6" s="251"/>
      <c r="H6" s="72" t="s">
        <v>194</v>
      </c>
    </row>
    <row r="7" spans="2:8" ht="14.25">
      <c r="B7" s="167" t="s">
        <v>17</v>
      </c>
      <c r="C7" s="121"/>
      <c r="D7" s="122"/>
      <c r="E7" s="76"/>
      <c r="F7" s="76"/>
      <c r="G7" s="252"/>
      <c r="H7" s="76"/>
    </row>
    <row r="8" spans="1:8" ht="14.25">
      <c r="A8" s="222" t="s">
        <v>792</v>
      </c>
      <c r="B8" s="168" t="s">
        <v>185</v>
      </c>
      <c r="C8" s="169"/>
      <c r="D8" s="170"/>
      <c r="E8" s="171">
        <f>INDEX('元データ'!$A$2:$D$342,MATCH($A8,'元データ'!$A$2:$A$342,0),MATCH(E$1,'元データ'!$A$2:$D$2,0))</f>
        <v>1934373</v>
      </c>
      <c r="F8" s="171">
        <f>INDEX('元データ'!$A$2:$D$342,MATCH($A8,'元データ'!$A$2:$A$342,0),MATCH(F$1,'元データ'!$A$2:$D$2,0))</f>
        <v>592473</v>
      </c>
      <c r="G8" s="171">
        <f>INDEX('元データ'!$A$2:$D$342,MATCH($A8,'元データ'!$A$2:$A$342,0),MATCH(G$1,'元データ'!$A$2:$D$2,0))</f>
        <v>862192</v>
      </c>
      <c r="H8" s="171">
        <f aca="true" t="shared" si="0" ref="H8:H39">SUM(E8:G8)</f>
        <v>3389038</v>
      </c>
    </row>
    <row r="9" spans="1:8" ht="14.25">
      <c r="A9" s="222" t="s">
        <v>793</v>
      </c>
      <c r="B9" s="172"/>
      <c r="C9" s="173" t="s">
        <v>110</v>
      </c>
      <c r="D9" s="174"/>
      <c r="E9" s="93">
        <f>INDEX('元データ'!$A$2:$D$342,MATCH($A9,'元データ'!$A$2:$A$342,0),MATCH(E$1,'元データ'!$A$2:$D$2,0))</f>
        <v>1934373</v>
      </c>
      <c r="F9" s="175">
        <f>INDEX('元データ'!$A$2:$D$342,MATCH($A9,'元データ'!$A$2:$A$342,0),MATCH(F$1,'元データ'!$A$2:$D$2,0))</f>
        <v>592473</v>
      </c>
      <c r="G9" s="93">
        <f>INDEX('元データ'!$A$2:$D$342,MATCH($A9,'元データ'!$A$2:$A$342,0),MATCH(G$1,'元データ'!$A$2:$D$2,0))</f>
        <v>862192</v>
      </c>
      <c r="H9" s="93">
        <f t="shared" si="0"/>
        <v>3389038</v>
      </c>
    </row>
    <row r="10" spans="1:8" ht="14.25">
      <c r="A10" s="222" t="s">
        <v>794</v>
      </c>
      <c r="B10" s="172"/>
      <c r="C10" s="176" t="s">
        <v>111</v>
      </c>
      <c r="D10" s="174"/>
      <c r="E10" s="93">
        <f>INDEX('元データ'!$A$2:$D$342,MATCH($A10,'元データ'!$A$2:$A$342,0),MATCH(E$1,'元データ'!$A$2:$D$2,0))</f>
        <v>50371</v>
      </c>
      <c r="F10" s="175">
        <f>INDEX('元データ'!$A$2:$D$342,MATCH($A10,'元データ'!$A$2:$A$342,0),MATCH(F$1,'元データ'!$A$2:$D$2,0))</f>
        <v>45116</v>
      </c>
      <c r="G10" s="93">
        <f>INDEX('元データ'!$A$2:$D$342,MATCH($A10,'元データ'!$A$2:$A$342,0),MATCH(G$1,'元データ'!$A$2:$D$2,0))</f>
        <v>29941</v>
      </c>
      <c r="H10" s="93">
        <f t="shared" si="0"/>
        <v>125428</v>
      </c>
    </row>
    <row r="11" spans="1:8" ht="14.25">
      <c r="A11" s="222" t="s">
        <v>795</v>
      </c>
      <c r="B11" s="172"/>
      <c r="C11" s="176" t="s">
        <v>112</v>
      </c>
      <c r="D11" s="174"/>
      <c r="E11" s="93">
        <f>INDEX('元データ'!$A$2:$D$342,MATCH($A11,'元データ'!$A$2:$A$342,0),MATCH(E$1,'元データ'!$A$2:$D$2,0))</f>
        <v>2064956</v>
      </c>
      <c r="F11" s="175">
        <f>INDEX('元データ'!$A$2:$D$342,MATCH($A11,'元データ'!$A$2:$A$342,0),MATCH(F$1,'元データ'!$A$2:$D$2,0))</f>
        <v>797039</v>
      </c>
      <c r="G11" s="93">
        <f>INDEX('元データ'!$A$2:$D$342,MATCH($A11,'元データ'!$A$2:$A$342,0),MATCH(G$1,'元データ'!$A$2:$D$2,0))</f>
        <v>1498294</v>
      </c>
      <c r="H11" s="93">
        <f t="shared" si="0"/>
        <v>4360289</v>
      </c>
    </row>
    <row r="12" spans="1:8" ht="14.25">
      <c r="A12" s="222" t="s">
        <v>796</v>
      </c>
      <c r="B12" s="172"/>
      <c r="C12" s="176" t="s">
        <v>113</v>
      </c>
      <c r="D12" s="174"/>
      <c r="E12" s="93">
        <f>INDEX('元データ'!$A$2:$D$342,MATCH($A12,'元データ'!$A$2:$A$342,0),MATCH(E$1,'元データ'!$A$2:$D$2,0))</f>
        <v>180954</v>
      </c>
      <c r="F12" s="175">
        <f>INDEX('元データ'!$A$2:$D$342,MATCH($A12,'元データ'!$A$2:$A$342,0),MATCH(F$1,'元データ'!$A$2:$D$2,0))</f>
        <v>249682</v>
      </c>
      <c r="G12" s="93">
        <f>INDEX('元データ'!$A$2:$D$342,MATCH($A12,'元データ'!$A$2:$A$342,0),MATCH(G$1,'元データ'!$A$2:$D$2,0))</f>
        <v>689898</v>
      </c>
      <c r="H12" s="93">
        <f t="shared" si="0"/>
        <v>1120534</v>
      </c>
    </row>
    <row r="13" spans="1:8" ht="14.25">
      <c r="A13" s="222" t="s">
        <v>797</v>
      </c>
      <c r="B13" s="172"/>
      <c r="C13" s="176" t="s">
        <v>114</v>
      </c>
      <c r="D13" s="174"/>
      <c r="E13" s="93">
        <f>INDEX('元データ'!$A$2:$D$342,MATCH($A13,'元データ'!$A$2:$A$342,0),MATCH(E$1,'元データ'!$A$2:$D$2,0))</f>
        <v>0</v>
      </c>
      <c r="F13" s="175">
        <f>INDEX('元データ'!$A$2:$D$342,MATCH($A13,'元データ'!$A$2:$A$342,0),MATCH(F$1,'元データ'!$A$2:$D$2,0))</f>
        <v>0</v>
      </c>
      <c r="G13" s="93">
        <f>INDEX('元データ'!$A$2:$D$342,MATCH($A13,'元データ'!$A$2:$A$342,0),MATCH(G$1,'元データ'!$A$2:$D$2,0))</f>
        <v>23855</v>
      </c>
      <c r="H13" s="93">
        <f t="shared" si="0"/>
        <v>23855</v>
      </c>
    </row>
    <row r="14" spans="2:8" ht="14.25">
      <c r="B14" s="172"/>
      <c r="C14" s="176" t="s">
        <v>115</v>
      </c>
      <c r="D14" s="174"/>
      <c r="E14" s="93">
        <f>+E9-E10-E11+E12-E13</f>
        <v>0</v>
      </c>
      <c r="F14" s="175">
        <f>+F9-F10-F11+F12-F13</f>
        <v>0</v>
      </c>
      <c r="G14" s="93">
        <f>+G9-G10-G11+G12-G13</f>
        <v>0</v>
      </c>
      <c r="H14" s="93">
        <f t="shared" si="0"/>
        <v>0</v>
      </c>
    </row>
    <row r="15" spans="1:8" ht="14.25">
      <c r="A15" s="222" t="s">
        <v>798</v>
      </c>
      <c r="B15" s="172"/>
      <c r="C15" s="173" t="s">
        <v>116</v>
      </c>
      <c r="D15" s="174"/>
      <c r="E15" s="93">
        <f>INDEX('元データ'!$A$2:$D$342,MATCH($A15,'元データ'!$A$2:$A$342,0),MATCH(E$1,'元データ'!$A$2:$D$2,0))</f>
        <v>0</v>
      </c>
      <c r="F15" s="175">
        <f>INDEX('元データ'!$A$2:$D$342,MATCH($A15,'元データ'!$A$2:$A$342,0),MATCH(F$1,'元データ'!$A$2:$D$2,0))</f>
        <v>0</v>
      </c>
      <c r="G15" s="93">
        <f>INDEX('元データ'!$A$2:$D$342,MATCH($A15,'元データ'!$A$2:$A$342,0),MATCH(G$1,'元データ'!$A$2:$D$2,0))</f>
        <v>0</v>
      </c>
      <c r="H15" s="93">
        <f t="shared" si="0"/>
        <v>0</v>
      </c>
    </row>
    <row r="16" spans="1:8" ht="14.25">
      <c r="A16" s="222" t="s">
        <v>799</v>
      </c>
      <c r="B16" s="172"/>
      <c r="C16" s="173" t="s">
        <v>117</v>
      </c>
      <c r="D16" s="174"/>
      <c r="E16" s="93">
        <f>INDEX('元データ'!$A$2:$D$342,MATCH($A16,'元データ'!$A$2:$A$342,0),MATCH(E$1,'元データ'!$A$2:$D$2,0))</f>
        <v>0</v>
      </c>
      <c r="F16" s="175">
        <f>INDEX('元データ'!$A$2:$D$342,MATCH($A16,'元データ'!$A$2:$A$342,0),MATCH(F$1,'元データ'!$A$2:$D$2,0))</f>
        <v>0</v>
      </c>
      <c r="G16" s="93">
        <f>INDEX('元データ'!$A$2:$D$342,MATCH($A16,'元データ'!$A$2:$A$342,0),MATCH(G$1,'元データ'!$A$2:$D$2,0))</f>
        <v>0</v>
      </c>
      <c r="H16" s="93">
        <f t="shared" si="0"/>
        <v>0</v>
      </c>
    </row>
    <row r="17" spans="1:8" ht="14.25">
      <c r="A17" s="222" t="s">
        <v>800</v>
      </c>
      <c r="B17" s="177" t="s">
        <v>186</v>
      </c>
      <c r="C17" s="178"/>
      <c r="D17" s="179"/>
      <c r="E17" s="90">
        <f>INDEX('元データ'!$A$2:$D$342,MATCH($A17,'元データ'!$A$2:$A$342,0),MATCH(E$1,'元データ'!$A$2:$D$2,0))</f>
        <v>468130</v>
      </c>
      <c r="F17" s="90">
        <f>INDEX('元データ'!$A$2:$D$342,MATCH($A17,'元データ'!$A$2:$A$342,0),MATCH(F$1,'元データ'!$A$2:$D$2,0))</f>
        <v>253013</v>
      </c>
      <c r="G17" s="90">
        <f>INDEX('元データ'!$A$2:$D$342,MATCH($A17,'元データ'!$A$2:$A$342,0),MATCH(G$1,'元データ'!$A$2:$D$2,0))</f>
        <v>228566</v>
      </c>
      <c r="H17" s="90">
        <f t="shared" si="0"/>
        <v>949709</v>
      </c>
    </row>
    <row r="18" spans="1:8" ht="14.25">
      <c r="A18" s="222" t="s">
        <v>801</v>
      </c>
      <c r="B18" s="180"/>
      <c r="C18" s="173" t="s">
        <v>253</v>
      </c>
      <c r="D18" s="174"/>
      <c r="E18" s="93">
        <f>INDEX('元データ'!$A$2:$D$342,MATCH($A18,'元データ'!$A$2:$A$342,0),MATCH(E$1,'元データ'!$A$2:$D$2,0))</f>
        <v>458570</v>
      </c>
      <c r="F18" s="175">
        <f>INDEX('元データ'!$A$2:$D$342,MATCH($A18,'元データ'!$A$2:$A$342,0),MATCH(F$1,'元データ'!$A$2:$D$2,0))</f>
        <v>227769</v>
      </c>
      <c r="G18" s="93">
        <f>INDEX('元データ'!$A$2:$D$342,MATCH($A18,'元データ'!$A$2:$A$342,0),MATCH(G$1,'元データ'!$A$2:$D$2,0))</f>
        <v>204962</v>
      </c>
      <c r="H18" s="93">
        <f t="shared" si="0"/>
        <v>891301</v>
      </c>
    </row>
    <row r="19" spans="1:8" ht="14.25">
      <c r="A19" s="222" t="s">
        <v>802</v>
      </c>
      <c r="B19" s="172"/>
      <c r="C19" s="173" t="s">
        <v>254</v>
      </c>
      <c r="D19" s="174"/>
      <c r="E19" s="93">
        <f>INDEX('元データ'!$A$2:$D$342,MATCH($A19,'元データ'!$A$2:$A$342,0),MATCH(E$1,'元データ'!$A$2:$D$2,0))</f>
        <v>9560</v>
      </c>
      <c r="F19" s="175">
        <f>INDEX('元データ'!$A$2:$D$342,MATCH($A19,'元データ'!$A$2:$A$342,0),MATCH(F$1,'元データ'!$A$2:$D$2,0))</f>
        <v>24494</v>
      </c>
      <c r="G19" s="93">
        <f>INDEX('元データ'!$A$2:$D$342,MATCH($A19,'元データ'!$A$2:$A$342,0),MATCH(G$1,'元データ'!$A$2:$D$2,0))</f>
        <v>23604</v>
      </c>
      <c r="H19" s="93">
        <f t="shared" si="0"/>
        <v>57658</v>
      </c>
    </row>
    <row r="20" spans="1:8" ht="14.25">
      <c r="A20" s="222" t="s">
        <v>803</v>
      </c>
      <c r="B20" s="172"/>
      <c r="C20" s="173" t="s">
        <v>255</v>
      </c>
      <c r="D20" s="174"/>
      <c r="E20" s="93">
        <f>INDEX('元データ'!$A$2:$D$342,MATCH($A20,'元データ'!$A$2:$A$342,0),MATCH(E$1,'元データ'!$A$2:$D$2,0))</f>
        <v>0</v>
      </c>
      <c r="F20" s="175">
        <f>INDEX('元データ'!$A$2:$D$342,MATCH($A20,'元データ'!$A$2:$A$342,0),MATCH(F$1,'元データ'!$A$2:$D$2,0))</f>
        <v>750</v>
      </c>
      <c r="G20" s="93">
        <f>INDEX('元データ'!$A$2:$D$342,MATCH($A20,'元データ'!$A$2:$A$342,0),MATCH(G$1,'元データ'!$A$2:$D$2,0))</f>
        <v>0</v>
      </c>
      <c r="H20" s="93">
        <f t="shared" si="0"/>
        <v>750</v>
      </c>
    </row>
    <row r="21" spans="1:8" ht="14.25">
      <c r="A21" s="222" t="s">
        <v>804</v>
      </c>
      <c r="B21" s="181"/>
      <c r="C21" s="182" t="s">
        <v>256</v>
      </c>
      <c r="D21" s="183"/>
      <c r="E21" s="103">
        <f>INDEX('元データ'!$A$2:$D$342,MATCH($A21,'元データ'!$A$2:$A$342,0),MATCH(E$1,'元データ'!$A$2:$D$2,0))</f>
        <v>0</v>
      </c>
      <c r="F21" s="184">
        <f>INDEX('元データ'!$A$2:$D$342,MATCH($A21,'元データ'!$A$2:$A$342,0),MATCH(F$1,'元データ'!$A$2:$D$2,0))</f>
        <v>0</v>
      </c>
      <c r="G21" s="103">
        <f>INDEX('元データ'!$A$2:$D$342,MATCH($A21,'元データ'!$A$2:$A$342,0),MATCH(G$1,'元データ'!$A$2:$D$2,0))</f>
        <v>0</v>
      </c>
      <c r="H21" s="103">
        <f t="shared" si="0"/>
        <v>0</v>
      </c>
    </row>
    <row r="22" spans="1:8" ht="14.25">
      <c r="A22" s="222" t="s">
        <v>805</v>
      </c>
      <c r="B22" s="168" t="s">
        <v>187</v>
      </c>
      <c r="C22" s="169"/>
      <c r="D22" s="170"/>
      <c r="E22" s="93">
        <f>INDEX('元データ'!$A$2:$D$342,MATCH($A22,'元データ'!$A$2:$A$342,0),MATCH(E$1,'元データ'!$A$2:$D$2,0))</f>
        <v>0</v>
      </c>
      <c r="F22" s="175">
        <f>INDEX('元データ'!$A$2:$D$342,MATCH($A22,'元データ'!$A$2:$A$342,0),MATCH(F$1,'元データ'!$A$2:$D$2,0))</f>
        <v>0</v>
      </c>
      <c r="G22" s="93">
        <f>INDEX('元データ'!$A$2:$D$342,MATCH($A22,'元データ'!$A$2:$A$342,0),MATCH(G$1,'元データ'!$A$2:$D$2,0))</f>
        <v>0</v>
      </c>
      <c r="H22" s="93">
        <f t="shared" si="0"/>
        <v>0</v>
      </c>
    </row>
    <row r="23" spans="1:8" ht="14.25">
      <c r="A23" s="222" t="s">
        <v>806</v>
      </c>
      <c r="B23" s="185" t="s">
        <v>188</v>
      </c>
      <c r="C23" s="186"/>
      <c r="D23" s="187"/>
      <c r="E23" s="86">
        <f>INDEX('元データ'!$A$2:$D$342,MATCH($A23,'元データ'!$A$2:$A$342,0),MATCH(E$1,'元データ'!$A$2:$D$2,0))</f>
        <v>2402503</v>
      </c>
      <c r="F23" s="86">
        <f>INDEX('元データ'!$A$2:$D$342,MATCH($A23,'元データ'!$A$2:$A$342,0),MATCH(F$1,'元データ'!$A$2:$D$2,0))</f>
        <v>845486</v>
      </c>
      <c r="G23" s="86">
        <f>INDEX('元データ'!$A$2:$D$342,MATCH($A23,'元データ'!$A$2:$A$342,0),MATCH(G$1,'元データ'!$A$2:$D$2,0))</f>
        <v>1090758</v>
      </c>
      <c r="H23" s="86">
        <f t="shared" si="0"/>
        <v>4338747</v>
      </c>
    </row>
    <row r="24" spans="1:8" ht="14.25">
      <c r="A24" s="222" t="s">
        <v>807</v>
      </c>
      <c r="B24" s="168" t="s">
        <v>189</v>
      </c>
      <c r="C24" s="169"/>
      <c r="D24" s="170"/>
      <c r="E24" s="93">
        <f>INDEX('元データ'!$A$2:$D$342,MATCH($A24,'元データ'!$A$2:$A$342,0),MATCH(E$1,'元データ'!$A$2:$D$2,0))</f>
        <v>64845</v>
      </c>
      <c r="F24" s="93">
        <f>INDEX('元データ'!$A$2:$D$342,MATCH($A24,'元データ'!$A$2:$A$342,0),MATCH(F$1,'元データ'!$A$2:$D$2,0))</f>
        <v>27215</v>
      </c>
      <c r="G24" s="93">
        <f>INDEX('元データ'!$A$2:$D$342,MATCH($A24,'元データ'!$A$2:$A$342,0),MATCH(G$1,'元データ'!$A$2:$D$2,0))</f>
        <v>121654</v>
      </c>
      <c r="H24" s="93">
        <f t="shared" si="0"/>
        <v>213714</v>
      </c>
    </row>
    <row r="25" spans="1:8" ht="14.25">
      <c r="A25" s="222" t="s">
        <v>808</v>
      </c>
      <c r="B25" s="172"/>
      <c r="C25" s="173" t="s">
        <v>118</v>
      </c>
      <c r="D25" s="174"/>
      <c r="E25" s="93">
        <f>INDEX('元データ'!$A$2:$D$342,MATCH($A25,'元データ'!$A$2:$A$342,0),MATCH(E$1,'元データ'!$A$2:$D$2,0))</f>
        <v>0</v>
      </c>
      <c r="F25" s="175">
        <f>INDEX('元データ'!$A$2:$D$342,MATCH($A25,'元データ'!$A$2:$A$342,0),MATCH(F$1,'元データ'!$A$2:$D$2,0))</f>
        <v>0</v>
      </c>
      <c r="G25" s="93">
        <f>INDEX('元データ'!$A$2:$D$342,MATCH($A25,'元データ'!$A$2:$A$342,0),MATCH(G$1,'元データ'!$A$2:$D$2,0))</f>
        <v>0</v>
      </c>
      <c r="H25" s="93">
        <f t="shared" si="0"/>
        <v>0</v>
      </c>
    </row>
    <row r="26" spans="1:8" ht="14.25">
      <c r="A26" s="222" t="s">
        <v>809</v>
      </c>
      <c r="B26" s="172"/>
      <c r="C26" s="173" t="s">
        <v>119</v>
      </c>
      <c r="D26" s="174"/>
      <c r="E26" s="93">
        <f>INDEX('元データ'!$A$2:$D$342,MATCH($A26,'元データ'!$A$2:$A$342,0),MATCH(E$1,'元データ'!$A$2:$D$2,0))</f>
        <v>0</v>
      </c>
      <c r="F26" s="175">
        <f>INDEX('元データ'!$A$2:$D$342,MATCH($A26,'元データ'!$A$2:$A$342,0),MATCH(F$1,'元データ'!$A$2:$D$2,0))</f>
        <v>0</v>
      </c>
      <c r="G26" s="93">
        <f>INDEX('元データ'!$A$2:$D$342,MATCH($A26,'元データ'!$A$2:$A$342,0),MATCH(G$1,'元データ'!$A$2:$D$2,0))</f>
        <v>0</v>
      </c>
      <c r="H26" s="93">
        <f t="shared" si="0"/>
        <v>0</v>
      </c>
    </row>
    <row r="27" spans="1:8" ht="14.25">
      <c r="A27" s="222" t="s">
        <v>810</v>
      </c>
      <c r="B27" s="172"/>
      <c r="C27" s="173" t="s">
        <v>120</v>
      </c>
      <c r="D27" s="174"/>
      <c r="E27" s="93">
        <f>INDEX('元データ'!$A$2:$D$342,MATCH($A27,'元データ'!$A$2:$A$342,0),MATCH(E$1,'元データ'!$A$2:$D$2,0))</f>
        <v>0</v>
      </c>
      <c r="F27" s="175">
        <f>INDEX('元データ'!$A$2:$D$342,MATCH($A27,'元データ'!$A$2:$A$342,0),MATCH(F$1,'元データ'!$A$2:$D$2,0))</f>
        <v>0</v>
      </c>
      <c r="G27" s="93">
        <f>INDEX('元データ'!$A$2:$D$342,MATCH($A27,'元データ'!$A$2:$A$342,0),MATCH(G$1,'元データ'!$A$2:$D$2,0))</f>
        <v>121654</v>
      </c>
      <c r="H27" s="93">
        <f t="shared" si="0"/>
        <v>121654</v>
      </c>
    </row>
    <row r="28" spans="1:8" ht="14.25">
      <c r="A28" s="222" t="s">
        <v>811</v>
      </c>
      <c r="B28" s="172"/>
      <c r="C28" s="173" t="s">
        <v>121</v>
      </c>
      <c r="D28" s="174"/>
      <c r="E28" s="93">
        <f>INDEX('元データ'!$A$2:$D$342,MATCH($A28,'元データ'!$A$2:$A$342,0),MATCH(E$1,'元データ'!$A$2:$D$2,0))</f>
        <v>64845</v>
      </c>
      <c r="F28" s="175">
        <f>INDEX('元データ'!$A$2:$D$342,MATCH($A28,'元データ'!$A$2:$A$342,0),MATCH(F$1,'元データ'!$A$2:$D$2,0))</f>
        <v>27215</v>
      </c>
      <c r="G28" s="93">
        <f>INDEX('元データ'!$A$2:$D$342,MATCH($A28,'元データ'!$A$2:$A$342,0),MATCH(G$1,'元データ'!$A$2:$D$2,0))</f>
        <v>0</v>
      </c>
      <c r="H28" s="93">
        <f t="shared" si="0"/>
        <v>92060</v>
      </c>
    </row>
    <row r="29" spans="1:8" ht="14.25">
      <c r="A29" s="222" t="s">
        <v>812</v>
      </c>
      <c r="B29" s="172"/>
      <c r="C29" s="173" t="s">
        <v>122</v>
      </c>
      <c r="D29" s="174"/>
      <c r="E29" s="93">
        <f>INDEX('元データ'!$A$2:$D$342,MATCH($A29,'元データ'!$A$2:$A$342,0),MATCH(E$1,'元データ'!$A$2:$D$2,0))</f>
        <v>0</v>
      </c>
      <c r="F29" s="175">
        <f>INDEX('元データ'!$A$2:$D$342,MATCH($A29,'元データ'!$A$2:$A$342,0),MATCH(F$1,'元データ'!$A$2:$D$2,0))</f>
        <v>0</v>
      </c>
      <c r="G29" s="93">
        <f>INDEX('元データ'!$A$2:$D$342,MATCH($A29,'元データ'!$A$2:$A$342,0),MATCH(G$1,'元データ'!$A$2:$D$2,0))</f>
        <v>0</v>
      </c>
      <c r="H29" s="93">
        <f t="shared" si="0"/>
        <v>0</v>
      </c>
    </row>
    <row r="30" spans="1:8" ht="14.25">
      <c r="A30" s="222" t="s">
        <v>813</v>
      </c>
      <c r="B30" s="177" t="s">
        <v>190</v>
      </c>
      <c r="C30" s="178"/>
      <c r="D30" s="179"/>
      <c r="E30" s="90">
        <f>INDEX('元データ'!$A$2:$D$342,MATCH($A30,'元データ'!$A$2:$A$342,0),MATCH(E$1,'元データ'!$A$2:$D$2,0))</f>
        <v>12855</v>
      </c>
      <c r="F30" s="90">
        <f>INDEX('元データ'!$A$2:$D$342,MATCH($A30,'元データ'!$A$2:$A$342,0),MATCH(F$1,'元データ'!$A$2:$D$2,0))</f>
        <v>4214</v>
      </c>
      <c r="G30" s="90">
        <f>INDEX('元データ'!$A$2:$D$342,MATCH($A30,'元データ'!$A$2:$A$342,0),MATCH(G$1,'元データ'!$A$2:$D$2,0))</f>
        <v>151183</v>
      </c>
      <c r="H30" s="90">
        <f t="shared" si="0"/>
        <v>168252</v>
      </c>
    </row>
    <row r="31" spans="1:8" ht="14.25">
      <c r="A31" s="222" t="s">
        <v>814</v>
      </c>
      <c r="B31" s="172"/>
      <c r="C31" s="173" t="s">
        <v>123</v>
      </c>
      <c r="D31" s="174"/>
      <c r="E31" s="93">
        <f>INDEX('元データ'!$A$2:$D$342,MATCH($A31,'元データ'!$A$2:$A$342,0),MATCH(E$1,'元データ'!$A$2:$D$2,0))</f>
        <v>0</v>
      </c>
      <c r="F31" s="175">
        <f>INDEX('元データ'!$A$2:$D$342,MATCH($A31,'元データ'!$A$2:$A$342,0),MATCH(F$1,'元データ'!$A$2:$D$2,0))</f>
        <v>0</v>
      </c>
      <c r="G31" s="93">
        <f>INDEX('元データ'!$A$2:$D$342,MATCH($A31,'元データ'!$A$2:$A$342,0),MATCH(G$1,'元データ'!$A$2:$D$2,0))</f>
        <v>0</v>
      </c>
      <c r="H31" s="93">
        <f t="shared" si="0"/>
        <v>0</v>
      </c>
    </row>
    <row r="32" spans="1:8" ht="14.25">
      <c r="A32" s="222" t="s">
        <v>815</v>
      </c>
      <c r="B32" s="172"/>
      <c r="C32" s="173" t="s">
        <v>124</v>
      </c>
      <c r="D32" s="174"/>
      <c r="E32" s="93">
        <f>INDEX('元データ'!$A$2:$D$342,MATCH($A32,'元データ'!$A$2:$A$342,0),MATCH(E$1,'元データ'!$A$2:$D$2,0))</f>
        <v>12855</v>
      </c>
      <c r="F32" s="175">
        <f>INDEX('元データ'!$A$2:$D$342,MATCH($A32,'元データ'!$A$2:$A$342,0),MATCH(F$1,'元データ'!$A$2:$D$2,0))</f>
        <v>2975</v>
      </c>
      <c r="G32" s="93">
        <f>INDEX('元データ'!$A$2:$D$342,MATCH($A32,'元データ'!$A$2:$A$342,0),MATCH(G$1,'元データ'!$A$2:$D$2,0))</f>
        <v>151183</v>
      </c>
      <c r="H32" s="93">
        <f t="shared" si="0"/>
        <v>167013</v>
      </c>
    </row>
    <row r="33" spans="1:8" ht="14.25">
      <c r="A33" s="222" t="s">
        <v>816</v>
      </c>
      <c r="B33" s="188"/>
      <c r="C33" s="182" t="s">
        <v>125</v>
      </c>
      <c r="D33" s="183"/>
      <c r="E33" s="103">
        <f>INDEX('元データ'!$A$2:$D$342,MATCH($A33,'元データ'!$A$2:$A$342,0),MATCH(E$1,'元データ'!$A$2:$D$2,0))</f>
        <v>0</v>
      </c>
      <c r="F33" s="184">
        <f>INDEX('元データ'!$A$2:$D$342,MATCH($A33,'元データ'!$A$2:$A$342,0),MATCH(F$1,'元データ'!$A$2:$D$2,0))</f>
        <v>1239</v>
      </c>
      <c r="G33" s="103">
        <f>INDEX('元データ'!$A$2:$D$342,MATCH($A33,'元データ'!$A$2:$A$342,0),MATCH(G$1,'元データ'!$A$2:$D$2,0))</f>
        <v>0</v>
      </c>
      <c r="H33" s="103">
        <f t="shared" si="0"/>
        <v>1239</v>
      </c>
    </row>
    <row r="34" spans="1:8" ht="14.25">
      <c r="A34" s="222" t="s">
        <v>817</v>
      </c>
      <c r="B34" s="168" t="s">
        <v>191</v>
      </c>
      <c r="C34" s="169"/>
      <c r="D34" s="170"/>
      <c r="E34" s="93">
        <f>INDEX('元データ'!$A$2:$D$342,MATCH($A34,'元データ'!$A$2:$A$342,0),MATCH(E$1,'元データ'!$A$2:$D$2,0))</f>
        <v>77700</v>
      </c>
      <c r="F34" s="93">
        <f>INDEX('元データ'!$A$2:$D$342,MATCH($A34,'元データ'!$A$2:$A$342,0),MATCH(F$1,'元データ'!$A$2:$D$2,0))</f>
        <v>31429</v>
      </c>
      <c r="G34" s="93">
        <f>INDEX('元データ'!$A$2:$D$342,MATCH($A34,'元データ'!$A$2:$A$342,0),MATCH(G$1,'元データ'!$A$2:$D$2,0))</f>
        <v>272837</v>
      </c>
      <c r="H34" s="93">
        <f t="shared" si="0"/>
        <v>381966</v>
      </c>
    </row>
    <row r="35" spans="1:8" ht="14.25">
      <c r="A35" s="222" t="s">
        <v>818</v>
      </c>
      <c r="B35" s="177" t="s">
        <v>192</v>
      </c>
      <c r="C35" s="178"/>
      <c r="D35" s="179"/>
      <c r="E35" s="90">
        <f>INDEX('元データ'!$A$2:$D$342,MATCH($A35,'元データ'!$A$2:$A$342,0),MATCH(E$1,'元データ'!$A$2:$D$2,0))</f>
        <v>409283</v>
      </c>
      <c r="F35" s="90">
        <f>INDEX('元データ'!$A$2:$D$342,MATCH($A35,'元データ'!$A$2:$A$342,0),MATCH(F$1,'元データ'!$A$2:$D$2,0))</f>
        <v>723226</v>
      </c>
      <c r="G35" s="90">
        <f>INDEX('元データ'!$A$2:$D$342,MATCH($A35,'元データ'!$A$2:$A$342,0),MATCH(G$1,'元データ'!$A$2:$D$2,0))</f>
        <v>859754</v>
      </c>
      <c r="H35" s="90">
        <f t="shared" si="0"/>
        <v>1992263</v>
      </c>
    </row>
    <row r="36" spans="1:8" ht="14.25">
      <c r="A36" s="222" t="s">
        <v>819</v>
      </c>
      <c r="B36" s="172"/>
      <c r="C36" s="173" t="s">
        <v>0</v>
      </c>
      <c r="D36" s="174"/>
      <c r="E36" s="93">
        <f>INDEX('元データ'!$A$2:$D$342,MATCH($A36,'元データ'!$A$2:$A$342,0),MATCH(E$1,'元データ'!$A$2:$D$2,0))</f>
        <v>310092</v>
      </c>
      <c r="F36" s="93">
        <f>INDEX('元データ'!$A$2:$D$342,MATCH($A36,'元データ'!$A$2:$A$342,0),MATCH(F$1,'元データ'!$A$2:$D$2,0))</f>
        <v>88777</v>
      </c>
      <c r="G36" s="93">
        <f>INDEX('元データ'!$A$2:$D$342,MATCH($A36,'元データ'!$A$2:$A$342,0),MATCH(G$1,'元データ'!$A$2:$D$2,0))</f>
        <v>0</v>
      </c>
      <c r="H36" s="93">
        <f t="shared" si="0"/>
        <v>398869</v>
      </c>
    </row>
    <row r="37" spans="1:8" ht="14.25">
      <c r="A37" s="222" t="s">
        <v>820</v>
      </c>
      <c r="B37" s="172"/>
      <c r="C37" s="176" t="s">
        <v>126</v>
      </c>
      <c r="D37" s="174"/>
      <c r="E37" s="93">
        <f>INDEX('元データ'!$A$2:$D$342,MATCH($A37,'元データ'!$A$2:$A$342,0),MATCH(E$1,'元データ'!$A$2:$D$2,0))</f>
        <v>36904</v>
      </c>
      <c r="F37" s="175">
        <f>INDEX('元データ'!$A$2:$D$342,MATCH($A37,'元データ'!$A$2:$A$342,0),MATCH(F$1,'元データ'!$A$2:$D$2,0))</f>
        <v>0</v>
      </c>
      <c r="G37" s="93">
        <f>INDEX('元データ'!$A$2:$D$342,MATCH($A37,'元データ'!$A$2:$A$342,0),MATCH(G$1,'元データ'!$A$2:$D$2,0))</f>
        <v>0</v>
      </c>
      <c r="H37" s="93">
        <f t="shared" si="0"/>
        <v>36904</v>
      </c>
    </row>
    <row r="38" spans="1:8" ht="14.25">
      <c r="A38" s="222" t="s">
        <v>821</v>
      </c>
      <c r="B38" s="172"/>
      <c r="C38" s="176" t="s">
        <v>127</v>
      </c>
      <c r="D38" s="174"/>
      <c r="E38" s="93">
        <f>INDEX('元データ'!$A$2:$D$342,MATCH($A38,'元データ'!$A$2:$A$342,0),MATCH(E$1,'元データ'!$A$2:$D$2,0))</f>
        <v>0</v>
      </c>
      <c r="F38" s="175">
        <f>INDEX('元データ'!$A$2:$D$342,MATCH($A38,'元データ'!$A$2:$A$342,0),MATCH(F$1,'元データ'!$A$2:$D$2,0))</f>
        <v>0</v>
      </c>
      <c r="G38" s="93">
        <f>INDEX('元データ'!$A$2:$D$342,MATCH($A38,'元データ'!$A$2:$A$342,0),MATCH(G$1,'元データ'!$A$2:$D$2,0))</f>
        <v>0</v>
      </c>
      <c r="H38" s="93">
        <f t="shared" si="0"/>
        <v>0</v>
      </c>
    </row>
    <row r="39" spans="1:8" ht="14.25">
      <c r="A39" s="222" t="s">
        <v>822</v>
      </c>
      <c r="B39" s="172"/>
      <c r="C39" s="176" t="s">
        <v>128</v>
      </c>
      <c r="D39" s="174"/>
      <c r="E39" s="93">
        <f>INDEX('元データ'!$A$2:$D$342,MATCH($A39,'元データ'!$A$2:$A$342,0),MATCH(E$1,'元データ'!$A$2:$D$2,0))</f>
        <v>0</v>
      </c>
      <c r="F39" s="175">
        <f>INDEX('元データ'!$A$2:$D$342,MATCH($A39,'元データ'!$A$2:$A$342,0),MATCH(F$1,'元データ'!$A$2:$D$2,0))</f>
        <v>0</v>
      </c>
      <c r="G39" s="93">
        <f>INDEX('元データ'!$A$2:$D$342,MATCH($A39,'元データ'!$A$2:$A$342,0),MATCH(G$1,'元データ'!$A$2:$D$2,0))</f>
        <v>0</v>
      </c>
      <c r="H39" s="93">
        <f t="shared" si="0"/>
        <v>0</v>
      </c>
    </row>
    <row r="40" spans="1:8" ht="14.25">
      <c r="A40" s="222" t="s">
        <v>823</v>
      </c>
      <c r="B40" s="172"/>
      <c r="C40" s="176" t="s">
        <v>129</v>
      </c>
      <c r="D40" s="174"/>
      <c r="E40" s="93">
        <f>INDEX('元データ'!$A$2:$D$342,MATCH($A40,'元データ'!$A$2:$A$342,0),MATCH(E$1,'元データ'!$A$2:$D$2,0))</f>
        <v>273188</v>
      </c>
      <c r="F40" s="175">
        <f>INDEX('元データ'!$A$2:$D$342,MATCH($A40,'元データ'!$A$2:$A$342,0),MATCH(F$1,'元データ'!$A$2:$D$2,0))</f>
        <v>88777</v>
      </c>
      <c r="G40" s="93">
        <f>INDEX('元データ'!$A$2:$D$342,MATCH($A40,'元データ'!$A$2:$A$342,0),MATCH(G$1,'元データ'!$A$2:$D$2,0))</f>
        <v>0</v>
      </c>
      <c r="H40" s="93">
        <f aca="true" t="shared" si="1" ref="H40:H66">SUM(E40:G40)</f>
        <v>361965</v>
      </c>
    </row>
    <row r="41" spans="1:8" ht="14.25">
      <c r="A41" s="222" t="s">
        <v>824</v>
      </c>
      <c r="B41" s="172"/>
      <c r="C41" s="173" t="s">
        <v>130</v>
      </c>
      <c r="D41" s="174"/>
      <c r="E41" s="93">
        <f>INDEX('元データ'!$A$2:$D$342,MATCH($A41,'元データ'!$A$2:$A$342,0),MATCH(E$1,'元データ'!$A$2:$D$2,0))</f>
        <v>99191</v>
      </c>
      <c r="F41" s="93">
        <f>INDEX('元データ'!$A$2:$D$342,MATCH($A41,'元データ'!$A$2:$A$342,0),MATCH(F$1,'元データ'!$A$2:$D$2,0))</f>
        <v>634449</v>
      </c>
      <c r="G41" s="93">
        <f>INDEX('元データ'!$A$2:$D$342,MATCH($A41,'元データ'!$A$2:$A$342,0),MATCH(G$1,'元データ'!$A$2:$D$2,0))</f>
        <v>859754</v>
      </c>
      <c r="H41" s="93">
        <f t="shared" si="1"/>
        <v>1593394</v>
      </c>
    </row>
    <row r="42" spans="1:8" ht="14.25">
      <c r="A42" s="222" t="s">
        <v>825</v>
      </c>
      <c r="B42" s="172"/>
      <c r="C42" s="176" t="s">
        <v>1</v>
      </c>
      <c r="D42" s="174"/>
      <c r="E42" s="93">
        <f>INDEX('元データ'!$A$2:$D$342,MATCH($A42,'元データ'!$A$2:$A$342,0),MATCH(E$1,'元データ'!$A$2:$D$2,0))</f>
        <v>99191</v>
      </c>
      <c r="F42" s="175">
        <f>INDEX('元データ'!$A$2:$D$342,MATCH($A42,'元データ'!$A$2:$A$342,0),MATCH(F$1,'元データ'!$A$2:$D$2,0))</f>
        <v>634449</v>
      </c>
      <c r="G42" s="93">
        <f>INDEX('元データ'!$A$2:$D$342,MATCH($A42,'元データ'!$A$2:$A$342,0),MATCH(G$1,'元データ'!$A$2:$D$2,0))</f>
        <v>727008</v>
      </c>
      <c r="H42" s="93">
        <f t="shared" si="1"/>
        <v>1460648</v>
      </c>
    </row>
    <row r="43" spans="1:8" ht="14.25">
      <c r="A43" s="222" t="s">
        <v>826</v>
      </c>
      <c r="B43" s="188"/>
      <c r="C43" s="189" t="s">
        <v>2</v>
      </c>
      <c r="D43" s="183"/>
      <c r="E43" s="103">
        <f>INDEX('元データ'!$A$2:$D$342,MATCH($A43,'元データ'!$A$2:$A$342,0),MATCH(E$1,'元データ'!$A$2:$D$2,0))</f>
        <v>0</v>
      </c>
      <c r="F43" s="184">
        <f>INDEX('元データ'!$A$2:$D$342,MATCH($A43,'元データ'!$A$2:$A$342,0),MATCH(F$1,'元データ'!$A$2:$D$2,0))</f>
        <v>0</v>
      </c>
      <c r="G43" s="103">
        <f>INDEX('元データ'!$A$2:$D$342,MATCH($A43,'元データ'!$A$2:$A$342,0),MATCH(G$1,'元データ'!$A$2:$D$2,0))</f>
        <v>132746</v>
      </c>
      <c r="H43" s="103">
        <f t="shared" si="1"/>
        <v>132746</v>
      </c>
    </row>
    <row r="44" spans="1:8" ht="14.25">
      <c r="A44" s="222" t="s">
        <v>827</v>
      </c>
      <c r="B44" s="168" t="s">
        <v>193</v>
      </c>
      <c r="C44" s="169"/>
      <c r="D44" s="170"/>
      <c r="E44" s="93">
        <f>INDEX('元データ'!$A$2:$D$342,MATCH($A44,'元データ'!$A$2:$A$342,0),MATCH(E$1,'元データ'!$A$2:$D$2,0))</f>
        <v>1915520</v>
      </c>
      <c r="F44" s="93">
        <f>INDEX('元データ'!$A$2:$D$342,MATCH($A44,'元データ'!$A$2:$A$342,0),MATCH(F$1,'元データ'!$A$2:$D$2,0))</f>
        <v>90831</v>
      </c>
      <c r="G44" s="93">
        <f>INDEX('元データ'!$A$2:$D$342,MATCH($A44,'元データ'!$A$2:$A$342,0),MATCH(G$1,'元データ'!$A$2:$D$2,0))</f>
        <v>-41833</v>
      </c>
      <c r="H44" s="93">
        <f t="shared" si="1"/>
        <v>1964518</v>
      </c>
    </row>
    <row r="45" spans="1:8" ht="14.25">
      <c r="A45" s="222" t="s">
        <v>828</v>
      </c>
      <c r="B45" s="172"/>
      <c r="C45" s="173" t="s">
        <v>3</v>
      </c>
      <c r="D45" s="190"/>
      <c r="E45" s="93">
        <f>INDEX('元データ'!$A$2:$D$342,MATCH($A45,'元データ'!$A$2:$A$342,0),MATCH(E$1,'元データ'!$A$2:$D$2,0))</f>
        <v>1721257</v>
      </c>
      <c r="F45" s="93">
        <f>INDEX('元データ'!$A$2:$D$342,MATCH($A45,'元データ'!$A$2:$A$342,0),MATCH(F$1,'元データ'!$A$2:$D$2,0))</f>
        <v>28785</v>
      </c>
      <c r="G45" s="93">
        <f>INDEX('元データ'!$A$2:$D$342,MATCH($A45,'元データ'!$A$2:$A$342,0),MATCH(G$1,'元データ'!$A$2:$D$2,0))</f>
        <v>304082</v>
      </c>
      <c r="H45" s="93">
        <f t="shared" si="1"/>
        <v>2054124</v>
      </c>
    </row>
    <row r="46" spans="2:8" ht="14.25">
      <c r="B46" s="172"/>
      <c r="C46" s="176" t="s">
        <v>131</v>
      </c>
      <c r="D46" s="174"/>
      <c r="E46" s="93">
        <f>+E47+E48</f>
        <v>0</v>
      </c>
      <c r="F46" s="175">
        <f>+F47+F48</f>
        <v>0</v>
      </c>
      <c r="G46" s="93">
        <f>+G47+G48</f>
        <v>0</v>
      </c>
      <c r="H46" s="93">
        <f t="shared" si="1"/>
        <v>0</v>
      </c>
    </row>
    <row r="47" spans="1:8" s="221" customFormat="1" ht="13.5" hidden="1">
      <c r="A47" s="221" t="s">
        <v>829</v>
      </c>
      <c r="B47" s="191"/>
      <c r="C47" s="192"/>
      <c r="D47" s="193"/>
      <c r="E47" s="150">
        <f>INDEX('元データ'!$A$2:$D$342,MATCH($A47,'元データ'!$A$2:$A$342,0),MATCH(E$1,'元データ'!$A$2:$D$2,0))</f>
        <v>0</v>
      </c>
      <c r="F47" s="194">
        <f>INDEX('元データ'!$A$2:$D$342,MATCH($A47,'元データ'!$A$2:$A$342,0),MATCH(F$1,'元データ'!$A$2:$D$2,0))</f>
        <v>0</v>
      </c>
      <c r="G47" s="150">
        <f>INDEX('元データ'!$A$2:$D$342,MATCH($A47,'元データ'!$A$2:$A$342,0),MATCH(G$1,'元データ'!$A$2:$D$2,0))</f>
        <v>0</v>
      </c>
      <c r="H47" s="150">
        <f t="shared" si="1"/>
        <v>0</v>
      </c>
    </row>
    <row r="48" spans="1:8" s="221" customFormat="1" ht="13.5" hidden="1">
      <c r="A48" s="221" t="s">
        <v>830</v>
      </c>
      <c r="B48" s="191"/>
      <c r="C48" s="192"/>
      <c r="D48" s="193"/>
      <c r="E48" s="150">
        <f>INDEX('元データ'!$A$2:$D$342,MATCH($A48,'元データ'!$A$2:$A$342,0),MATCH(E$1,'元データ'!$A$2:$D$2,0))</f>
        <v>0</v>
      </c>
      <c r="F48" s="194">
        <f>INDEX('元データ'!$A$2:$D$342,MATCH($A48,'元データ'!$A$2:$A$342,0),MATCH(F$1,'元データ'!$A$2:$D$2,0))</f>
        <v>0</v>
      </c>
      <c r="G48" s="150">
        <f>INDEX('元データ'!$A$2:$D$342,MATCH($A48,'元データ'!$A$2:$A$342,0),MATCH(G$1,'元データ'!$A$2:$D$2,0))</f>
        <v>0</v>
      </c>
      <c r="H48" s="150">
        <f t="shared" si="1"/>
        <v>0</v>
      </c>
    </row>
    <row r="49" spans="1:8" ht="14.25">
      <c r="A49" s="222" t="s">
        <v>831</v>
      </c>
      <c r="B49" s="172"/>
      <c r="C49" s="176" t="s">
        <v>4</v>
      </c>
      <c r="D49" s="174"/>
      <c r="E49" s="93">
        <f>INDEX('元データ'!$A$2:$D$342,MATCH($A49,'元データ'!$A$2:$A$342,0),MATCH(E$1,'元データ'!$A$2:$D$2,0))</f>
        <v>1721257</v>
      </c>
      <c r="F49" s="175">
        <f>INDEX('元データ'!$A$2:$D$342,MATCH($A49,'元データ'!$A$2:$A$342,0),MATCH(F$1,'元データ'!$A$2:$D$2,0))</f>
        <v>28785</v>
      </c>
      <c r="G49" s="93">
        <f>INDEX('元データ'!$A$2:$D$342,MATCH($A49,'元データ'!$A$2:$A$342,0),MATCH(G$1,'元データ'!$A$2:$D$2,0))</f>
        <v>0</v>
      </c>
      <c r="H49" s="93">
        <f t="shared" si="1"/>
        <v>1750042</v>
      </c>
    </row>
    <row r="50" spans="1:8" ht="14.25">
      <c r="A50" s="222" t="s">
        <v>832</v>
      </c>
      <c r="B50" s="172"/>
      <c r="C50" s="176" t="s">
        <v>5</v>
      </c>
      <c r="D50" s="174"/>
      <c r="E50" s="93">
        <f>INDEX('元データ'!$A$2:$D$342,MATCH($A50,'元データ'!$A$2:$A$342,0),MATCH(E$1,'元データ'!$A$2:$D$2,0))</f>
        <v>0</v>
      </c>
      <c r="F50" s="175">
        <f>INDEX('元データ'!$A$2:$D$342,MATCH($A50,'元データ'!$A$2:$A$342,0),MATCH(F$1,'元データ'!$A$2:$D$2,0))</f>
        <v>0</v>
      </c>
      <c r="G50" s="93">
        <f>INDEX('元データ'!$A$2:$D$342,MATCH($A50,'元データ'!$A$2:$A$342,0),MATCH(G$1,'元データ'!$A$2:$D$2,0))</f>
        <v>0</v>
      </c>
      <c r="H50" s="93">
        <f t="shared" si="1"/>
        <v>0</v>
      </c>
    </row>
    <row r="51" spans="1:8" ht="14.25">
      <c r="A51" s="222" t="s">
        <v>833</v>
      </c>
      <c r="B51" s="172"/>
      <c r="C51" s="176" t="s">
        <v>6</v>
      </c>
      <c r="D51" s="174"/>
      <c r="E51" s="93">
        <f>INDEX('元データ'!$A$2:$D$342,MATCH($A51,'元データ'!$A$2:$A$342,0),MATCH(E$1,'元データ'!$A$2:$D$2,0))</f>
        <v>0</v>
      </c>
      <c r="F51" s="175">
        <f>INDEX('元データ'!$A$2:$D$342,MATCH($A51,'元データ'!$A$2:$A$342,0),MATCH(F$1,'元データ'!$A$2:$D$2,0))</f>
        <v>0</v>
      </c>
      <c r="G51" s="93">
        <f>INDEX('元データ'!$A$2:$D$342,MATCH($A51,'元データ'!$A$2:$A$342,0),MATCH(G$1,'元データ'!$A$2:$D$2,0))</f>
        <v>304082</v>
      </c>
      <c r="H51" s="93">
        <f t="shared" si="1"/>
        <v>304082</v>
      </c>
    </row>
    <row r="52" spans="1:8" ht="13.5">
      <c r="A52" s="222" t="s">
        <v>834</v>
      </c>
      <c r="B52" s="172"/>
      <c r="C52" s="173" t="s">
        <v>7</v>
      </c>
      <c r="D52" s="190"/>
      <c r="E52" s="93">
        <f>INDEX('元データ'!$A$2:$D$342,MATCH($A52,'元データ'!$A$2:$A$342,0),MATCH(E$1,'元データ'!$A$2:$D$2,0))</f>
        <v>194263</v>
      </c>
      <c r="F52" s="93">
        <f>INDEX('元データ'!$A$2:$D$342,MATCH($A52,'元データ'!$A$2:$A$342,0),MATCH(F$1,'元データ'!$A$2:$D$2,0))</f>
        <v>62046</v>
      </c>
      <c r="G52" s="93">
        <f>INDEX('元データ'!$A$2:$D$342,MATCH($A52,'元データ'!$A$2:$A$342,0),MATCH(G$1,'元データ'!$A$2:$D$2,0))</f>
        <v>-345915</v>
      </c>
      <c r="H52" s="93">
        <f t="shared" si="1"/>
        <v>-89606</v>
      </c>
    </row>
    <row r="53" spans="1:8" ht="13.5">
      <c r="A53" s="222" t="s">
        <v>835</v>
      </c>
      <c r="B53" s="172"/>
      <c r="C53" s="176" t="s">
        <v>8</v>
      </c>
      <c r="D53" s="174"/>
      <c r="E53" s="93">
        <f>INDEX('元データ'!$A$2:$D$342,MATCH($A53,'元データ'!$A$2:$A$342,0),MATCH(E$1,'元データ'!$A$2:$D$2,0))</f>
        <v>99191</v>
      </c>
      <c r="F53" s="175">
        <f>INDEX('元データ'!$A$2:$D$342,MATCH($A53,'元データ'!$A$2:$A$342,0),MATCH(F$1,'元データ'!$A$2:$D$2,0))</f>
        <v>28390</v>
      </c>
      <c r="G53" s="93">
        <f>INDEX('元データ'!$A$2:$D$342,MATCH($A53,'元データ'!$A$2:$A$342,0),MATCH(G$1,'元データ'!$A$2:$D$2,0))</f>
        <v>0</v>
      </c>
      <c r="H53" s="93">
        <f t="shared" si="1"/>
        <v>127581</v>
      </c>
    </row>
    <row r="54" spans="1:8" ht="13.5">
      <c r="A54" s="222" t="s">
        <v>836</v>
      </c>
      <c r="B54" s="172"/>
      <c r="C54" s="176" t="s">
        <v>9</v>
      </c>
      <c r="D54" s="174"/>
      <c r="E54" s="93">
        <f>INDEX('元データ'!$A$2:$D$342,MATCH($A54,'元データ'!$A$2:$A$342,0),MATCH(E$1,'元データ'!$A$2:$D$2,0))</f>
        <v>0</v>
      </c>
      <c r="F54" s="175">
        <f>INDEX('元データ'!$A$2:$D$342,MATCH($A54,'元データ'!$A$2:$A$342,0),MATCH(F$1,'元データ'!$A$2:$D$2,0))</f>
        <v>0</v>
      </c>
      <c r="G54" s="93">
        <f>INDEX('元データ'!$A$2:$D$342,MATCH($A54,'元データ'!$A$2:$A$342,0),MATCH(G$1,'元データ'!$A$2:$D$2,0))</f>
        <v>0</v>
      </c>
      <c r="H54" s="93">
        <f t="shared" si="1"/>
        <v>0</v>
      </c>
    </row>
    <row r="55" spans="1:8" ht="13.5">
      <c r="A55" s="222" t="s">
        <v>837</v>
      </c>
      <c r="B55" s="172"/>
      <c r="C55" s="176" t="s">
        <v>10</v>
      </c>
      <c r="D55" s="174"/>
      <c r="E55" s="93">
        <f>INDEX('元データ'!$A$2:$D$342,MATCH($A55,'元データ'!$A$2:$A$342,0),MATCH(E$1,'元データ'!$A$2:$D$2,0))</f>
        <v>0</v>
      </c>
      <c r="F55" s="175">
        <f>INDEX('元データ'!$A$2:$D$342,MATCH($A55,'元データ'!$A$2:$A$342,0),MATCH(F$1,'元データ'!$A$2:$D$2,0))</f>
        <v>5000</v>
      </c>
      <c r="G55" s="93">
        <f>INDEX('元データ'!$A$2:$D$342,MATCH($A55,'元データ'!$A$2:$A$342,0),MATCH(G$1,'元データ'!$A$2:$D$2,0))</f>
        <v>0</v>
      </c>
      <c r="H55" s="93">
        <f t="shared" si="1"/>
        <v>5000</v>
      </c>
    </row>
    <row r="56" spans="1:8" ht="13.5">
      <c r="A56" s="222" t="s">
        <v>838</v>
      </c>
      <c r="B56" s="172"/>
      <c r="C56" s="176" t="s">
        <v>11</v>
      </c>
      <c r="D56" s="174"/>
      <c r="E56" s="93">
        <f>INDEX('元データ'!$A$2:$D$342,MATCH($A56,'元データ'!$A$2:$A$342,0),MATCH(E$1,'元データ'!$A$2:$D$2,0))</f>
        <v>0</v>
      </c>
      <c r="F56" s="175">
        <f>INDEX('元データ'!$A$2:$D$342,MATCH($A56,'元データ'!$A$2:$A$342,0),MATCH(F$1,'元データ'!$A$2:$D$2,0))</f>
        <v>0</v>
      </c>
      <c r="G56" s="93">
        <f>INDEX('元データ'!$A$2:$D$342,MATCH($A56,'元データ'!$A$2:$A$342,0),MATCH(G$1,'元データ'!$A$2:$D$2,0))</f>
        <v>0</v>
      </c>
      <c r="H56" s="93">
        <f t="shared" si="1"/>
        <v>0</v>
      </c>
    </row>
    <row r="57" spans="1:8" ht="13.5">
      <c r="A57" s="222" t="s">
        <v>839</v>
      </c>
      <c r="B57" s="172"/>
      <c r="C57" s="176" t="s">
        <v>132</v>
      </c>
      <c r="D57" s="174"/>
      <c r="E57" s="93">
        <f>INDEX('元データ'!$A$2:$D$342,MATCH($A57,'元データ'!$A$2:$A$342,0),MATCH(E$1,'元データ'!$A$2:$D$2,0))</f>
        <v>95072</v>
      </c>
      <c r="F57" s="175">
        <f>INDEX('元データ'!$A$2:$D$342,MATCH($A57,'元データ'!$A$2:$A$342,0),MATCH(F$1,'元データ'!$A$2:$D$2,0))</f>
        <v>28656</v>
      </c>
      <c r="G57" s="93">
        <f>INDEX('元データ'!$A$2:$D$342,MATCH($A57,'元データ'!$A$2:$A$342,0),MATCH(G$1,'元データ'!$A$2:$D$2,0))</f>
        <v>0</v>
      </c>
      <c r="H57" s="93">
        <f t="shared" si="1"/>
        <v>123728</v>
      </c>
    </row>
    <row r="58" spans="1:8" ht="13.5">
      <c r="A58" s="222" t="s">
        <v>840</v>
      </c>
      <c r="B58" s="172"/>
      <c r="C58" s="195" t="s">
        <v>257</v>
      </c>
      <c r="D58" s="174"/>
      <c r="E58" s="93">
        <f>INDEX('元データ'!$A$2:$D$342,MATCH($A58,'元データ'!$A$2:$A$342,0),MATCH(E$1,'元データ'!$A$2:$D$2,0))</f>
        <v>0</v>
      </c>
      <c r="F58" s="175">
        <f>INDEX('元データ'!$A$2:$D$342,MATCH($A58,'元データ'!$A$2:$A$342,0),MATCH(F$1,'元データ'!$A$2:$D$2,0))</f>
        <v>0</v>
      </c>
      <c r="G58" s="93">
        <f>INDEX('元データ'!$A$2:$D$342,MATCH($A58,'元データ'!$A$2:$A$342,0),MATCH(G$1,'元データ'!$A$2:$D$2,0))</f>
        <v>345915</v>
      </c>
      <c r="H58" s="93">
        <f t="shared" si="1"/>
        <v>345915</v>
      </c>
    </row>
    <row r="59" spans="1:8" ht="13.5">
      <c r="A59" s="222" t="s">
        <v>841</v>
      </c>
      <c r="B59" s="172"/>
      <c r="C59" s="196"/>
      <c r="D59" s="190" t="s">
        <v>258</v>
      </c>
      <c r="E59" s="93">
        <f>INDEX('元データ'!$A$2:$D$342,MATCH($A59,'元データ'!$A$2:$A$342,0),MATCH(E$1,'元データ'!$A$2:$D$2,0))</f>
        <v>14353</v>
      </c>
      <c r="F59" s="93">
        <f>INDEX('元データ'!$A$2:$D$342,MATCH($A59,'元データ'!$A$2:$A$342,0),MATCH(F$1,'元データ'!$A$2:$D$2,0))</f>
        <v>9540</v>
      </c>
      <c r="G59" s="93">
        <f>INDEX('元データ'!$A$2:$D$342,MATCH($A59,'元データ'!$A$2:$A$342,0),MATCH(G$1,'元データ'!$A$2:$D$2,0))</f>
        <v>30794</v>
      </c>
      <c r="H59" s="93">
        <f t="shared" si="1"/>
        <v>54687</v>
      </c>
    </row>
    <row r="60" spans="1:8" ht="13.5">
      <c r="A60" s="222" t="s">
        <v>842</v>
      </c>
      <c r="B60" s="172"/>
      <c r="C60" s="196"/>
      <c r="D60" s="190" t="s">
        <v>50</v>
      </c>
      <c r="E60" s="93">
        <f>INDEX('元データ'!$A$2:$D$342,MATCH($A60,'元データ'!$A$2:$A$342,0),MATCH(E$1,'元データ'!$A$2:$D$2,0))</f>
        <v>0</v>
      </c>
      <c r="F60" s="93">
        <f>INDEX('元データ'!$A$2:$D$342,MATCH($A60,'元データ'!$A$2:$A$342,0),MATCH(F$1,'元データ'!$A$2:$D$2,0))</f>
        <v>0</v>
      </c>
      <c r="G60" s="93">
        <f>INDEX('元データ'!$A$2:$D$342,MATCH($A60,'元データ'!$A$2:$A$342,0),MATCH(G$1,'元データ'!$A$2:$D$2,0))</f>
        <v>0</v>
      </c>
      <c r="H60" s="93">
        <f t="shared" si="1"/>
        <v>0</v>
      </c>
    </row>
    <row r="61" spans="1:8" ht="13.5">
      <c r="A61" s="222" t="s">
        <v>843</v>
      </c>
      <c r="B61" s="185" t="s">
        <v>12</v>
      </c>
      <c r="C61" s="186"/>
      <c r="D61" s="187"/>
      <c r="E61" s="86">
        <f>INDEX('元データ'!$A$2:$D$342,MATCH($A61,'元データ'!$A$2:$A$342,0),MATCH(E$1,'元データ'!$A$2:$D$2,0))</f>
        <v>2324803</v>
      </c>
      <c r="F61" s="86">
        <f>INDEX('元データ'!$A$2:$D$342,MATCH($A61,'元データ'!$A$2:$A$342,0),MATCH(F$1,'元データ'!$A$2:$D$2,0))</f>
        <v>814057</v>
      </c>
      <c r="G61" s="86">
        <f>INDEX('元データ'!$A$2:$D$342,MATCH($A61,'元データ'!$A$2:$A$342,0),MATCH(G$1,'元データ'!$A$2:$D$2,0))</f>
        <v>817921</v>
      </c>
      <c r="H61" s="86">
        <f t="shared" si="1"/>
        <v>3956781</v>
      </c>
    </row>
    <row r="62" spans="1:8" ht="13.5">
      <c r="A62" s="222" t="s">
        <v>844</v>
      </c>
      <c r="B62" s="185" t="s">
        <v>13</v>
      </c>
      <c r="C62" s="186"/>
      <c r="D62" s="187"/>
      <c r="E62" s="86">
        <f>INDEX('元データ'!$A$2:$D$342,MATCH($A62,'元データ'!$A$2:$A$342,0),MATCH(E$1,'元データ'!$A$2:$D$2,0))</f>
        <v>2402503</v>
      </c>
      <c r="F62" s="86">
        <f>INDEX('元データ'!$A$2:$D$342,MATCH($A62,'元データ'!$A$2:$A$342,0),MATCH(F$1,'元データ'!$A$2:$D$2,0))</f>
        <v>845486</v>
      </c>
      <c r="G62" s="86">
        <f>INDEX('元データ'!$A$2:$D$342,MATCH($A62,'元データ'!$A$2:$A$342,0),MATCH(G$1,'元データ'!$A$2:$D$2,0))</f>
        <v>1090758</v>
      </c>
      <c r="H62" s="86">
        <f t="shared" si="1"/>
        <v>4338747</v>
      </c>
    </row>
    <row r="63" spans="1:8" ht="13.5">
      <c r="A63" s="222" t="s">
        <v>845</v>
      </c>
      <c r="B63" s="185" t="s">
        <v>14</v>
      </c>
      <c r="C63" s="186"/>
      <c r="D63" s="187"/>
      <c r="E63" s="86">
        <f>INDEX('元データ'!$A$2:$D$342,MATCH($A63,'元データ'!$A$2:$A$342,0),MATCH(E$1,'元データ'!$A$2:$D$2,0))</f>
        <v>0</v>
      </c>
      <c r="F63" s="197">
        <f>INDEX('元データ'!$A$2:$D$342,MATCH($A63,'元データ'!$A$2:$A$342,0),MATCH(F$1,'元データ'!$A$2:$D$2,0))</f>
        <v>0</v>
      </c>
      <c r="G63" s="86">
        <f>INDEX('元データ'!$A$2:$D$342,MATCH($A63,'元データ'!$A$2:$A$342,0),MATCH(G$1,'元データ'!$A$2:$D$2,0))</f>
        <v>0</v>
      </c>
      <c r="H63" s="86">
        <f t="shared" si="1"/>
        <v>0</v>
      </c>
    </row>
    <row r="64" spans="1:8" ht="13.5">
      <c r="A64" s="222" t="s">
        <v>846</v>
      </c>
      <c r="B64" s="185" t="s">
        <v>15</v>
      </c>
      <c r="C64" s="186"/>
      <c r="D64" s="187"/>
      <c r="E64" s="86">
        <f>INDEX('元データ'!$A$2:$D$342,MATCH($A64,'元データ'!$A$2:$A$342,0),MATCH(E$1,'元データ'!$A$2:$D$2,0))</f>
        <v>0</v>
      </c>
      <c r="F64" s="197">
        <f>INDEX('元データ'!$A$2:$D$342,MATCH($A64,'元データ'!$A$2:$A$342,0),MATCH(F$1,'元データ'!$A$2:$D$2,0))</f>
        <v>0</v>
      </c>
      <c r="G64" s="86">
        <f>INDEX('元データ'!$A$2:$D$342,MATCH($A64,'元データ'!$A$2:$A$342,0),MATCH(G$1,'元データ'!$A$2:$D$2,0))</f>
        <v>0</v>
      </c>
      <c r="H64" s="86">
        <f t="shared" si="1"/>
        <v>0</v>
      </c>
    </row>
    <row r="65" spans="1:8" ht="13.5">
      <c r="A65" s="222" t="s">
        <v>847</v>
      </c>
      <c r="B65" s="168" t="s">
        <v>133</v>
      </c>
      <c r="C65" s="196"/>
      <c r="D65" s="190" t="s">
        <v>134</v>
      </c>
      <c r="E65" s="93">
        <f>INDEX('元データ'!$A$2:$D$342,MATCH($A65,'元データ'!$A$2:$A$342,0),MATCH(E$1,'元データ'!$A$2:$D$2,0))</f>
        <v>14353</v>
      </c>
      <c r="F65" s="93">
        <f>INDEX('元データ'!$A$2:$D$342,MATCH($A65,'元データ'!$A$2:$A$342,0),MATCH(F$1,'元データ'!$A$2:$D$2,0))</f>
        <v>9540</v>
      </c>
      <c r="G65" s="93">
        <f>INDEX('元データ'!$A$2:$D$342,MATCH($A65,'元データ'!$A$2:$A$342,0),MATCH(G$1,'元データ'!$A$2:$D$2,0))</f>
        <v>30799</v>
      </c>
      <c r="H65" s="93">
        <f t="shared" si="1"/>
        <v>54692</v>
      </c>
    </row>
    <row r="66" spans="1:8" ht="13.5">
      <c r="A66" s="222" t="s">
        <v>848</v>
      </c>
      <c r="B66" s="172"/>
      <c r="C66" s="196"/>
      <c r="D66" s="190" t="s">
        <v>135</v>
      </c>
      <c r="E66" s="93">
        <f>INDEX('元データ'!$A$2:$D$342,MATCH($A66,'元データ'!$A$2:$A$342,0),MATCH(E$1,'元データ'!$A$2:$D$2,0))</f>
        <v>0</v>
      </c>
      <c r="F66" s="93">
        <f>INDEX('元データ'!$A$2:$D$342,MATCH($A66,'元データ'!$A$2:$A$342,0),MATCH(F$1,'元データ'!$A$2:$D$2,0))</f>
        <v>0</v>
      </c>
      <c r="G66" s="93">
        <f>INDEX('元データ'!$A$2:$D$342,MATCH($A66,'元データ'!$A$2:$A$342,0),MATCH(G$1,'元データ'!$A$2:$D$2,0))</f>
        <v>0</v>
      </c>
      <c r="H66" s="93">
        <f t="shared" si="1"/>
        <v>0</v>
      </c>
    </row>
    <row r="67" spans="2:8" ht="13.5">
      <c r="B67" s="185" t="s">
        <v>136</v>
      </c>
      <c r="C67" s="186"/>
      <c r="D67" s="187"/>
      <c r="E67" s="86">
        <f>+E58/('損益計算書'!C9-'損益計算書'!C11)*100</f>
        <v>0</v>
      </c>
      <c r="F67" s="197">
        <f>+F58/('損益計算書'!D9-'損益計算書'!D11)*100</f>
        <v>0</v>
      </c>
      <c r="G67" s="86">
        <f>+G58/('損益計算書'!E9-'損益計算書'!E11)*100</f>
        <v>426.96067540546545</v>
      </c>
      <c r="H67" s="86">
        <f>+H58/('損益計算書'!F9-'損益計算書'!F11)*100</f>
        <v>146.16662018609134</v>
      </c>
    </row>
    <row r="68" spans="2:8" ht="13.5">
      <c r="B68" s="185" t="s">
        <v>137</v>
      </c>
      <c r="C68" s="186"/>
      <c r="D68" s="187"/>
      <c r="E68" s="197">
        <f>+E63/('損益計算書'!C9-'損益計算書'!C11)*100</f>
        <v>0</v>
      </c>
      <c r="F68" s="197">
        <f>+F63/('損益計算書'!D9-'損益計算書'!D11)*100</f>
        <v>0</v>
      </c>
      <c r="G68" s="197">
        <f>+G63/('損益計算書'!E9-'損益計算書'!E11)*100</f>
        <v>0</v>
      </c>
      <c r="H68" s="86">
        <f>+H63/('損益計算書'!F9-'損益計算書'!F11)*100</f>
        <v>0</v>
      </c>
    </row>
    <row r="69" spans="2:8" ht="13.5">
      <c r="B69" s="198"/>
      <c r="C69" s="173" t="s">
        <v>259</v>
      </c>
      <c r="D69" s="190"/>
      <c r="E69" s="243">
        <f>+(E36+E44)/E62*100</f>
        <v>92.63722043219093</v>
      </c>
      <c r="F69" s="243">
        <f>+(F36+F44)/F62*100</f>
        <v>21.243166652079395</v>
      </c>
      <c r="G69" s="243">
        <f>+(G36+G44)/G62*100</f>
        <v>-3.8352228450307035</v>
      </c>
      <c r="H69" s="231">
        <f>+(H36+H44)/H62*100</f>
        <v>54.47164815095233</v>
      </c>
    </row>
    <row r="70" spans="2:8" ht="13.5">
      <c r="B70" s="199" t="s">
        <v>138</v>
      </c>
      <c r="C70" s="173" t="s">
        <v>260</v>
      </c>
      <c r="D70" s="190"/>
      <c r="E70" s="243">
        <f>+E8/(E24+E35+E44)*100</f>
        <v>80.94803083968853</v>
      </c>
      <c r="F70" s="243">
        <f>+F8/(F24+F35+F44)*100</f>
        <v>70.42585513365475</v>
      </c>
      <c r="G70" s="243">
        <f>+G8/(G24+G35+G44)*100</f>
        <v>91.76404225314637</v>
      </c>
      <c r="H70" s="231">
        <f>+H8/(H24+H35+H44)*100</f>
        <v>81.26224824631129</v>
      </c>
    </row>
    <row r="71" spans="2:8" ht="13.5">
      <c r="B71" s="200" t="s">
        <v>48</v>
      </c>
      <c r="C71" s="173" t="s">
        <v>261</v>
      </c>
      <c r="D71" s="190"/>
      <c r="E71" s="231">
        <f>E17/E30*100</f>
        <v>3641.618047452353</v>
      </c>
      <c r="F71" s="231">
        <f>F17/F30*100</f>
        <v>6004.105363075462</v>
      </c>
      <c r="G71" s="231">
        <f>G17/G30*100</f>
        <v>151.18498773010194</v>
      </c>
      <c r="H71" s="231">
        <f>H17/H30*100</f>
        <v>564.4562917528469</v>
      </c>
    </row>
    <row r="72" spans="2:8" ht="13.5">
      <c r="B72" s="200"/>
      <c r="C72" s="173" t="s">
        <v>262</v>
      </c>
      <c r="D72" s="190"/>
      <c r="E72" s="243">
        <f>+'損益計算書'!C8/'損益計算書'!C22*100</f>
        <v>117.66740521910388</v>
      </c>
      <c r="F72" s="243">
        <f>+'損益計算書'!D8/'損益計算書'!D22*100</f>
        <v>110.34651049292337</v>
      </c>
      <c r="G72" s="243">
        <f>+'損益計算書'!E8/'損益計算書'!E22*100</f>
        <v>160.77483273796602</v>
      </c>
      <c r="H72" s="231">
        <f>+'損益計算書'!F8/'損益計算書'!F22*100</f>
        <v>124.4014207055338</v>
      </c>
    </row>
    <row r="73" spans="2:8" ht="13.5">
      <c r="B73" s="200" t="s">
        <v>37</v>
      </c>
      <c r="C73" s="173" t="s">
        <v>263</v>
      </c>
      <c r="D73" s="190"/>
      <c r="E73" s="243">
        <f>+('損益計算書'!C9-'損益計算書'!C11)/('損益計算書'!C23-'損益計算書'!C26)*100</f>
        <v>121.14670290558468</v>
      </c>
      <c r="F73" s="243">
        <f>+('損益計算書'!D9-'損益計算書'!D11)/('損益計算書'!D23-'損益計算書'!D26)*100</f>
        <v>79.97937213949591</v>
      </c>
      <c r="G73" s="243">
        <f>+('損益計算書'!E9-'損益計算書'!E11)/('損益計算書'!E23-'損益計算書'!E26)*100</f>
        <v>193.34653843400233</v>
      </c>
      <c r="H73" s="231">
        <f>+('損益計算書'!F9-'損益計算書'!F11)/('損益計算書'!F23-'損益計算書'!F26)*100</f>
        <v>120.29400253134959</v>
      </c>
    </row>
    <row r="74" spans="2:8" ht="13.5">
      <c r="B74" s="200"/>
      <c r="C74" s="173" t="s">
        <v>264</v>
      </c>
      <c r="D74" s="190"/>
      <c r="E74" s="231">
        <f>+'資本的収支に関する調'!E29/'損益計算書'!C29*100</f>
        <v>83.07991910718299</v>
      </c>
      <c r="F74" s="231">
        <f>+'資本的収支に関する調'!F29/'損益計算書'!D29*100</f>
        <v>94.31882597468035</v>
      </c>
      <c r="G74" s="231">
        <f>+'資本的収支に関する調'!G29/'損益計算書'!E29*100</f>
        <v>300.9346804257388</v>
      </c>
      <c r="H74" s="231">
        <f>+'資本的収支に関する調'!H29/'損益計算書'!F29*100</f>
        <v>152.07658691483005</v>
      </c>
    </row>
    <row r="75" spans="2:8" ht="13.5">
      <c r="B75" s="200" t="s">
        <v>38</v>
      </c>
      <c r="C75" s="173" t="s">
        <v>269</v>
      </c>
      <c r="D75" s="174" t="s">
        <v>265</v>
      </c>
      <c r="E75" s="231">
        <f>+'資本的収支に関する調'!E28/'損益計算書'!C10*100</f>
        <v>11.84992094354942</v>
      </c>
      <c r="F75" s="231">
        <f>+'資本的収支に関する調'!F28/'損益計算書'!D10*100</f>
        <v>48.278418982526276</v>
      </c>
      <c r="G75" s="231">
        <f>+'資本的収支に関する調'!G28/'損益計算書'!E10*100</f>
        <v>68.75015428670173</v>
      </c>
      <c r="H75" s="231">
        <f>+'資本的収支に関する調'!H28/'損益計算書'!F10*100</f>
        <v>40.87839836388375</v>
      </c>
    </row>
    <row r="76" spans="2:8" ht="13.5">
      <c r="B76" s="200"/>
      <c r="C76" s="112" t="s">
        <v>270</v>
      </c>
      <c r="D76" s="201" t="s">
        <v>266</v>
      </c>
      <c r="E76" s="231">
        <f>+'費用構成表'!E16/'損益計算書'!C10*100</f>
        <v>0</v>
      </c>
      <c r="F76" s="231">
        <f>+'費用構成表'!F16/'損益計算書'!D10*100</f>
        <v>0</v>
      </c>
      <c r="G76" s="231">
        <f>+'費用構成表'!G16/'損益計算書'!E10*100</f>
        <v>0</v>
      </c>
      <c r="H76" s="231">
        <f>+'費用構成表'!H16/'損益計算書'!F10*100</f>
        <v>0</v>
      </c>
    </row>
    <row r="77" spans="2:8" ht="13.5">
      <c r="B77" s="200" t="s">
        <v>39</v>
      </c>
      <c r="C77" s="112"/>
      <c r="D77" s="201" t="s">
        <v>267</v>
      </c>
      <c r="E77" s="231">
        <f>+('資本的収支に関する調'!E28+'費用構成表'!E16)/'損益計算書'!C10*100</f>
        <v>11.84992094354942</v>
      </c>
      <c r="F77" s="231">
        <f>+('資本的収支に関する調'!F28+'費用構成表'!F16)/'損益計算書'!D10*100</f>
        <v>48.278418982526276</v>
      </c>
      <c r="G77" s="231">
        <f>+('資本的収支に関する調'!G28+'費用構成表'!G16)/'損益計算書'!E10*100</f>
        <v>68.75015428670173</v>
      </c>
      <c r="H77" s="231">
        <f>+('資本的収支に関する調'!H28+'費用構成表'!H16)/'損益計算書'!F10*100</f>
        <v>40.87839836388375</v>
      </c>
    </row>
    <row r="78" spans="2:8" ht="13.5">
      <c r="B78" s="202"/>
      <c r="C78" s="121"/>
      <c r="D78" s="203" t="s">
        <v>268</v>
      </c>
      <c r="E78" s="244">
        <f>+'費用構成表'!E13/'損益計算書'!C10*100</f>
        <v>27.826802273407118</v>
      </c>
      <c r="F78" s="244">
        <f>+'費用構成表'!F13/'損益計算書'!D10*100</f>
        <v>9.836224127925721</v>
      </c>
      <c r="G78" s="244">
        <f>+'費用構成表'!G13/'損益計算書'!E10*100</f>
        <v>10.666765410155769</v>
      </c>
      <c r="H78" s="244">
        <f>+'費用構成表'!H13/'損益計算書'!F10*100</f>
        <v>17.236264989985546</v>
      </c>
    </row>
  </sheetData>
  <sheetProtection/>
  <mergeCells count="1">
    <mergeCell ref="G5:G7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75" r:id="rId4"/>
  <headerFooter alignWithMargins="0">
    <oddHeader>&amp;C&amp;14法適第５表　工業用水道事業会計決算の状況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SheetLayoutView="85" workbookViewId="0" topLeftCell="B2">
      <selection activeCell="B2" sqref="B2"/>
    </sheetView>
  </sheetViews>
  <sheetFormatPr defaultColWidth="8.796875" defaultRowHeight="13.5" customHeight="1"/>
  <cols>
    <col min="1" max="1" width="0" style="237" hidden="1" customWidth="1"/>
    <col min="2" max="2" width="3.59765625" style="238" customWidth="1"/>
    <col min="3" max="3" width="6.59765625" style="238" customWidth="1"/>
    <col min="4" max="4" width="25.09765625" style="238" customWidth="1"/>
    <col min="5" max="8" width="11.59765625" style="237" customWidth="1"/>
    <col min="9" max="16384" width="9" style="237" customWidth="1"/>
  </cols>
  <sheetData>
    <row r="1" spans="5:7" ht="13.5" customHeight="1" hidden="1">
      <c r="E1" s="237">
        <v>322024</v>
      </c>
      <c r="F1" s="237">
        <v>322091</v>
      </c>
      <c r="G1" s="237">
        <v>328341</v>
      </c>
    </row>
    <row r="2" s="238" customFormat="1" ht="13.5" customHeight="1">
      <c r="B2" s="222" t="s">
        <v>682</v>
      </c>
    </row>
    <row r="3" s="238" customFormat="1" ht="13.5" customHeight="1"/>
    <row r="4" spans="2:8" s="238" customFormat="1" ht="13.5" customHeight="1">
      <c r="B4" s="239" t="s">
        <v>73</v>
      </c>
      <c r="C4" s="239"/>
      <c r="D4" s="240"/>
      <c r="H4" s="241" t="s">
        <v>251</v>
      </c>
    </row>
    <row r="5" spans="2:8" ht="13.5" customHeight="1">
      <c r="B5" s="8"/>
      <c r="C5" s="50"/>
      <c r="D5" s="1" t="s">
        <v>16</v>
      </c>
      <c r="E5" s="40"/>
      <c r="F5" s="40"/>
      <c r="G5" s="256" t="s">
        <v>310</v>
      </c>
      <c r="H5" s="40"/>
    </row>
    <row r="6" spans="2:8" ht="13.5" customHeight="1">
      <c r="B6" s="10"/>
      <c r="C6" s="11"/>
      <c r="D6" s="12"/>
      <c r="E6" s="41" t="s">
        <v>349</v>
      </c>
      <c r="F6" s="41" t="s">
        <v>309</v>
      </c>
      <c r="G6" s="257"/>
      <c r="H6" s="41" t="s">
        <v>194</v>
      </c>
    </row>
    <row r="7" spans="2:8" ht="13.5" customHeight="1">
      <c r="B7" s="13" t="s">
        <v>17</v>
      </c>
      <c r="C7" s="14"/>
      <c r="D7" s="15"/>
      <c r="E7" s="42"/>
      <c r="F7" s="42"/>
      <c r="G7" s="258"/>
      <c r="H7" s="42"/>
    </row>
    <row r="8" spans="1:8" ht="13.5" customHeight="1">
      <c r="A8" s="237" t="s">
        <v>747</v>
      </c>
      <c r="B8" s="29"/>
      <c r="C8" s="51" t="s">
        <v>74</v>
      </c>
      <c r="D8" s="25"/>
      <c r="E8" s="4">
        <f>INDEX('元データ'!$A$2:$D$342,MATCH($A8,'元データ'!$A$2:$A$342,0),MATCH(E$1,'元データ'!$A$2:$D$2,0))</f>
        <v>0</v>
      </c>
      <c r="F8" s="4">
        <f>INDEX('元データ'!$A$2:$D$342,MATCH($A8,'元データ'!$A$2:$A$342,0),MATCH(F$1,'元データ'!$A$2:$D$2,0))</f>
        <v>0</v>
      </c>
      <c r="G8" s="4">
        <f>INDEX('元データ'!$A$2:$D$342,MATCH($A8,'元データ'!$A$2:$A$342,0),MATCH(G$1,'元データ'!$A$2:$D$2,0))</f>
        <v>297500</v>
      </c>
      <c r="H8" s="4">
        <f aca="true" t="shared" si="0" ref="H8:H16">SUM(E8:G8)</f>
        <v>297500</v>
      </c>
    </row>
    <row r="9" spans="1:8" ht="13.5" customHeight="1">
      <c r="A9" s="237" t="s">
        <v>748</v>
      </c>
      <c r="B9" s="22"/>
      <c r="C9" s="52" t="s">
        <v>271</v>
      </c>
      <c r="D9" s="32"/>
      <c r="E9" s="2">
        <f>INDEX('元データ'!$A$2:$D$342,MATCH($A9,'元データ'!$A$2:$A$342,0),MATCH(E$1,'元データ'!$A$2:$D$2,0))</f>
        <v>0</v>
      </c>
      <c r="F9" s="2">
        <f>INDEX('元データ'!$A$2:$D$342,MATCH($A9,'元データ'!$A$2:$A$342,0),MATCH(F$1,'元データ'!$A$2:$D$2,0))</f>
        <v>0</v>
      </c>
      <c r="G9" s="2">
        <f>INDEX('元データ'!$A$2:$D$342,MATCH($A9,'元データ'!$A$2:$A$342,0),MATCH(G$1,'元データ'!$A$2:$D$2,0))</f>
        <v>297500</v>
      </c>
      <c r="H9" s="2">
        <f t="shared" si="0"/>
        <v>297500</v>
      </c>
    </row>
    <row r="10" spans="1:8" ht="13.5" customHeight="1">
      <c r="A10" s="237" t="s">
        <v>749</v>
      </c>
      <c r="B10" s="28" t="s">
        <v>75</v>
      </c>
      <c r="C10" s="52" t="s">
        <v>272</v>
      </c>
      <c r="D10" s="32"/>
      <c r="E10" s="2">
        <f>INDEX('元データ'!$A$2:$D$342,MATCH($A10,'元データ'!$A$2:$A$342,0),MATCH(E$1,'元データ'!$A$2:$D$2,0))</f>
        <v>0</v>
      </c>
      <c r="F10" s="2">
        <f>INDEX('元データ'!$A$2:$D$342,MATCH($A10,'元データ'!$A$2:$A$342,0),MATCH(F$1,'元データ'!$A$2:$D$2,0))</f>
        <v>0</v>
      </c>
      <c r="G10" s="2">
        <f>INDEX('元データ'!$A$2:$D$342,MATCH($A10,'元データ'!$A$2:$A$342,0),MATCH(G$1,'元データ'!$A$2:$D$2,0))</f>
        <v>0</v>
      </c>
      <c r="H10" s="2">
        <f t="shared" si="0"/>
        <v>0</v>
      </c>
    </row>
    <row r="11" spans="1:8" ht="13.5" customHeight="1">
      <c r="A11" s="237" t="s">
        <v>750</v>
      </c>
      <c r="B11" s="22"/>
      <c r="C11" s="51" t="s">
        <v>76</v>
      </c>
      <c r="D11" s="25"/>
      <c r="E11" s="2">
        <f>INDEX('元データ'!$A$2:$D$342,MATCH($A11,'元データ'!$A$2:$A$342,0),MATCH(E$1,'元データ'!$A$2:$D$2,0))</f>
        <v>0</v>
      </c>
      <c r="F11" s="2">
        <f>INDEX('元データ'!$A$2:$D$342,MATCH($A11,'元データ'!$A$2:$A$342,0),MATCH(F$1,'元データ'!$A$2:$D$2,0))</f>
        <v>0</v>
      </c>
      <c r="G11" s="2">
        <f>INDEX('元データ'!$A$2:$D$342,MATCH($A11,'元データ'!$A$2:$A$342,0),MATCH(G$1,'元データ'!$A$2:$D$2,0))</f>
        <v>0</v>
      </c>
      <c r="H11" s="2">
        <f t="shared" si="0"/>
        <v>0</v>
      </c>
    </row>
    <row r="12" spans="1:8" ht="13.5" customHeight="1">
      <c r="A12" s="237" t="s">
        <v>751</v>
      </c>
      <c r="B12" s="21" t="s">
        <v>51</v>
      </c>
      <c r="C12" s="51" t="s">
        <v>77</v>
      </c>
      <c r="D12" s="25"/>
      <c r="E12" s="2">
        <f>INDEX('元データ'!$A$2:$D$342,MATCH($A12,'元データ'!$A$2:$A$342,0),MATCH(E$1,'元データ'!$A$2:$D$2,0))</f>
        <v>0</v>
      </c>
      <c r="F12" s="2">
        <f>INDEX('元データ'!$A$2:$D$342,MATCH($A12,'元データ'!$A$2:$A$342,0),MATCH(F$1,'元データ'!$A$2:$D$2,0))</f>
        <v>0</v>
      </c>
      <c r="G12" s="2">
        <f>INDEX('元データ'!$A$2:$D$342,MATCH($A12,'元データ'!$A$2:$A$342,0),MATCH(G$1,'元データ'!$A$2:$D$2,0))</f>
        <v>0</v>
      </c>
      <c r="H12" s="2">
        <f t="shared" si="0"/>
        <v>0</v>
      </c>
    </row>
    <row r="13" spans="1:8" ht="13.5" customHeight="1">
      <c r="A13" s="237" t="s">
        <v>752</v>
      </c>
      <c r="B13" s="22"/>
      <c r="C13" s="51" t="s">
        <v>78</v>
      </c>
      <c r="D13" s="25"/>
      <c r="E13" s="2">
        <f>INDEX('元データ'!$A$2:$D$342,MATCH($A13,'元データ'!$A$2:$A$342,0),MATCH(E$1,'元データ'!$A$2:$D$2,0))</f>
        <v>0</v>
      </c>
      <c r="F13" s="2">
        <f>INDEX('元データ'!$A$2:$D$342,MATCH($A13,'元データ'!$A$2:$A$342,0),MATCH(F$1,'元データ'!$A$2:$D$2,0))</f>
        <v>0</v>
      </c>
      <c r="G13" s="2">
        <f>INDEX('元データ'!$A$2:$D$342,MATCH($A13,'元データ'!$A$2:$A$342,0),MATCH(G$1,'元データ'!$A$2:$D$2,0))</f>
        <v>0</v>
      </c>
      <c r="H13" s="2">
        <f t="shared" si="0"/>
        <v>0</v>
      </c>
    </row>
    <row r="14" spans="1:8" ht="13.5" customHeight="1">
      <c r="A14" s="237" t="s">
        <v>753</v>
      </c>
      <c r="B14" s="21" t="s">
        <v>52</v>
      </c>
      <c r="C14" s="51" t="s">
        <v>79</v>
      </c>
      <c r="D14" s="25"/>
      <c r="E14" s="2">
        <f>INDEX('元データ'!$A$2:$D$342,MATCH($A14,'元データ'!$A$2:$A$342,0),MATCH(E$1,'元データ'!$A$2:$D$2,0))</f>
        <v>0</v>
      </c>
      <c r="F14" s="2">
        <f>INDEX('元データ'!$A$2:$D$342,MATCH($A14,'元データ'!$A$2:$A$342,0),MATCH(F$1,'元データ'!$A$2:$D$2,0))</f>
        <v>0</v>
      </c>
      <c r="G14" s="2">
        <f>INDEX('元データ'!$A$2:$D$342,MATCH($A14,'元データ'!$A$2:$A$342,0),MATCH(G$1,'元データ'!$A$2:$D$2,0))</f>
        <v>19655</v>
      </c>
      <c r="H14" s="2">
        <f t="shared" si="0"/>
        <v>19655</v>
      </c>
    </row>
    <row r="15" spans="1:8" ht="13.5" customHeight="1">
      <c r="A15" s="237" t="s">
        <v>754</v>
      </c>
      <c r="B15" s="22"/>
      <c r="C15" s="51" t="s">
        <v>80</v>
      </c>
      <c r="D15" s="25"/>
      <c r="E15" s="2">
        <f>INDEX('元データ'!$A$2:$D$342,MATCH($A15,'元データ'!$A$2:$A$342,0),MATCH(E$1,'元データ'!$A$2:$D$2,0))</f>
        <v>0</v>
      </c>
      <c r="F15" s="2">
        <f>INDEX('元データ'!$A$2:$D$342,MATCH($A15,'元データ'!$A$2:$A$342,0),MATCH(F$1,'元データ'!$A$2:$D$2,0))</f>
        <v>5384</v>
      </c>
      <c r="G15" s="2">
        <f>INDEX('元データ'!$A$2:$D$342,MATCH($A15,'元データ'!$A$2:$A$342,0),MATCH(G$1,'元データ'!$A$2:$D$2,0))</f>
        <v>0</v>
      </c>
      <c r="H15" s="2">
        <f t="shared" si="0"/>
        <v>5384</v>
      </c>
    </row>
    <row r="16" spans="2:8" ht="13.5" customHeight="1">
      <c r="B16" s="21" t="s">
        <v>53</v>
      </c>
      <c r="C16" s="51" t="s">
        <v>81</v>
      </c>
      <c r="D16" s="25"/>
      <c r="E16" s="2">
        <f>+E17+E18</f>
        <v>0</v>
      </c>
      <c r="F16" s="2">
        <f>+F17+F18</f>
        <v>0</v>
      </c>
      <c r="G16" s="2">
        <f>+G17+G18</f>
        <v>0</v>
      </c>
      <c r="H16" s="2">
        <f t="shared" si="0"/>
        <v>0</v>
      </c>
    </row>
    <row r="17" spans="1:8" s="242" customFormat="1" ht="13.5" customHeight="1" hidden="1">
      <c r="A17" s="242" t="s">
        <v>755</v>
      </c>
      <c r="B17" s="60"/>
      <c r="C17" s="61"/>
      <c r="D17" s="62"/>
      <c r="E17" s="59">
        <f>INDEX('元データ'!$A$2:$D$342,MATCH($A17,'元データ'!$A$2:$A$342,0),MATCH(E$1,'元データ'!$A$2:$D$2,0))</f>
        <v>0</v>
      </c>
      <c r="F17" s="59">
        <f>INDEX('元データ'!$A$2:$D$342,MATCH($A17,'元データ'!$A$2:$A$342,0),MATCH(F$1,'元データ'!$A$2:$D$2,0))</f>
        <v>0</v>
      </c>
      <c r="G17" s="59">
        <f>INDEX('元データ'!$A$2:$D$342,MATCH($A17,'元データ'!$A$2:$A$342,0),MATCH(G$1,'元データ'!$A$2:$D$2,0))</f>
        <v>0</v>
      </c>
      <c r="H17" s="59"/>
    </row>
    <row r="18" spans="1:8" s="242" customFormat="1" ht="13.5" customHeight="1" hidden="1">
      <c r="A18" s="242" t="s">
        <v>756</v>
      </c>
      <c r="B18" s="60"/>
      <c r="C18" s="61"/>
      <c r="D18" s="62"/>
      <c r="E18" s="59">
        <f>INDEX('元データ'!$A$2:$D$342,MATCH($A18,'元データ'!$A$2:$A$342,0),MATCH(E$1,'元データ'!$A$2:$D$2,0))</f>
        <v>0</v>
      </c>
      <c r="F18" s="59">
        <f>INDEX('元データ'!$A$2:$D$342,MATCH($A18,'元データ'!$A$2:$A$342,0),MATCH(F$1,'元データ'!$A$2:$D$2,0))</f>
        <v>0</v>
      </c>
      <c r="G18" s="59">
        <f>INDEX('元データ'!$A$2:$D$342,MATCH($A18,'元データ'!$A$2:$A$342,0),MATCH(G$1,'元データ'!$A$2:$D$2,0))</f>
        <v>0</v>
      </c>
      <c r="H18" s="59"/>
    </row>
    <row r="19" spans="1:8" ht="13.5" customHeight="1">
      <c r="A19" s="237" t="s">
        <v>757</v>
      </c>
      <c r="B19" s="22"/>
      <c r="C19" s="51" t="s">
        <v>63</v>
      </c>
      <c r="D19" s="25"/>
      <c r="E19" s="2">
        <f>INDEX('元データ'!$A$2:$D$342,MATCH($A19,'元データ'!$A$2:$A$342,0),MATCH(E$1,'元データ'!$A$2:$D$2,0))</f>
        <v>0</v>
      </c>
      <c r="F19" s="2">
        <f>INDEX('元データ'!$A$2:$D$342,MATCH($A19,'元データ'!$A$2:$A$342,0),MATCH(F$1,'元データ'!$A$2:$D$2,0))</f>
        <v>26822</v>
      </c>
      <c r="G19" s="2">
        <f>INDEX('元データ'!$A$2:$D$342,MATCH($A19,'元データ'!$A$2:$A$342,0),MATCH(G$1,'元データ'!$A$2:$D$2,0))</f>
        <v>0</v>
      </c>
      <c r="H19" s="2">
        <f aca="true" t="shared" si="1" ref="H19:H45">SUM(E19:G19)</f>
        <v>26822</v>
      </c>
    </row>
    <row r="20" spans="1:8" ht="13.5" customHeight="1">
      <c r="A20" s="237" t="s">
        <v>758</v>
      </c>
      <c r="B20" s="21" t="s">
        <v>27</v>
      </c>
      <c r="C20" s="51" t="s">
        <v>64</v>
      </c>
      <c r="D20" s="25"/>
      <c r="E20" s="2">
        <f>INDEX('元データ'!$A$2:$D$342,MATCH($A20,'元データ'!$A$2:$A$342,0),MATCH(E$1,'元データ'!$A$2:$D$2,0))</f>
        <v>0</v>
      </c>
      <c r="F20" s="2">
        <f>INDEX('元データ'!$A$2:$D$342,MATCH($A20,'元データ'!$A$2:$A$342,0),MATCH(F$1,'元データ'!$A$2:$D$2,0))</f>
        <v>0</v>
      </c>
      <c r="G20" s="2">
        <f>INDEX('元データ'!$A$2:$D$342,MATCH($A20,'元データ'!$A$2:$A$342,0),MATCH(G$1,'元データ'!$A$2:$D$2,0))</f>
        <v>0</v>
      </c>
      <c r="H20" s="2">
        <f t="shared" si="1"/>
        <v>0</v>
      </c>
    </row>
    <row r="21" spans="1:8" ht="13.5" customHeight="1">
      <c r="A21" s="237" t="s">
        <v>759</v>
      </c>
      <c r="B21" s="22"/>
      <c r="C21" s="51" t="s">
        <v>82</v>
      </c>
      <c r="D21" s="25"/>
      <c r="E21" s="2">
        <f>INDEX('元データ'!$A$2:$D$342,MATCH($A21,'元データ'!$A$2:$A$342,0),MATCH(E$1,'元データ'!$A$2:$D$2,0))</f>
        <v>0</v>
      </c>
      <c r="F21" s="2">
        <f>INDEX('元データ'!$A$2:$D$342,MATCH($A21,'元データ'!$A$2:$A$342,0),MATCH(F$1,'元データ'!$A$2:$D$2,0))</f>
        <v>32206</v>
      </c>
      <c r="G21" s="2">
        <f>INDEX('元データ'!$A$2:$D$342,MATCH($A21,'元データ'!$A$2:$A$342,0),MATCH(G$1,'元データ'!$A$2:$D$2,0))</f>
        <v>317155</v>
      </c>
      <c r="H21" s="2">
        <f t="shared" si="1"/>
        <v>349361</v>
      </c>
    </row>
    <row r="22" spans="1:8" ht="13.5" customHeight="1">
      <c r="A22" s="237" t="s">
        <v>760</v>
      </c>
      <c r="B22" s="21" t="s">
        <v>54</v>
      </c>
      <c r="C22" s="51" t="s">
        <v>83</v>
      </c>
      <c r="D22" s="25"/>
      <c r="E22" s="2">
        <f>INDEX('元データ'!$A$2:$D$342,MATCH($A22,'元データ'!$A$2:$A$342,0),MATCH(E$1,'元データ'!$A$2:$D$2,0))</f>
        <v>0</v>
      </c>
      <c r="F22" s="2">
        <f>INDEX('元データ'!$A$2:$D$342,MATCH($A22,'元データ'!$A$2:$A$342,0),MATCH(F$1,'元データ'!$A$2:$D$2,0))</f>
        <v>0</v>
      </c>
      <c r="G22" s="2">
        <f>INDEX('元データ'!$A$2:$D$342,MATCH($A22,'元データ'!$A$2:$A$342,0),MATCH(G$1,'元データ'!$A$2:$D$2,0))</f>
        <v>0</v>
      </c>
      <c r="H22" s="2">
        <f t="shared" si="1"/>
        <v>0</v>
      </c>
    </row>
    <row r="23" spans="1:8" ht="13.5" customHeight="1">
      <c r="A23" s="237" t="s">
        <v>761</v>
      </c>
      <c r="B23" s="22"/>
      <c r="C23" s="51" t="s">
        <v>84</v>
      </c>
      <c r="D23" s="25"/>
      <c r="E23" s="2">
        <f>INDEX('元データ'!$A$2:$D$342,MATCH($A23,'元データ'!$A$2:$A$342,0),MATCH(E$1,'元データ'!$A$2:$D$2,0))</f>
        <v>0</v>
      </c>
      <c r="F23" s="2">
        <f>INDEX('元データ'!$A$2:$D$342,MATCH($A23,'元データ'!$A$2:$A$342,0),MATCH(F$1,'元データ'!$A$2:$D$2,0))</f>
        <v>0</v>
      </c>
      <c r="G23" s="2">
        <f>INDEX('元データ'!$A$2:$D$342,MATCH($A23,'元データ'!$A$2:$A$342,0),MATCH(G$1,'元データ'!$A$2:$D$2,0))</f>
        <v>0</v>
      </c>
      <c r="H23" s="2">
        <f t="shared" si="1"/>
        <v>0</v>
      </c>
    </row>
    <row r="24" spans="1:8" ht="13.5" customHeight="1">
      <c r="A24" s="237" t="s">
        <v>762</v>
      </c>
      <c r="B24" s="30"/>
      <c r="C24" s="53" t="s">
        <v>85</v>
      </c>
      <c r="D24" s="26"/>
      <c r="E24" s="6">
        <f>INDEX('元データ'!$A$2:$D$342,MATCH($A24,'元データ'!$A$2:$A$342,0),MATCH(E$1,'元データ'!$A$2:$D$2,0))</f>
        <v>0</v>
      </c>
      <c r="F24" s="6">
        <f>INDEX('元データ'!$A$2:$D$342,MATCH($A24,'元データ'!$A$2:$A$342,0),MATCH(F$1,'元データ'!$A$2:$D$2,0))</f>
        <v>32206</v>
      </c>
      <c r="G24" s="6">
        <f>INDEX('元データ'!$A$2:$D$342,MATCH($A24,'元データ'!$A$2:$A$342,0),MATCH(G$1,'元データ'!$A$2:$D$2,0))</f>
        <v>317155</v>
      </c>
      <c r="H24" s="6">
        <f t="shared" si="1"/>
        <v>349361</v>
      </c>
    </row>
    <row r="25" spans="1:8" ht="13.5" customHeight="1">
      <c r="A25" s="237" t="s">
        <v>763</v>
      </c>
      <c r="B25" s="28"/>
      <c r="C25" s="54" t="s">
        <v>86</v>
      </c>
      <c r="D25" s="33"/>
      <c r="E25" s="5">
        <f>INDEX('元データ'!$A$2:$D$342,MATCH($A25,'元データ'!$A$2:$A$342,0),MATCH(E$1,'元データ'!$A$2:$D$2,0))</f>
        <v>6591</v>
      </c>
      <c r="F25" s="5">
        <f>INDEX('元データ'!$A$2:$D$342,MATCH($A25,'元データ'!$A$2:$A$342,0),MATCH(F$1,'元データ'!$A$2:$D$2,0))</f>
        <v>28063</v>
      </c>
      <c r="G25" s="5">
        <f>INDEX('元データ'!$A$2:$D$342,MATCH($A25,'元データ'!$A$2:$A$342,0),MATCH(G$1,'元データ'!$A$2:$D$2,0))</f>
        <v>306088</v>
      </c>
      <c r="H25" s="5">
        <f t="shared" si="1"/>
        <v>340742</v>
      </c>
    </row>
    <row r="26" spans="1:8" ht="13.5" customHeight="1">
      <c r="A26" s="237" t="s">
        <v>764</v>
      </c>
      <c r="B26" s="28"/>
      <c r="C26" s="58" t="s">
        <v>284</v>
      </c>
      <c r="D26" s="57" t="s">
        <v>282</v>
      </c>
      <c r="E26" s="2">
        <f>INDEX('元データ'!$A$2:$D$342,MATCH($A26,'元データ'!$A$2:$A$342,0),MATCH(E$1,'元データ'!$A$2:$D$2,0))</f>
        <v>0</v>
      </c>
      <c r="F26" s="2">
        <f>INDEX('元データ'!$A$2:$D$342,MATCH($A26,'元データ'!$A$2:$A$342,0),MATCH(F$1,'元データ'!$A$2:$D$2,0))</f>
        <v>0</v>
      </c>
      <c r="G26" s="2">
        <f>INDEX('元データ'!$A$2:$D$342,MATCH($A26,'元データ'!$A$2:$A$342,0),MATCH(G$1,'元データ'!$A$2:$D$2,0))</f>
        <v>7600</v>
      </c>
      <c r="H26" s="2">
        <f t="shared" si="1"/>
        <v>7600</v>
      </c>
    </row>
    <row r="27" spans="1:8" ht="13.5" customHeight="1">
      <c r="A27" s="237" t="s">
        <v>765</v>
      </c>
      <c r="B27" s="28" t="s">
        <v>87</v>
      </c>
      <c r="C27" s="58" t="s">
        <v>285</v>
      </c>
      <c r="D27" s="57" t="s">
        <v>283</v>
      </c>
      <c r="E27" s="2">
        <f>INDEX('元データ'!$A$2:$D$342,MATCH($A27,'元データ'!$A$2:$A$342,0),MATCH(E$1,'元データ'!$A$2:$D$2,0))</f>
        <v>0</v>
      </c>
      <c r="F27" s="2">
        <f>INDEX('元データ'!$A$2:$D$342,MATCH($A27,'元データ'!$A$2:$A$342,0),MATCH(F$1,'元データ'!$A$2:$D$2,0))</f>
        <v>0</v>
      </c>
      <c r="G27" s="2">
        <f>INDEX('元データ'!$A$2:$D$342,MATCH($A27,'元データ'!$A$2:$A$342,0),MATCH(G$1,'元データ'!$A$2:$D$2,0))</f>
        <v>0</v>
      </c>
      <c r="H27" s="2">
        <f t="shared" si="1"/>
        <v>0</v>
      </c>
    </row>
    <row r="28" spans="1:8" ht="13.5" customHeight="1">
      <c r="A28" s="237" t="s">
        <v>766</v>
      </c>
      <c r="B28" s="21" t="s">
        <v>51</v>
      </c>
      <c r="C28" s="51" t="s">
        <v>88</v>
      </c>
      <c r="D28" s="25"/>
      <c r="E28" s="2">
        <f>INDEX('元データ'!$A$2:$D$342,MATCH($A28,'元データ'!$A$2:$A$342,0),MATCH(E$1,'元データ'!$A$2:$D$2,0))</f>
        <v>11092</v>
      </c>
      <c r="F28" s="2">
        <f>INDEX('元データ'!$A$2:$D$342,MATCH($A28,'元データ'!$A$2:$A$342,0),MATCH(F$1,'元データ'!$A$2:$D$2,0))</f>
        <v>29950</v>
      </c>
      <c r="G28" s="2">
        <f>INDEX('元データ'!$A$2:$D$342,MATCH($A28,'元データ'!$A$2:$A$342,0),MATCH(G$1,'元データ'!$A$2:$D$2,0))</f>
        <v>55700</v>
      </c>
      <c r="H28" s="2">
        <f t="shared" si="1"/>
        <v>96742</v>
      </c>
    </row>
    <row r="29" spans="1:8" ht="13.5" customHeight="1">
      <c r="A29" s="237" t="s">
        <v>767</v>
      </c>
      <c r="B29" s="21" t="s">
        <v>52</v>
      </c>
      <c r="C29" s="52" t="s">
        <v>271</v>
      </c>
      <c r="D29" s="32"/>
      <c r="E29" s="2">
        <f>INDEX('元データ'!$A$2:$D$342,MATCH($A29,'元データ'!$A$2:$A$342,0),MATCH(E$1,'元データ'!$A$2:$D$2,0))</f>
        <v>11092</v>
      </c>
      <c r="F29" s="2">
        <f>INDEX('元データ'!$A$2:$D$342,MATCH($A29,'元データ'!$A$2:$A$342,0),MATCH(F$1,'元データ'!$A$2:$D$2,0))</f>
        <v>29950</v>
      </c>
      <c r="G29" s="2">
        <f>INDEX('元データ'!$A$2:$D$342,MATCH($A29,'元データ'!$A$2:$A$342,0),MATCH(G$1,'元データ'!$A$2:$D$2,0))</f>
        <v>55700</v>
      </c>
      <c r="H29" s="2">
        <f t="shared" si="1"/>
        <v>96742</v>
      </c>
    </row>
    <row r="30" spans="1:8" ht="13.5" customHeight="1">
      <c r="A30" s="237" t="s">
        <v>768</v>
      </c>
      <c r="B30" s="21" t="s">
        <v>53</v>
      </c>
      <c r="C30" s="52" t="s">
        <v>272</v>
      </c>
      <c r="D30" s="32"/>
      <c r="E30" s="2">
        <f>INDEX('元データ'!$A$2:$D$342,MATCH($A30,'元データ'!$A$2:$A$342,0),MATCH(E$1,'元データ'!$A$2:$D$2,0))</f>
        <v>0</v>
      </c>
      <c r="F30" s="2">
        <f>INDEX('元データ'!$A$2:$D$342,MATCH($A30,'元データ'!$A$2:$A$342,0),MATCH(F$1,'元データ'!$A$2:$D$2,0))</f>
        <v>0</v>
      </c>
      <c r="G30" s="2">
        <f>INDEX('元データ'!$A$2:$D$342,MATCH($A30,'元データ'!$A$2:$A$342,0),MATCH(G$1,'元データ'!$A$2:$D$2,0))</f>
        <v>0</v>
      </c>
      <c r="H30" s="2">
        <f t="shared" si="1"/>
        <v>0</v>
      </c>
    </row>
    <row r="31" spans="1:8" ht="13.5" customHeight="1">
      <c r="A31" s="237" t="s">
        <v>769</v>
      </c>
      <c r="B31" s="21" t="s">
        <v>55</v>
      </c>
      <c r="C31" s="51" t="s">
        <v>89</v>
      </c>
      <c r="D31" s="25"/>
      <c r="E31" s="2">
        <f>INDEX('元データ'!$A$2:$D$342,MATCH($A31,'元データ'!$A$2:$A$342,0),MATCH(E$1,'元データ'!$A$2:$D$2,0))</f>
        <v>0</v>
      </c>
      <c r="F31" s="2">
        <f>INDEX('元データ'!$A$2:$D$342,MATCH($A31,'元データ'!$A$2:$A$342,0),MATCH(F$1,'元データ'!$A$2:$D$2,0))</f>
        <v>0</v>
      </c>
      <c r="G31" s="2">
        <f>INDEX('元データ'!$A$2:$D$342,MATCH($A31,'元データ'!$A$2:$A$342,0),MATCH(G$1,'元データ'!$A$2:$D$2,0))</f>
        <v>0</v>
      </c>
      <c r="H31" s="2">
        <f t="shared" si="1"/>
        <v>0</v>
      </c>
    </row>
    <row r="32" spans="1:8" ht="13.5" customHeight="1">
      <c r="A32" s="237" t="s">
        <v>770</v>
      </c>
      <c r="B32" s="21" t="s">
        <v>56</v>
      </c>
      <c r="C32" s="51" t="s">
        <v>90</v>
      </c>
      <c r="D32" s="25"/>
      <c r="E32" s="2">
        <f>INDEX('元データ'!$A$2:$D$342,MATCH($A32,'元データ'!$A$2:$A$342,0),MATCH(E$1,'元データ'!$A$2:$D$2,0))</f>
        <v>0</v>
      </c>
      <c r="F32" s="2">
        <f>INDEX('元データ'!$A$2:$D$342,MATCH($A32,'元データ'!$A$2:$A$342,0),MATCH(F$1,'元データ'!$A$2:$D$2,0))</f>
        <v>0</v>
      </c>
      <c r="G32" s="2">
        <f>INDEX('元データ'!$A$2:$D$342,MATCH($A32,'元データ'!$A$2:$A$342,0),MATCH(G$1,'元データ'!$A$2:$D$2,0))</f>
        <v>0</v>
      </c>
      <c r="H32" s="2">
        <f t="shared" si="1"/>
        <v>0</v>
      </c>
    </row>
    <row r="33" spans="1:8" ht="13.5" customHeight="1">
      <c r="A33" s="237" t="s">
        <v>771</v>
      </c>
      <c r="B33" s="21"/>
      <c r="C33" s="51" t="s">
        <v>65</v>
      </c>
      <c r="D33" s="25"/>
      <c r="E33" s="2">
        <f>INDEX('元データ'!$A$2:$D$342,MATCH($A33,'元データ'!$A$2:$A$342,0),MATCH(E$1,'元データ'!$A$2:$D$2,0))</f>
        <v>0</v>
      </c>
      <c r="F33" s="2">
        <f>INDEX('元データ'!$A$2:$D$342,MATCH($A33,'元データ'!$A$2:$A$342,0),MATCH(F$1,'元データ'!$A$2:$D$2,0))</f>
        <v>0</v>
      </c>
      <c r="G33" s="2">
        <f>INDEX('元データ'!$A$2:$D$342,MATCH($A33,'元データ'!$A$2:$A$342,0),MATCH(G$1,'元データ'!$A$2:$D$2,0))</f>
        <v>0</v>
      </c>
      <c r="H33" s="2">
        <f t="shared" si="1"/>
        <v>0</v>
      </c>
    </row>
    <row r="34" spans="1:8" ht="13.5" customHeight="1">
      <c r="A34" s="237" t="s">
        <v>772</v>
      </c>
      <c r="B34" s="21"/>
      <c r="C34" s="51" t="s">
        <v>91</v>
      </c>
      <c r="D34" s="25"/>
      <c r="E34" s="2">
        <f>INDEX('元データ'!$A$2:$D$342,MATCH($A34,'元データ'!$A$2:$A$342,0),MATCH(E$1,'元データ'!$A$2:$D$2,0))</f>
        <v>17683</v>
      </c>
      <c r="F34" s="2">
        <f>INDEX('元データ'!$A$2:$D$342,MATCH($A34,'元データ'!$A$2:$A$342,0),MATCH(F$1,'元データ'!$A$2:$D$2,0))</f>
        <v>58013</v>
      </c>
      <c r="G34" s="2">
        <f>INDEX('元データ'!$A$2:$D$342,MATCH($A34,'元データ'!$A$2:$A$342,0),MATCH(G$1,'元データ'!$A$2:$D$2,0))</f>
        <v>361788</v>
      </c>
      <c r="H34" s="2">
        <f t="shared" si="1"/>
        <v>437484</v>
      </c>
    </row>
    <row r="35" spans="1:8" ht="13.5" customHeight="1">
      <c r="A35" s="237" t="s">
        <v>773</v>
      </c>
      <c r="B35" s="23" t="s">
        <v>92</v>
      </c>
      <c r="C35" s="55"/>
      <c r="D35" s="27"/>
      <c r="E35" s="7">
        <f>INDEX('元データ'!$A$2:$D$342,MATCH($A35,'元データ'!$A$2:$A$342,0),MATCH(E$1,'元データ'!$A$2:$D$2,0))</f>
        <v>17683</v>
      </c>
      <c r="F35" s="7">
        <f>INDEX('元データ'!$A$2:$D$342,MATCH($A35,'元データ'!$A$2:$A$342,0),MATCH(F$1,'元データ'!$A$2:$D$2,0))</f>
        <v>25807</v>
      </c>
      <c r="G35" s="7">
        <f>INDEX('元データ'!$A$2:$D$342,MATCH($A35,'元データ'!$A$2:$A$342,0),MATCH(G$1,'元データ'!$A$2:$D$2,0))</f>
        <v>44633</v>
      </c>
      <c r="H35" s="7">
        <f t="shared" si="1"/>
        <v>88123</v>
      </c>
    </row>
    <row r="36" spans="1:8" ht="13.5" customHeight="1">
      <c r="A36" s="237" t="s">
        <v>774</v>
      </c>
      <c r="B36" s="22"/>
      <c r="C36" s="51" t="s">
        <v>93</v>
      </c>
      <c r="D36" s="25"/>
      <c r="E36" s="2">
        <f>INDEX('元データ'!$A$2:$D$342,MATCH($A36,'元データ'!$A$2:$A$342,0),MATCH(E$1,'元データ'!$A$2:$D$2,0))</f>
        <v>6277</v>
      </c>
      <c r="F36" s="2">
        <f>INDEX('元データ'!$A$2:$D$342,MATCH($A36,'元データ'!$A$2:$A$342,0),MATCH(F$1,'元データ'!$A$2:$D$2,0))</f>
        <v>24482</v>
      </c>
      <c r="G36" s="2">
        <f>INDEX('元データ'!$A$2:$D$342,MATCH($A36,'元データ'!$A$2:$A$342,0),MATCH(G$1,'元データ'!$A$2:$D$2,0))</f>
        <v>30456</v>
      </c>
      <c r="H36" s="2">
        <f t="shared" si="1"/>
        <v>61215</v>
      </c>
    </row>
    <row r="37" spans="1:8" ht="13.5" customHeight="1">
      <c r="A37" s="237" t="s">
        <v>775</v>
      </c>
      <c r="B37" s="28" t="s">
        <v>94</v>
      </c>
      <c r="C37" s="51" t="s">
        <v>95</v>
      </c>
      <c r="D37" s="25"/>
      <c r="E37" s="2">
        <f>INDEX('元データ'!$A$2:$D$342,MATCH($A37,'元データ'!$A$2:$A$342,0),MATCH(E$1,'元データ'!$A$2:$D$2,0))</f>
        <v>0</v>
      </c>
      <c r="F37" s="2">
        <f>INDEX('元データ'!$A$2:$D$342,MATCH($A37,'元データ'!$A$2:$A$342,0),MATCH(F$1,'元データ'!$A$2:$D$2,0))</f>
        <v>0</v>
      </c>
      <c r="G37" s="2">
        <f>INDEX('元データ'!$A$2:$D$342,MATCH($A37,'元データ'!$A$2:$A$342,0),MATCH(G$1,'元データ'!$A$2:$D$2,0))</f>
        <v>0</v>
      </c>
      <c r="H37" s="2">
        <f t="shared" si="1"/>
        <v>0</v>
      </c>
    </row>
    <row r="38" spans="1:8" ht="13.5" customHeight="1">
      <c r="A38" s="237" t="s">
        <v>776</v>
      </c>
      <c r="B38" s="21" t="s">
        <v>57</v>
      </c>
      <c r="C38" s="51" t="s">
        <v>96</v>
      </c>
      <c r="D38" s="25"/>
      <c r="E38" s="2">
        <f>INDEX('元データ'!$A$2:$D$342,MATCH($A38,'元データ'!$A$2:$A$342,0),MATCH(E$1,'元データ'!$A$2:$D$2,0))</f>
        <v>0</v>
      </c>
      <c r="F38" s="2">
        <f>INDEX('元データ'!$A$2:$D$342,MATCH($A38,'元データ'!$A$2:$A$342,0),MATCH(F$1,'元データ'!$A$2:$D$2,0))</f>
        <v>0</v>
      </c>
      <c r="G38" s="2">
        <f>INDEX('元データ'!$A$2:$D$342,MATCH($A38,'元データ'!$A$2:$A$342,0),MATCH(G$1,'元データ'!$A$2:$D$2,0))</f>
        <v>0</v>
      </c>
      <c r="H38" s="2">
        <f t="shared" si="1"/>
        <v>0</v>
      </c>
    </row>
    <row r="39" spans="1:8" ht="13.5" customHeight="1">
      <c r="A39" s="237" t="s">
        <v>777</v>
      </c>
      <c r="B39" s="21" t="s">
        <v>58</v>
      </c>
      <c r="C39" s="51" t="s">
        <v>97</v>
      </c>
      <c r="D39" s="25"/>
      <c r="E39" s="2">
        <f>INDEX('元データ'!$A$2:$D$342,MATCH($A39,'元データ'!$A$2:$A$342,0),MATCH(E$1,'元データ'!$A$2:$D$2,0))</f>
        <v>0</v>
      </c>
      <c r="F39" s="2">
        <f>INDEX('元データ'!$A$2:$D$342,MATCH($A39,'元データ'!$A$2:$A$342,0),MATCH(F$1,'元データ'!$A$2:$D$2,0))</f>
        <v>0</v>
      </c>
      <c r="G39" s="2">
        <f>INDEX('元データ'!$A$2:$D$342,MATCH($A39,'元データ'!$A$2:$A$342,0),MATCH(G$1,'元データ'!$A$2:$D$2,0))</f>
        <v>0</v>
      </c>
      <c r="H39" s="2">
        <f t="shared" si="1"/>
        <v>0</v>
      </c>
    </row>
    <row r="40" spans="1:8" ht="13.5" customHeight="1">
      <c r="A40" s="237" t="s">
        <v>778</v>
      </c>
      <c r="B40" s="21" t="s">
        <v>59</v>
      </c>
      <c r="C40" s="51" t="s">
        <v>98</v>
      </c>
      <c r="D40" s="25"/>
      <c r="E40" s="2">
        <f>INDEX('元データ'!$A$2:$D$342,MATCH($A40,'元データ'!$A$2:$A$342,0),MATCH(E$1,'元データ'!$A$2:$D$2,0))</f>
        <v>11092</v>
      </c>
      <c r="F40" s="2">
        <f>INDEX('元データ'!$A$2:$D$342,MATCH($A40,'元データ'!$A$2:$A$342,0),MATCH(F$1,'元データ'!$A$2:$D$2,0))</f>
        <v>0</v>
      </c>
      <c r="G40" s="2">
        <f>INDEX('元データ'!$A$2:$D$342,MATCH($A40,'元データ'!$A$2:$A$342,0),MATCH(G$1,'元データ'!$A$2:$D$2,0))</f>
        <v>0</v>
      </c>
      <c r="H40" s="2">
        <f t="shared" si="1"/>
        <v>11092</v>
      </c>
    </row>
    <row r="41" spans="1:8" ht="13.5" customHeight="1">
      <c r="A41" s="237" t="s">
        <v>779</v>
      </c>
      <c r="B41" s="21" t="s">
        <v>48</v>
      </c>
      <c r="C41" s="51" t="s">
        <v>99</v>
      </c>
      <c r="D41" s="25"/>
      <c r="E41" s="2">
        <f>INDEX('元データ'!$A$2:$D$342,MATCH($A41,'元データ'!$A$2:$A$342,0),MATCH(E$1,'元データ'!$A$2:$D$2,0))</f>
        <v>0</v>
      </c>
      <c r="F41" s="2">
        <f>INDEX('元データ'!$A$2:$D$342,MATCH($A41,'元データ'!$A$2:$A$342,0),MATCH(F$1,'元データ'!$A$2:$D$2,0))</f>
        <v>0</v>
      </c>
      <c r="G41" s="2">
        <f>INDEX('元データ'!$A$2:$D$342,MATCH($A41,'元データ'!$A$2:$A$342,0),MATCH(G$1,'元データ'!$A$2:$D$2,0))</f>
        <v>0</v>
      </c>
      <c r="H41" s="2">
        <f t="shared" si="1"/>
        <v>0</v>
      </c>
    </row>
    <row r="42" spans="1:8" ht="13.5" customHeight="1">
      <c r="A42" s="237" t="s">
        <v>780</v>
      </c>
      <c r="B42" s="21" t="s">
        <v>60</v>
      </c>
      <c r="C42" s="51" t="s">
        <v>100</v>
      </c>
      <c r="D42" s="25"/>
      <c r="E42" s="2">
        <f>INDEX('元データ'!$A$2:$D$342,MATCH($A42,'元データ'!$A$2:$A$342,0),MATCH(E$1,'元データ'!$A$2:$D$2,0))</f>
        <v>314</v>
      </c>
      <c r="F42" s="2">
        <f>INDEX('元データ'!$A$2:$D$342,MATCH($A42,'元データ'!$A$2:$A$342,0),MATCH(F$1,'元データ'!$A$2:$D$2,0))</f>
        <v>1325</v>
      </c>
      <c r="G42" s="2">
        <f>INDEX('元データ'!$A$2:$D$342,MATCH($A42,'元データ'!$A$2:$A$342,0),MATCH(G$1,'元データ'!$A$2:$D$2,0))</f>
        <v>14177</v>
      </c>
      <c r="H42" s="2">
        <f t="shared" si="1"/>
        <v>15816</v>
      </c>
    </row>
    <row r="43" spans="1:8" ht="13.5" customHeight="1">
      <c r="A43" s="237" t="s">
        <v>781</v>
      </c>
      <c r="B43" s="22"/>
      <c r="C43" s="51" t="s">
        <v>101</v>
      </c>
      <c r="D43" s="25"/>
      <c r="E43" s="2">
        <f>INDEX('元データ'!$A$2:$D$342,MATCH($A43,'元データ'!$A$2:$A$342,0),MATCH(E$1,'元データ'!$A$2:$D$2,0))</f>
        <v>17683</v>
      </c>
      <c r="F43" s="2">
        <f>INDEX('元データ'!$A$2:$D$342,MATCH($A43,'元データ'!$A$2:$A$342,0),MATCH(F$1,'元データ'!$A$2:$D$2,0))</f>
        <v>25807</v>
      </c>
      <c r="G43" s="2">
        <f>INDEX('元データ'!$A$2:$D$342,MATCH($A43,'元データ'!$A$2:$A$342,0),MATCH(G$1,'元データ'!$A$2:$D$2,0))</f>
        <v>44633</v>
      </c>
      <c r="H43" s="2">
        <f t="shared" si="1"/>
        <v>88123</v>
      </c>
    </row>
    <row r="44" spans="1:8" ht="13.5" customHeight="1">
      <c r="A44" s="237" t="s">
        <v>782</v>
      </c>
      <c r="B44" s="23" t="s">
        <v>102</v>
      </c>
      <c r="C44" s="55"/>
      <c r="D44" s="27"/>
      <c r="E44" s="7">
        <f>INDEX('元データ'!$A$2:$D$342,MATCH($A44,'元データ'!$A$2:$A$342,0),MATCH(E$1,'元データ'!$A$2:$D$2,0))</f>
        <v>0</v>
      </c>
      <c r="F44" s="7">
        <f>INDEX('元データ'!$A$2:$D$342,MATCH($A44,'元データ'!$A$2:$A$342,0),MATCH(F$1,'元データ'!$A$2:$D$2,0))</f>
        <v>0</v>
      </c>
      <c r="G44" s="7">
        <f>INDEX('元データ'!$A$2:$D$342,MATCH($A44,'元データ'!$A$2:$A$342,0),MATCH(G$1,'元データ'!$A$2:$D$2,0))</f>
        <v>0</v>
      </c>
      <c r="H44" s="7">
        <f t="shared" si="1"/>
        <v>0</v>
      </c>
    </row>
    <row r="45" spans="1:8" ht="13.5" customHeight="1">
      <c r="A45" s="237" t="s">
        <v>783</v>
      </c>
      <c r="B45" s="23" t="s">
        <v>103</v>
      </c>
      <c r="C45" s="55"/>
      <c r="D45" s="27"/>
      <c r="E45" s="7">
        <f>INDEX('元データ'!$A$2:$D$342,MATCH($A45,'元データ'!$A$2:$A$342,0),MATCH(E$1,'元データ'!$A$2:$D$2,0))</f>
        <v>0</v>
      </c>
      <c r="F45" s="7">
        <f>INDEX('元データ'!$A$2:$D$342,MATCH($A45,'元データ'!$A$2:$A$342,0),MATCH(F$1,'元データ'!$A$2:$D$2,0))</f>
        <v>0</v>
      </c>
      <c r="G45" s="7">
        <f>INDEX('元データ'!$A$2:$D$342,MATCH($A45,'元データ'!$A$2:$A$342,0),MATCH(G$1,'元データ'!$A$2:$D$2,0))</f>
        <v>0</v>
      </c>
      <c r="H45" s="7">
        <f t="shared" si="1"/>
        <v>0</v>
      </c>
    </row>
    <row r="46" spans="2:8" ht="13.5" customHeight="1">
      <c r="B46" s="23" t="s">
        <v>66</v>
      </c>
      <c r="C46" s="55"/>
      <c r="D46" s="27"/>
      <c r="E46" s="7">
        <f>+E44/E34*100</f>
        <v>0</v>
      </c>
      <c r="F46" s="7">
        <f>+F44/F34*100</f>
        <v>0</v>
      </c>
      <c r="G46" s="7">
        <f>+G44/G34*100</f>
        <v>0</v>
      </c>
      <c r="H46" s="7">
        <f>+H44/H34*100</f>
        <v>0</v>
      </c>
    </row>
    <row r="47" spans="1:8" ht="13.5" customHeight="1">
      <c r="A47" s="237" t="s">
        <v>784</v>
      </c>
      <c r="B47" s="23" t="s">
        <v>104</v>
      </c>
      <c r="C47" s="55"/>
      <c r="D47" s="27"/>
      <c r="E47" s="7">
        <f>INDEX('元データ'!$A$2:$D$342,MATCH($A47,'元データ'!$A$2:$A$342,0),MATCH(E$1,'元データ'!$A$2:$D$2,0))</f>
        <v>11329</v>
      </c>
      <c r="F47" s="7">
        <f>INDEX('元データ'!$A$2:$D$342,MATCH($A47,'元データ'!$A$2:$A$342,0),MATCH(F$1,'元データ'!$A$2:$D$2,0))</f>
        <v>33963</v>
      </c>
      <c r="G47" s="7">
        <f>INDEX('元データ'!$A$2:$D$342,MATCH($A47,'元データ'!$A$2:$A$342,0),MATCH(G$1,'元データ'!$A$2:$D$2,0))</f>
        <v>307226</v>
      </c>
      <c r="H47" s="7">
        <f aca="true" t="shared" si="2" ref="H47:H52">SUM(E47:G47)</f>
        <v>352518</v>
      </c>
    </row>
    <row r="48" spans="2:8" ht="13.5" customHeight="1">
      <c r="B48" s="49" t="s">
        <v>105</v>
      </c>
      <c r="C48" s="51" t="s">
        <v>106</v>
      </c>
      <c r="D48" s="25"/>
      <c r="E48" s="2">
        <f>SUM(E49:E51)</f>
        <v>0</v>
      </c>
      <c r="F48" s="2">
        <f>SUM(F49:F51)</f>
        <v>0</v>
      </c>
      <c r="G48" s="2">
        <f>SUM(G49:G51)</f>
        <v>297500</v>
      </c>
      <c r="H48" s="2">
        <f t="shared" si="2"/>
        <v>297500</v>
      </c>
    </row>
    <row r="49" spans="1:8" ht="13.5" customHeight="1">
      <c r="A49" s="237" t="s">
        <v>785</v>
      </c>
      <c r="B49" s="21" t="s">
        <v>273</v>
      </c>
      <c r="C49" s="52" t="s">
        <v>280</v>
      </c>
      <c r="D49" s="32"/>
      <c r="E49" s="2">
        <f>INDEX('元データ'!$A$2:$D$342,MATCH($A49,'元データ'!$A$2:$A$342,0),MATCH(E$1,'元データ'!$A$2:$D$2,0))</f>
        <v>0</v>
      </c>
      <c r="F49" s="2">
        <f>INDEX('元データ'!$A$2:$D$342,MATCH($A49,'元データ'!$A$2:$A$342,0),MATCH(F$1,'元データ'!$A$2:$D$2,0))</f>
        <v>0</v>
      </c>
      <c r="G49" s="2">
        <f>INDEX('元データ'!$A$2:$D$342,MATCH($A49,'元データ'!$A$2:$A$342,0),MATCH(G$1,'元データ'!$A$2:$D$2,0))</f>
        <v>0</v>
      </c>
      <c r="H49" s="2">
        <f t="shared" si="2"/>
        <v>0</v>
      </c>
    </row>
    <row r="50" spans="1:8" ht="13.5" customHeight="1">
      <c r="A50" s="237" t="s">
        <v>786</v>
      </c>
      <c r="B50" s="21" t="s">
        <v>274</v>
      </c>
      <c r="C50" s="52" t="s">
        <v>364</v>
      </c>
      <c r="D50" s="32"/>
      <c r="E50" s="2">
        <f>INDEX('元データ'!$A$2:$D$342,MATCH($A50,'元データ'!$A$2:$A$342,0),MATCH(E$1,'元データ'!$A$2:$D$2,0))</f>
        <v>0</v>
      </c>
      <c r="F50" s="2">
        <f>INDEX('元データ'!$A$2:$D$342,MATCH($A50,'元データ'!$A$2:$A$342,0),MATCH(F$1,'元データ'!$A$2:$D$2,0))</f>
        <v>0</v>
      </c>
      <c r="G50" s="2">
        <f>INDEX('元データ'!$A$2:$D$342,MATCH($A50,'元データ'!$A$2:$A$342,0),MATCH(G$1,'元データ'!$A$2:$D$2,0))</f>
        <v>297500</v>
      </c>
      <c r="H50" s="2">
        <f t="shared" si="2"/>
        <v>297500</v>
      </c>
    </row>
    <row r="51" spans="1:8" ht="13.5" customHeight="1">
      <c r="A51" s="237" t="s">
        <v>787</v>
      </c>
      <c r="B51" s="21" t="s">
        <v>275</v>
      </c>
      <c r="C51" s="52" t="s">
        <v>281</v>
      </c>
      <c r="D51" s="32"/>
      <c r="E51" s="2">
        <f>INDEX('元データ'!$A$2:$D$342,MATCH($A51,'元データ'!$A$2:$A$342,0),MATCH(E$1,'元データ'!$A$2:$D$2,0))</f>
        <v>0</v>
      </c>
      <c r="F51" s="2">
        <f>INDEX('元データ'!$A$2:$D$342,MATCH($A51,'元データ'!$A$2:$A$342,0),MATCH(F$1,'元データ'!$A$2:$D$2,0))</f>
        <v>0</v>
      </c>
      <c r="G51" s="2">
        <f>INDEX('元データ'!$A$2:$D$342,MATCH($A51,'元データ'!$A$2:$A$342,0),MATCH(G$1,'元データ'!$A$2:$D$2,0))</f>
        <v>0</v>
      </c>
      <c r="H51" s="2">
        <f t="shared" si="2"/>
        <v>0</v>
      </c>
    </row>
    <row r="52" spans="2:8" ht="13.5" customHeight="1">
      <c r="B52" s="21" t="s">
        <v>276</v>
      </c>
      <c r="C52" s="51" t="s">
        <v>107</v>
      </c>
      <c r="D52" s="25"/>
      <c r="E52" s="2">
        <f>+E53+E54</f>
        <v>0</v>
      </c>
      <c r="F52" s="2">
        <f>+F53+F54</f>
        <v>0</v>
      </c>
      <c r="G52" s="2">
        <f>+G53+G54</f>
        <v>0</v>
      </c>
      <c r="H52" s="2">
        <f t="shared" si="2"/>
        <v>0</v>
      </c>
    </row>
    <row r="53" spans="1:8" s="242" customFormat="1" ht="13.5" customHeight="1" hidden="1">
      <c r="A53" s="242" t="s">
        <v>325</v>
      </c>
      <c r="B53" s="60"/>
      <c r="C53" s="61"/>
      <c r="D53" s="62"/>
      <c r="E53" s="59">
        <f>INDEX('元データ'!$A$2:$D$342,MATCH($A53,'元データ'!$A$2:$A$342,0),MATCH(E$1,'元データ'!$A$2:$D$2,0))</f>
        <v>0</v>
      </c>
      <c r="F53" s="59">
        <f>INDEX('元データ'!$A$2:$D$342,MATCH($A53,'元データ'!$A$2:$A$342,0),MATCH(F$1,'元データ'!$A$2:$D$2,0))</f>
        <v>0</v>
      </c>
      <c r="G53" s="59">
        <f>INDEX('元データ'!$A$2:$D$342,MATCH($A53,'元データ'!$A$2:$A$342,0),MATCH(G$1,'元データ'!$A$2:$D$2,0))</f>
        <v>0</v>
      </c>
      <c r="H53" s="59"/>
    </row>
    <row r="54" spans="1:8" s="242" customFormat="1" ht="13.5" customHeight="1" hidden="1">
      <c r="A54" s="242" t="s">
        <v>788</v>
      </c>
      <c r="B54" s="60"/>
      <c r="C54" s="61"/>
      <c r="D54" s="62"/>
      <c r="E54" s="59">
        <f>INDEX('元データ'!$A$2:$D$342,MATCH($A54,'元データ'!$A$2:$A$342,0),MATCH(E$1,'元データ'!$A$2:$D$2,0))</f>
        <v>0</v>
      </c>
      <c r="F54" s="59">
        <f>INDEX('元データ'!$A$2:$D$342,MATCH($A54,'元データ'!$A$2:$A$342,0),MATCH(F$1,'元データ'!$A$2:$D$2,0))</f>
        <v>0</v>
      </c>
      <c r="G54" s="59">
        <f>INDEX('元データ'!$A$2:$D$342,MATCH($A54,'元データ'!$A$2:$A$342,0),MATCH(G$1,'元データ'!$A$2:$D$2,0))</f>
        <v>0</v>
      </c>
      <c r="H54" s="59"/>
    </row>
    <row r="55" spans="1:8" ht="13.5" customHeight="1">
      <c r="A55" s="237" t="s">
        <v>789</v>
      </c>
      <c r="B55" s="21" t="s">
        <v>277</v>
      </c>
      <c r="C55" s="51" t="s">
        <v>67</v>
      </c>
      <c r="D55" s="25"/>
      <c r="E55" s="2">
        <f>INDEX('元データ'!$A$2:$D$342,MATCH($A55,'元データ'!$A$2:$A$342,0),MATCH(E$1,'元データ'!$A$2:$D$2,0))</f>
        <v>0</v>
      </c>
      <c r="F55" s="2">
        <f>INDEX('元データ'!$A$2:$D$342,MATCH($A55,'元データ'!$A$2:$A$342,0),MATCH(F$1,'元データ'!$A$2:$D$2,0))</f>
        <v>26822</v>
      </c>
      <c r="G55" s="2">
        <f>INDEX('元データ'!$A$2:$D$342,MATCH($A55,'元データ'!$A$2:$A$342,0),MATCH(G$1,'元データ'!$A$2:$D$2,0))</f>
        <v>0</v>
      </c>
      <c r="H55" s="2">
        <f>SUM(E55:G55)</f>
        <v>26822</v>
      </c>
    </row>
    <row r="56" spans="1:8" ht="13.5" customHeight="1">
      <c r="A56" s="237" t="s">
        <v>790</v>
      </c>
      <c r="B56" s="21" t="s">
        <v>278</v>
      </c>
      <c r="C56" s="51" t="s">
        <v>108</v>
      </c>
      <c r="D56" s="25"/>
      <c r="E56" s="2">
        <f>INDEX('元データ'!$A$2:$D$342,MATCH($A56,'元データ'!$A$2:$A$342,0),MATCH(E$1,'元データ'!$A$2:$D$2,0))</f>
        <v>0</v>
      </c>
      <c r="F56" s="2">
        <f>INDEX('元データ'!$A$2:$D$342,MATCH($A56,'元データ'!$A$2:$A$342,0),MATCH(F$1,'元データ'!$A$2:$D$2,0))</f>
        <v>0</v>
      </c>
      <c r="G56" s="2">
        <f>INDEX('元データ'!$A$2:$D$342,MATCH($A56,'元データ'!$A$2:$A$342,0),MATCH(G$1,'元データ'!$A$2:$D$2,0))</f>
        <v>0</v>
      </c>
      <c r="H56" s="2">
        <f>SUM(E56:G56)</f>
        <v>0</v>
      </c>
    </row>
    <row r="57" spans="1:8" ht="13.5" customHeight="1">
      <c r="A57" s="237" t="s">
        <v>791</v>
      </c>
      <c r="B57" s="24" t="s">
        <v>279</v>
      </c>
      <c r="C57" s="56" t="s">
        <v>65</v>
      </c>
      <c r="D57" s="31"/>
      <c r="E57" s="3">
        <f>INDEX('元データ'!$A$2:$D$342,MATCH($A57,'元データ'!$A$2:$A$342,0),MATCH(E$1,'元データ'!$A$2:$D$2,0))</f>
        <v>6591</v>
      </c>
      <c r="F57" s="3">
        <f>INDEX('元データ'!$A$2:$D$342,MATCH($A57,'元データ'!$A$2:$A$342,0),MATCH(F$1,'元データ'!$A$2:$D$2,0))</f>
        <v>1241</v>
      </c>
      <c r="G57" s="3">
        <f>INDEX('元データ'!$A$2:$D$342,MATCH($A57,'元データ'!$A$2:$A$342,0),MATCH(G$1,'元データ'!$A$2:$D$2,0))</f>
        <v>8588</v>
      </c>
      <c r="H57" s="3">
        <f>SUM(E57:G57)</f>
        <v>16420</v>
      </c>
    </row>
  </sheetData>
  <sheetProtection/>
  <mergeCells count="1">
    <mergeCell ref="G5:G7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3"/>
  <headerFooter alignWithMargins="0">
    <oddHeader>&amp;C&amp;14法適第５表　工業用水道事業会計決算の状況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SheetLayoutView="85" workbookViewId="0" topLeftCell="B2">
      <selection activeCell="B2" sqref="B2"/>
    </sheetView>
  </sheetViews>
  <sheetFormatPr defaultColWidth="8.796875" defaultRowHeight="13.5" customHeight="1"/>
  <cols>
    <col min="1" max="1" width="0" style="222" hidden="1" customWidth="1"/>
    <col min="2" max="2" width="2.59765625" style="222" customWidth="1"/>
    <col min="3" max="3" width="23.8984375" style="222" bestFit="1" customWidth="1"/>
    <col min="4" max="7" width="11.59765625" style="222" customWidth="1"/>
    <col min="8" max="16384" width="9" style="222" customWidth="1"/>
  </cols>
  <sheetData>
    <row r="1" spans="4:6" ht="13.5" customHeight="1" hidden="1">
      <c r="D1" s="222">
        <v>322024</v>
      </c>
      <c r="E1" s="222">
        <v>322091</v>
      </c>
      <c r="F1" s="222">
        <v>328341</v>
      </c>
    </row>
    <row r="2" ht="13.5" customHeight="1">
      <c r="B2" s="222" t="s">
        <v>682</v>
      </c>
    </row>
    <row r="4" spans="2:7" ht="13.5" customHeight="1">
      <c r="B4" s="223" t="s">
        <v>68</v>
      </c>
      <c r="C4" s="223"/>
      <c r="G4" s="235" t="s">
        <v>251</v>
      </c>
    </row>
    <row r="5" spans="2:7" ht="13.5" customHeight="1">
      <c r="B5" s="163"/>
      <c r="C5" s="165" t="s">
        <v>16</v>
      </c>
      <c r="D5" s="68"/>
      <c r="E5" s="68"/>
      <c r="F5" s="250" t="s">
        <v>310</v>
      </c>
      <c r="G5" s="68"/>
    </row>
    <row r="6" spans="2:7" ht="13.5" customHeight="1">
      <c r="B6" s="166"/>
      <c r="C6" s="113"/>
      <c r="D6" s="72" t="s">
        <v>349</v>
      </c>
      <c r="E6" s="72" t="s">
        <v>309</v>
      </c>
      <c r="F6" s="251"/>
      <c r="G6" s="72" t="s">
        <v>194</v>
      </c>
    </row>
    <row r="7" spans="2:7" ht="13.5" customHeight="1">
      <c r="B7" s="167" t="s">
        <v>17</v>
      </c>
      <c r="C7" s="122"/>
      <c r="D7" s="76"/>
      <c r="E7" s="76"/>
      <c r="F7" s="252"/>
      <c r="G7" s="76"/>
    </row>
    <row r="8" spans="1:7" ht="13.5" customHeight="1">
      <c r="A8" s="222" t="s">
        <v>724</v>
      </c>
      <c r="B8" s="204" t="s">
        <v>304</v>
      </c>
      <c r="C8" s="205"/>
      <c r="D8" s="171">
        <f>INDEX('元データ'!$A$2:$D$342,MATCH($A8,'元データ'!$A$2:$A$342,0),MATCH(D$1,'元データ'!$A$2:$D$2,0))</f>
        <v>99191</v>
      </c>
      <c r="E8" s="171">
        <f>INDEX('元データ'!$A$2:$D$342,MATCH($A8,'元データ'!$A$2:$A$342,0),MATCH(E$1,'元データ'!$A$2:$D$2,0))</f>
        <v>634449</v>
      </c>
      <c r="F8" s="171">
        <f>INDEX('元データ'!$A$2:$D$342,MATCH($A8,'元データ'!$A$2:$A$342,0),MATCH(F$1,'元データ'!$A$2:$D$2,0))</f>
        <v>727008</v>
      </c>
      <c r="G8" s="171">
        <f aca="true" t="shared" si="0" ref="G8:G30">SUM(D8:F8)</f>
        <v>1460648</v>
      </c>
    </row>
    <row r="9" spans="1:7" ht="13.5" customHeight="1">
      <c r="A9" s="222" t="s">
        <v>725</v>
      </c>
      <c r="B9" s="206"/>
      <c r="C9" s="207" t="s">
        <v>286</v>
      </c>
      <c r="D9" s="90">
        <f>INDEX('元データ'!$A$2:$D$342,MATCH($A9,'元データ'!$A$2:$A$342,0),MATCH(D$1,'元データ'!$A$2:$D$2,0))</f>
        <v>40621</v>
      </c>
      <c r="E9" s="90">
        <f>INDEX('元データ'!$A$2:$D$342,MATCH($A9,'元データ'!$A$2:$A$342,0),MATCH(E$1,'元データ'!$A$2:$D$2,0))</f>
        <v>215089</v>
      </c>
      <c r="F9" s="90">
        <f>INDEX('元データ'!$A$2:$D$342,MATCH($A9,'元データ'!$A$2:$A$342,0),MATCH(F$1,'元データ'!$A$2:$D$2,0))</f>
        <v>37240</v>
      </c>
      <c r="G9" s="90">
        <f t="shared" si="0"/>
        <v>292950</v>
      </c>
    </row>
    <row r="10" spans="1:7" ht="13.5" customHeight="1">
      <c r="A10" s="222" t="s">
        <v>726</v>
      </c>
      <c r="B10" s="208"/>
      <c r="C10" s="209" t="s">
        <v>302</v>
      </c>
      <c r="D10" s="93">
        <f>INDEX('元データ'!$A$2:$D$342,MATCH($A10,'元データ'!$A$2:$A$342,0),MATCH(D$1,'元データ'!$A$2:$D$2,0))</f>
        <v>0</v>
      </c>
      <c r="E10" s="93">
        <f>INDEX('元データ'!$A$2:$D$342,MATCH($A10,'元データ'!$A$2:$A$342,0),MATCH(E$1,'元データ'!$A$2:$D$2,0))</f>
        <v>0</v>
      </c>
      <c r="F10" s="93">
        <f>INDEX('元データ'!$A$2:$D$342,MATCH($A10,'元データ'!$A$2:$A$342,0),MATCH(F$1,'元データ'!$A$2:$D$2,0))</f>
        <v>0</v>
      </c>
      <c r="G10" s="93">
        <f t="shared" si="0"/>
        <v>0</v>
      </c>
    </row>
    <row r="11" spans="1:7" ht="13.5" customHeight="1">
      <c r="A11" s="222" t="s">
        <v>727</v>
      </c>
      <c r="B11" s="210" t="s">
        <v>69</v>
      </c>
      <c r="C11" s="209" t="s">
        <v>303</v>
      </c>
      <c r="D11" s="93">
        <f>INDEX('元データ'!$A$2:$D$342,MATCH($A11,'元データ'!$A$2:$A$342,0),MATCH(D$1,'元データ'!$A$2:$D$2,0))</f>
        <v>0</v>
      </c>
      <c r="E11" s="93">
        <f>INDEX('元データ'!$A$2:$D$342,MATCH($A11,'元データ'!$A$2:$A$342,0),MATCH(E$1,'元データ'!$A$2:$D$2,0))</f>
        <v>0</v>
      </c>
      <c r="F11" s="93">
        <f>INDEX('元データ'!$A$2:$D$342,MATCH($A11,'元データ'!$A$2:$A$342,0),MATCH(F$1,'元データ'!$A$2:$D$2,0))</f>
        <v>0</v>
      </c>
      <c r="G11" s="93">
        <f t="shared" si="0"/>
        <v>0</v>
      </c>
    </row>
    <row r="12" spans="1:7" ht="13.5" customHeight="1">
      <c r="A12" s="222" t="s">
        <v>728</v>
      </c>
      <c r="B12" s="208"/>
      <c r="C12" s="220" t="s">
        <v>368</v>
      </c>
      <c r="D12" s="93">
        <f>INDEX('元データ'!$A$2:$D$342,MATCH($A12,'元データ'!$A$2:$A$342,0),MATCH(D$1,'元データ'!$A$2:$D$2,0))</f>
        <v>58570</v>
      </c>
      <c r="E12" s="93">
        <f>INDEX('元データ'!$A$2:$D$342,MATCH($A12,'元データ'!$A$2:$A$342,0),MATCH(E$1,'元データ'!$A$2:$D$2,0))</f>
        <v>419360</v>
      </c>
      <c r="F12" s="93">
        <f>INDEX('元データ'!$A$2:$D$342,MATCH($A12,'元データ'!$A$2:$A$342,0),MATCH(F$1,'元データ'!$A$2:$D$2,0))</f>
        <v>583451</v>
      </c>
      <c r="G12" s="93">
        <f t="shared" si="0"/>
        <v>1061381</v>
      </c>
    </row>
    <row r="13" spans="1:7" ht="13.5" customHeight="1">
      <c r="A13" s="222" t="s">
        <v>729</v>
      </c>
      <c r="B13" s="211" t="s">
        <v>54</v>
      </c>
      <c r="C13" s="209" t="s">
        <v>287</v>
      </c>
      <c r="D13" s="93">
        <f>INDEX('元データ'!$A$2:$D$342,MATCH($A13,'元データ'!$A$2:$A$342,0),MATCH(D$1,'元データ'!$A$2:$D$2,0))</f>
        <v>0</v>
      </c>
      <c r="E13" s="93">
        <f>INDEX('元データ'!$A$2:$D$342,MATCH($A13,'元データ'!$A$2:$A$342,0),MATCH(E$1,'元データ'!$A$2:$D$2,0))</f>
        <v>0</v>
      </c>
      <c r="F13" s="93">
        <f>INDEX('元データ'!$A$2:$D$342,MATCH($A13,'元データ'!$A$2:$A$342,0),MATCH(F$1,'元データ'!$A$2:$D$2,0))</f>
        <v>0</v>
      </c>
      <c r="G13" s="93">
        <f t="shared" si="0"/>
        <v>0</v>
      </c>
    </row>
    <row r="14" spans="1:7" ht="13.5" customHeight="1">
      <c r="A14" s="222" t="s">
        <v>730</v>
      </c>
      <c r="B14" s="208"/>
      <c r="C14" s="209" t="s">
        <v>305</v>
      </c>
      <c r="D14" s="93">
        <f>INDEX('元データ'!$A$2:$D$342,MATCH($A14,'元データ'!$A$2:$A$342,0),MATCH(D$1,'元データ'!$A$2:$D$2,0))</f>
        <v>0</v>
      </c>
      <c r="E14" s="93">
        <f>INDEX('元データ'!$A$2:$D$342,MATCH($A14,'元データ'!$A$2:$A$342,0),MATCH(E$1,'元データ'!$A$2:$D$2,0))</f>
        <v>0</v>
      </c>
      <c r="F14" s="93">
        <f>INDEX('元データ'!$A$2:$D$342,MATCH($A14,'元データ'!$A$2:$A$342,0),MATCH(F$1,'元データ'!$A$2:$D$2,0))</f>
        <v>0</v>
      </c>
      <c r="G14" s="93">
        <f t="shared" si="0"/>
        <v>0</v>
      </c>
    </row>
    <row r="15" spans="1:7" ht="13.5" customHeight="1">
      <c r="A15" s="222" t="s">
        <v>731</v>
      </c>
      <c r="B15" s="211" t="s">
        <v>70</v>
      </c>
      <c r="C15" s="209" t="s">
        <v>288</v>
      </c>
      <c r="D15" s="93">
        <f>INDEX('元データ'!$A$2:$D$342,MATCH($A15,'元データ'!$A$2:$A$342,0),MATCH(D$1,'元データ'!$A$2:$D$2,0))</f>
        <v>0</v>
      </c>
      <c r="E15" s="93">
        <f>INDEX('元データ'!$A$2:$D$342,MATCH($A15,'元データ'!$A$2:$A$342,0),MATCH(E$1,'元データ'!$A$2:$D$2,0))</f>
        <v>0</v>
      </c>
      <c r="F15" s="93">
        <f>INDEX('元データ'!$A$2:$D$342,MATCH($A15,'元データ'!$A$2:$A$342,0),MATCH(F$1,'元データ'!$A$2:$D$2,0))</f>
        <v>0</v>
      </c>
      <c r="G15" s="93">
        <f t="shared" si="0"/>
        <v>0</v>
      </c>
    </row>
    <row r="16" spans="1:7" ht="13.5" customHeight="1">
      <c r="A16" s="222" t="s">
        <v>732</v>
      </c>
      <c r="B16" s="208"/>
      <c r="C16" s="209" t="s">
        <v>289</v>
      </c>
      <c r="D16" s="93">
        <f>INDEX('元データ'!$A$2:$D$342,MATCH($A16,'元データ'!$A$2:$A$342,0),MATCH(D$1,'元データ'!$A$2:$D$2,0))</f>
        <v>0</v>
      </c>
      <c r="E16" s="93">
        <f>INDEX('元データ'!$A$2:$D$342,MATCH($A16,'元データ'!$A$2:$A$342,0),MATCH(E$1,'元データ'!$A$2:$D$2,0))</f>
        <v>0</v>
      </c>
      <c r="F16" s="93">
        <f>INDEX('元データ'!$A$2:$D$342,MATCH($A16,'元データ'!$A$2:$A$342,0),MATCH(F$1,'元データ'!$A$2:$D$2,0))</f>
        <v>0</v>
      </c>
      <c r="G16" s="93">
        <f t="shared" si="0"/>
        <v>0</v>
      </c>
    </row>
    <row r="17" spans="1:7" ht="13.5" customHeight="1">
      <c r="A17" s="222" t="s">
        <v>733</v>
      </c>
      <c r="B17" s="211" t="s">
        <v>71</v>
      </c>
      <c r="C17" s="209" t="s">
        <v>290</v>
      </c>
      <c r="D17" s="93">
        <f>INDEX('元データ'!$A$2:$D$342,MATCH($A17,'元データ'!$A$2:$A$342,0),MATCH(D$1,'元データ'!$A$2:$D$2,0))</f>
        <v>0</v>
      </c>
      <c r="E17" s="93">
        <f>INDEX('元データ'!$A$2:$D$342,MATCH($A17,'元データ'!$A$2:$A$342,0),MATCH(E$1,'元データ'!$A$2:$D$2,0))</f>
        <v>0</v>
      </c>
      <c r="F17" s="93">
        <f>INDEX('元データ'!$A$2:$D$342,MATCH($A17,'元データ'!$A$2:$A$342,0),MATCH(F$1,'元データ'!$A$2:$D$2,0))</f>
        <v>0</v>
      </c>
      <c r="G17" s="93">
        <f t="shared" si="0"/>
        <v>0</v>
      </c>
    </row>
    <row r="18" spans="1:7" ht="13.5" customHeight="1">
      <c r="A18" s="222" t="s">
        <v>734</v>
      </c>
      <c r="B18" s="236"/>
      <c r="C18" s="209" t="s">
        <v>291</v>
      </c>
      <c r="D18" s="93">
        <f>INDEX('元データ'!$A$2:$D$342,MATCH($A18,'元データ'!$A$2:$A$342,0),MATCH(D$1,'元データ'!$A$2:$D$2,0))</f>
        <v>0</v>
      </c>
      <c r="E18" s="93">
        <f>INDEX('元データ'!$A$2:$D$342,MATCH($A18,'元データ'!$A$2:$A$342,0),MATCH(E$1,'元データ'!$A$2:$D$2,0))</f>
        <v>0</v>
      </c>
      <c r="F18" s="93">
        <f>INDEX('元データ'!$A$2:$D$342,MATCH($A18,'元データ'!$A$2:$A$342,0),MATCH(F$1,'元データ'!$A$2:$D$2,0))</f>
        <v>0</v>
      </c>
      <c r="G18" s="93">
        <f t="shared" si="0"/>
        <v>0</v>
      </c>
    </row>
    <row r="19" spans="1:7" ht="13.5" customHeight="1">
      <c r="A19" s="222" t="s">
        <v>735</v>
      </c>
      <c r="B19" s="212"/>
      <c r="C19" s="213" t="s">
        <v>292</v>
      </c>
      <c r="D19" s="103">
        <f>INDEX('元データ'!$A$2:$D$342,MATCH($A19,'元データ'!$A$2:$A$342,0),MATCH(D$1,'元データ'!$A$2:$D$2,0))</f>
        <v>0</v>
      </c>
      <c r="E19" s="103">
        <f>INDEX('元データ'!$A$2:$D$342,MATCH($A19,'元データ'!$A$2:$A$342,0),MATCH(E$1,'元データ'!$A$2:$D$2,0))</f>
        <v>0</v>
      </c>
      <c r="F19" s="103">
        <f>INDEX('元データ'!$A$2:$D$342,MATCH($A19,'元データ'!$A$2:$A$342,0),MATCH(F$1,'元データ'!$A$2:$D$2,0))</f>
        <v>106317</v>
      </c>
      <c r="G19" s="103">
        <f t="shared" si="0"/>
        <v>106317</v>
      </c>
    </row>
    <row r="20" spans="1:7" ht="13.5" customHeight="1">
      <c r="A20" s="222" t="s">
        <v>736</v>
      </c>
      <c r="B20" s="211"/>
      <c r="C20" s="214" t="s">
        <v>353</v>
      </c>
      <c r="D20" s="93">
        <f>INDEX('元データ'!$A$2:$D$342,MATCH($A20,'元データ'!$A$2:$A$342,0),MATCH(D$1,'元データ'!$A$2:$D$2,0))</f>
        <v>0</v>
      </c>
      <c r="E20" s="93">
        <f>INDEX('元データ'!$A$2:$D$342,MATCH($A20,'元データ'!$A$2:$A$342,0),MATCH(E$1,'元データ'!$A$2:$D$2,0))</f>
        <v>0</v>
      </c>
      <c r="F20" s="93">
        <f>INDEX('元データ'!$A$2:$D$342,MATCH($A20,'元データ'!$A$2:$A$342,0),MATCH(F$1,'元データ'!$A$2:$D$2,0))</f>
        <v>0</v>
      </c>
      <c r="G20" s="93">
        <f t="shared" si="0"/>
        <v>0</v>
      </c>
    </row>
    <row r="21" spans="1:7" ht="13.5" customHeight="1">
      <c r="A21" s="222" t="s">
        <v>737</v>
      </c>
      <c r="B21" s="208"/>
      <c r="C21" s="214" t="s">
        <v>354</v>
      </c>
      <c r="D21" s="93">
        <f>INDEX('元データ'!$A$2:$D$342,MATCH($A21,'元データ'!$A$2:$A$342,0),MATCH(D$1,'元データ'!$A$2:$D$2,0))</f>
        <v>0</v>
      </c>
      <c r="E21" s="93">
        <f>INDEX('元データ'!$A$2:$D$342,MATCH($A21,'元データ'!$A$2:$A$342,0),MATCH(E$1,'元データ'!$A$2:$D$2,0))</f>
        <v>30000</v>
      </c>
      <c r="F21" s="93">
        <f>INDEX('元データ'!$A$2:$D$342,MATCH($A21,'元データ'!$A$2:$A$342,0),MATCH(F$1,'元データ'!$A$2:$D$2,0))</f>
        <v>130311</v>
      </c>
      <c r="G21" s="93">
        <f t="shared" si="0"/>
        <v>160311</v>
      </c>
    </row>
    <row r="22" spans="1:7" ht="13.5" customHeight="1">
      <c r="A22" s="222" t="s">
        <v>738</v>
      </c>
      <c r="B22" s="211" t="s">
        <v>72</v>
      </c>
      <c r="C22" s="214" t="s">
        <v>355</v>
      </c>
      <c r="D22" s="93">
        <f>INDEX('元データ'!$A$2:$D$342,MATCH($A22,'元データ'!$A$2:$A$342,0),MATCH(D$1,'元データ'!$A$2:$D$2,0))</f>
        <v>0</v>
      </c>
      <c r="E22" s="93">
        <f>INDEX('元データ'!$A$2:$D$342,MATCH($A22,'元データ'!$A$2:$A$342,0),MATCH(E$1,'元データ'!$A$2:$D$2,0))</f>
        <v>43669</v>
      </c>
      <c r="F22" s="93">
        <f>INDEX('元データ'!$A$2:$D$342,MATCH($A22,'元データ'!$A$2:$A$342,0),MATCH(F$1,'元データ'!$A$2:$D$2,0))</f>
        <v>547928</v>
      </c>
      <c r="G22" s="93">
        <f t="shared" si="0"/>
        <v>591597</v>
      </c>
    </row>
    <row r="23" spans="1:7" ht="13.5" customHeight="1">
      <c r="A23" s="222" t="s">
        <v>739</v>
      </c>
      <c r="B23" s="208"/>
      <c r="C23" s="214" t="s">
        <v>356</v>
      </c>
      <c r="D23" s="93">
        <f>INDEX('元データ'!$A$2:$D$342,MATCH($A23,'元データ'!$A$2:$A$342,0),MATCH(D$1,'元データ'!$A$2:$D$2,0))</f>
        <v>0</v>
      </c>
      <c r="E23" s="93">
        <f>INDEX('元データ'!$A$2:$D$342,MATCH($A23,'元データ'!$A$2:$A$342,0),MATCH(E$1,'元データ'!$A$2:$D$2,0))</f>
        <v>510037</v>
      </c>
      <c r="F23" s="93">
        <f>INDEX('元データ'!$A$2:$D$342,MATCH($A23,'元データ'!$A$2:$A$342,0),MATCH(F$1,'元データ'!$A$2:$D$2,0))</f>
        <v>43335</v>
      </c>
      <c r="G23" s="93">
        <f t="shared" si="0"/>
        <v>553372</v>
      </c>
    </row>
    <row r="24" spans="1:7" ht="13.5" customHeight="1">
      <c r="A24" s="222" t="s">
        <v>740</v>
      </c>
      <c r="B24" s="208"/>
      <c r="C24" s="214" t="s">
        <v>357</v>
      </c>
      <c r="D24" s="93">
        <f>INDEX('元データ'!$A$2:$D$342,MATCH($A24,'元データ'!$A$2:$A$342,0),MATCH(D$1,'元データ'!$A$2:$D$2,0))</f>
        <v>67202</v>
      </c>
      <c r="E24" s="93">
        <f>INDEX('元データ'!$A$2:$D$342,MATCH($A24,'元データ'!$A$2:$A$342,0),MATCH(E$1,'元データ'!$A$2:$D$2,0))</f>
        <v>50743</v>
      </c>
      <c r="F24" s="93">
        <f>INDEX('元データ'!$A$2:$D$342,MATCH($A24,'元データ'!$A$2:$A$342,0),MATCH(F$1,'元データ'!$A$2:$D$2,0))</f>
        <v>0</v>
      </c>
      <c r="G24" s="93">
        <f t="shared" si="0"/>
        <v>117945</v>
      </c>
    </row>
    <row r="25" spans="1:7" ht="13.5" customHeight="1">
      <c r="A25" s="222" t="s">
        <v>741</v>
      </c>
      <c r="B25" s="210" t="s">
        <v>49</v>
      </c>
      <c r="C25" s="214" t="s">
        <v>358</v>
      </c>
      <c r="D25" s="93">
        <f>INDEX('元データ'!$A$2:$D$342,MATCH($A25,'元データ'!$A$2:$A$342,0),MATCH(D$1,'元データ'!$A$2:$D$2,0))</f>
        <v>31989</v>
      </c>
      <c r="E25" s="93">
        <f>INDEX('元データ'!$A$2:$D$342,MATCH($A25,'元データ'!$A$2:$A$342,0),MATCH(E$1,'元データ'!$A$2:$D$2,0))</f>
        <v>0</v>
      </c>
      <c r="F25" s="93">
        <f>INDEX('元データ'!$A$2:$D$342,MATCH($A25,'元データ'!$A$2:$A$342,0),MATCH(F$1,'元データ'!$A$2:$D$2,0))</f>
        <v>5434</v>
      </c>
      <c r="G25" s="93">
        <f t="shared" si="0"/>
        <v>37423</v>
      </c>
    </row>
    <row r="26" spans="1:7" ht="13.5" customHeight="1">
      <c r="A26" s="222" t="s">
        <v>742</v>
      </c>
      <c r="B26" s="210"/>
      <c r="C26" s="214" t="s">
        <v>359</v>
      </c>
      <c r="D26" s="93">
        <f>INDEX('元データ'!$A$2:$D$342,MATCH($A26,'元データ'!$A$2:$A$342,0),MATCH(D$1,'元データ'!$A$2:$D$2,0))</f>
        <v>0</v>
      </c>
      <c r="E26" s="93">
        <f>INDEX('元データ'!$A$2:$D$342,MATCH($A26,'元データ'!$A$2:$A$342,0),MATCH(E$1,'元データ'!$A$2:$D$2,0))</f>
        <v>0</v>
      </c>
      <c r="F26" s="93">
        <f>INDEX('元データ'!$A$2:$D$342,MATCH($A26,'元データ'!$A$2:$A$342,0),MATCH(F$1,'元データ'!$A$2:$D$2,0))</f>
        <v>0</v>
      </c>
      <c r="G26" s="93">
        <f t="shared" si="0"/>
        <v>0</v>
      </c>
    </row>
    <row r="27" spans="1:7" ht="13.5" customHeight="1">
      <c r="A27" s="222" t="s">
        <v>743</v>
      </c>
      <c r="B27" s="210"/>
      <c r="C27" s="214" t="s">
        <v>360</v>
      </c>
      <c r="D27" s="93">
        <f>INDEX('元データ'!$A$2:$D$342,MATCH($A27,'元データ'!$A$2:$A$342,0),MATCH(D$1,'元データ'!$A$2:$D$2,0))</f>
        <v>0</v>
      </c>
      <c r="E27" s="93">
        <f>INDEX('元データ'!$A$2:$D$342,MATCH($A27,'元データ'!$A$2:$A$342,0),MATCH(E$1,'元データ'!$A$2:$D$2,0))</f>
        <v>0</v>
      </c>
      <c r="F27" s="93">
        <f>INDEX('元データ'!$A$2:$D$342,MATCH($A27,'元データ'!$A$2:$A$342,0),MATCH(F$1,'元データ'!$A$2:$D$2,0))</f>
        <v>0</v>
      </c>
      <c r="G27" s="93">
        <f t="shared" si="0"/>
        <v>0</v>
      </c>
    </row>
    <row r="28" spans="1:7" ht="13.5" customHeight="1">
      <c r="A28" s="222" t="s">
        <v>744</v>
      </c>
      <c r="B28" s="211" t="s">
        <v>71</v>
      </c>
      <c r="C28" s="214" t="s">
        <v>361</v>
      </c>
      <c r="D28" s="93">
        <f>INDEX('元データ'!$A$2:$D$342,MATCH($A28,'元データ'!$A$2:$A$342,0),MATCH(D$1,'元データ'!$A$2:$D$2,0))</f>
        <v>0</v>
      </c>
      <c r="E28" s="93">
        <f>INDEX('元データ'!$A$2:$D$342,MATCH($A28,'元データ'!$A$2:$A$342,0),MATCH(E$1,'元データ'!$A$2:$D$2,0))</f>
        <v>0</v>
      </c>
      <c r="F28" s="93">
        <f>INDEX('元データ'!$A$2:$D$342,MATCH($A28,'元データ'!$A$2:$A$342,0),MATCH(F$1,'元データ'!$A$2:$D$2,0))</f>
        <v>0</v>
      </c>
      <c r="G28" s="93">
        <f t="shared" si="0"/>
        <v>0</v>
      </c>
    </row>
    <row r="29" spans="1:7" ht="13.5" customHeight="1">
      <c r="A29" s="222" t="s">
        <v>745</v>
      </c>
      <c r="B29" s="211"/>
      <c r="C29" s="214" t="s">
        <v>362</v>
      </c>
      <c r="D29" s="93">
        <f>INDEX('元データ'!$A$2:$D$342,MATCH($A29,'元データ'!$A$2:$A$342,0),MATCH(D$1,'元データ'!$A$2:$D$2,0))</f>
        <v>0</v>
      </c>
      <c r="E29" s="93">
        <f>INDEX('元データ'!$A$2:$D$342,MATCH($A29,'元データ'!$A$2:$A$342,0),MATCH(E$1,'元データ'!$A$2:$D$2,0))</f>
        <v>0</v>
      </c>
      <c r="F29" s="93">
        <f>INDEX('元データ'!$A$2:$D$342,MATCH($A29,'元データ'!$A$2:$A$342,0),MATCH(F$1,'元データ'!$A$2:$D$2,0))</f>
        <v>0</v>
      </c>
      <c r="G29" s="93">
        <f t="shared" si="0"/>
        <v>0</v>
      </c>
    </row>
    <row r="30" spans="1:7" ht="13.5" customHeight="1">
      <c r="A30" s="222" t="s">
        <v>746</v>
      </c>
      <c r="B30" s="215"/>
      <c r="C30" s="216" t="s">
        <v>363</v>
      </c>
      <c r="D30" s="217">
        <f>INDEX('元データ'!$A$2:$D$342,MATCH($A30,'元データ'!$A$2:$A$342,0),MATCH(D$1,'元データ'!$A$2:$D$2,0))</f>
        <v>0</v>
      </c>
      <c r="E30" s="217">
        <f>INDEX('元データ'!$A$2:$D$342,MATCH($A30,'元データ'!$A$2:$A$342,0),MATCH(E$1,'元データ'!$A$2:$D$2,0))</f>
        <v>0</v>
      </c>
      <c r="F30" s="217">
        <f>INDEX('元データ'!$A$2:$D$342,MATCH($A30,'元データ'!$A$2:$A$342,0),MATCH(F$1,'元データ'!$A$2:$D$2,0))</f>
        <v>0</v>
      </c>
      <c r="G30" s="217">
        <f t="shared" si="0"/>
        <v>0</v>
      </c>
    </row>
  </sheetData>
  <sheetProtection/>
  <mergeCells count="1">
    <mergeCell ref="F5:F7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  <headerFooter alignWithMargins="0">
    <oddHeader>&amp;C&amp;14法適第５表　工業用水道事業会計決算の状況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2013-01-11T11:08:15Z</cp:lastPrinted>
  <dcterms:created xsi:type="dcterms:W3CDTF">2002-03-09T07:04:48Z</dcterms:created>
  <dcterms:modified xsi:type="dcterms:W3CDTF">2015-01-09T00:28:34Z</dcterms:modified>
  <cp:category/>
  <cp:version/>
  <cp:contentType/>
  <cp:contentStatus/>
</cp:coreProperties>
</file>