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145" tabRatio="686" activeTab="0"/>
  </bookViews>
  <sheets>
    <sheet name="別21目標工賃加算シート" sheetId="1" r:id="rId1"/>
    <sheet name="別21目標工賃加算シート (記入例)" sheetId="2" r:id="rId2"/>
  </sheets>
  <definedNames>
    <definedName name="_xlnm.Print_Area" localSheetId="0">'別21目標工賃加算シート'!$B$3:$AE$44</definedName>
    <definedName name="_xlnm.Print_Area" localSheetId="1">'別21目標工賃加算シート (記入例)'!$B$3:$AE$44</definedName>
    <definedName name="_xlnm.Print_Titles" localSheetId="0">'別21目標工賃加算シート'!$3:$8</definedName>
    <definedName name="_xlnm.Print_Titles" localSheetId="1">'別21目標工賃加算シート (記入例)'!$3:$8</definedName>
  </definedNames>
  <calcPr fullCalcOnLoad="1"/>
</workbook>
</file>

<file path=xl/sharedStrings.xml><?xml version="1.0" encoding="utf-8"?>
<sst xmlns="http://schemas.openxmlformats.org/spreadsheetml/2006/main" count="225" uniqueCount="83">
  <si>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</si>
  <si>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</si>
  <si>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</si>
  <si>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</si>
  <si>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</si>
  <si>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</si>
  <si>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</si>
  <si>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</si>
  <si>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</si>
  <si>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</si>
  <si>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</si>
  <si>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　時給　・　日給　・　月給</t>
  </si>
  <si>
    <t>円）</t>
  </si>
  <si>
    <t>（　時給</t>
  </si>
  <si>
    <t>工賃
形態</t>
  </si>
  <si>
    <t>4月</t>
  </si>
  <si>
    <t>計</t>
  </si>
  <si>
    <t>就労
実績</t>
  </si>
  <si>
    <t>工賃
月額</t>
  </si>
  <si>
    <t>【月給者の平均工賃】</t>
  </si>
  <si>
    <t>【日給者の平均工賃】</t>
  </si>
  <si>
    <t>【時給者の平均工賃】</t>
  </si>
  <si>
    <t>※「工賃形態」には、対象者の工賃支給形態に応じ「時給・日給・月給」のうちいずれかを記載してください。（「時給・日給・月給」とは工賃を算定する形態をいう。）</t>
  </si>
  <si>
    <r>
      <t>地域の最低賃金額…</t>
    </r>
    <r>
      <rPr>
        <sz val="11"/>
        <color indexed="10"/>
        <rFont val="ＭＳ Ｐゴシック"/>
        <family val="3"/>
      </rPr>
      <t>Ｃ</t>
    </r>
  </si>
  <si>
    <t>（別紙21）</t>
  </si>
  <si>
    <t>対象者数</t>
  </si>
  <si>
    <t>月額工賃
総額</t>
  </si>
  <si>
    <t>日額工賃
総額</t>
  </si>
  <si>
    <t>時間額工賃
総額</t>
  </si>
  <si>
    <t>月間開所日数</t>
  </si>
  <si>
    <t>日給</t>
  </si>
  <si>
    <t>月給</t>
  </si>
  <si>
    <t>時給</t>
  </si>
  <si>
    <t>月間開所時間</t>
  </si>
  <si>
    <t>※月の途中において、利用を開始又は終了した方のその月の工賃は実績から除外します。</t>
  </si>
  <si>
    <t>※「就労実績」には、①時給の者は1か月あたりの就労時間、②日給の者は1か月あたりの就労日数を記入してください。なお、月給の者は工賃を支払った月に「1」を記入してください。</t>
  </si>
  <si>
    <t>一時金等</t>
  </si>
  <si>
    <t>工賃額</t>
  </si>
  <si>
    <t>事業所名</t>
  </si>
  <si>
    <t>※工賃形態にかかわらず、月間の総開所日数、総開所時間を必ず記入してください。</t>
  </si>
  <si>
    <r>
      <t>　　例：4月に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日開所し、いずれの日も就労時間が</t>
    </r>
    <r>
      <rPr>
        <sz val="11"/>
        <rFont val="ＭＳ Ｐゴシック"/>
        <family val="3"/>
      </rPr>
      <t>9:00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15:00</t>
    </r>
    <r>
      <rPr>
        <sz val="11"/>
        <rFont val="ＭＳ Ｐゴシック"/>
        <family val="3"/>
      </rPr>
      <t>（休憩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時間）の場合、開所日数「</t>
    </r>
    <r>
      <rPr>
        <sz val="11"/>
        <rFont val="ＭＳ Ｐゴシック"/>
        <family val="3"/>
      </rPr>
      <t>20」、開所時間</t>
    </r>
    <r>
      <rPr>
        <sz val="11"/>
        <rFont val="ＭＳ Ｐゴシック"/>
        <family val="3"/>
      </rPr>
      <t>「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」と記載。</t>
    </r>
  </si>
  <si>
    <t>月給</t>
  </si>
  <si>
    <t>氏　名</t>
  </si>
  <si>
    <t>日給</t>
  </si>
  <si>
    <t>時給</t>
  </si>
  <si>
    <t>対象者数
（人・月）</t>
  </si>
  <si>
    <t>対象者数
（人・日）</t>
  </si>
  <si>
    <t>対象者数
（人・時間）</t>
  </si>
  <si>
    <t>全体の平均工賃月額</t>
  </si>
  <si>
    <t>工賃総額</t>
  </si>
  <si>
    <t>平均工賃
日額</t>
  </si>
  <si>
    <t>平均工賃
月額</t>
  </si>
  <si>
    <t>時間換算</t>
  </si>
  <si>
    <t>時間換算</t>
  </si>
  <si>
    <t>就労実績
（月）</t>
  </si>
  <si>
    <t>就労実績
（日）</t>
  </si>
  <si>
    <t>就労実績
（時間）</t>
  </si>
  <si>
    <t>（月額）</t>
  </si>
  <si>
    <t>（時間額）</t>
  </si>
  <si>
    <t>※　緑の網掛けの欄のみ記入してください。行が不足する場合は、21人目以降を適宜追加してください。（別のシートにしないでください）</t>
  </si>
  <si>
    <t>平均月額</t>
  </si>
  <si>
    <t>平均日額</t>
  </si>
  <si>
    <t>平均時間額</t>
  </si>
  <si>
    <t>ワークセンターとのまち</t>
  </si>
  <si>
    <t>島根　太郎</t>
  </si>
  <si>
    <t>松江　花子</t>
  </si>
  <si>
    <t>安来　一郎</t>
  </si>
  <si>
    <t>平田　陽子</t>
  </si>
  <si>
    <t>大田　裕子</t>
  </si>
  <si>
    <t>浜田　豊</t>
  </si>
  <si>
    <t>（参考）</t>
  </si>
  <si>
    <t>（集計用）</t>
  </si>
  <si>
    <r>
      <rPr>
        <sz val="11"/>
        <rFont val="ＭＳ Ｐゴシック"/>
        <family val="3"/>
      </rPr>
      <t>(A)</t>
    </r>
  </si>
  <si>
    <r>
      <rPr>
        <sz val="11"/>
        <rFont val="ＭＳ Ｐゴシック"/>
        <family val="3"/>
      </rPr>
      <t>(B)</t>
    </r>
  </si>
  <si>
    <t>※　21人目以降の行の追加以外は、このシートの他の項目を加工・変更しないでください。集計値がおかしくなります。</t>
  </si>
  <si>
    <t>平成27年度
平均工賃額</t>
  </si>
  <si>
    <t>（月額換算額A）</t>
  </si>
  <si>
    <t>（月額換算額B）</t>
  </si>
  <si>
    <t>平均工賃
時間額</t>
  </si>
  <si>
    <r>
      <t>○平成28</t>
    </r>
    <r>
      <rPr>
        <sz val="11"/>
        <rFont val="ＭＳ Ｐゴシック"/>
        <family val="3"/>
      </rPr>
      <t>年度の工賃実績額</t>
    </r>
  </si>
  <si>
    <r>
      <t>平成29</t>
    </r>
    <r>
      <rPr>
        <sz val="11"/>
        <rFont val="ＭＳ Ｐゴシック"/>
        <family val="3"/>
      </rPr>
      <t>年度の目標工賃額</t>
    </r>
  </si>
  <si>
    <r>
      <t>平成28</t>
    </r>
    <r>
      <rPr>
        <sz val="11"/>
        <rFont val="ＭＳ Ｐゴシック"/>
        <family val="3"/>
      </rPr>
      <t>年度の目標工賃額…B</t>
    </r>
  </si>
  <si>
    <t>※　薄緑の網掛けの欄のみ記入してください。行が不足する場合は、21人目以降を適宜追加してください。（別のシートにしないでください）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</si>
</sst>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6969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 wrapText="1"/>
      <protection/>
    </xf>
    <xf numFmtId="0" fontId="0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0" fillId="0" borderId="17" xfId="61" applyFont="1" applyBorder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38" fontId="0" fillId="0" borderId="19" xfId="49" applyFont="1" applyBorder="1" applyAlignment="1">
      <alignment vertical="center" shrinkToFit="1"/>
    </xf>
    <xf numFmtId="38" fontId="0" fillId="0" borderId="18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38" fontId="0" fillId="33" borderId="22" xfId="49" applyFont="1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33" borderId="25" xfId="49" applyFont="1" applyFill="1" applyBorder="1" applyAlignment="1">
      <alignment vertical="center" shrinkToFit="1"/>
    </xf>
    <xf numFmtId="38" fontId="0" fillId="0" borderId="26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38" fontId="0" fillId="0" borderId="0" xfId="49" applyFont="1" applyBorder="1" applyAlignment="1">
      <alignment horizontal="center" vertical="center"/>
    </xf>
    <xf numFmtId="38" fontId="0" fillId="34" borderId="27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 shrinkToFit="1"/>
    </xf>
    <xf numFmtId="38" fontId="0" fillId="34" borderId="2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4" borderId="13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0" fillId="34" borderId="15" xfId="49" applyFont="1" applyFill="1" applyBorder="1" applyAlignment="1">
      <alignment vertical="center" shrinkToFit="1"/>
    </xf>
    <xf numFmtId="38" fontId="0" fillId="34" borderId="29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2" xfId="49" applyFont="1" applyFill="1" applyBorder="1" applyAlignment="1">
      <alignment vertical="center" shrinkToFit="1"/>
    </xf>
    <xf numFmtId="0" fontId="8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38" fontId="0" fillId="0" borderId="2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0" fontId="9" fillId="0" borderId="0" xfId="61" applyFont="1" applyAlignment="1">
      <alignment horizontal="right" vertical="center"/>
      <protection/>
    </xf>
    <xf numFmtId="0" fontId="6" fillId="34" borderId="19" xfId="61" applyFont="1" applyFill="1" applyBorder="1" applyAlignment="1">
      <alignment horizontal="center" vertical="center" shrinkToFit="1"/>
      <protection/>
    </xf>
    <xf numFmtId="0" fontId="6" fillId="34" borderId="35" xfId="61" applyFont="1" applyFill="1" applyBorder="1" applyAlignment="1">
      <alignment horizontal="center" vertical="center" shrinkToFit="1"/>
      <protection/>
    </xf>
    <xf numFmtId="0" fontId="6" fillId="34" borderId="20" xfId="61" applyFont="1" applyFill="1" applyBorder="1" applyAlignment="1">
      <alignment horizontal="center" vertical="center" shrinkToFit="1"/>
      <protection/>
    </xf>
    <xf numFmtId="0" fontId="6" fillId="34" borderId="36" xfId="61" applyFont="1" applyFill="1" applyBorder="1" applyAlignment="1">
      <alignment horizontal="center" vertical="center" shrinkToFit="1"/>
      <protection/>
    </xf>
    <xf numFmtId="0" fontId="6" fillId="34" borderId="21" xfId="61" applyFont="1" applyFill="1" applyBorder="1" applyAlignment="1">
      <alignment vertical="center" shrinkToFit="1"/>
      <protection/>
    </xf>
    <xf numFmtId="0" fontId="6" fillId="34" borderId="37" xfId="61" applyFont="1" applyFill="1" applyBorder="1" applyAlignment="1">
      <alignment horizontal="center" vertical="center" shrinkToFit="1"/>
      <protection/>
    </xf>
    <xf numFmtId="0" fontId="6" fillId="34" borderId="35" xfId="61" applyFont="1" applyFill="1" applyBorder="1" applyAlignment="1">
      <alignment horizontal="center" vertical="center"/>
      <protection/>
    </xf>
    <xf numFmtId="0" fontId="6" fillId="34" borderId="36" xfId="61" applyFont="1" applyFill="1" applyBorder="1" applyAlignment="1">
      <alignment horizontal="center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6" fillId="34" borderId="21" xfId="61" applyFont="1" applyFill="1" applyBorder="1" applyAlignment="1">
      <alignment horizontal="center"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/>
      <protection/>
    </xf>
    <xf numFmtId="38" fontId="0" fillId="0" borderId="15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35" borderId="38" xfId="61" applyFont="1" applyFill="1" applyBorder="1" applyAlignment="1">
      <alignment horizontal="center" vertical="center"/>
      <protection/>
    </xf>
    <xf numFmtId="0" fontId="6" fillId="35" borderId="39" xfId="61" applyFont="1" applyFill="1" applyBorder="1" applyAlignment="1">
      <alignment horizontal="center" vertical="center" shrinkToFit="1"/>
      <protection/>
    </xf>
    <xf numFmtId="0" fontId="6" fillId="35" borderId="40" xfId="61" applyFont="1" applyFill="1" applyBorder="1" applyAlignment="1">
      <alignment horizontal="center" vertical="center" shrinkToFit="1"/>
      <protection/>
    </xf>
    <xf numFmtId="38" fontId="0" fillId="35" borderId="38" xfId="49" applyFont="1" applyFill="1" applyBorder="1" applyAlignment="1">
      <alignment vertical="center" shrinkToFit="1"/>
    </xf>
    <xf numFmtId="38" fontId="0" fillId="35" borderId="41" xfId="49" applyFont="1" applyFill="1" applyBorder="1" applyAlignment="1">
      <alignment vertical="center" shrinkToFit="1"/>
    </xf>
    <xf numFmtId="38" fontId="0" fillId="35" borderId="39" xfId="49" applyFont="1" applyFill="1" applyBorder="1" applyAlignment="1">
      <alignment vertical="center" shrinkToFit="1"/>
    </xf>
    <xf numFmtId="38" fontId="0" fillId="35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 quotePrefix="1">
      <alignment horizontal="center" vertical="center"/>
      <protection/>
    </xf>
    <xf numFmtId="0" fontId="5" fillId="0" borderId="0" xfId="61" applyFont="1">
      <alignment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38" fontId="0" fillId="34" borderId="0" xfId="49" applyFont="1" applyFill="1" applyAlignment="1">
      <alignment horizontal="center" vertical="center"/>
    </xf>
    <xf numFmtId="0" fontId="0" fillId="0" borderId="52" xfId="61" applyFont="1" applyBorder="1" applyAlignment="1">
      <alignment horizontal="center" vertical="center"/>
      <protection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0" fontId="0" fillId="34" borderId="57" xfId="61" applyFont="1" applyFill="1" applyBorder="1" applyAlignment="1">
      <alignment horizontal="left" vertical="center"/>
      <protection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0" fontId="0" fillId="0" borderId="60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38" fontId="0" fillId="0" borderId="6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0" xfId="61" applyFont="1" applyAlignment="1">
      <alignment horizontal="left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0" fillId="0" borderId="48" xfId="61" applyFont="1" applyBorder="1" applyAlignment="1">
      <alignment horizontal="center" vertical="center" shrinkToFit="1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4" borderId="57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0610加算の様式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180975</xdr:rowOff>
    </xdr:from>
    <xdr:to>
      <xdr:col>9</xdr:col>
      <xdr:colOff>228600</xdr:colOff>
      <xdr:row>4</xdr:row>
      <xdr:rowOff>57150</xdr:rowOff>
    </xdr:to>
    <xdr:sp>
      <xdr:nvSpPr>
        <xdr:cNvPr id="1" name="Oval 9"/>
        <xdr:cNvSpPr>
          <a:spLocks/>
        </xdr:cNvSpPr>
      </xdr:nvSpPr>
      <xdr:spPr>
        <a:xfrm>
          <a:off x="3333750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</xdr:row>
      <xdr:rowOff>180975</xdr:rowOff>
    </xdr:from>
    <xdr:to>
      <xdr:col>23</xdr:col>
      <xdr:colOff>209550</xdr:colOff>
      <xdr:row>4</xdr:row>
      <xdr:rowOff>57150</xdr:rowOff>
    </xdr:to>
    <xdr:sp>
      <xdr:nvSpPr>
        <xdr:cNvPr id="2" name="Oval 10"/>
        <xdr:cNvSpPr>
          <a:spLocks/>
        </xdr:cNvSpPr>
      </xdr:nvSpPr>
      <xdr:spPr>
        <a:xfrm>
          <a:off x="8924925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180975</xdr:rowOff>
    </xdr:from>
    <xdr:to>
      <xdr:col>9</xdr:col>
      <xdr:colOff>228600</xdr:colOff>
      <xdr:row>4</xdr:row>
      <xdr:rowOff>57150</xdr:rowOff>
    </xdr:to>
    <xdr:sp>
      <xdr:nvSpPr>
        <xdr:cNvPr id="1" name="Oval 1"/>
        <xdr:cNvSpPr>
          <a:spLocks/>
        </xdr:cNvSpPr>
      </xdr:nvSpPr>
      <xdr:spPr>
        <a:xfrm>
          <a:off x="3333750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</xdr:row>
      <xdr:rowOff>180975</xdr:rowOff>
    </xdr:from>
    <xdr:to>
      <xdr:col>23</xdr:col>
      <xdr:colOff>209550</xdr:colOff>
      <xdr:row>4</xdr:row>
      <xdr:rowOff>57150</xdr:rowOff>
    </xdr:to>
    <xdr:sp>
      <xdr:nvSpPr>
        <xdr:cNvPr id="2" name="Oval 2"/>
        <xdr:cNvSpPr>
          <a:spLocks/>
        </xdr:cNvSpPr>
      </xdr:nvSpPr>
      <xdr:spPr>
        <a:xfrm>
          <a:off x="8924925" y="714375"/>
          <a:ext cx="4857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7</xdr:col>
      <xdr:colOff>419100</xdr:colOff>
      <xdr:row>19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2057400" y="4057650"/>
          <a:ext cx="1152525" cy="609600"/>
        </a:xfrm>
        <a:prstGeom prst="wedgeRectCallout">
          <a:avLst>
            <a:gd name="adj1" fmla="val -60745"/>
            <a:gd name="adj2" fmla="val -3156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月給の方は、「就労実績」のある月に「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</a:p>
      </xdr:txBody>
    </xdr:sp>
    <xdr:clientData/>
  </xdr:twoCellAnchor>
  <xdr:twoCellAnchor>
    <xdr:from>
      <xdr:col>9</xdr:col>
      <xdr:colOff>28575</xdr:colOff>
      <xdr:row>17</xdr:row>
      <xdr:rowOff>47625</xdr:rowOff>
    </xdr:from>
    <xdr:to>
      <xdr:col>11</xdr:col>
      <xdr:colOff>409575</xdr:colOff>
      <xdr:row>20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619500" y="4067175"/>
          <a:ext cx="1181100" cy="790575"/>
        </a:xfrm>
        <a:prstGeom prst="wedgeRectCallout">
          <a:avLst>
            <a:gd name="adj1" fmla="val -57750"/>
            <a:gd name="adj2" fmla="val -192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日給の方は、「就労実績」にその月の就労日数を記入</a:t>
          </a:r>
        </a:p>
      </xdr:txBody>
    </xdr:sp>
    <xdr:clientData/>
  </xdr:twoCellAnchor>
  <xdr:twoCellAnchor>
    <xdr:from>
      <xdr:col>13</xdr:col>
      <xdr:colOff>19050</xdr:colOff>
      <xdr:row>17</xdr:row>
      <xdr:rowOff>38100</xdr:rowOff>
    </xdr:from>
    <xdr:to>
      <xdr:col>15</xdr:col>
      <xdr:colOff>438150</xdr:colOff>
      <xdr:row>20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210175" y="4057650"/>
          <a:ext cx="1219200" cy="781050"/>
        </a:xfrm>
        <a:prstGeom prst="wedgeRectCallout">
          <a:avLst>
            <a:gd name="adj1" fmla="val -53907"/>
            <a:gd name="adj2" fmla="val -113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時給の方は、「就労実績」にその月の就労時間数を記入</a:t>
          </a:r>
        </a:p>
      </xdr:txBody>
    </xdr:sp>
    <xdr:clientData/>
  </xdr:twoCellAnchor>
  <xdr:twoCellAnchor>
    <xdr:from>
      <xdr:col>5</xdr:col>
      <xdr:colOff>57150</xdr:colOff>
      <xdr:row>22</xdr:row>
      <xdr:rowOff>142875</xdr:rowOff>
    </xdr:from>
    <xdr:to>
      <xdr:col>8</xdr:col>
      <xdr:colOff>295275</xdr:colOff>
      <xdr:row>26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2047875" y="5257800"/>
          <a:ext cx="1504950" cy="809625"/>
        </a:xfrm>
        <a:prstGeom prst="wedgeRectCallout">
          <a:avLst>
            <a:gd name="adj1" fmla="val -105694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工賃の形態を問わず、月間開所日数、月間開所時間の両方を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</xdr:col>
      <xdr:colOff>171450</xdr:colOff>
      <xdr:row>5</xdr:row>
      <xdr:rowOff>238125</xdr:rowOff>
    </xdr:from>
    <xdr:to>
      <xdr:col>8</xdr:col>
      <xdr:colOff>142875</xdr:colOff>
      <xdr:row>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28800" y="1466850"/>
          <a:ext cx="1571625" cy="285750"/>
        </a:xfrm>
        <a:prstGeom prst="wedgeRectCallout">
          <a:avLst>
            <a:gd name="adj1" fmla="val -28787"/>
            <a:gd name="adj2" fmla="val -133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必ず事業所名を記入</a:t>
          </a:r>
        </a:p>
      </xdr:txBody>
    </xdr:sp>
    <xdr:clientData/>
  </xdr:twoCellAnchor>
  <xdr:twoCellAnchor>
    <xdr:from>
      <xdr:col>9</xdr:col>
      <xdr:colOff>47625</xdr:colOff>
      <xdr:row>5</xdr:row>
      <xdr:rowOff>123825</xdr:rowOff>
    </xdr:from>
    <xdr:to>
      <xdr:col>12</xdr:col>
      <xdr:colOff>133350</xdr:colOff>
      <xdr:row>6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3638550" y="1352550"/>
          <a:ext cx="1352550" cy="352425"/>
        </a:xfrm>
        <a:prstGeom prst="wedgeRectCallout">
          <a:avLst>
            <a:gd name="adj1" fmla="val -19013"/>
            <a:gd name="adj2" fmla="val -168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いずれかに○印を</a:t>
          </a:r>
        </a:p>
      </xdr:txBody>
    </xdr:sp>
    <xdr:clientData/>
  </xdr:twoCellAnchor>
  <xdr:twoCellAnchor>
    <xdr:from>
      <xdr:col>21</xdr:col>
      <xdr:colOff>438150</xdr:colOff>
      <xdr:row>5</xdr:row>
      <xdr:rowOff>85725</xdr:rowOff>
    </xdr:from>
    <xdr:to>
      <xdr:col>25</xdr:col>
      <xdr:colOff>190500</xdr:colOff>
      <xdr:row>6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8839200" y="1314450"/>
          <a:ext cx="1352550" cy="352425"/>
        </a:xfrm>
        <a:prstGeom prst="wedgeRectCallout">
          <a:avLst>
            <a:gd name="adj1" fmla="val 14083"/>
            <a:gd name="adj2" fmla="val -15270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いずれかに○印を</a:t>
          </a:r>
        </a:p>
      </xdr:txBody>
    </xdr:sp>
    <xdr:clientData/>
  </xdr:twoCellAnchor>
  <xdr:twoCellAnchor>
    <xdr:from>
      <xdr:col>24</xdr:col>
      <xdr:colOff>76200</xdr:colOff>
      <xdr:row>7</xdr:row>
      <xdr:rowOff>142875</xdr:rowOff>
    </xdr:from>
    <xdr:to>
      <xdr:col>27</xdr:col>
      <xdr:colOff>295275</xdr:colOff>
      <xdr:row>9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9744075" y="1866900"/>
          <a:ext cx="1352550" cy="438150"/>
        </a:xfrm>
        <a:prstGeom prst="wedgeRectCallout">
          <a:avLst>
            <a:gd name="adj1" fmla="val 54930"/>
            <a:gd name="adj2" fmla="val -2239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島根県の最低賃金額を記入</a:t>
          </a:r>
        </a:p>
      </xdr:txBody>
    </xdr:sp>
    <xdr:clientData/>
  </xdr:twoCellAnchor>
  <xdr:twoCellAnchor>
    <xdr:from>
      <xdr:col>28</xdr:col>
      <xdr:colOff>295275</xdr:colOff>
      <xdr:row>2</xdr:row>
      <xdr:rowOff>114300</xdr:rowOff>
    </xdr:from>
    <xdr:to>
      <xdr:col>30</xdr:col>
      <xdr:colOff>762000</xdr:colOff>
      <xdr:row>4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1563350" y="647700"/>
          <a:ext cx="1485900" cy="428625"/>
        </a:xfrm>
        <a:prstGeom prst="wedgeRectCallout">
          <a:avLst>
            <a:gd name="adj1" fmla="val -60203"/>
            <a:gd name="adj2" fmla="val -14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年度当初に設定した目標工賃額を記入</a:t>
          </a:r>
        </a:p>
      </xdr:txBody>
    </xdr:sp>
    <xdr:clientData/>
  </xdr:twoCellAnchor>
  <xdr:twoCellAnchor>
    <xdr:from>
      <xdr:col>14</xdr:col>
      <xdr:colOff>276225</xdr:colOff>
      <xdr:row>6</xdr:row>
      <xdr:rowOff>28575</xdr:rowOff>
    </xdr:from>
    <xdr:to>
      <xdr:col>18</xdr:col>
      <xdr:colOff>19050</xdr:colOff>
      <xdr:row>7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5934075" y="1524000"/>
          <a:ext cx="1352550" cy="428625"/>
        </a:xfrm>
        <a:prstGeom prst="wedgeRectCallout">
          <a:avLst>
            <a:gd name="adj1" fmla="val -63379"/>
            <a:gd name="adj2" fmla="val -1794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次年度の目標工賃額を記入</a:t>
          </a:r>
        </a:p>
      </xdr:txBody>
    </xdr:sp>
    <xdr:clientData/>
  </xdr:twoCellAnchor>
  <xdr:twoCellAnchor>
    <xdr:from>
      <xdr:col>31</xdr:col>
      <xdr:colOff>171450</xdr:colOff>
      <xdr:row>31</xdr:row>
      <xdr:rowOff>171450</xdr:rowOff>
    </xdr:from>
    <xdr:to>
      <xdr:col>35</xdr:col>
      <xdr:colOff>552450</xdr:colOff>
      <xdr:row>34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13268325" y="7124700"/>
          <a:ext cx="2076450" cy="619125"/>
        </a:xfrm>
        <a:prstGeom prst="wedgeRectCallout">
          <a:avLst>
            <a:gd name="adj1" fmla="val -44495"/>
            <a:gd name="adj2" fmla="val -11461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工賃額の集計値（たて・よこ）が合わないときは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と表示されるので、要チェック</a:t>
          </a:r>
        </a:p>
      </xdr:txBody>
    </xdr:sp>
    <xdr:clientData/>
  </xdr:twoCellAnchor>
  <xdr:twoCellAnchor>
    <xdr:from>
      <xdr:col>34</xdr:col>
      <xdr:colOff>123825</xdr:colOff>
      <xdr:row>1</xdr:row>
      <xdr:rowOff>142875</xdr:rowOff>
    </xdr:from>
    <xdr:to>
      <xdr:col>37</xdr:col>
      <xdr:colOff>409575</xdr:colOff>
      <xdr:row>4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4297025" y="409575"/>
          <a:ext cx="2143125" cy="714375"/>
        </a:xfrm>
        <a:prstGeom prst="wedgeRectCallout">
          <a:avLst>
            <a:gd name="adj1" fmla="val 25555"/>
            <a:gd name="adj2" fmla="val 1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この表は、平均工賃月額の計算に用いているので、削除や加工をしないこと</a:t>
          </a:r>
        </a:p>
      </xdr:txBody>
    </xdr:sp>
    <xdr:clientData/>
  </xdr:twoCellAnchor>
  <xdr:twoCellAnchor>
    <xdr:from>
      <xdr:col>19</xdr:col>
      <xdr:colOff>133350</xdr:colOff>
      <xdr:row>18</xdr:row>
      <xdr:rowOff>28575</xdr:rowOff>
    </xdr:from>
    <xdr:to>
      <xdr:col>27</xdr:col>
      <xdr:colOff>323850</xdr:colOff>
      <xdr:row>26</xdr:row>
      <xdr:rowOff>133350</xdr:rowOff>
    </xdr:to>
    <xdr:sp>
      <xdr:nvSpPr>
        <xdr:cNvPr id="15" name="AutoShape 16"/>
        <xdr:cNvSpPr>
          <a:spLocks/>
        </xdr:cNvSpPr>
      </xdr:nvSpPr>
      <xdr:spPr>
        <a:xfrm>
          <a:off x="7734300" y="4267200"/>
          <a:ext cx="3390900" cy="1857375"/>
        </a:xfrm>
        <a:prstGeom prst="wedgeRectCallout">
          <a:avLst>
            <a:gd name="adj1" fmla="val -62638"/>
            <a:gd name="adj2" fmla="val -2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・緑の網掛け欄のみ記入すること。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・平均工賃額を自動計算するので、必要がない限りセルの計算式を変更したり、セルの変更、削除をしないこと。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（例外）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・行を追加し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ページ以上となる場合、見出し行は自動で表示されるので、編集は不要</a:t>
          </a:r>
        </a:p>
      </xdr:txBody>
    </xdr:sp>
    <xdr:clientData/>
  </xdr:twoCellAnchor>
  <xdr:twoCellAnchor>
    <xdr:from>
      <xdr:col>1</xdr:col>
      <xdr:colOff>66675</xdr:colOff>
      <xdr:row>17</xdr:row>
      <xdr:rowOff>19050</xdr:rowOff>
    </xdr:from>
    <xdr:to>
      <xdr:col>4</xdr:col>
      <xdr:colOff>47625</xdr:colOff>
      <xdr:row>19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04800" y="4038600"/>
          <a:ext cx="1400175" cy="419100"/>
        </a:xfrm>
        <a:prstGeom prst="wedgeRectCallout">
          <a:avLst>
            <a:gd name="adj1" fmla="val 30273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月給・日給・時給の別を選択</a:t>
          </a:r>
        </a:p>
      </xdr:txBody>
    </xdr:sp>
    <xdr:clientData/>
  </xdr:twoCellAnchor>
  <xdr:twoCellAnchor>
    <xdr:from>
      <xdr:col>1</xdr:col>
      <xdr:colOff>161925</xdr:colOff>
      <xdr:row>2</xdr:row>
      <xdr:rowOff>152400</xdr:rowOff>
    </xdr:from>
    <xdr:to>
      <xdr:col>3</xdr:col>
      <xdr:colOff>9525</xdr:colOff>
      <xdr:row>4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400050" y="685800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28</xdr:col>
      <xdr:colOff>171450</xdr:colOff>
      <xdr:row>10</xdr:row>
      <xdr:rowOff>95250</xdr:rowOff>
    </xdr:from>
    <xdr:to>
      <xdr:col>30</xdr:col>
      <xdr:colOff>704850</xdr:colOff>
      <xdr:row>13</xdr:row>
      <xdr:rowOff>28575</xdr:rowOff>
    </xdr:to>
    <xdr:sp>
      <xdr:nvSpPr>
        <xdr:cNvPr id="18" name="AutoShape 10"/>
        <xdr:cNvSpPr>
          <a:spLocks/>
        </xdr:cNvSpPr>
      </xdr:nvSpPr>
      <xdr:spPr>
        <a:xfrm>
          <a:off x="11439525" y="2581275"/>
          <a:ext cx="1552575" cy="590550"/>
        </a:xfrm>
        <a:prstGeom prst="wedgeRectCallout">
          <a:avLst>
            <a:gd name="adj1" fmla="val -35453"/>
            <a:gd name="adj2" fmla="val -19165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一時金、年度末の調整額等、臨時に支払ったものを記入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3" sqref="I13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4.875" style="2" customWidth="1"/>
    <col min="5" max="5" width="4.375" style="2" customWidth="1"/>
    <col min="6" max="6" width="6.125" style="2" customWidth="1"/>
    <col min="7" max="7" width="4.375" style="2" customWidth="1"/>
    <col min="8" max="8" width="6.125" style="2" customWidth="1"/>
    <col min="9" max="9" width="4.375" style="2" customWidth="1"/>
    <col min="10" max="10" width="6.125" style="2" customWidth="1"/>
    <col min="11" max="11" width="4.375" style="2" customWidth="1"/>
    <col min="12" max="12" width="6.125" style="2" customWidth="1"/>
    <col min="13" max="13" width="4.375" style="2" customWidth="1"/>
    <col min="14" max="14" width="6.125" style="2" customWidth="1"/>
    <col min="15" max="15" width="4.375" style="2" customWidth="1"/>
    <col min="16" max="16" width="6.25390625" style="2" customWidth="1"/>
    <col min="17" max="17" width="4.375" style="2" customWidth="1"/>
    <col min="18" max="18" width="6.125" style="2" customWidth="1"/>
    <col min="19" max="19" width="4.375" style="2" customWidth="1"/>
    <col min="20" max="20" width="6.125" style="2" customWidth="1"/>
    <col min="21" max="21" width="4.375" style="2" customWidth="1"/>
    <col min="22" max="22" width="6.125" style="2" customWidth="1"/>
    <col min="23" max="23" width="4.375" style="2" customWidth="1"/>
    <col min="24" max="24" width="6.125" style="2" customWidth="1"/>
    <col min="25" max="25" width="4.375" style="2" customWidth="1"/>
    <col min="26" max="26" width="6.125" style="2" customWidth="1"/>
    <col min="27" max="27" width="4.375" style="2" customWidth="1"/>
    <col min="28" max="28" width="6.125" style="2" customWidth="1"/>
    <col min="29" max="29" width="7.75390625" style="2" customWidth="1"/>
    <col min="30" max="30" width="5.75390625" style="2" customWidth="1"/>
    <col min="31" max="31" width="10.625" style="2" customWidth="1"/>
    <col min="32" max="33" width="3.00390625" style="2" bestFit="1" customWidth="1"/>
    <col min="34" max="44" width="8.125" style="2" customWidth="1"/>
    <col min="45" max="16384" width="9.00390625" style="2" customWidth="1"/>
  </cols>
  <sheetData>
    <row r="1" ht="21" customHeight="1">
      <c r="D1" s="45" t="s">
        <v>82</v>
      </c>
    </row>
    <row r="2" ht="21" customHeight="1">
      <c r="D2" s="45" t="s">
        <v>74</v>
      </c>
    </row>
    <row r="3" ht="14.25">
      <c r="B3" s="1" t="s">
        <v>24</v>
      </c>
    </row>
    <row r="4" spans="4:31" ht="20.25" customHeight="1">
      <c r="D4" s="72" t="s">
        <v>80</v>
      </c>
      <c r="I4" s="2" t="s">
        <v>11</v>
      </c>
      <c r="N4" s="118"/>
      <c r="O4" s="118"/>
      <c r="P4" s="3" t="s">
        <v>12</v>
      </c>
      <c r="R4" s="72" t="s">
        <v>81</v>
      </c>
      <c r="W4" s="2" t="s">
        <v>11</v>
      </c>
      <c r="AB4" s="118"/>
      <c r="AC4" s="118"/>
      <c r="AD4" s="3" t="s">
        <v>12</v>
      </c>
      <c r="AE4" s="3"/>
    </row>
    <row r="5" spans="3:31" ht="20.25" customHeight="1">
      <c r="C5" s="2" t="s">
        <v>38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R5" s="2" t="s">
        <v>23</v>
      </c>
      <c r="W5" s="2" t="s">
        <v>13</v>
      </c>
      <c r="AB5" s="118">
        <v>718</v>
      </c>
      <c r="AC5" s="118"/>
      <c r="AD5" s="3" t="s">
        <v>12</v>
      </c>
      <c r="AE5" s="3"/>
    </row>
    <row r="6" spans="2:4" ht="21" customHeight="1" thickBot="1">
      <c r="B6" s="73" t="s">
        <v>79</v>
      </c>
      <c r="D6" s="4"/>
    </row>
    <row r="7" spans="2:44" ht="15" customHeight="1">
      <c r="B7" s="139" t="s">
        <v>42</v>
      </c>
      <c r="C7" s="140"/>
      <c r="D7" s="128" t="s">
        <v>14</v>
      </c>
      <c r="E7" s="127" t="s">
        <v>15</v>
      </c>
      <c r="F7" s="91"/>
      <c r="G7" s="91" t="s">
        <v>0</v>
      </c>
      <c r="H7" s="91"/>
      <c r="I7" s="91" t="s">
        <v>1</v>
      </c>
      <c r="J7" s="91"/>
      <c r="K7" s="91" t="s">
        <v>2</v>
      </c>
      <c r="L7" s="91"/>
      <c r="M7" s="91" t="s">
        <v>3</v>
      </c>
      <c r="N7" s="91"/>
      <c r="O7" s="91" t="s">
        <v>4</v>
      </c>
      <c r="P7" s="91"/>
      <c r="Q7" s="91" t="s">
        <v>5</v>
      </c>
      <c r="R7" s="119"/>
      <c r="S7" s="91" t="s">
        <v>6</v>
      </c>
      <c r="T7" s="91"/>
      <c r="U7" s="91" t="s">
        <v>7</v>
      </c>
      <c r="V7" s="91"/>
      <c r="W7" s="91" t="s">
        <v>8</v>
      </c>
      <c r="X7" s="91"/>
      <c r="Y7" s="91" t="s">
        <v>9</v>
      </c>
      <c r="Z7" s="91"/>
      <c r="AA7" s="91" t="s">
        <v>10</v>
      </c>
      <c r="AB7" s="119"/>
      <c r="AC7" s="13" t="s">
        <v>36</v>
      </c>
      <c r="AD7" s="139" t="s">
        <v>16</v>
      </c>
      <c r="AE7" s="140"/>
      <c r="AH7" s="145" t="s">
        <v>31</v>
      </c>
      <c r="AI7" s="146"/>
      <c r="AJ7" s="146"/>
      <c r="AK7" s="147"/>
      <c r="AL7" s="145" t="s">
        <v>30</v>
      </c>
      <c r="AM7" s="146"/>
      <c r="AN7" s="146"/>
      <c r="AO7" s="147"/>
      <c r="AP7" s="145" t="s">
        <v>32</v>
      </c>
      <c r="AQ7" s="146"/>
      <c r="AR7" s="147"/>
    </row>
    <row r="8" spans="2:44" ht="25.5" customHeight="1" thickBot="1">
      <c r="B8" s="141"/>
      <c r="C8" s="142"/>
      <c r="D8" s="129"/>
      <c r="E8" s="6" t="s">
        <v>17</v>
      </c>
      <c r="F8" s="5" t="s">
        <v>18</v>
      </c>
      <c r="G8" s="5" t="s">
        <v>17</v>
      </c>
      <c r="H8" s="5" t="s">
        <v>18</v>
      </c>
      <c r="I8" s="5" t="s">
        <v>17</v>
      </c>
      <c r="J8" s="5" t="s">
        <v>18</v>
      </c>
      <c r="K8" s="5" t="s">
        <v>17</v>
      </c>
      <c r="L8" s="5" t="s">
        <v>18</v>
      </c>
      <c r="M8" s="5" t="s">
        <v>17</v>
      </c>
      <c r="N8" s="5" t="s">
        <v>18</v>
      </c>
      <c r="O8" s="5" t="s">
        <v>17</v>
      </c>
      <c r="P8" s="5" t="s">
        <v>18</v>
      </c>
      <c r="Q8" s="5" t="s">
        <v>17</v>
      </c>
      <c r="R8" s="5" t="s">
        <v>18</v>
      </c>
      <c r="S8" s="5" t="s">
        <v>17</v>
      </c>
      <c r="T8" s="5" t="s">
        <v>18</v>
      </c>
      <c r="U8" s="5" t="s">
        <v>17</v>
      </c>
      <c r="V8" s="5" t="s">
        <v>18</v>
      </c>
      <c r="W8" s="5" t="s">
        <v>17</v>
      </c>
      <c r="X8" s="5" t="s">
        <v>18</v>
      </c>
      <c r="Y8" s="5" t="s">
        <v>17</v>
      </c>
      <c r="Z8" s="5" t="s">
        <v>18</v>
      </c>
      <c r="AA8" s="5" t="s">
        <v>17</v>
      </c>
      <c r="AB8" s="5" t="s">
        <v>18</v>
      </c>
      <c r="AC8" s="7" t="s">
        <v>37</v>
      </c>
      <c r="AD8" s="6" t="s">
        <v>17</v>
      </c>
      <c r="AE8" s="7" t="s">
        <v>49</v>
      </c>
      <c r="AH8" s="6" t="s">
        <v>54</v>
      </c>
      <c r="AI8" s="46" t="s">
        <v>52</v>
      </c>
      <c r="AJ8" s="46" t="s">
        <v>37</v>
      </c>
      <c r="AK8" s="47" t="s">
        <v>60</v>
      </c>
      <c r="AL8" s="6" t="s">
        <v>55</v>
      </c>
      <c r="AM8" s="46" t="s">
        <v>53</v>
      </c>
      <c r="AN8" s="46" t="s">
        <v>37</v>
      </c>
      <c r="AO8" s="47" t="s">
        <v>61</v>
      </c>
      <c r="AP8" s="6" t="s">
        <v>56</v>
      </c>
      <c r="AQ8" s="46" t="s">
        <v>37</v>
      </c>
      <c r="AR8" s="47" t="s">
        <v>62</v>
      </c>
    </row>
    <row r="9" spans="2:44" ht="17.25" customHeight="1">
      <c r="B9" s="15">
        <v>1</v>
      </c>
      <c r="C9" s="61"/>
      <c r="D9" s="62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  <c r="AD9" s="17">
        <f aca="true" t="shared" si="0" ref="AD9:AD17">E9+G9+I9+K9+M9+O9+Q9+S9+U9+W9+Y9+AA9</f>
        <v>0</v>
      </c>
      <c r="AE9" s="16">
        <f aca="true" t="shared" si="1" ref="AE9:AE17">F9+H9+J9+L9+N9+P9+R9+T9+V9+X9+Z9+AB9+AC9</f>
        <v>0</v>
      </c>
      <c r="AH9" s="51">
        <f aca="true" t="shared" si="2" ref="AH9:AH28">IF($D9=AH$7,$AD9,"")</f>
      </c>
      <c r="AI9" s="52">
        <f aca="true" t="shared" si="3" ref="AI9:AI28">IF(D9=AH$7,E$32*E9+G$32*G9+I$32*I9+K$32*K9+M$32*M9+O$32*O9+Q$32*Q9+S$32*S9+U$32*U9+W$32*W9+Y$32*Y9+AA$32*AA9,"")</f>
      </c>
      <c r="AJ9" s="52">
        <f aca="true" t="shared" si="4" ref="AJ9:AJ28">IF($D9=AH$7,$AE9,"")</f>
      </c>
      <c r="AK9" s="53">
        <f aca="true" t="shared" si="5" ref="AK9:AK27">IF(AJ9="","",AJ9/AH9)</f>
      </c>
      <c r="AL9" s="51">
        <f aca="true" t="shared" si="6" ref="AL9:AL28">IF($D9=AL$7,$AD9,"")</f>
      </c>
      <c r="AM9" s="52">
        <f aca="true" t="shared" si="7" ref="AM9:AM28">IF(D9=AL$7,E$33*E9+G$33*G9+I$33*I9+K$33*K9+M$33*M9+O$33*O9+Q$33*Q9+S$33*S9+U$33*U9+W$33*W9+Y$33*Y9+AA$33*AA9,"")</f>
      </c>
      <c r="AN9" s="52">
        <f aca="true" t="shared" si="8" ref="AN9:AN28">IF($D9=AL$7,$AE9,"")</f>
      </c>
      <c r="AO9" s="53">
        <f aca="true" t="shared" si="9" ref="AO9:AO17">IF(AN9="","",AN9/AL9)</f>
      </c>
      <c r="AP9" s="51">
        <f aca="true" t="shared" si="10" ref="AP9:AP28">IF($D9=AP$7,$AD9,"")</f>
      </c>
      <c r="AQ9" s="52">
        <f aca="true" t="shared" si="11" ref="AQ9:AQ28">IF($D9=AP$7,$AE9,"")</f>
      </c>
      <c r="AR9" s="53">
        <f aca="true" t="shared" si="12" ref="AR9:AR27">IF(AQ9="","",AQ9/AP9)</f>
      </c>
    </row>
    <row r="10" spans="2:44" ht="17.25" customHeight="1">
      <c r="B10" s="8">
        <f>B9+1</f>
        <v>2</v>
      </c>
      <c r="C10" s="63"/>
      <c r="D10" s="6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7"/>
      <c r="AD10" s="19">
        <f t="shared" si="0"/>
        <v>0</v>
      </c>
      <c r="AE10" s="18">
        <f t="shared" si="1"/>
        <v>0</v>
      </c>
      <c r="AH10" s="54">
        <f t="shared" si="2"/>
      </c>
      <c r="AI10" s="55">
        <f t="shared" si="3"/>
      </c>
      <c r="AJ10" s="55">
        <f t="shared" si="4"/>
      </c>
      <c r="AK10" s="56">
        <f t="shared" si="5"/>
      </c>
      <c r="AL10" s="54">
        <f t="shared" si="6"/>
      </c>
      <c r="AM10" s="55">
        <f t="shared" si="7"/>
      </c>
      <c r="AN10" s="55">
        <f t="shared" si="8"/>
      </c>
      <c r="AO10" s="56">
        <f t="shared" si="9"/>
      </c>
      <c r="AP10" s="54">
        <f t="shared" si="10"/>
      </c>
      <c r="AQ10" s="55">
        <f t="shared" si="11"/>
      </c>
      <c r="AR10" s="56">
        <f t="shared" si="12"/>
      </c>
    </row>
    <row r="11" spans="2:44" ht="17.25" customHeight="1">
      <c r="B11" s="8">
        <f aca="true" t="shared" si="13" ref="B11:B28">B10+1</f>
        <v>3</v>
      </c>
      <c r="C11" s="63"/>
      <c r="D11" s="64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9"/>
      <c r="AD11" s="19">
        <f t="shared" si="0"/>
        <v>0</v>
      </c>
      <c r="AE11" s="18">
        <f t="shared" si="1"/>
        <v>0</v>
      </c>
      <c r="AH11" s="54">
        <f t="shared" si="2"/>
      </c>
      <c r="AI11" s="55">
        <f t="shared" si="3"/>
      </c>
      <c r="AJ11" s="55">
        <f t="shared" si="4"/>
      </c>
      <c r="AK11" s="56">
        <f t="shared" si="5"/>
      </c>
      <c r="AL11" s="54">
        <f t="shared" si="6"/>
      </c>
      <c r="AM11" s="55">
        <f t="shared" si="7"/>
      </c>
      <c r="AN11" s="55">
        <f t="shared" si="8"/>
      </c>
      <c r="AO11" s="56">
        <f t="shared" si="9"/>
      </c>
      <c r="AP11" s="54">
        <f t="shared" si="10"/>
      </c>
      <c r="AQ11" s="55">
        <f t="shared" si="11"/>
      </c>
      <c r="AR11" s="56">
        <f t="shared" si="12"/>
      </c>
    </row>
    <row r="12" spans="2:44" ht="17.25" customHeight="1">
      <c r="B12" s="8">
        <f t="shared" si="13"/>
        <v>4</v>
      </c>
      <c r="C12" s="63"/>
      <c r="D12" s="64"/>
      <c r="E12" s="38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9"/>
      <c r="AD12" s="19">
        <f t="shared" si="0"/>
        <v>0</v>
      </c>
      <c r="AE12" s="18">
        <f t="shared" si="1"/>
        <v>0</v>
      </c>
      <c r="AH12" s="54">
        <f t="shared" si="2"/>
      </c>
      <c r="AI12" s="55">
        <f t="shared" si="3"/>
      </c>
      <c r="AJ12" s="55">
        <f t="shared" si="4"/>
      </c>
      <c r="AK12" s="56">
        <f t="shared" si="5"/>
      </c>
      <c r="AL12" s="54">
        <f t="shared" si="6"/>
      </c>
      <c r="AM12" s="55">
        <f t="shared" si="7"/>
      </c>
      <c r="AN12" s="55">
        <f t="shared" si="8"/>
      </c>
      <c r="AO12" s="56">
        <f t="shared" si="9"/>
      </c>
      <c r="AP12" s="54">
        <f t="shared" si="10"/>
      </c>
      <c r="AQ12" s="55">
        <f t="shared" si="11"/>
      </c>
      <c r="AR12" s="56">
        <f t="shared" si="12"/>
      </c>
    </row>
    <row r="13" spans="2:44" ht="17.25" customHeight="1">
      <c r="B13" s="8">
        <f t="shared" si="13"/>
        <v>5</v>
      </c>
      <c r="C13" s="63"/>
      <c r="D13" s="64"/>
      <c r="E13" s="38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9"/>
      <c r="AD13" s="19">
        <f t="shared" si="0"/>
        <v>0</v>
      </c>
      <c r="AE13" s="18">
        <f t="shared" si="1"/>
        <v>0</v>
      </c>
      <c r="AH13" s="54">
        <f t="shared" si="2"/>
      </c>
      <c r="AI13" s="55">
        <f t="shared" si="3"/>
      </c>
      <c r="AJ13" s="55">
        <f t="shared" si="4"/>
      </c>
      <c r="AK13" s="56">
        <f t="shared" si="5"/>
      </c>
      <c r="AL13" s="54">
        <f t="shared" si="6"/>
      </c>
      <c r="AM13" s="55">
        <f t="shared" si="7"/>
      </c>
      <c r="AN13" s="55">
        <f t="shared" si="8"/>
      </c>
      <c r="AO13" s="56">
        <f t="shared" si="9"/>
      </c>
      <c r="AP13" s="54">
        <f t="shared" si="10"/>
      </c>
      <c r="AQ13" s="55">
        <f t="shared" si="11"/>
      </c>
      <c r="AR13" s="56">
        <f t="shared" si="12"/>
      </c>
    </row>
    <row r="14" spans="2:44" ht="17.25" customHeight="1">
      <c r="B14" s="8">
        <f t="shared" si="13"/>
        <v>6</v>
      </c>
      <c r="C14" s="63"/>
      <c r="D14" s="64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9"/>
      <c r="AD14" s="19">
        <f t="shared" si="0"/>
        <v>0</v>
      </c>
      <c r="AE14" s="18">
        <f t="shared" si="1"/>
        <v>0</v>
      </c>
      <c r="AH14" s="54">
        <f t="shared" si="2"/>
      </c>
      <c r="AI14" s="55">
        <f t="shared" si="3"/>
      </c>
      <c r="AJ14" s="55">
        <f t="shared" si="4"/>
      </c>
      <c r="AK14" s="56">
        <f t="shared" si="5"/>
      </c>
      <c r="AL14" s="54">
        <f t="shared" si="6"/>
      </c>
      <c r="AM14" s="55">
        <f t="shared" si="7"/>
      </c>
      <c r="AN14" s="55">
        <f t="shared" si="8"/>
      </c>
      <c r="AO14" s="56">
        <f t="shared" si="9"/>
      </c>
      <c r="AP14" s="54">
        <f t="shared" si="10"/>
      </c>
      <c r="AQ14" s="55">
        <f t="shared" si="11"/>
      </c>
      <c r="AR14" s="56">
        <f t="shared" si="12"/>
      </c>
    </row>
    <row r="15" spans="2:44" ht="17.25" customHeight="1">
      <c r="B15" s="8">
        <f t="shared" si="13"/>
        <v>7</v>
      </c>
      <c r="C15" s="63"/>
      <c r="D15" s="64"/>
      <c r="E15" s="38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9"/>
      <c r="AD15" s="19">
        <f t="shared" si="0"/>
        <v>0</v>
      </c>
      <c r="AE15" s="18">
        <f t="shared" si="1"/>
        <v>0</v>
      </c>
      <c r="AH15" s="54">
        <f t="shared" si="2"/>
      </c>
      <c r="AI15" s="55">
        <f t="shared" si="3"/>
      </c>
      <c r="AJ15" s="55">
        <f t="shared" si="4"/>
      </c>
      <c r="AK15" s="56">
        <f t="shared" si="5"/>
      </c>
      <c r="AL15" s="54">
        <f t="shared" si="6"/>
      </c>
      <c r="AM15" s="55">
        <f t="shared" si="7"/>
      </c>
      <c r="AN15" s="55">
        <f t="shared" si="8"/>
      </c>
      <c r="AO15" s="56">
        <f t="shared" si="9"/>
      </c>
      <c r="AP15" s="54">
        <f t="shared" si="10"/>
      </c>
      <c r="AQ15" s="55">
        <f t="shared" si="11"/>
      </c>
      <c r="AR15" s="56">
        <f t="shared" si="12"/>
      </c>
    </row>
    <row r="16" spans="2:44" ht="17.25" customHeight="1">
      <c r="B16" s="8">
        <f t="shared" si="13"/>
        <v>8</v>
      </c>
      <c r="C16" s="63"/>
      <c r="D16" s="64"/>
      <c r="E16" s="3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9"/>
      <c r="AD16" s="19">
        <f t="shared" si="0"/>
        <v>0</v>
      </c>
      <c r="AE16" s="18">
        <f t="shared" si="1"/>
        <v>0</v>
      </c>
      <c r="AH16" s="54">
        <f t="shared" si="2"/>
      </c>
      <c r="AI16" s="55">
        <f t="shared" si="3"/>
      </c>
      <c r="AJ16" s="55">
        <f t="shared" si="4"/>
      </c>
      <c r="AK16" s="56">
        <f t="shared" si="5"/>
      </c>
      <c r="AL16" s="54">
        <f t="shared" si="6"/>
      </c>
      <c r="AM16" s="55">
        <f t="shared" si="7"/>
      </c>
      <c r="AN16" s="55">
        <f t="shared" si="8"/>
      </c>
      <c r="AO16" s="56">
        <f t="shared" si="9"/>
      </c>
      <c r="AP16" s="54">
        <f t="shared" si="10"/>
      </c>
      <c r="AQ16" s="55">
        <f t="shared" si="11"/>
      </c>
      <c r="AR16" s="56">
        <f t="shared" si="12"/>
      </c>
    </row>
    <row r="17" spans="2:44" ht="17.25" customHeight="1">
      <c r="B17" s="8">
        <f t="shared" si="13"/>
        <v>9</v>
      </c>
      <c r="C17" s="63"/>
      <c r="D17" s="64"/>
      <c r="E17" s="3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  <c r="AD17" s="19">
        <f t="shared" si="0"/>
        <v>0</v>
      </c>
      <c r="AE17" s="18">
        <f t="shared" si="1"/>
        <v>0</v>
      </c>
      <c r="AH17" s="54">
        <f t="shared" si="2"/>
      </c>
      <c r="AI17" s="55">
        <f t="shared" si="3"/>
      </c>
      <c r="AJ17" s="55">
        <f t="shared" si="4"/>
      </c>
      <c r="AK17" s="56">
        <f t="shared" si="5"/>
      </c>
      <c r="AL17" s="54">
        <f t="shared" si="6"/>
      </c>
      <c r="AM17" s="55">
        <f t="shared" si="7"/>
      </c>
      <c r="AN17" s="55">
        <f t="shared" si="8"/>
      </c>
      <c r="AO17" s="56">
        <f t="shared" si="9"/>
      </c>
      <c r="AP17" s="54">
        <f t="shared" si="10"/>
      </c>
      <c r="AQ17" s="55">
        <f t="shared" si="11"/>
      </c>
      <c r="AR17" s="56">
        <f t="shared" si="12"/>
      </c>
    </row>
    <row r="18" spans="2:44" ht="17.25" customHeight="1">
      <c r="B18" s="8">
        <f t="shared" si="13"/>
        <v>10</v>
      </c>
      <c r="C18" s="63"/>
      <c r="D18" s="64"/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9"/>
      <c r="AD18" s="19">
        <f aca="true" t="shared" si="14" ref="AD18:AD27">E18+G18+I18+K18+M18+O18+Q18+S18+U18+W18+Y18+AA18</f>
        <v>0</v>
      </c>
      <c r="AE18" s="18">
        <f aca="true" t="shared" si="15" ref="AE18:AE27">F18+H18+J18+L18+N18+P18+R18+T18+V18+X18+Z18+AB18+AC18</f>
        <v>0</v>
      </c>
      <c r="AH18" s="54">
        <f t="shared" si="2"/>
      </c>
      <c r="AI18" s="55">
        <f t="shared" si="3"/>
      </c>
      <c r="AJ18" s="55">
        <f t="shared" si="4"/>
      </c>
      <c r="AK18" s="56">
        <f t="shared" si="5"/>
      </c>
      <c r="AL18" s="54">
        <f t="shared" si="6"/>
      </c>
      <c r="AM18" s="55">
        <f t="shared" si="7"/>
      </c>
      <c r="AN18" s="55">
        <f t="shared" si="8"/>
      </c>
      <c r="AO18" s="56">
        <f aca="true" t="shared" si="16" ref="AO18:AO27">IF(AN18="","",AN18/AL18)</f>
      </c>
      <c r="AP18" s="54">
        <f t="shared" si="10"/>
      </c>
      <c r="AQ18" s="55">
        <f t="shared" si="11"/>
      </c>
      <c r="AR18" s="56">
        <f t="shared" si="12"/>
      </c>
    </row>
    <row r="19" spans="2:44" ht="17.25" customHeight="1">
      <c r="B19" s="8">
        <f t="shared" si="13"/>
        <v>11</v>
      </c>
      <c r="C19" s="63"/>
      <c r="D19" s="64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9"/>
      <c r="AD19" s="19">
        <f t="shared" si="14"/>
        <v>0</v>
      </c>
      <c r="AE19" s="18">
        <f t="shared" si="15"/>
        <v>0</v>
      </c>
      <c r="AH19" s="54">
        <f t="shared" si="2"/>
      </c>
      <c r="AI19" s="55">
        <f t="shared" si="3"/>
      </c>
      <c r="AJ19" s="55">
        <f t="shared" si="4"/>
      </c>
      <c r="AK19" s="56">
        <f t="shared" si="5"/>
      </c>
      <c r="AL19" s="54">
        <f t="shared" si="6"/>
      </c>
      <c r="AM19" s="55">
        <f t="shared" si="7"/>
      </c>
      <c r="AN19" s="55">
        <f t="shared" si="8"/>
      </c>
      <c r="AO19" s="56">
        <f t="shared" si="16"/>
      </c>
      <c r="AP19" s="54">
        <f t="shared" si="10"/>
      </c>
      <c r="AQ19" s="55">
        <f t="shared" si="11"/>
      </c>
      <c r="AR19" s="56">
        <f t="shared" si="12"/>
      </c>
    </row>
    <row r="20" spans="2:44" ht="17.25" customHeight="1">
      <c r="B20" s="8">
        <f t="shared" si="13"/>
        <v>12</v>
      </c>
      <c r="C20" s="63"/>
      <c r="D20" s="64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9"/>
      <c r="AD20" s="19">
        <f t="shared" si="14"/>
        <v>0</v>
      </c>
      <c r="AE20" s="18">
        <f t="shared" si="15"/>
        <v>0</v>
      </c>
      <c r="AH20" s="54">
        <f t="shared" si="2"/>
      </c>
      <c r="AI20" s="55">
        <f t="shared" si="3"/>
      </c>
      <c r="AJ20" s="55">
        <f t="shared" si="4"/>
      </c>
      <c r="AK20" s="56">
        <f t="shared" si="5"/>
      </c>
      <c r="AL20" s="54">
        <f t="shared" si="6"/>
      </c>
      <c r="AM20" s="55">
        <f t="shared" si="7"/>
      </c>
      <c r="AN20" s="55">
        <f t="shared" si="8"/>
      </c>
      <c r="AO20" s="56">
        <f t="shared" si="16"/>
      </c>
      <c r="AP20" s="54">
        <f t="shared" si="10"/>
      </c>
      <c r="AQ20" s="55">
        <f t="shared" si="11"/>
      </c>
      <c r="AR20" s="56">
        <f t="shared" si="12"/>
      </c>
    </row>
    <row r="21" spans="2:44" ht="17.25" customHeight="1">
      <c r="B21" s="8">
        <f t="shared" si="13"/>
        <v>13</v>
      </c>
      <c r="C21" s="63"/>
      <c r="D21" s="64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9"/>
      <c r="AD21" s="19">
        <f t="shared" si="14"/>
        <v>0</v>
      </c>
      <c r="AE21" s="18">
        <f t="shared" si="15"/>
        <v>0</v>
      </c>
      <c r="AH21" s="54">
        <f t="shared" si="2"/>
      </c>
      <c r="AI21" s="55">
        <f t="shared" si="3"/>
      </c>
      <c r="AJ21" s="55">
        <f t="shared" si="4"/>
      </c>
      <c r="AK21" s="56">
        <f t="shared" si="5"/>
      </c>
      <c r="AL21" s="54">
        <f t="shared" si="6"/>
      </c>
      <c r="AM21" s="55">
        <f t="shared" si="7"/>
      </c>
      <c r="AN21" s="55">
        <f t="shared" si="8"/>
      </c>
      <c r="AO21" s="56">
        <f t="shared" si="16"/>
      </c>
      <c r="AP21" s="54">
        <f t="shared" si="10"/>
      </c>
      <c r="AQ21" s="55">
        <f t="shared" si="11"/>
      </c>
      <c r="AR21" s="56">
        <f t="shared" si="12"/>
      </c>
    </row>
    <row r="22" spans="2:44" ht="17.25" customHeight="1">
      <c r="B22" s="8">
        <f t="shared" si="13"/>
        <v>14</v>
      </c>
      <c r="C22" s="63"/>
      <c r="D22" s="64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9"/>
      <c r="AD22" s="19">
        <f t="shared" si="14"/>
        <v>0</v>
      </c>
      <c r="AE22" s="18">
        <f t="shared" si="15"/>
        <v>0</v>
      </c>
      <c r="AH22" s="54">
        <f t="shared" si="2"/>
      </c>
      <c r="AI22" s="55">
        <f t="shared" si="3"/>
      </c>
      <c r="AJ22" s="55">
        <f t="shared" si="4"/>
      </c>
      <c r="AK22" s="56">
        <f t="shared" si="5"/>
      </c>
      <c r="AL22" s="54">
        <f t="shared" si="6"/>
      </c>
      <c r="AM22" s="55">
        <f t="shared" si="7"/>
      </c>
      <c r="AN22" s="55">
        <f t="shared" si="8"/>
      </c>
      <c r="AO22" s="56">
        <f t="shared" si="16"/>
      </c>
      <c r="AP22" s="54">
        <f t="shared" si="10"/>
      </c>
      <c r="AQ22" s="55">
        <f t="shared" si="11"/>
      </c>
      <c r="AR22" s="56">
        <f t="shared" si="12"/>
      </c>
    </row>
    <row r="23" spans="2:44" ht="17.25" customHeight="1">
      <c r="B23" s="8">
        <f t="shared" si="13"/>
        <v>15</v>
      </c>
      <c r="C23" s="63"/>
      <c r="D23" s="64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9"/>
      <c r="AD23" s="19">
        <f t="shared" si="14"/>
        <v>0</v>
      </c>
      <c r="AE23" s="18">
        <f t="shared" si="15"/>
        <v>0</v>
      </c>
      <c r="AH23" s="54">
        <f t="shared" si="2"/>
      </c>
      <c r="AI23" s="55">
        <f t="shared" si="3"/>
      </c>
      <c r="AJ23" s="55">
        <f t="shared" si="4"/>
      </c>
      <c r="AK23" s="56">
        <f t="shared" si="5"/>
      </c>
      <c r="AL23" s="54">
        <f t="shared" si="6"/>
      </c>
      <c r="AM23" s="55">
        <f t="shared" si="7"/>
      </c>
      <c r="AN23" s="55">
        <f t="shared" si="8"/>
      </c>
      <c r="AO23" s="56">
        <f t="shared" si="16"/>
      </c>
      <c r="AP23" s="54">
        <f t="shared" si="10"/>
      </c>
      <c r="AQ23" s="55">
        <f t="shared" si="11"/>
      </c>
      <c r="AR23" s="56">
        <f t="shared" si="12"/>
      </c>
    </row>
    <row r="24" spans="2:44" ht="17.25" customHeight="1">
      <c r="B24" s="8">
        <f t="shared" si="13"/>
        <v>16</v>
      </c>
      <c r="C24" s="63"/>
      <c r="D24" s="64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9"/>
      <c r="AD24" s="19">
        <f t="shared" si="14"/>
        <v>0</v>
      </c>
      <c r="AE24" s="18">
        <f t="shared" si="15"/>
        <v>0</v>
      </c>
      <c r="AH24" s="54">
        <f t="shared" si="2"/>
      </c>
      <c r="AI24" s="55">
        <f t="shared" si="3"/>
      </c>
      <c r="AJ24" s="55">
        <f t="shared" si="4"/>
      </c>
      <c r="AK24" s="56">
        <f t="shared" si="5"/>
      </c>
      <c r="AL24" s="54">
        <f t="shared" si="6"/>
      </c>
      <c r="AM24" s="55">
        <f t="shared" si="7"/>
      </c>
      <c r="AN24" s="55">
        <f t="shared" si="8"/>
      </c>
      <c r="AO24" s="56">
        <f t="shared" si="16"/>
      </c>
      <c r="AP24" s="54">
        <f t="shared" si="10"/>
      </c>
      <c r="AQ24" s="55">
        <f t="shared" si="11"/>
      </c>
      <c r="AR24" s="56">
        <f t="shared" si="12"/>
      </c>
    </row>
    <row r="25" spans="2:44" ht="17.25" customHeight="1">
      <c r="B25" s="8">
        <f t="shared" si="13"/>
        <v>17</v>
      </c>
      <c r="C25" s="63"/>
      <c r="D25" s="64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9"/>
      <c r="AD25" s="19">
        <f t="shared" si="14"/>
        <v>0</v>
      </c>
      <c r="AE25" s="18">
        <f t="shared" si="15"/>
        <v>0</v>
      </c>
      <c r="AH25" s="54">
        <f t="shared" si="2"/>
      </c>
      <c r="AI25" s="55">
        <f t="shared" si="3"/>
      </c>
      <c r="AJ25" s="55">
        <f t="shared" si="4"/>
      </c>
      <c r="AK25" s="56">
        <f t="shared" si="5"/>
      </c>
      <c r="AL25" s="54">
        <f t="shared" si="6"/>
      </c>
      <c r="AM25" s="55">
        <f t="shared" si="7"/>
      </c>
      <c r="AN25" s="55">
        <f t="shared" si="8"/>
      </c>
      <c r="AO25" s="56">
        <f t="shared" si="16"/>
      </c>
      <c r="AP25" s="54">
        <f t="shared" si="10"/>
      </c>
      <c r="AQ25" s="55">
        <f t="shared" si="11"/>
      </c>
      <c r="AR25" s="56">
        <f t="shared" si="12"/>
      </c>
    </row>
    <row r="26" spans="2:44" ht="17.25" customHeight="1">
      <c r="B26" s="8">
        <f t="shared" si="13"/>
        <v>18</v>
      </c>
      <c r="C26" s="63"/>
      <c r="D26" s="64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9"/>
      <c r="AD26" s="19">
        <f t="shared" si="14"/>
        <v>0</v>
      </c>
      <c r="AE26" s="18">
        <f t="shared" si="15"/>
        <v>0</v>
      </c>
      <c r="AH26" s="54">
        <f t="shared" si="2"/>
      </c>
      <c r="AI26" s="55">
        <f t="shared" si="3"/>
      </c>
      <c r="AJ26" s="55">
        <f t="shared" si="4"/>
      </c>
      <c r="AK26" s="56">
        <f t="shared" si="5"/>
      </c>
      <c r="AL26" s="54">
        <f t="shared" si="6"/>
      </c>
      <c r="AM26" s="55">
        <f t="shared" si="7"/>
      </c>
      <c r="AN26" s="55">
        <f t="shared" si="8"/>
      </c>
      <c r="AO26" s="56">
        <f t="shared" si="16"/>
      </c>
      <c r="AP26" s="54">
        <f t="shared" si="10"/>
      </c>
      <c r="AQ26" s="55">
        <f t="shared" si="11"/>
      </c>
      <c r="AR26" s="56">
        <f t="shared" si="12"/>
      </c>
    </row>
    <row r="27" spans="2:44" ht="17.25" customHeight="1">
      <c r="B27" s="8">
        <f t="shared" si="13"/>
        <v>19</v>
      </c>
      <c r="C27" s="63"/>
      <c r="D27" s="64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9"/>
      <c r="AD27" s="19">
        <f t="shared" si="14"/>
        <v>0</v>
      </c>
      <c r="AE27" s="18">
        <f t="shared" si="15"/>
        <v>0</v>
      </c>
      <c r="AH27" s="54">
        <f t="shared" si="2"/>
      </c>
      <c r="AI27" s="55">
        <f t="shared" si="3"/>
      </c>
      <c r="AJ27" s="55">
        <f t="shared" si="4"/>
      </c>
      <c r="AK27" s="56">
        <f t="shared" si="5"/>
      </c>
      <c r="AL27" s="54">
        <f t="shared" si="6"/>
      </c>
      <c r="AM27" s="55">
        <f t="shared" si="7"/>
      </c>
      <c r="AN27" s="55">
        <f t="shared" si="8"/>
      </c>
      <c r="AO27" s="56">
        <f t="shared" si="16"/>
      </c>
      <c r="AP27" s="54">
        <f t="shared" si="10"/>
      </c>
      <c r="AQ27" s="55">
        <f t="shared" si="11"/>
      </c>
      <c r="AR27" s="56">
        <f t="shared" si="12"/>
      </c>
    </row>
    <row r="28" spans="2:44" ht="17.25" customHeight="1">
      <c r="B28" s="12">
        <f t="shared" si="13"/>
        <v>20</v>
      </c>
      <c r="C28" s="71"/>
      <c r="D28" s="66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21">
        <f>E28+G28+I28+K28+M28+O28+Q28+S28+U28+W28+Y28+AA28</f>
        <v>0</v>
      </c>
      <c r="AE28" s="20">
        <f>F28+H28+J28+L28+N28+P28+R28+T28+V28+X28+Z28+AB28+AC28</f>
        <v>0</v>
      </c>
      <c r="AH28" s="74">
        <f t="shared" si="2"/>
      </c>
      <c r="AI28" s="75">
        <f t="shared" si="3"/>
      </c>
      <c r="AJ28" s="75">
        <f t="shared" si="4"/>
      </c>
      <c r="AK28" s="76">
        <f>IF(AJ28="","",AJ28/AH28)</f>
      </c>
      <c r="AL28" s="74">
        <f t="shared" si="6"/>
      </c>
      <c r="AM28" s="75">
        <f t="shared" si="7"/>
      </c>
      <c r="AN28" s="75">
        <f t="shared" si="8"/>
      </c>
      <c r="AO28" s="76">
        <f>IF(AN28="","",AN28/AL28)</f>
      </c>
      <c r="AP28" s="74">
        <f t="shared" si="10"/>
      </c>
      <c r="AQ28" s="75">
        <f t="shared" si="11"/>
      </c>
      <c r="AR28" s="76">
        <f>IF(AQ28="","",AQ28/AP28)</f>
      </c>
    </row>
    <row r="29" spans="2:44" ht="7.5" customHeight="1" thickBot="1">
      <c r="B29" s="77"/>
      <c r="C29" s="78"/>
      <c r="D29" s="79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0"/>
      <c r="AE29" s="82"/>
      <c r="AH29" s="83"/>
      <c r="AI29" s="84"/>
      <c r="AJ29" s="84"/>
      <c r="AK29" s="85"/>
      <c r="AL29" s="83"/>
      <c r="AM29" s="84"/>
      <c r="AN29" s="84"/>
      <c r="AO29" s="85"/>
      <c r="AP29" s="83"/>
      <c r="AQ29" s="84"/>
      <c r="AR29" s="85"/>
    </row>
    <row r="30" spans="2:44" ht="16.5" customHeight="1" thickBot="1">
      <c r="B30" s="137" t="s">
        <v>16</v>
      </c>
      <c r="C30" s="138"/>
      <c r="D30" s="14"/>
      <c r="E30" s="24">
        <f>COUNTA(E9:E29)</f>
        <v>0</v>
      </c>
      <c r="F30" s="22">
        <f>SUM(F9:F29)</f>
        <v>0</v>
      </c>
      <c r="G30" s="22">
        <f>COUNTA(G9:G29)</f>
        <v>0</v>
      </c>
      <c r="H30" s="22">
        <f>SUM(H9:H29)</f>
        <v>0</v>
      </c>
      <c r="I30" s="22">
        <f>COUNTA(I9:I29)</f>
        <v>0</v>
      </c>
      <c r="J30" s="22">
        <f>SUM(J9:J29)</f>
        <v>0</v>
      </c>
      <c r="K30" s="22">
        <f>COUNTA(K9:K29)</f>
        <v>0</v>
      </c>
      <c r="L30" s="22">
        <f>SUM(L9:L29)</f>
        <v>0</v>
      </c>
      <c r="M30" s="22">
        <f>COUNTA(M9:M29)</f>
        <v>0</v>
      </c>
      <c r="N30" s="22">
        <f>SUM(N9:N29)</f>
        <v>0</v>
      </c>
      <c r="O30" s="22">
        <f>COUNTA(O9:O29)</f>
        <v>0</v>
      </c>
      <c r="P30" s="22">
        <f>SUM(P9:P29)</f>
        <v>0</v>
      </c>
      <c r="Q30" s="22">
        <f>COUNTA(Q9:Q29)</f>
        <v>0</v>
      </c>
      <c r="R30" s="22">
        <f>SUM(R9:R29)</f>
        <v>0</v>
      </c>
      <c r="S30" s="22">
        <f>COUNTA(S9:S29)</f>
        <v>0</v>
      </c>
      <c r="T30" s="22">
        <f>SUM(T9:T29)</f>
        <v>0</v>
      </c>
      <c r="U30" s="22">
        <f>COUNTA(U9:U29)</f>
        <v>0</v>
      </c>
      <c r="V30" s="22">
        <f>SUM(V9:V29)</f>
        <v>0</v>
      </c>
      <c r="W30" s="22">
        <f>COUNTA(W9:W29)</f>
        <v>0</v>
      </c>
      <c r="X30" s="22">
        <f>SUM(X9:X29)</f>
        <v>0</v>
      </c>
      <c r="Y30" s="22">
        <f>COUNTA(Y9:Y29)</f>
        <v>0</v>
      </c>
      <c r="Z30" s="22">
        <f>SUM(Z9:Z29)</f>
        <v>0</v>
      </c>
      <c r="AA30" s="22">
        <f>COUNTA(AA9:AA29)</f>
        <v>0</v>
      </c>
      <c r="AB30" s="22">
        <f>SUM(AB9:AB29)</f>
        <v>0</v>
      </c>
      <c r="AC30" s="23">
        <f>SUM(AC9:AC29)</f>
        <v>0</v>
      </c>
      <c r="AD30" s="24">
        <f>E30+G30+I30+K30+M30+O30+Q30+S30+U30+W30+Y30+AA30</f>
        <v>0</v>
      </c>
      <c r="AE30" s="23">
        <f>F30+H30+J30+L30+N30+P30+R30+T30+V30+X30+Z30+AB30+AC30</f>
        <v>0</v>
      </c>
      <c r="AG30" s="60" t="str">
        <f>IF((F30+H30+J30+L30+N30+P30+R30+T30+V30+X30+Z30+AB30+AC30)=SUM(AE9:AE29),"OK","ERR")</f>
        <v>OK</v>
      </c>
      <c r="AH30" s="48">
        <f>SUM(AH9:AH29)</f>
        <v>0</v>
      </c>
      <c r="AI30" s="49">
        <f>SUM(AI9:AI29)</f>
        <v>0</v>
      </c>
      <c r="AJ30" s="49">
        <f>SUM(AJ9:AJ29)</f>
        <v>0</v>
      </c>
      <c r="AK30" s="50">
        <f>IF(AJ30=0,0,AJ30/AH30)</f>
        <v>0</v>
      </c>
      <c r="AL30" s="48">
        <f>SUM(AL9:AL29)</f>
        <v>0</v>
      </c>
      <c r="AM30" s="49">
        <f>SUM(AM9:AM29)</f>
        <v>0</v>
      </c>
      <c r="AN30" s="49">
        <f>SUM(AN9:AN29)</f>
        <v>0</v>
      </c>
      <c r="AO30" s="50">
        <f>IF(AN30=0,0,AN30/AL30)</f>
        <v>0</v>
      </c>
      <c r="AP30" s="48">
        <f>SUM(AP9:AP29)</f>
        <v>0</v>
      </c>
      <c r="AQ30" s="49">
        <f>SUM(AQ9:AQ29)</f>
        <v>0</v>
      </c>
      <c r="AR30" s="50">
        <f>IF(AQ30=0,0,AQ30/AP30)</f>
        <v>0</v>
      </c>
    </row>
    <row r="31" spans="2:42" ht="17.25" customHeight="1" thickBot="1">
      <c r="B31" s="143" t="s">
        <v>29</v>
      </c>
      <c r="C31" s="144"/>
      <c r="D31" s="9"/>
      <c r="E31" s="43"/>
      <c r="F31" s="25"/>
      <c r="G31" s="44"/>
      <c r="H31" s="25"/>
      <c r="I31" s="44"/>
      <c r="J31" s="25"/>
      <c r="K31" s="44"/>
      <c r="L31" s="25"/>
      <c r="M31" s="44"/>
      <c r="N31" s="25"/>
      <c r="O31" s="44"/>
      <c r="P31" s="25"/>
      <c r="Q31" s="44"/>
      <c r="R31" s="25"/>
      <c r="S31" s="44"/>
      <c r="T31" s="25"/>
      <c r="U31" s="44"/>
      <c r="V31" s="25"/>
      <c r="W31" s="44"/>
      <c r="X31" s="25"/>
      <c r="Y31" s="44"/>
      <c r="Z31" s="25"/>
      <c r="AA31" s="44"/>
      <c r="AB31" s="25"/>
      <c r="AC31" s="26"/>
      <c r="AD31" s="27">
        <f>E31+G31+I31+K31+M31+O31+Q31+S31+U31+W31+Y31+AA31</f>
        <v>0</v>
      </c>
      <c r="AE31" s="26"/>
      <c r="AH31" s="2">
        <f>COUNT(AH9:AH29)</f>
        <v>0</v>
      </c>
      <c r="AL31" s="2">
        <f>COUNT(AL9:AL29)</f>
        <v>0</v>
      </c>
      <c r="AP31" s="2">
        <f>COUNT(AP9:AP29)</f>
        <v>0</v>
      </c>
    </row>
    <row r="32" spans="2:31" ht="17.25" customHeight="1" thickBot="1">
      <c r="B32" s="143" t="s">
        <v>33</v>
      </c>
      <c r="C32" s="144"/>
      <c r="D32" s="9"/>
      <c r="E32" s="43"/>
      <c r="F32" s="25"/>
      <c r="G32" s="44"/>
      <c r="H32" s="25"/>
      <c r="I32" s="44"/>
      <c r="J32" s="25"/>
      <c r="K32" s="44"/>
      <c r="L32" s="25"/>
      <c r="M32" s="44"/>
      <c r="N32" s="25"/>
      <c r="O32" s="44"/>
      <c r="P32" s="25"/>
      <c r="Q32" s="44"/>
      <c r="R32" s="25"/>
      <c r="S32" s="44"/>
      <c r="T32" s="25"/>
      <c r="U32" s="44"/>
      <c r="V32" s="25"/>
      <c r="W32" s="44"/>
      <c r="X32" s="25"/>
      <c r="Y32" s="44"/>
      <c r="Z32" s="25"/>
      <c r="AA32" s="44"/>
      <c r="AB32" s="25"/>
      <c r="AC32" s="28"/>
      <c r="AD32" s="29">
        <f>E32+G32+I32+K32+M32+O32+Q32+S32+U32+W32+Y32+AA32</f>
        <v>0</v>
      </c>
      <c r="AE32" s="26"/>
    </row>
    <row r="33" spans="5:31" ht="15.75" customHeight="1" thickBot="1">
      <c r="E33" s="30">
        <f>IF(E31=0,0,E32/E31)</f>
        <v>0</v>
      </c>
      <c r="F33" s="30"/>
      <c r="G33" s="30">
        <f>IF(G31=0,0,G32/G31)</f>
        <v>0</v>
      </c>
      <c r="H33" s="30"/>
      <c r="I33" s="30">
        <f>IF(I31=0,0,I32/I31)</f>
        <v>0</v>
      </c>
      <c r="J33" s="30"/>
      <c r="K33" s="30">
        <f>IF(K31=0,0,K32/K31)</f>
        <v>0</v>
      </c>
      <c r="L33" s="30"/>
      <c r="M33" s="30">
        <f>IF(M31=0,0,M32/M31)</f>
        <v>0</v>
      </c>
      <c r="N33" s="30"/>
      <c r="O33" s="30">
        <f>IF(O31=0,0,O32/O31)</f>
        <v>0</v>
      </c>
      <c r="P33" s="30"/>
      <c r="Q33" s="30">
        <f>IF(Q31=0,0,Q32/Q31)</f>
        <v>0</v>
      </c>
      <c r="R33" s="30"/>
      <c r="S33" s="30">
        <f>IF(S31=0,0,S32/S31)</f>
        <v>0</v>
      </c>
      <c r="T33" s="30"/>
      <c r="U33" s="30">
        <f>IF(U31=0,0,U32/U31)</f>
        <v>0</v>
      </c>
      <c r="V33" s="30"/>
      <c r="W33" s="30">
        <f>IF(W31=0,0,W32/W31)</f>
        <v>0</v>
      </c>
      <c r="X33" s="30"/>
      <c r="Y33" s="30">
        <f>IF(Y31=0,0,Y32/Y31)</f>
        <v>0</v>
      </c>
      <c r="Z33" s="30"/>
      <c r="AA33" s="30">
        <f>IF(AA31=0,0,AA32/AA31)</f>
        <v>0</v>
      </c>
      <c r="AB33" s="30"/>
      <c r="AC33" s="30"/>
      <c r="AD33" s="30"/>
      <c r="AE33" s="30"/>
    </row>
    <row r="34" spans="5:31" ht="15.75" customHeight="1" thickBot="1">
      <c r="E34" s="103" t="s">
        <v>19</v>
      </c>
      <c r="F34" s="104"/>
      <c r="G34" s="104"/>
      <c r="H34" s="104"/>
      <c r="I34" s="104"/>
      <c r="J34" s="105"/>
      <c r="K34" s="103" t="s">
        <v>20</v>
      </c>
      <c r="L34" s="104"/>
      <c r="M34" s="104"/>
      <c r="N34" s="104"/>
      <c r="O34" s="104"/>
      <c r="P34" s="105"/>
      <c r="Q34" s="103" t="s">
        <v>21</v>
      </c>
      <c r="R34" s="104"/>
      <c r="S34" s="104"/>
      <c r="T34" s="104"/>
      <c r="U34" s="104"/>
      <c r="V34" s="105"/>
      <c r="W34" s="31"/>
      <c r="X34" s="31"/>
      <c r="Z34" s="103" t="s">
        <v>48</v>
      </c>
      <c r="AA34" s="104"/>
      <c r="AB34" s="104"/>
      <c r="AC34" s="104"/>
      <c r="AD34" s="104"/>
      <c r="AE34" s="105"/>
    </row>
    <row r="35" spans="5:31" ht="15.75" customHeight="1">
      <c r="E35" s="135" t="s">
        <v>45</v>
      </c>
      <c r="F35" s="133"/>
      <c r="G35" s="114" t="s">
        <v>26</v>
      </c>
      <c r="H35" s="133"/>
      <c r="I35" s="114" t="s">
        <v>51</v>
      </c>
      <c r="J35" s="115"/>
      <c r="K35" s="135" t="s">
        <v>46</v>
      </c>
      <c r="L35" s="133"/>
      <c r="M35" s="114" t="s">
        <v>27</v>
      </c>
      <c r="N35" s="133"/>
      <c r="O35" s="114" t="s">
        <v>50</v>
      </c>
      <c r="P35" s="115"/>
      <c r="Q35" s="135" t="s">
        <v>47</v>
      </c>
      <c r="R35" s="133"/>
      <c r="S35" s="114" t="s">
        <v>28</v>
      </c>
      <c r="T35" s="133"/>
      <c r="U35" s="114" t="s">
        <v>78</v>
      </c>
      <c r="V35" s="115"/>
      <c r="W35" s="32"/>
      <c r="X35" s="32"/>
      <c r="Y35" s="10"/>
      <c r="Z35" s="106" t="s">
        <v>25</v>
      </c>
      <c r="AA35" s="107"/>
      <c r="AB35" s="110" t="s">
        <v>49</v>
      </c>
      <c r="AC35" s="110"/>
      <c r="AD35" s="110" t="s">
        <v>75</v>
      </c>
      <c r="AE35" s="112"/>
    </row>
    <row r="36" spans="5:34" ht="15.75" customHeight="1" thickBot="1">
      <c r="E36" s="136"/>
      <c r="F36" s="134"/>
      <c r="G36" s="134"/>
      <c r="H36" s="134"/>
      <c r="I36" s="116"/>
      <c r="J36" s="117"/>
      <c r="K36" s="136"/>
      <c r="L36" s="134"/>
      <c r="M36" s="134"/>
      <c r="N36" s="134"/>
      <c r="O36" s="116"/>
      <c r="P36" s="117"/>
      <c r="Q36" s="136"/>
      <c r="R36" s="134"/>
      <c r="S36" s="134"/>
      <c r="T36" s="134"/>
      <c r="U36" s="116"/>
      <c r="V36" s="117"/>
      <c r="W36" s="32"/>
      <c r="X36" s="32"/>
      <c r="Y36" s="10"/>
      <c r="Z36" s="108"/>
      <c r="AA36" s="109"/>
      <c r="AB36" s="111"/>
      <c r="AC36" s="111"/>
      <c r="AD36" s="111"/>
      <c r="AE36" s="113"/>
      <c r="AH36" s="72" t="s">
        <v>71</v>
      </c>
    </row>
    <row r="37" spans="5:38" ht="15.75" customHeight="1">
      <c r="E37" s="130">
        <f>AH30</f>
        <v>0</v>
      </c>
      <c r="F37" s="125"/>
      <c r="G37" s="125">
        <f>AJ30</f>
        <v>0</v>
      </c>
      <c r="H37" s="125"/>
      <c r="I37" s="125">
        <f>IF(E37=0,0,G37/E37)</f>
        <v>0</v>
      </c>
      <c r="J37" s="126"/>
      <c r="K37" s="130">
        <f>AL30</f>
        <v>0</v>
      </c>
      <c r="L37" s="125"/>
      <c r="M37" s="125">
        <f>AN30</f>
        <v>0</v>
      </c>
      <c r="N37" s="125"/>
      <c r="O37" s="125">
        <f>IF(K37=0,0,M37/K37)</f>
        <v>0</v>
      </c>
      <c r="P37" s="126"/>
      <c r="Q37" s="130">
        <f>AP30</f>
        <v>0</v>
      </c>
      <c r="R37" s="125"/>
      <c r="S37" s="125">
        <f>AQ30</f>
        <v>0</v>
      </c>
      <c r="T37" s="125"/>
      <c r="U37" s="125">
        <f>IF(Q37=0,0,S37/Q37)</f>
        <v>0</v>
      </c>
      <c r="V37" s="126"/>
      <c r="W37" s="33"/>
      <c r="X37" s="122" t="s">
        <v>57</v>
      </c>
      <c r="Y37" s="123"/>
      <c r="Z37" s="100">
        <f>AD30</f>
        <v>0</v>
      </c>
      <c r="AA37" s="96"/>
      <c r="AB37" s="101">
        <f>AE30</f>
        <v>0</v>
      </c>
      <c r="AC37" s="101"/>
      <c r="AD37" s="96">
        <f>IF(Z37=0,0,AB37/Z37)</f>
        <v>0</v>
      </c>
      <c r="AE37" s="97"/>
      <c r="AH37" s="87" t="s">
        <v>32</v>
      </c>
      <c r="AI37" s="87" t="s">
        <v>30</v>
      </c>
      <c r="AJ37" s="87" t="s">
        <v>31</v>
      </c>
      <c r="AK37" s="88" t="s">
        <v>72</v>
      </c>
      <c r="AL37" s="88" t="s">
        <v>73</v>
      </c>
    </row>
    <row r="38" spans="5:38" ht="15.75" customHeight="1" thickBot="1">
      <c r="E38" s="131"/>
      <c r="F38" s="94"/>
      <c r="G38" s="94"/>
      <c r="H38" s="94"/>
      <c r="I38" s="94"/>
      <c r="J38" s="95"/>
      <c r="K38" s="131"/>
      <c r="L38" s="94"/>
      <c r="M38" s="94"/>
      <c r="N38" s="94"/>
      <c r="O38" s="94"/>
      <c r="P38" s="95"/>
      <c r="Q38" s="131"/>
      <c r="R38" s="94"/>
      <c r="S38" s="94"/>
      <c r="T38" s="94"/>
      <c r="U38" s="94"/>
      <c r="V38" s="95"/>
      <c r="W38" s="33"/>
      <c r="X38" s="120" t="s">
        <v>58</v>
      </c>
      <c r="Y38" s="121"/>
      <c r="Z38" s="98">
        <f>AI30+AM30+AP30</f>
        <v>0</v>
      </c>
      <c r="AA38" s="99"/>
      <c r="AB38" s="102"/>
      <c r="AC38" s="102"/>
      <c r="AD38" s="94">
        <f>IF(Z38=0,0,AB37/Z38)</f>
        <v>0</v>
      </c>
      <c r="AE38" s="95"/>
      <c r="AH38" s="30">
        <f>U37</f>
        <v>0</v>
      </c>
      <c r="AI38" s="30">
        <f>O37</f>
        <v>0</v>
      </c>
      <c r="AJ38" s="30">
        <f>I37</f>
        <v>0</v>
      </c>
      <c r="AK38" s="30">
        <f>AD37</f>
        <v>0</v>
      </c>
      <c r="AL38" s="30">
        <f>AD41</f>
        <v>0</v>
      </c>
    </row>
    <row r="39" ht="15.75" customHeight="1" thickBot="1"/>
    <row r="40" spans="3:31" s="4" customFormat="1" ht="15.75" customHeight="1">
      <c r="C40" s="89" t="s">
        <v>22</v>
      </c>
      <c r="Y40" s="2"/>
      <c r="Z40" s="86" t="s">
        <v>70</v>
      </c>
      <c r="AA40" s="90" t="s">
        <v>76</v>
      </c>
      <c r="AB40" s="91"/>
      <c r="AC40" s="91"/>
      <c r="AD40" s="96">
        <f>AD37</f>
        <v>0</v>
      </c>
      <c r="AE40" s="97"/>
    </row>
    <row r="41" spans="3:31" s="4" customFormat="1" ht="15.75" customHeight="1" thickBot="1">
      <c r="C41" s="89" t="s">
        <v>35</v>
      </c>
      <c r="Y41" s="2"/>
      <c r="Z41" s="2"/>
      <c r="AA41" s="92" t="s">
        <v>77</v>
      </c>
      <c r="AB41" s="93"/>
      <c r="AC41" s="93"/>
      <c r="AD41" s="94">
        <f>IF(AH31+AL31+AP31=0,0,((I37*AH31)+(O37*AD31/12)*AL31+(U37*AD32/12)*AP31)/(AH31+AL31+AP31))</f>
        <v>0</v>
      </c>
      <c r="AE41" s="95"/>
    </row>
    <row r="42" spans="3:30" s="4" customFormat="1" ht="15.75" customHeight="1">
      <c r="C42" s="132" t="s">
        <v>34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1"/>
      <c r="X42" s="11"/>
      <c r="Y42" s="2"/>
      <c r="Z42" s="2"/>
      <c r="AA42" s="2"/>
      <c r="AB42" s="2"/>
      <c r="AC42" s="2"/>
      <c r="AD42" s="2"/>
    </row>
    <row r="43" spans="3:23" ht="15.75" customHeight="1">
      <c r="C43" s="70" t="s">
        <v>39</v>
      </c>
      <c r="W43" s="4"/>
    </row>
    <row r="44" ht="15.75" customHeight="1">
      <c r="C44" s="2" t="s">
        <v>40</v>
      </c>
    </row>
    <row r="45" ht="13.5" customHeight="1"/>
  </sheetData>
  <sheetProtection/>
  <mergeCells count="62">
    <mergeCell ref="AP7:AR7"/>
    <mergeCell ref="AL7:AO7"/>
    <mergeCell ref="AH7:AK7"/>
    <mergeCell ref="AD7:AE7"/>
    <mergeCell ref="Y7:Z7"/>
    <mergeCell ref="AA7:AB7"/>
    <mergeCell ref="U7:V7"/>
    <mergeCell ref="W7:X7"/>
    <mergeCell ref="M35:N36"/>
    <mergeCell ref="B30:C30"/>
    <mergeCell ref="I7:J7"/>
    <mergeCell ref="K7:L7"/>
    <mergeCell ref="M7:N7"/>
    <mergeCell ref="B7:C8"/>
    <mergeCell ref="B31:C31"/>
    <mergeCell ref="B32:C32"/>
    <mergeCell ref="C42:V42"/>
    <mergeCell ref="S35:T36"/>
    <mergeCell ref="E35:F36"/>
    <mergeCell ref="G35:H36"/>
    <mergeCell ref="Q35:R36"/>
    <mergeCell ref="K35:L36"/>
    <mergeCell ref="U37:V38"/>
    <mergeCell ref="K37:L38"/>
    <mergeCell ref="O37:P38"/>
    <mergeCell ref="O35:P36"/>
    <mergeCell ref="Q37:R38"/>
    <mergeCell ref="E37:F38"/>
    <mergeCell ref="G37:H38"/>
    <mergeCell ref="Q34:V34"/>
    <mergeCell ref="K34:P34"/>
    <mergeCell ref="E34:J34"/>
    <mergeCell ref="S37:T38"/>
    <mergeCell ref="O7:P7"/>
    <mergeCell ref="X38:Y38"/>
    <mergeCell ref="X37:Y37"/>
    <mergeCell ref="D5:P5"/>
    <mergeCell ref="I37:J38"/>
    <mergeCell ref="I35:J36"/>
    <mergeCell ref="E7:F7"/>
    <mergeCell ref="G7:H7"/>
    <mergeCell ref="D7:D8"/>
    <mergeCell ref="M37:N38"/>
    <mergeCell ref="Z34:AE34"/>
    <mergeCell ref="Z35:AA36"/>
    <mergeCell ref="AB35:AC36"/>
    <mergeCell ref="AD35:AE36"/>
    <mergeCell ref="U35:V36"/>
    <mergeCell ref="N4:O4"/>
    <mergeCell ref="AB5:AC5"/>
    <mergeCell ref="AB4:AC4"/>
    <mergeCell ref="Q7:R7"/>
    <mergeCell ref="S7:T7"/>
    <mergeCell ref="AA40:AC40"/>
    <mergeCell ref="AA41:AC41"/>
    <mergeCell ref="AD41:AE41"/>
    <mergeCell ref="AD40:AE40"/>
    <mergeCell ref="AD38:AE38"/>
    <mergeCell ref="AD37:AE37"/>
    <mergeCell ref="Z38:AA38"/>
    <mergeCell ref="Z37:AA37"/>
    <mergeCell ref="AB37:AC38"/>
  </mergeCells>
  <dataValidations count="3">
    <dataValidation allowBlank="1" showInputMessage="1" showErrorMessage="1" imeMode="off" sqref="AD37 N4:O4 AB4:AC5 Z37 U37 Q37:T38 O37 K37:N38 I37 E37:H38 AB37 E9:AE32"/>
    <dataValidation type="list" allowBlank="1" showInputMessage="1" showErrorMessage="1" imeMode="on" sqref="D9:D28">
      <formula1>"月給,日給,時給"</formula1>
    </dataValidation>
    <dataValidation allowBlank="1" showInputMessage="1" showErrorMessage="1" imeMode="on" sqref="D5:P5 C9:C29"/>
  </dataValidations>
  <printOptions horizontalCentered="1"/>
  <pageMargins left="0.3937007874015748" right="0.3937007874015748" top="0.3937007874015748" bottom="0.1968503937007874" header="0.1968503937007874" footer="0"/>
  <pageSetup fitToHeight="0" fitToWidth="1" horizontalDpi="600" verticalDpi="600" orientation="landscape" paperSize="9" scale="84" r:id="rId2"/>
  <headerFooter alignWithMargins="0">
    <oddHeader>&amp;C&amp;14目標工賃、工賃実績報告様式</oddHeader>
    <oddFooter>&amp;C&amp;P / &amp;N ページ</oddFooter>
  </headerFooter>
  <ignoredErrors>
    <ignoredError sqref="F30:AA30 AO30 AK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view="pageBreakPreview" zoomScaleSheetLayoutView="100" zoomScalePageLayoutView="0" workbookViewId="0" topLeftCell="A13">
      <selection activeCell="M8" sqref="M8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4.875" style="2" customWidth="1"/>
    <col min="5" max="5" width="4.375" style="2" customWidth="1"/>
    <col min="6" max="6" width="6.125" style="2" customWidth="1"/>
    <col min="7" max="7" width="4.375" style="2" customWidth="1"/>
    <col min="8" max="8" width="6.125" style="2" customWidth="1"/>
    <col min="9" max="9" width="4.375" style="2" customWidth="1"/>
    <col min="10" max="10" width="6.125" style="2" customWidth="1"/>
    <col min="11" max="11" width="4.375" style="2" customWidth="1"/>
    <col min="12" max="12" width="6.125" style="2" customWidth="1"/>
    <col min="13" max="13" width="4.375" style="2" customWidth="1"/>
    <col min="14" max="14" width="6.125" style="2" customWidth="1"/>
    <col min="15" max="15" width="4.375" style="2" customWidth="1"/>
    <col min="16" max="16" width="6.25390625" style="2" customWidth="1"/>
    <col min="17" max="17" width="4.375" style="2" customWidth="1"/>
    <col min="18" max="18" width="6.125" style="2" customWidth="1"/>
    <col min="19" max="19" width="4.375" style="2" customWidth="1"/>
    <col min="20" max="20" width="6.125" style="2" customWidth="1"/>
    <col min="21" max="21" width="4.375" style="2" customWidth="1"/>
    <col min="22" max="22" width="6.125" style="2" customWidth="1"/>
    <col min="23" max="23" width="4.375" style="2" customWidth="1"/>
    <col min="24" max="24" width="6.125" style="2" customWidth="1"/>
    <col min="25" max="25" width="4.375" style="2" customWidth="1"/>
    <col min="26" max="26" width="6.125" style="2" customWidth="1"/>
    <col min="27" max="27" width="4.375" style="2" customWidth="1"/>
    <col min="28" max="28" width="6.125" style="2" customWidth="1"/>
    <col min="29" max="29" width="7.625" style="2" customWidth="1"/>
    <col min="30" max="30" width="5.75390625" style="2" customWidth="1"/>
    <col min="31" max="31" width="10.625" style="2" customWidth="1"/>
    <col min="32" max="33" width="3.00390625" style="2" bestFit="1" customWidth="1"/>
    <col min="34" max="44" width="8.125" style="2" customWidth="1"/>
    <col min="45" max="16384" width="9.00390625" style="2" customWidth="1"/>
  </cols>
  <sheetData>
    <row r="1" ht="21" customHeight="1">
      <c r="D1" s="45" t="s">
        <v>59</v>
      </c>
    </row>
    <row r="2" ht="21" customHeight="1">
      <c r="D2" s="45" t="s">
        <v>74</v>
      </c>
    </row>
    <row r="3" ht="14.25">
      <c r="B3" s="1" t="s">
        <v>24</v>
      </c>
    </row>
    <row r="4" spans="4:31" ht="20.25" customHeight="1">
      <c r="D4" s="72" t="s">
        <v>80</v>
      </c>
      <c r="I4" s="2" t="s">
        <v>11</v>
      </c>
      <c r="N4" s="118">
        <v>215</v>
      </c>
      <c r="O4" s="118"/>
      <c r="P4" s="3" t="s">
        <v>12</v>
      </c>
      <c r="R4" s="72" t="s">
        <v>81</v>
      </c>
      <c r="W4" s="2" t="s">
        <v>11</v>
      </c>
      <c r="AB4" s="118">
        <v>210</v>
      </c>
      <c r="AC4" s="118"/>
      <c r="AD4" s="3" t="s">
        <v>12</v>
      </c>
      <c r="AE4" s="3"/>
    </row>
    <row r="5" spans="3:31" ht="20.25" customHeight="1">
      <c r="C5" s="2" t="s">
        <v>38</v>
      </c>
      <c r="D5" s="148" t="s">
        <v>63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R5" s="2" t="s">
        <v>23</v>
      </c>
      <c r="W5" s="2" t="s">
        <v>13</v>
      </c>
      <c r="AB5" s="118">
        <v>718</v>
      </c>
      <c r="AC5" s="118"/>
      <c r="AD5" s="3" t="s">
        <v>12</v>
      </c>
      <c r="AE5" s="3"/>
    </row>
    <row r="6" spans="2:4" ht="21" customHeight="1" thickBot="1">
      <c r="B6" s="73" t="s">
        <v>79</v>
      </c>
      <c r="D6" s="4"/>
    </row>
    <row r="7" spans="2:44" ht="18" customHeight="1">
      <c r="B7" s="139" t="s">
        <v>42</v>
      </c>
      <c r="C7" s="140"/>
      <c r="D7" s="128" t="s">
        <v>14</v>
      </c>
      <c r="E7" s="127" t="s">
        <v>15</v>
      </c>
      <c r="F7" s="91"/>
      <c r="G7" s="91" t="s">
        <v>0</v>
      </c>
      <c r="H7" s="91"/>
      <c r="I7" s="91" t="s">
        <v>1</v>
      </c>
      <c r="J7" s="91"/>
      <c r="K7" s="91" t="s">
        <v>2</v>
      </c>
      <c r="L7" s="91"/>
      <c r="M7" s="91" t="s">
        <v>3</v>
      </c>
      <c r="N7" s="91"/>
      <c r="O7" s="91" t="s">
        <v>4</v>
      </c>
      <c r="P7" s="91"/>
      <c r="Q7" s="91" t="s">
        <v>5</v>
      </c>
      <c r="R7" s="119"/>
      <c r="S7" s="91" t="s">
        <v>6</v>
      </c>
      <c r="T7" s="91"/>
      <c r="U7" s="91" t="s">
        <v>7</v>
      </c>
      <c r="V7" s="91"/>
      <c r="W7" s="91" t="s">
        <v>8</v>
      </c>
      <c r="X7" s="91"/>
      <c r="Y7" s="91" t="s">
        <v>9</v>
      </c>
      <c r="Z7" s="91"/>
      <c r="AA7" s="91" t="s">
        <v>10</v>
      </c>
      <c r="AB7" s="119"/>
      <c r="AC7" s="13" t="s">
        <v>36</v>
      </c>
      <c r="AD7" s="139" t="s">
        <v>16</v>
      </c>
      <c r="AE7" s="140"/>
      <c r="AH7" s="145" t="s">
        <v>31</v>
      </c>
      <c r="AI7" s="146"/>
      <c r="AJ7" s="146"/>
      <c r="AK7" s="147"/>
      <c r="AL7" s="145" t="s">
        <v>30</v>
      </c>
      <c r="AM7" s="146"/>
      <c r="AN7" s="146"/>
      <c r="AO7" s="147"/>
      <c r="AP7" s="145" t="s">
        <v>32</v>
      </c>
      <c r="AQ7" s="146"/>
      <c r="AR7" s="147"/>
    </row>
    <row r="8" spans="2:44" ht="25.5" customHeight="1" thickBot="1">
      <c r="B8" s="141"/>
      <c r="C8" s="142"/>
      <c r="D8" s="129"/>
      <c r="E8" s="6" t="s">
        <v>17</v>
      </c>
      <c r="F8" s="5" t="s">
        <v>18</v>
      </c>
      <c r="G8" s="5" t="s">
        <v>17</v>
      </c>
      <c r="H8" s="5" t="s">
        <v>18</v>
      </c>
      <c r="I8" s="5" t="s">
        <v>17</v>
      </c>
      <c r="J8" s="5" t="s">
        <v>18</v>
      </c>
      <c r="K8" s="5" t="s">
        <v>17</v>
      </c>
      <c r="L8" s="5" t="s">
        <v>18</v>
      </c>
      <c r="M8" s="5" t="s">
        <v>17</v>
      </c>
      <c r="N8" s="5" t="s">
        <v>18</v>
      </c>
      <c r="O8" s="5" t="s">
        <v>17</v>
      </c>
      <c r="P8" s="5" t="s">
        <v>18</v>
      </c>
      <c r="Q8" s="5" t="s">
        <v>17</v>
      </c>
      <c r="R8" s="5" t="s">
        <v>18</v>
      </c>
      <c r="S8" s="5" t="s">
        <v>17</v>
      </c>
      <c r="T8" s="5" t="s">
        <v>18</v>
      </c>
      <c r="U8" s="5" t="s">
        <v>17</v>
      </c>
      <c r="V8" s="5" t="s">
        <v>18</v>
      </c>
      <c r="W8" s="5" t="s">
        <v>17</v>
      </c>
      <c r="X8" s="5" t="s">
        <v>18</v>
      </c>
      <c r="Y8" s="5" t="s">
        <v>17</v>
      </c>
      <c r="Z8" s="5" t="s">
        <v>18</v>
      </c>
      <c r="AA8" s="5" t="s">
        <v>17</v>
      </c>
      <c r="AB8" s="5" t="s">
        <v>18</v>
      </c>
      <c r="AC8" s="7" t="s">
        <v>37</v>
      </c>
      <c r="AD8" s="6" t="s">
        <v>17</v>
      </c>
      <c r="AE8" s="7" t="s">
        <v>49</v>
      </c>
      <c r="AH8" s="6" t="s">
        <v>54</v>
      </c>
      <c r="AI8" s="46" t="s">
        <v>52</v>
      </c>
      <c r="AJ8" s="46" t="s">
        <v>37</v>
      </c>
      <c r="AK8" s="47" t="s">
        <v>60</v>
      </c>
      <c r="AL8" s="6" t="s">
        <v>55</v>
      </c>
      <c r="AM8" s="46" t="s">
        <v>53</v>
      </c>
      <c r="AN8" s="46" t="s">
        <v>37</v>
      </c>
      <c r="AO8" s="47" t="s">
        <v>61</v>
      </c>
      <c r="AP8" s="6" t="s">
        <v>56</v>
      </c>
      <c r="AQ8" s="46" t="s">
        <v>37</v>
      </c>
      <c r="AR8" s="47" t="s">
        <v>62</v>
      </c>
    </row>
    <row r="9" spans="2:44" ht="17.25" customHeight="1">
      <c r="B9" s="15">
        <v>1</v>
      </c>
      <c r="C9" s="61" t="s">
        <v>64</v>
      </c>
      <c r="D9" s="67" t="s">
        <v>41</v>
      </c>
      <c r="E9" s="35">
        <v>1</v>
      </c>
      <c r="F9" s="36">
        <v>18000</v>
      </c>
      <c r="G9" s="36">
        <v>1</v>
      </c>
      <c r="H9" s="36">
        <v>18000</v>
      </c>
      <c r="I9" s="36">
        <v>1</v>
      </c>
      <c r="J9" s="36">
        <v>18000</v>
      </c>
      <c r="K9" s="36">
        <v>1</v>
      </c>
      <c r="L9" s="36">
        <v>18000</v>
      </c>
      <c r="M9" s="36">
        <v>1</v>
      </c>
      <c r="N9" s="36">
        <v>18000</v>
      </c>
      <c r="O9" s="36">
        <v>1</v>
      </c>
      <c r="P9" s="36">
        <v>18000</v>
      </c>
      <c r="Q9" s="36">
        <v>1</v>
      </c>
      <c r="R9" s="36">
        <v>20000</v>
      </c>
      <c r="S9" s="36">
        <v>1</v>
      </c>
      <c r="T9" s="36">
        <v>20000</v>
      </c>
      <c r="U9" s="36">
        <v>1</v>
      </c>
      <c r="V9" s="36">
        <v>20000</v>
      </c>
      <c r="W9" s="36">
        <v>1</v>
      </c>
      <c r="X9" s="36">
        <v>20000</v>
      </c>
      <c r="Y9" s="36">
        <v>1</v>
      </c>
      <c r="Z9" s="36">
        <v>20000</v>
      </c>
      <c r="AA9" s="36">
        <v>1</v>
      </c>
      <c r="AB9" s="36">
        <v>20000</v>
      </c>
      <c r="AC9" s="37">
        <v>20000</v>
      </c>
      <c r="AD9" s="17">
        <f aca="true" t="shared" si="0" ref="AD9:AD32">E9+G9+I9+K9+M9+O9+Q9+S9+U9+W9+Y9+AA9</f>
        <v>12</v>
      </c>
      <c r="AE9" s="16">
        <f aca="true" t="shared" si="1" ref="AE9:AE30">F9+H9+J9+L9+N9+P9+R9+T9+V9+X9+Z9+AB9+AC9</f>
        <v>248000</v>
      </c>
      <c r="AH9" s="51">
        <f aca="true" t="shared" si="2" ref="AH9:AH28">IF($D9=AH$7,$AD9,"")</f>
        <v>12</v>
      </c>
      <c r="AI9" s="52">
        <f aca="true" t="shared" si="3" ref="AI9:AI28">IF(D9=AH$7,E$32*E9+G$32*G9+I$32*I9+K$32*K9+M$32*M9+O$32*O9+Q$32*Q9+S$32*S9+U$32*U9+W$32*W9+Y$32*Y9+AA$32*AA9,"")</f>
        <v>1140</v>
      </c>
      <c r="AJ9" s="52">
        <f aca="true" t="shared" si="4" ref="AJ9:AJ28">IF($D9=AH$7,$AE9,"")</f>
        <v>248000</v>
      </c>
      <c r="AK9" s="53">
        <f aca="true" t="shared" si="5" ref="AK9:AK30">IF(AJ9="","",AJ9/AH9)</f>
        <v>20666.666666666668</v>
      </c>
      <c r="AL9" s="51">
        <f aca="true" t="shared" si="6" ref="AL9:AL28">IF($D9=AL$7,$AD9,"")</f>
      </c>
      <c r="AM9" s="52">
        <f aca="true" t="shared" si="7" ref="AM9:AM28">IF(D9=AL$7,E$33*E9+G$33*G9+I$33*I9+K$33*K9+M$33*M9+O$33*O9+Q$33*Q9+S$33*S9+U$33*U9+W$33*W9+Y$33*Y9+AA$33*AA9,"")</f>
      </c>
      <c r="AN9" s="52">
        <f aca="true" t="shared" si="8" ref="AN9:AN28">IF($D9=AL$7,$AE9,"")</f>
      </c>
      <c r="AO9" s="53">
        <f aca="true" t="shared" si="9" ref="AO9:AO30">IF(AN9="","",AN9/AL9)</f>
      </c>
      <c r="AP9" s="51">
        <f aca="true" t="shared" si="10" ref="AP9:AP28">IF($D9=AP$7,$AD9,"")</f>
      </c>
      <c r="AQ9" s="52">
        <f aca="true" t="shared" si="11" ref="AQ9:AQ28">IF($D9=AP$7,$AE9,"")</f>
      </c>
      <c r="AR9" s="53">
        <f aca="true" t="shared" si="12" ref="AR9:AR30">IF(AQ9="","",AQ9/AP9)</f>
      </c>
    </row>
    <row r="10" spans="2:44" ht="17.25" customHeight="1">
      <c r="B10" s="8">
        <v>2</v>
      </c>
      <c r="C10" s="63" t="s">
        <v>65</v>
      </c>
      <c r="D10" s="68" t="s">
        <v>41</v>
      </c>
      <c r="E10" s="35">
        <v>1</v>
      </c>
      <c r="F10" s="36">
        <v>16000</v>
      </c>
      <c r="G10" s="36">
        <v>1</v>
      </c>
      <c r="H10" s="36">
        <v>16000</v>
      </c>
      <c r="I10" s="36">
        <v>1</v>
      </c>
      <c r="J10" s="36">
        <v>16000</v>
      </c>
      <c r="K10" s="36">
        <v>1</v>
      </c>
      <c r="L10" s="36">
        <v>16000</v>
      </c>
      <c r="M10" s="36">
        <v>1</v>
      </c>
      <c r="N10" s="36">
        <v>16000</v>
      </c>
      <c r="O10" s="36">
        <v>1</v>
      </c>
      <c r="P10" s="36">
        <v>16000</v>
      </c>
      <c r="Q10" s="36">
        <v>1</v>
      </c>
      <c r="R10" s="36">
        <v>18000</v>
      </c>
      <c r="S10" s="36">
        <v>1</v>
      </c>
      <c r="T10" s="36">
        <v>18000</v>
      </c>
      <c r="U10" s="36">
        <v>1</v>
      </c>
      <c r="V10" s="36">
        <v>18000</v>
      </c>
      <c r="W10" s="36">
        <v>1</v>
      </c>
      <c r="X10" s="36">
        <v>18000</v>
      </c>
      <c r="Y10" s="36">
        <v>1</v>
      </c>
      <c r="Z10" s="36">
        <v>18000</v>
      </c>
      <c r="AA10" s="36">
        <v>1</v>
      </c>
      <c r="AB10" s="36">
        <v>18000</v>
      </c>
      <c r="AC10" s="37">
        <v>20000</v>
      </c>
      <c r="AD10" s="19">
        <f t="shared" si="0"/>
        <v>12</v>
      </c>
      <c r="AE10" s="18">
        <f t="shared" si="1"/>
        <v>224000</v>
      </c>
      <c r="AH10" s="54">
        <f t="shared" si="2"/>
        <v>12</v>
      </c>
      <c r="AI10" s="55">
        <f t="shared" si="3"/>
        <v>1140</v>
      </c>
      <c r="AJ10" s="55">
        <f t="shared" si="4"/>
        <v>224000</v>
      </c>
      <c r="AK10" s="56">
        <f t="shared" si="5"/>
        <v>18666.666666666668</v>
      </c>
      <c r="AL10" s="54">
        <f t="shared" si="6"/>
      </c>
      <c r="AM10" s="55">
        <f t="shared" si="7"/>
      </c>
      <c r="AN10" s="55">
        <f t="shared" si="8"/>
      </c>
      <c r="AO10" s="56">
        <f t="shared" si="9"/>
      </c>
      <c r="AP10" s="54">
        <f t="shared" si="10"/>
      </c>
      <c r="AQ10" s="55">
        <f t="shared" si="11"/>
      </c>
      <c r="AR10" s="56">
        <f t="shared" si="12"/>
      </c>
    </row>
    <row r="11" spans="2:44" ht="17.25" customHeight="1">
      <c r="B11" s="8">
        <v>3</v>
      </c>
      <c r="C11" s="63"/>
      <c r="D11" s="68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9"/>
      <c r="AD11" s="19">
        <f t="shared" si="0"/>
        <v>0</v>
      </c>
      <c r="AE11" s="18">
        <f t="shared" si="1"/>
        <v>0</v>
      </c>
      <c r="AH11" s="54">
        <f t="shared" si="2"/>
      </c>
      <c r="AI11" s="55">
        <f t="shared" si="3"/>
      </c>
      <c r="AJ11" s="55">
        <f t="shared" si="4"/>
      </c>
      <c r="AK11" s="56">
        <f t="shared" si="5"/>
      </c>
      <c r="AL11" s="54">
        <f t="shared" si="6"/>
      </c>
      <c r="AM11" s="55">
        <f t="shared" si="7"/>
      </c>
      <c r="AN11" s="55">
        <f t="shared" si="8"/>
      </c>
      <c r="AO11" s="56">
        <f t="shared" si="9"/>
      </c>
      <c r="AP11" s="54">
        <f t="shared" si="10"/>
      </c>
      <c r="AQ11" s="55">
        <f t="shared" si="11"/>
      </c>
      <c r="AR11" s="56">
        <f t="shared" si="12"/>
      </c>
    </row>
    <row r="12" spans="2:44" ht="17.25" customHeight="1">
      <c r="B12" s="8">
        <v>4</v>
      </c>
      <c r="C12" s="63" t="s">
        <v>66</v>
      </c>
      <c r="D12" s="68" t="s">
        <v>43</v>
      </c>
      <c r="E12" s="38">
        <v>21</v>
      </c>
      <c r="F12" s="34">
        <v>20000</v>
      </c>
      <c r="G12" s="34">
        <v>14</v>
      </c>
      <c r="H12" s="34">
        <v>17000</v>
      </c>
      <c r="I12" s="34">
        <v>21</v>
      </c>
      <c r="J12" s="34">
        <v>17000</v>
      </c>
      <c r="K12" s="34">
        <v>20</v>
      </c>
      <c r="L12" s="34">
        <v>20000</v>
      </c>
      <c r="M12" s="34">
        <v>15</v>
      </c>
      <c r="N12" s="34">
        <v>19000</v>
      </c>
      <c r="O12" s="34">
        <v>15</v>
      </c>
      <c r="P12" s="34">
        <v>17000</v>
      </c>
      <c r="Q12" s="34">
        <v>20</v>
      </c>
      <c r="R12" s="34">
        <v>20000</v>
      </c>
      <c r="S12" s="34">
        <v>18</v>
      </c>
      <c r="T12" s="34">
        <v>18000</v>
      </c>
      <c r="U12" s="34">
        <v>15</v>
      </c>
      <c r="V12" s="34">
        <v>18000</v>
      </c>
      <c r="W12" s="34">
        <v>14</v>
      </c>
      <c r="X12" s="34">
        <v>19000</v>
      </c>
      <c r="Y12" s="34">
        <v>18</v>
      </c>
      <c r="Z12" s="34">
        <v>20000</v>
      </c>
      <c r="AA12" s="34">
        <v>15</v>
      </c>
      <c r="AB12" s="34">
        <v>20000</v>
      </c>
      <c r="AC12" s="39">
        <v>20000</v>
      </c>
      <c r="AD12" s="19">
        <f t="shared" si="0"/>
        <v>206</v>
      </c>
      <c r="AE12" s="18">
        <f t="shared" si="1"/>
        <v>245000</v>
      </c>
      <c r="AH12" s="54">
        <f t="shared" si="2"/>
      </c>
      <c r="AI12" s="55">
        <f t="shared" si="3"/>
      </c>
      <c r="AJ12" s="55">
        <f t="shared" si="4"/>
      </c>
      <c r="AK12" s="56">
        <f t="shared" si="5"/>
      </c>
      <c r="AL12" s="54">
        <f t="shared" si="6"/>
        <v>206</v>
      </c>
      <c r="AM12" s="55">
        <f t="shared" si="7"/>
        <v>1030</v>
      </c>
      <c r="AN12" s="55">
        <f t="shared" si="8"/>
        <v>245000</v>
      </c>
      <c r="AO12" s="56">
        <f t="shared" si="9"/>
        <v>1189.3203883495146</v>
      </c>
      <c r="AP12" s="54">
        <f t="shared" si="10"/>
      </c>
      <c r="AQ12" s="55">
        <f t="shared" si="11"/>
      </c>
      <c r="AR12" s="56">
        <f t="shared" si="12"/>
      </c>
    </row>
    <row r="13" spans="2:44" ht="17.25" customHeight="1">
      <c r="B13" s="8">
        <v>5</v>
      </c>
      <c r="C13" s="63" t="s">
        <v>67</v>
      </c>
      <c r="D13" s="68" t="s">
        <v>43</v>
      </c>
      <c r="E13" s="38">
        <v>19</v>
      </c>
      <c r="F13" s="34">
        <v>19000</v>
      </c>
      <c r="G13" s="34">
        <v>15</v>
      </c>
      <c r="H13" s="34">
        <v>15000</v>
      </c>
      <c r="I13" s="34">
        <v>15</v>
      </c>
      <c r="J13" s="34">
        <v>15000</v>
      </c>
      <c r="K13" s="34">
        <v>19</v>
      </c>
      <c r="L13" s="34">
        <v>19000</v>
      </c>
      <c r="M13" s="34">
        <v>18</v>
      </c>
      <c r="N13" s="34">
        <v>18000</v>
      </c>
      <c r="O13" s="34">
        <v>18</v>
      </c>
      <c r="P13" s="34">
        <v>18000</v>
      </c>
      <c r="Q13" s="34">
        <v>15</v>
      </c>
      <c r="R13" s="34">
        <v>15000</v>
      </c>
      <c r="S13" s="34">
        <v>20</v>
      </c>
      <c r="T13" s="34">
        <v>20000</v>
      </c>
      <c r="U13" s="34">
        <v>17</v>
      </c>
      <c r="V13" s="34">
        <v>17000</v>
      </c>
      <c r="W13" s="34">
        <v>15</v>
      </c>
      <c r="X13" s="34">
        <v>15000</v>
      </c>
      <c r="Y13" s="34">
        <v>15</v>
      </c>
      <c r="Z13" s="34">
        <v>15000</v>
      </c>
      <c r="AA13" s="34">
        <v>20</v>
      </c>
      <c r="AB13" s="34">
        <v>20000</v>
      </c>
      <c r="AC13" s="39">
        <v>20000</v>
      </c>
      <c r="AD13" s="19">
        <f t="shared" si="0"/>
        <v>206</v>
      </c>
      <c r="AE13" s="18">
        <f t="shared" si="1"/>
        <v>226000</v>
      </c>
      <c r="AH13" s="54">
        <f t="shared" si="2"/>
      </c>
      <c r="AI13" s="55">
        <f t="shared" si="3"/>
      </c>
      <c r="AJ13" s="55">
        <f t="shared" si="4"/>
      </c>
      <c r="AK13" s="56">
        <f t="shared" si="5"/>
      </c>
      <c r="AL13" s="54">
        <f t="shared" si="6"/>
        <v>206</v>
      </c>
      <c r="AM13" s="55">
        <f t="shared" si="7"/>
        <v>1030</v>
      </c>
      <c r="AN13" s="55">
        <f t="shared" si="8"/>
        <v>226000</v>
      </c>
      <c r="AO13" s="56">
        <f t="shared" si="9"/>
        <v>1097.0873786407767</v>
      </c>
      <c r="AP13" s="54">
        <f t="shared" si="10"/>
      </c>
      <c r="AQ13" s="55">
        <f t="shared" si="11"/>
      </c>
      <c r="AR13" s="56">
        <f t="shared" si="12"/>
      </c>
    </row>
    <row r="14" spans="2:44" ht="17.25" customHeight="1">
      <c r="B14" s="8">
        <v>6</v>
      </c>
      <c r="C14" s="63"/>
      <c r="D14" s="68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9"/>
      <c r="AD14" s="19">
        <f t="shared" si="0"/>
        <v>0</v>
      </c>
      <c r="AE14" s="18">
        <f t="shared" si="1"/>
        <v>0</v>
      </c>
      <c r="AH14" s="54">
        <f t="shared" si="2"/>
      </c>
      <c r="AI14" s="55">
        <f t="shared" si="3"/>
      </c>
      <c r="AJ14" s="55">
        <f t="shared" si="4"/>
      </c>
      <c r="AK14" s="56">
        <f t="shared" si="5"/>
      </c>
      <c r="AL14" s="54">
        <f t="shared" si="6"/>
      </c>
      <c r="AM14" s="55">
        <f t="shared" si="7"/>
      </c>
      <c r="AN14" s="55">
        <f t="shared" si="8"/>
      </c>
      <c r="AO14" s="56">
        <f t="shared" si="9"/>
      </c>
      <c r="AP14" s="54">
        <f t="shared" si="10"/>
      </c>
      <c r="AQ14" s="55">
        <f t="shared" si="11"/>
      </c>
      <c r="AR14" s="56">
        <f t="shared" si="12"/>
      </c>
    </row>
    <row r="15" spans="2:44" ht="17.25" customHeight="1">
      <c r="B15" s="8">
        <v>7</v>
      </c>
      <c r="C15" s="63" t="s">
        <v>68</v>
      </c>
      <c r="D15" s="68" t="s">
        <v>44</v>
      </c>
      <c r="E15" s="38">
        <v>80</v>
      </c>
      <c r="F15" s="34">
        <v>16000</v>
      </c>
      <c r="G15" s="34">
        <v>80</v>
      </c>
      <c r="H15" s="34">
        <v>16000</v>
      </c>
      <c r="I15" s="34">
        <v>105</v>
      </c>
      <c r="J15" s="34">
        <v>21000</v>
      </c>
      <c r="K15" s="34">
        <v>95</v>
      </c>
      <c r="L15" s="34">
        <v>19000</v>
      </c>
      <c r="M15" s="34">
        <v>80</v>
      </c>
      <c r="N15" s="34">
        <v>16000</v>
      </c>
      <c r="O15" s="34">
        <v>85</v>
      </c>
      <c r="P15" s="34">
        <v>17000</v>
      </c>
      <c r="Q15" s="34">
        <v>100</v>
      </c>
      <c r="R15" s="34">
        <v>20000</v>
      </c>
      <c r="S15" s="34">
        <v>95</v>
      </c>
      <c r="T15" s="34">
        <v>19000</v>
      </c>
      <c r="U15" s="34">
        <v>90</v>
      </c>
      <c r="V15" s="34">
        <v>18000</v>
      </c>
      <c r="W15" s="34">
        <v>70</v>
      </c>
      <c r="X15" s="34">
        <v>14000</v>
      </c>
      <c r="Y15" s="34">
        <v>85</v>
      </c>
      <c r="Z15" s="34">
        <v>17000</v>
      </c>
      <c r="AA15" s="34">
        <v>105</v>
      </c>
      <c r="AB15" s="34">
        <v>21000</v>
      </c>
      <c r="AC15" s="39">
        <v>20000</v>
      </c>
      <c r="AD15" s="19">
        <f t="shared" si="0"/>
        <v>1070</v>
      </c>
      <c r="AE15" s="18">
        <f t="shared" si="1"/>
        <v>234000</v>
      </c>
      <c r="AH15" s="54">
        <f t="shared" si="2"/>
      </c>
      <c r="AI15" s="55">
        <f t="shared" si="3"/>
      </c>
      <c r="AJ15" s="55">
        <f t="shared" si="4"/>
      </c>
      <c r="AK15" s="56">
        <f t="shared" si="5"/>
      </c>
      <c r="AL15" s="54">
        <f t="shared" si="6"/>
      </c>
      <c r="AM15" s="55">
        <f t="shared" si="7"/>
      </c>
      <c r="AN15" s="55">
        <f t="shared" si="8"/>
      </c>
      <c r="AO15" s="56">
        <f t="shared" si="9"/>
      </c>
      <c r="AP15" s="54">
        <f t="shared" si="10"/>
        <v>1070</v>
      </c>
      <c r="AQ15" s="55">
        <f t="shared" si="11"/>
        <v>234000</v>
      </c>
      <c r="AR15" s="56">
        <f t="shared" si="12"/>
        <v>218.69158878504672</v>
      </c>
    </row>
    <row r="16" spans="2:44" ht="17.25" customHeight="1">
      <c r="B16" s="8">
        <v>8</v>
      </c>
      <c r="C16" s="63" t="s">
        <v>69</v>
      </c>
      <c r="D16" s="68" t="s">
        <v>44</v>
      </c>
      <c r="E16" s="38">
        <v>100</v>
      </c>
      <c r="F16" s="34">
        <v>20000</v>
      </c>
      <c r="G16" s="34">
        <v>85</v>
      </c>
      <c r="H16" s="34">
        <v>17000</v>
      </c>
      <c r="I16" s="34">
        <v>80</v>
      </c>
      <c r="J16" s="34">
        <v>16000</v>
      </c>
      <c r="K16" s="34">
        <v>100</v>
      </c>
      <c r="L16" s="34">
        <v>20000</v>
      </c>
      <c r="M16" s="34">
        <v>80</v>
      </c>
      <c r="N16" s="34">
        <v>16000</v>
      </c>
      <c r="O16" s="34">
        <v>90</v>
      </c>
      <c r="P16" s="34">
        <v>18000</v>
      </c>
      <c r="Q16" s="34">
        <v>105</v>
      </c>
      <c r="R16" s="34">
        <v>21000</v>
      </c>
      <c r="S16" s="34">
        <v>80</v>
      </c>
      <c r="T16" s="34">
        <v>16000</v>
      </c>
      <c r="U16" s="34">
        <v>90</v>
      </c>
      <c r="V16" s="34">
        <v>18000</v>
      </c>
      <c r="W16" s="34">
        <v>75</v>
      </c>
      <c r="X16" s="34">
        <v>15000</v>
      </c>
      <c r="Y16" s="34">
        <v>90</v>
      </c>
      <c r="Z16" s="34">
        <v>18000</v>
      </c>
      <c r="AA16" s="34">
        <v>80</v>
      </c>
      <c r="AB16" s="34">
        <v>16000</v>
      </c>
      <c r="AC16" s="39">
        <v>20000</v>
      </c>
      <c r="AD16" s="19">
        <f t="shared" si="0"/>
        <v>1055</v>
      </c>
      <c r="AE16" s="18">
        <f t="shared" si="1"/>
        <v>231000</v>
      </c>
      <c r="AH16" s="54">
        <f t="shared" si="2"/>
      </c>
      <c r="AI16" s="55">
        <f t="shared" si="3"/>
      </c>
      <c r="AJ16" s="55">
        <f t="shared" si="4"/>
      </c>
      <c r="AK16" s="56">
        <f t="shared" si="5"/>
      </c>
      <c r="AL16" s="54">
        <f t="shared" si="6"/>
      </c>
      <c r="AM16" s="55">
        <f t="shared" si="7"/>
      </c>
      <c r="AN16" s="55">
        <f t="shared" si="8"/>
      </c>
      <c r="AO16" s="56">
        <f t="shared" si="9"/>
      </c>
      <c r="AP16" s="54">
        <f t="shared" si="10"/>
        <v>1055</v>
      </c>
      <c r="AQ16" s="55">
        <f t="shared" si="11"/>
        <v>231000</v>
      </c>
      <c r="AR16" s="56">
        <f t="shared" si="12"/>
        <v>218.95734597156397</v>
      </c>
    </row>
    <row r="17" spans="2:44" ht="17.25" customHeight="1">
      <c r="B17" s="8">
        <v>9</v>
      </c>
      <c r="C17" s="63"/>
      <c r="D17" s="68"/>
      <c r="E17" s="3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9"/>
      <c r="AD17" s="19">
        <f t="shared" si="0"/>
        <v>0</v>
      </c>
      <c r="AE17" s="18">
        <f t="shared" si="1"/>
        <v>0</v>
      </c>
      <c r="AH17" s="54">
        <f t="shared" si="2"/>
      </c>
      <c r="AI17" s="55">
        <f t="shared" si="3"/>
      </c>
      <c r="AJ17" s="55">
        <f t="shared" si="4"/>
      </c>
      <c r="AK17" s="56">
        <f t="shared" si="5"/>
      </c>
      <c r="AL17" s="54">
        <f t="shared" si="6"/>
      </c>
      <c r="AM17" s="55">
        <f t="shared" si="7"/>
      </c>
      <c r="AN17" s="55">
        <f t="shared" si="8"/>
      </c>
      <c r="AO17" s="56">
        <f t="shared" si="9"/>
      </c>
      <c r="AP17" s="54">
        <f t="shared" si="10"/>
      </c>
      <c r="AQ17" s="55">
        <f t="shared" si="11"/>
      </c>
      <c r="AR17" s="56">
        <f t="shared" si="12"/>
      </c>
    </row>
    <row r="18" spans="2:44" ht="17.25" customHeight="1">
      <c r="B18" s="8">
        <v>10</v>
      </c>
      <c r="C18" s="63"/>
      <c r="D18" s="68"/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9"/>
      <c r="AD18" s="19">
        <f t="shared" si="0"/>
        <v>0</v>
      </c>
      <c r="AE18" s="18">
        <f t="shared" si="1"/>
        <v>0</v>
      </c>
      <c r="AH18" s="54">
        <f t="shared" si="2"/>
      </c>
      <c r="AI18" s="55">
        <f t="shared" si="3"/>
      </c>
      <c r="AJ18" s="55">
        <f t="shared" si="4"/>
      </c>
      <c r="AK18" s="56">
        <f t="shared" si="5"/>
      </c>
      <c r="AL18" s="54">
        <f t="shared" si="6"/>
      </c>
      <c r="AM18" s="55">
        <f t="shared" si="7"/>
      </c>
      <c r="AN18" s="55">
        <f t="shared" si="8"/>
      </c>
      <c r="AO18" s="56">
        <f t="shared" si="9"/>
      </c>
      <c r="AP18" s="54">
        <f t="shared" si="10"/>
      </c>
      <c r="AQ18" s="55">
        <f t="shared" si="11"/>
      </c>
      <c r="AR18" s="56">
        <f t="shared" si="12"/>
      </c>
    </row>
    <row r="19" spans="2:44" ht="17.25" customHeight="1">
      <c r="B19" s="8">
        <v>11</v>
      </c>
      <c r="C19" s="63"/>
      <c r="D19" s="68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9"/>
      <c r="AD19" s="19">
        <f t="shared" si="0"/>
        <v>0</v>
      </c>
      <c r="AE19" s="18">
        <f t="shared" si="1"/>
        <v>0</v>
      </c>
      <c r="AH19" s="54">
        <f t="shared" si="2"/>
      </c>
      <c r="AI19" s="55">
        <f t="shared" si="3"/>
      </c>
      <c r="AJ19" s="55">
        <f t="shared" si="4"/>
      </c>
      <c r="AK19" s="56">
        <f t="shared" si="5"/>
      </c>
      <c r="AL19" s="54">
        <f t="shared" si="6"/>
      </c>
      <c r="AM19" s="55">
        <f t="shared" si="7"/>
      </c>
      <c r="AN19" s="55">
        <f t="shared" si="8"/>
      </c>
      <c r="AO19" s="56">
        <f t="shared" si="9"/>
      </c>
      <c r="AP19" s="54">
        <f t="shared" si="10"/>
      </c>
      <c r="AQ19" s="55">
        <f t="shared" si="11"/>
      </c>
      <c r="AR19" s="56">
        <f t="shared" si="12"/>
      </c>
    </row>
    <row r="20" spans="2:44" ht="17.25" customHeight="1">
      <c r="B20" s="8">
        <v>12</v>
      </c>
      <c r="C20" s="63"/>
      <c r="D20" s="68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9"/>
      <c r="AD20" s="19">
        <f t="shared" si="0"/>
        <v>0</v>
      </c>
      <c r="AE20" s="18">
        <f t="shared" si="1"/>
        <v>0</v>
      </c>
      <c r="AH20" s="54">
        <f t="shared" si="2"/>
      </c>
      <c r="AI20" s="55">
        <f t="shared" si="3"/>
      </c>
      <c r="AJ20" s="55">
        <f t="shared" si="4"/>
      </c>
      <c r="AK20" s="56">
        <f t="shared" si="5"/>
      </c>
      <c r="AL20" s="54">
        <f t="shared" si="6"/>
      </c>
      <c r="AM20" s="55">
        <f t="shared" si="7"/>
      </c>
      <c r="AN20" s="55">
        <f t="shared" si="8"/>
      </c>
      <c r="AO20" s="56">
        <f t="shared" si="9"/>
      </c>
      <c r="AP20" s="54">
        <f t="shared" si="10"/>
      </c>
      <c r="AQ20" s="55">
        <f t="shared" si="11"/>
      </c>
      <c r="AR20" s="56">
        <f t="shared" si="12"/>
      </c>
    </row>
    <row r="21" spans="2:44" ht="17.25" customHeight="1">
      <c r="B21" s="8">
        <v>13</v>
      </c>
      <c r="C21" s="63"/>
      <c r="D21" s="68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9"/>
      <c r="AD21" s="19">
        <f t="shared" si="0"/>
        <v>0</v>
      </c>
      <c r="AE21" s="18">
        <f t="shared" si="1"/>
        <v>0</v>
      </c>
      <c r="AH21" s="54">
        <f t="shared" si="2"/>
      </c>
      <c r="AI21" s="55">
        <f t="shared" si="3"/>
      </c>
      <c r="AJ21" s="55">
        <f t="shared" si="4"/>
      </c>
      <c r="AK21" s="56">
        <f t="shared" si="5"/>
      </c>
      <c r="AL21" s="54">
        <f t="shared" si="6"/>
      </c>
      <c r="AM21" s="55">
        <f t="shared" si="7"/>
      </c>
      <c r="AN21" s="55">
        <f t="shared" si="8"/>
      </c>
      <c r="AO21" s="56">
        <f t="shared" si="9"/>
      </c>
      <c r="AP21" s="54">
        <f t="shared" si="10"/>
      </c>
      <c r="AQ21" s="55">
        <f t="shared" si="11"/>
      </c>
      <c r="AR21" s="56">
        <f t="shared" si="12"/>
      </c>
    </row>
    <row r="22" spans="2:44" ht="17.25" customHeight="1">
      <c r="B22" s="8">
        <v>14</v>
      </c>
      <c r="C22" s="63"/>
      <c r="D22" s="68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9"/>
      <c r="AD22" s="19">
        <f t="shared" si="0"/>
        <v>0</v>
      </c>
      <c r="AE22" s="18">
        <f t="shared" si="1"/>
        <v>0</v>
      </c>
      <c r="AH22" s="54">
        <f t="shared" si="2"/>
      </c>
      <c r="AI22" s="55">
        <f t="shared" si="3"/>
      </c>
      <c r="AJ22" s="55">
        <f t="shared" si="4"/>
      </c>
      <c r="AK22" s="56">
        <f t="shared" si="5"/>
      </c>
      <c r="AL22" s="54">
        <f t="shared" si="6"/>
      </c>
      <c r="AM22" s="55">
        <f t="shared" si="7"/>
      </c>
      <c r="AN22" s="55">
        <f t="shared" si="8"/>
      </c>
      <c r="AO22" s="56">
        <f t="shared" si="9"/>
      </c>
      <c r="AP22" s="54">
        <f t="shared" si="10"/>
      </c>
      <c r="AQ22" s="55">
        <f t="shared" si="11"/>
      </c>
      <c r="AR22" s="56">
        <f t="shared" si="12"/>
      </c>
    </row>
    <row r="23" spans="2:44" ht="17.25" customHeight="1">
      <c r="B23" s="8">
        <v>15</v>
      </c>
      <c r="C23" s="63"/>
      <c r="D23" s="68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9"/>
      <c r="AD23" s="19">
        <f t="shared" si="0"/>
        <v>0</v>
      </c>
      <c r="AE23" s="18">
        <f t="shared" si="1"/>
        <v>0</v>
      </c>
      <c r="AH23" s="54">
        <f t="shared" si="2"/>
      </c>
      <c r="AI23" s="55">
        <f t="shared" si="3"/>
      </c>
      <c r="AJ23" s="55">
        <f t="shared" si="4"/>
      </c>
      <c r="AK23" s="56">
        <f t="shared" si="5"/>
      </c>
      <c r="AL23" s="54">
        <f t="shared" si="6"/>
      </c>
      <c r="AM23" s="55">
        <f t="shared" si="7"/>
      </c>
      <c r="AN23" s="55">
        <f t="shared" si="8"/>
      </c>
      <c r="AO23" s="56">
        <f t="shared" si="9"/>
      </c>
      <c r="AP23" s="54">
        <f t="shared" si="10"/>
      </c>
      <c r="AQ23" s="55">
        <f t="shared" si="11"/>
      </c>
      <c r="AR23" s="56">
        <f t="shared" si="12"/>
      </c>
    </row>
    <row r="24" spans="2:44" ht="17.25" customHeight="1">
      <c r="B24" s="8">
        <v>16</v>
      </c>
      <c r="C24" s="63"/>
      <c r="D24" s="68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9"/>
      <c r="AD24" s="19">
        <f t="shared" si="0"/>
        <v>0</v>
      </c>
      <c r="AE24" s="18">
        <f t="shared" si="1"/>
        <v>0</v>
      </c>
      <c r="AH24" s="54">
        <f t="shared" si="2"/>
      </c>
      <c r="AI24" s="55">
        <f t="shared" si="3"/>
      </c>
      <c r="AJ24" s="55">
        <f t="shared" si="4"/>
      </c>
      <c r="AK24" s="56">
        <f t="shared" si="5"/>
      </c>
      <c r="AL24" s="54">
        <f t="shared" si="6"/>
      </c>
      <c r="AM24" s="55">
        <f t="shared" si="7"/>
      </c>
      <c r="AN24" s="55">
        <f t="shared" si="8"/>
      </c>
      <c r="AO24" s="56">
        <f t="shared" si="9"/>
      </c>
      <c r="AP24" s="54">
        <f t="shared" si="10"/>
      </c>
      <c r="AQ24" s="55">
        <f t="shared" si="11"/>
      </c>
      <c r="AR24" s="56">
        <f t="shared" si="12"/>
      </c>
    </row>
    <row r="25" spans="2:44" ht="17.25" customHeight="1">
      <c r="B25" s="8">
        <v>17</v>
      </c>
      <c r="C25" s="63"/>
      <c r="D25" s="68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9"/>
      <c r="AD25" s="19">
        <f t="shared" si="0"/>
        <v>0</v>
      </c>
      <c r="AE25" s="18">
        <f t="shared" si="1"/>
        <v>0</v>
      </c>
      <c r="AH25" s="54">
        <f t="shared" si="2"/>
      </c>
      <c r="AI25" s="55">
        <f t="shared" si="3"/>
      </c>
      <c r="AJ25" s="55">
        <f t="shared" si="4"/>
      </c>
      <c r="AK25" s="56">
        <f t="shared" si="5"/>
      </c>
      <c r="AL25" s="54">
        <f t="shared" si="6"/>
      </c>
      <c r="AM25" s="55">
        <f t="shared" si="7"/>
      </c>
      <c r="AN25" s="55">
        <f t="shared" si="8"/>
      </c>
      <c r="AO25" s="56">
        <f t="shared" si="9"/>
      </c>
      <c r="AP25" s="54">
        <f t="shared" si="10"/>
      </c>
      <c r="AQ25" s="55">
        <f t="shared" si="11"/>
      </c>
      <c r="AR25" s="56">
        <f t="shared" si="12"/>
      </c>
    </row>
    <row r="26" spans="2:44" ht="17.25" customHeight="1">
      <c r="B26" s="8">
        <v>18</v>
      </c>
      <c r="C26" s="63"/>
      <c r="D26" s="68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9"/>
      <c r="AD26" s="19">
        <f t="shared" si="0"/>
        <v>0</v>
      </c>
      <c r="AE26" s="18">
        <f t="shared" si="1"/>
        <v>0</v>
      </c>
      <c r="AH26" s="54">
        <f t="shared" si="2"/>
      </c>
      <c r="AI26" s="55">
        <f t="shared" si="3"/>
      </c>
      <c r="AJ26" s="55">
        <f t="shared" si="4"/>
      </c>
      <c r="AK26" s="56">
        <f t="shared" si="5"/>
      </c>
      <c r="AL26" s="54">
        <f t="shared" si="6"/>
      </c>
      <c r="AM26" s="55">
        <f t="shared" si="7"/>
      </c>
      <c r="AN26" s="55">
        <f t="shared" si="8"/>
      </c>
      <c r="AO26" s="56">
        <f t="shared" si="9"/>
      </c>
      <c r="AP26" s="54">
        <f t="shared" si="10"/>
      </c>
      <c r="AQ26" s="55">
        <f t="shared" si="11"/>
      </c>
      <c r="AR26" s="56">
        <f t="shared" si="12"/>
      </c>
    </row>
    <row r="27" spans="2:44" ht="17.25" customHeight="1">
      <c r="B27" s="8">
        <v>19</v>
      </c>
      <c r="C27" s="63"/>
      <c r="D27" s="68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9"/>
      <c r="AD27" s="19">
        <f t="shared" si="0"/>
        <v>0</v>
      </c>
      <c r="AE27" s="18">
        <f t="shared" si="1"/>
        <v>0</v>
      </c>
      <c r="AH27" s="54">
        <f t="shared" si="2"/>
      </c>
      <c r="AI27" s="55">
        <f t="shared" si="3"/>
      </c>
      <c r="AJ27" s="55">
        <f t="shared" si="4"/>
      </c>
      <c r="AK27" s="56">
        <f t="shared" si="5"/>
      </c>
      <c r="AL27" s="54">
        <f t="shared" si="6"/>
      </c>
      <c r="AM27" s="55">
        <f t="shared" si="7"/>
      </c>
      <c r="AN27" s="55">
        <f t="shared" si="8"/>
      </c>
      <c r="AO27" s="56">
        <f t="shared" si="9"/>
      </c>
      <c r="AP27" s="54">
        <f t="shared" si="10"/>
      </c>
      <c r="AQ27" s="55">
        <f t="shared" si="11"/>
      </c>
      <c r="AR27" s="56">
        <f t="shared" si="12"/>
      </c>
    </row>
    <row r="28" spans="2:44" ht="17.25" customHeight="1" thickBot="1">
      <c r="B28" s="12">
        <v>20</v>
      </c>
      <c r="C28" s="65"/>
      <c r="D28" s="6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21">
        <f t="shared" si="0"/>
        <v>0</v>
      </c>
      <c r="AE28" s="20">
        <f t="shared" si="1"/>
        <v>0</v>
      </c>
      <c r="AH28" s="57">
        <f t="shared" si="2"/>
      </c>
      <c r="AI28" s="58">
        <f t="shared" si="3"/>
      </c>
      <c r="AJ28" s="58">
        <f t="shared" si="4"/>
      </c>
      <c r="AK28" s="59">
        <f t="shared" si="5"/>
      </c>
      <c r="AL28" s="57">
        <f t="shared" si="6"/>
      </c>
      <c r="AM28" s="58">
        <f t="shared" si="7"/>
      </c>
      <c r="AN28" s="58">
        <f t="shared" si="8"/>
      </c>
      <c r="AO28" s="59">
        <f t="shared" si="9"/>
      </c>
      <c r="AP28" s="57">
        <f t="shared" si="10"/>
      </c>
      <c r="AQ28" s="58">
        <f t="shared" si="11"/>
      </c>
      <c r="AR28" s="59">
        <f t="shared" si="12"/>
      </c>
    </row>
    <row r="29" spans="2:44" ht="7.5" customHeight="1" thickBot="1">
      <c r="B29" s="77"/>
      <c r="C29" s="78"/>
      <c r="D29" s="79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0"/>
      <c r="AE29" s="82"/>
      <c r="AH29" s="83"/>
      <c r="AI29" s="84"/>
      <c r="AJ29" s="84"/>
      <c r="AK29" s="85"/>
      <c r="AL29" s="83"/>
      <c r="AM29" s="84"/>
      <c r="AN29" s="84"/>
      <c r="AO29" s="85"/>
      <c r="AP29" s="83"/>
      <c r="AQ29" s="84"/>
      <c r="AR29" s="85"/>
    </row>
    <row r="30" spans="2:44" ht="16.5" customHeight="1" thickBot="1">
      <c r="B30" s="137" t="s">
        <v>16</v>
      </c>
      <c r="C30" s="138"/>
      <c r="D30" s="14"/>
      <c r="E30" s="24">
        <f>COUNTA(E9:E28)</f>
        <v>6</v>
      </c>
      <c r="F30" s="22">
        <f>SUM(F9:F28)</f>
        <v>109000</v>
      </c>
      <c r="G30" s="22">
        <f>COUNTA(G9:G28)</f>
        <v>6</v>
      </c>
      <c r="H30" s="22">
        <f>SUM(H9:H28)</f>
        <v>99000</v>
      </c>
      <c r="I30" s="22">
        <f>COUNTA(I9:I28)</f>
        <v>6</v>
      </c>
      <c r="J30" s="22">
        <f>SUM(J9:J28)</f>
        <v>103000</v>
      </c>
      <c r="K30" s="22">
        <f>COUNTA(K9:K28)</f>
        <v>6</v>
      </c>
      <c r="L30" s="22">
        <f>SUM(L9:L28)</f>
        <v>112000</v>
      </c>
      <c r="M30" s="22">
        <f>COUNTA(M9:M28)</f>
        <v>6</v>
      </c>
      <c r="N30" s="22">
        <f>SUM(N9:N28)</f>
        <v>103000</v>
      </c>
      <c r="O30" s="22">
        <f>COUNTA(O9:O28)</f>
        <v>6</v>
      </c>
      <c r="P30" s="22">
        <f>SUM(P9:P28)</f>
        <v>104000</v>
      </c>
      <c r="Q30" s="22">
        <f>COUNTA(Q9:Q28)</f>
        <v>6</v>
      </c>
      <c r="R30" s="22">
        <f>SUM(R9:R28)</f>
        <v>114000</v>
      </c>
      <c r="S30" s="22">
        <f>COUNTA(S9:S28)</f>
        <v>6</v>
      </c>
      <c r="T30" s="22">
        <f>SUM(T9:T28)</f>
        <v>111000</v>
      </c>
      <c r="U30" s="22">
        <f>COUNTA(U9:U28)</f>
        <v>6</v>
      </c>
      <c r="V30" s="22">
        <f>SUM(V9:V28)</f>
        <v>109000</v>
      </c>
      <c r="W30" s="22">
        <f>COUNTA(W9:W28)</f>
        <v>6</v>
      </c>
      <c r="X30" s="22">
        <f>SUM(X9:X28)</f>
        <v>101000</v>
      </c>
      <c r="Y30" s="22">
        <f>COUNTA(Y9:Y28)</f>
        <v>6</v>
      </c>
      <c r="Z30" s="22">
        <f>SUM(Z9:Z28)</f>
        <v>108000</v>
      </c>
      <c r="AA30" s="22">
        <f>COUNTA(AA9:AA28)</f>
        <v>6</v>
      </c>
      <c r="AB30" s="22">
        <f>SUM(AB9:AB28)</f>
        <v>115000</v>
      </c>
      <c r="AC30" s="23">
        <f>SUM(AC9:AC28)</f>
        <v>120000</v>
      </c>
      <c r="AD30" s="24">
        <f t="shared" si="0"/>
        <v>72</v>
      </c>
      <c r="AE30" s="23">
        <f t="shared" si="1"/>
        <v>1408000</v>
      </c>
      <c r="AG30" s="60" t="str">
        <f>IF((F30+H30+J30+L30+N30+P30+R30+T30+V30+X30+Z30+AB30+AC30)=SUM(AE9:AE28),"OK","ERR")</f>
        <v>OK</v>
      </c>
      <c r="AH30" s="48">
        <f>SUM(AH9:AH28)</f>
        <v>24</v>
      </c>
      <c r="AI30" s="49">
        <f>SUM(AI9:AI28)</f>
        <v>2280</v>
      </c>
      <c r="AJ30" s="49">
        <f>SUM(AJ9:AJ28)</f>
        <v>472000</v>
      </c>
      <c r="AK30" s="50">
        <f t="shared" si="5"/>
        <v>19666.666666666668</v>
      </c>
      <c r="AL30" s="48">
        <f>SUM(AL9:AL28)</f>
        <v>412</v>
      </c>
      <c r="AM30" s="49">
        <f>SUM(AM9:AM28)</f>
        <v>2060</v>
      </c>
      <c r="AN30" s="49">
        <f>SUM(AN9:AN28)</f>
        <v>471000</v>
      </c>
      <c r="AO30" s="50">
        <f t="shared" si="9"/>
        <v>1143.2038834951456</v>
      </c>
      <c r="AP30" s="48">
        <f>SUM(AP9:AP28)</f>
        <v>2125</v>
      </c>
      <c r="AQ30" s="49">
        <f>SUM(AQ9:AQ28)</f>
        <v>465000</v>
      </c>
      <c r="AR30" s="50">
        <f t="shared" si="12"/>
        <v>218.8235294117647</v>
      </c>
    </row>
    <row r="31" spans="2:42" ht="17.25" customHeight="1" thickBot="1">
      <c r="B31" s="143" t="s">
        <v>29</v>
      </c>
      <c r="C31" s="144"/>
      <c r="D31" s="9"/>
      <c r="E31" s="43">
        <v>20</v>
      </c>
      <c r="F31" s="25"/>
      <c r="G31" s="44">
        <v>17</v>
      </c>
      <c r="H31" s="25"/>
      <c r="I31" s="44">
        <v>21</v>
      </c>
      <c r="J31" s="25"/>
      <c r="K31" s="44">
        <v>21</v>
      </c>
      <c r="L31" s="25"/>
      <c r="M31" s="44">
        <v>18</v>
      </c>
      <c r="N31" s="25"/>
      <c r="O31" s="44">
        <v>18</v>
      </c>
      <c r="P31" s="25"/>
      <c r="Q31" s="44">
        <v>21</v>
      </c>
      <c r="R31" s="25"/>
      <c r="S31" s="44">
        <v>20</v>
      </c>
      <c r="T31" s="25"/>
      <c r="U31" s="44">
        <v>18</v>
      </c>
      <c r="V31" s="25"/>
      <c r="W31" s="44">
        <v>15</v>
      </c>
      <c r="X31" s="25"/>
      <c r="Y31" s="44">
        <v>18</v>
      </c>
      <c r="Z31" s="25"/>
      <c r="AA31" s="44">
        <v>21</v>
      </c>
      <c r="AB31" s="25"/>
      <c r="AC31" s="26"/>
      <c r="AD31" s="27">
        <f t="shared" si="0"/>
        <v>228</v>
      </c>
      <c r="AE31" s="26"/>
      <c r="AH31" s="2">
        <f>COUNT(AH9:AH29)</f>
        <v>2</v>
      </c>
      <c r="AL31" s="2">
        <f>COUNT(AL9:AL29)</f>
        <v>2</v>
      </c>
      <c r="AP31" s="2">
        <f>COUNT(AP9:AP29)</f>
        <v>2</v>
      </c>
    </row>
    <row r="32" spans="2:31" ht="17.25" customHeight="1" thickBot="1">
      <c r="B32" s="143" t="s">
        <v>33</v>
      </c>
      <c r="C32" s="144"/>
      <c r="D32" s="9"/>
      <c r="E32" s="43">
        <f>E31*5</f>
        <v>100</v>
      </c>
      <c r="F32" s="25"/>
      <c r="G32" s="44">
        <f>G31*5</f>
        <v>85</v>
      </c>
      <c r="H32" s="25"/>
      <c r="I32" s="44">
        <f>I31*5</f>
        <v>105</v>
      </c>
      <c r="J32" s="25"/>
      <c r="K32" s="44">
        <f>K31*5</f>
        <v>105</v>
      </c>
      <c r="L32" s="25"/>
      <c r="M32" s="44">
        <f>M31*5</f>
        <v>90</v>
      </c>
      <c r="N32" s="25"/>
      <c r="O32" s="44">
        <f>O31*5</f>
        <v>90</v>
      </c>
      <c r="P32" s="25"/>
      <c r="Q32" s="44">
        <f>Q31*5</f>
        <v>105</v>
      </c>
      <c r="R32" s="25"/>
      <c r="S32" s="44">
        <f>S31*5</f>
        <v>100</v>
      </c>
      <c r="T32" s="25"/>
      <c r="U32" s="44">
        <f>U31*5</f>
        <v>90</v>
      </c>
      <c r="V32" s="25"/>
      <c r="W32" s="44">
        <f>W31*5</f>
        <v>75</v>
      </c>
      <c r="X32" s="25"/>
      <c r="Y32" s="44">
        <f>Y31*5</f>
        <v>90</v>
      </c>
      <c r="Z32" s="25"/>
      <c r="AA32" s="44">
        <f>AA31*5</f>
        <v>105</v>
      </c>
      <c r="AB32" s="25"/>
      <c r="AC32" s="28"/>
      <c r="AD32" s="29">
        <f t="shared" si="0"/>
        <v>1140</v>
      </c>
      <c r="AE32" s="26"/>
    </row>
    <row r="33" spans="5:31" ht="15.75" customHeight="1" thickBot="1">
      <c r="E33" s="30">
        <f>E32/E31</f>
        <v>5</v>
      </c>
      <c r="F33" s="30"/>
      <c r="G33" s="30">
        <f>G32/G31</f>
        <v>5</v>
      </c>
      <c r="H33" s="30"/>
      <c r="I33" s="30">
        <f>I32/I31</f>
        <v>5</v>
      </c>
      <c r="J33" s="30"/>
      <c r="K33" s="30">
        <f>K32/K31</f>
        <v>5</v>
      </c>
      <c r="L33" s="30"/>
      <c r="M33" s="30">
        <f>M32/M31</f>
        <v>5</v>
      </c>
      <c r="N33" s="30"/>
      <c r="O33" s="30">
        <f>O32/O31</f>
        <v>5</v>
      </c>
      <c r="P33" s="30"/>
      <c r="Q33" s="30">
        <f>Q32/Q31</f>
        <v>5</v>
      </c>
      <c r="R33" s="30"/>
      <c r="S33" s="30">
        <f>S32/S31</f>
        <v>5</v>
      </c>
      <c r="T33" s="30"/>
      <c r="U33" s="30">
        <f>U32/U31</f>
        <v>5</v>
      </c>
      <c r="V33" s="30"/>
      <c r="W33" s="30">
        <f>W32/W31</f>
        <v>5</v>
      </c>
      <c r="X33" s="30"/>
      <c r="Y33" s="30">
        <f>Y32/Y31</f>
        <v>5</v>
      </c>
      <c r="Z33" s="30"/>
      <c r="AA33" s="30">
        <f>AA32/AA31</f>
        <v>5</v>
      </c>
      <c r="AB33" s="30"/>
      <c r="AC33" s="30"/>
      <c r="AD33" s="30"/>
      <c r="AE33" s="30"/>
    </row>
    <row r="34" spans="5:31" ht="15.75" customHeight="1" thickBot="1">
      <c r="E34" s="103" t="s">
        <v>19</v>
      </c>
      <c r="F34" s="104"/>
      <c r="G34" s="104"/>
      <c r="H34" s="104"/>
      <c r="I34" s="104"/>
      <c r="J34" s="105"/>
      <c r="K34" s="103" t="s">
        <v>20</v>
      </c>
      <c r="L34" s="104"/>
      <c r="M34" s="104"/>
      <c r="N34" s="104"/>
      <c r="O34" s="104"/>
      <c r="P34" s="105"/>
      <c r="Q34" s="103" t="s">
        <v>21</v>
      </c>
      <c r="R34" s="104"/>
      <c r="S34" s="104"/>
      <c r="T34" s="104"/>
      <c r="U34" s="104"/>
      <c r="V34" s="105"/>
      <c r="W34" s="31"/>
      <c r="X34" s="31"/>
      <c r="Z34" s="103" t="s">
        <v>48</v>
      </c>
      <c r="AA34" s="104"/>
      <c r="AB34" s="104"/>
      <c r="AC34" s="104"/>
      <c r="AD34" s="104"/>
      <c r="AE34" s="105"/>
    </row>
    <row r="35" spans="5:31" ht="15.75" customHeight="1">
      <c r="E35" s="135" t="s">
        <v>45</v>
      </c>
      <c r="F35" s="133"/>
      <c r="G35" s="114" t="s">
        <v>26</v>
      </c>
      <c r="H35" s="133"/>
      <c r="I35" s="114" t="s">
        <v>51</v>
      </c>
      <c r="J35" s="115"/>
      <c r="K35" s="135" t="s">
        <v>46</v>
      </c>
      <c r="L35" s="133"/>
      <c r="M35" s="114" t="s">
        <v>27</v>
      </c>
      <c r="N35" s="133"/>
      <c r="O35" s="114" t="s">
        <v>50</v>
      </c>
      <c r="P35" s="115"/>
      <c r="Q35" s="135" t="s">
        <v>47</v>
      </c>
      <c r="R35" s="133"/>
      <c r="S35" s="114" t="s">
        <v>28</v>
      </c>
      <c r="T35" s="133"/>
      <c r="U35" s="114" t="s">
        <v>78</v>
      </c>
      <c r="V35" s="115"/>
      <c r="W35" s="32"/>
      <c r="X35" s="32"/>
      <c r="Y35" s="10"/>
      <c r="Z35" s="106" t="s">
        <v>25</v>
      </c>
      <c r="AA35" s="107"/>
      <c r="AB35" s="110" t="s">
        <v>49</v>
      </c>
      <c r="AC35" s="110"/>
      <c r="AD35" s="110" t="s">
        <v>75</v>
      </c>
      <c r="AE35" s="112"/>
    </row>
    <row r="36" spans="5:34" ht="15.75" customHeight="1" thickBot="1">
      <c r="E36" s="136"/>
      <c r="F36" s="134"/>
      <c r="G36" s="134"/>
      <c r="H36" s="134"/>
      <c r="I36" s="116"/>
      <c r="J36" s="117"/>
      <c r="K36" s="136"/>
      <c r="L36" s="134"/>
      <c r="M36" s="134"/>
      <c r="N36" s="134"/>
      <c r="O36" s="116"/>
      <c r="P36" s="117"/>
      <c r="Q36" s="136"/>
      <c r="R36" s="134"/>
      <c r="S36" s="134"/>
      <c r="T36" s="134"/>
      <c r="U36" s="116"/>
      <c r="V36" s="117"/>
      <c r="W36" s="32"/>
      <c r="X36" s="32"/>
      <c r="Y36" s="10"/>
      <c r="Z36" s="108"/>
      <c r="AA36" s="109"/>
      <c r="AB36" s="111"/>
      <c r="AC36" s="111"/>
      <c r="AD36" s="111"/>
      <c r="AE36" s="113"/>
      <c r="AH36" s="72" t="s">
        <v>71</v>
      </c>
    </row>
    <row r="37" spans="5:38" ht="15.75" customHeight="1">
      <c r="E37" s="130">
        <f>AH30</f>
        <v>24</v>
      </c>
      <c r="F37" s="125"/>
      <c r="G37" s="125">
        <f>AJ30</f>
        <v>472000</v>
      </c>
      <c r="H37" s="125"/>
      <c r="I37" s="125">
        <f>G37/E37</f>
        <v>19666.666666666668</v>
      </c>
      <c r="J37" s="126"/>
      <c r="K37" s="130">
        <f>AL30</f>
        <v>412</v>
      </c>
      <c r="L37" s="125"/>
      <c r="M37" s="125">
        <f>AN30</f>
        <v>471000</v>
      </c>
      <c r="N37" s="125"/>
      <c r="O37" s="125">
        <f>M37/K37</f>
        <v>1143.2038834951456</v>
      </c>
      <c r="P37" s="126"/>
      <c r="Q37" s="130">
        <f>AP30</f>
        <v>2125</v>
      </c>
      <c r="R37" s="125"/>
      <c r="S37" s="125">
        <f>AQ30</f>
        <v>465000</v>
      </c>
      <c r="T37" s="125"/>
      <c r="U37" s="125">
        <f>S37/Q37</f>
        <v>218.8235294117647</v>
      </c>
      <c r="V37" s="126"/>
      <c r="W37" s="33"/>
      <c r="X37" s="122" t="s">
        <v>57</v>
      </c>
      <c r="Y37" s="123"/>
      <c r="Z37" s="100">
        <f>AD30</f>
        <v>72</v>
      </c>
      <c r="AA37" s="96"/>
      <c r="AB37" s="101">
        <f>AE30</f>
        <v>1408000</v>
      </c>
      <c r="AC37" s="101"/>
      <c r="AD37" s="96">
        <f>AB37/Z37</f>
        <v>19555.555555555555</v>
      </c>
      <c r="AE37" s="97"/>
      <c r="AH37" s="87" t="s">
        <v>32</v>
      </c>
      <c r="AI37" s="87" t="s">
        <v>30</v>
      </c>
      <c r="AJ37" s="87" t="s">
        <v>31</v>
      </c>
      <c r="AK37" s="88" t="s">
        <v>72</v>
      </c>
      <c r="AL37" s="88" t="s">
        <v>73</v>
      </c>
    </row>
    <row r="38" spans="5:38" ht="15.75" customHeight="1" thickBot="1">
      <c r="E38" s="131"/>
      <c r="F38" s="94"/>
      <c r="G38" s="94"/>
      <c r="H38" s="94"/>
      <c r="I38" s="94"/>
      <c r="J38" s="95"/>
      <c r="K38" s="131"/>
      <c r="L38" s="94"/>
      <c r="M38" s="94"/>
      <c r="N38" s="94"/>
      <c r="O38" s="94"/>
      <c r="P38" s="95"/>
      <c r="Q38" s="131"/>
      <c r="R38" s="94"/>
      <c r="S38" s="94"/>
      <c r="T38" s="94"/>
      <c r="U38" s="94"/>
      <c r="V38" s="95"/>
      <c r="W38" s="33"/>
      <c r="X38" s="120" t="s">
        <v>58</v>
      </c>
      <c r="Y38" s="121"/>
      <c r="Z38" s="131">
        <f>AI30+AM30+AP30</f>
        <v>6465</v>
      </c>
      <c r="AA38" s="94"/>
      <c r="AB38" s="102"/>
      <c r="AC38" s="102"/>
      <c r="AD38" s="94">
        <f>AB37/Z38</f>
        <v>217.78808971384376</v>
      </c>
      <c r="AE38" s="95"/>
      <c r="AH38" s="30">
        <f>U37</f>
        <v>218.8235294117647</v>
      </c>
      <c r="AI38" s="30">
        <f>O37</f>
        <v>1143.2038834951456</v>
      </c>
      <c r="AJ38" s="30">
        <f>I37</f>
        <v>19666.666666666668</v>
      </c>
      <c r="AK38" s="30">
        <f>AD37</f>
        <v>19555.555555555555</v>
      </c>
      <c r="AL38" s="30">
        <f>AD41</f>
        <v>20725.25858239736</v>
      </c>
    </row>
    <row r="39" ht="15.75" customHeight="1" thickBot="1"/>
    <row r="40" spans="3:31" s="4" customFormat="1" ht="15.75" customHeight="1">
      <c r="C40" s="89" t="s">
        <v>22</v>
      </c>
      <c r="Y40" s="2"/>
      <c r="Z40" s="86" t="s">
        <v>70</v>
      </c>
      <c r="AA40" s="90" t="s">
        <v>76</v>
      </c>
      <c r="AB40" s="91"/>
      <c r="AC40" s="91"/>
      <c r="AD40" s="96">
        <f>AD37</f>
        <v>19555.555555555555</v>
      </c>
      <c r="AE40" s="97"/>
    </row>
    <row r="41" spans="3:31" s="4" customFormat="1" ht="15.75" customHeight="1" thickBot="1">
      <c r="C41" s="89" t="s">
        <v>35</v>
      </c>
      <c r="Y41" s="2"/>
      <c r="Z41" s="2"/>
      <c r="AA41" s="92" t="s">
        <v>77</v>
      </c>
      <c r="AB41" s="93"/>
      <c r="AC41" s="93"/>
      <c r="AD41" s="94">
        <f>IF(AH31+AL31+AP31=0,0,((I37*AH31)+(O37*AD31/12)*AL31+(U37*AD32/12)*AP31)/(AH31+AL31+AP31))</f>
        <v>20725.25858239736</v>
      </c>
      <c r="AE41" s="95"/>
    </row>
    <row r="42" spans="3:30" s="4" customFormat="1" ht="15.75" customHeight="1">
      <c r="C42" s="132" t="s">
        <v>34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1"/>
      <c r="X42" s="11"/>
      <c r="Y42" s="2"/>
      <c r="Z42" s="2"/>
      <c r="AA42" s="2"/>
      <c r="AB42" s="2"/>
      <c r="AC42" s="2"/>
      <c r="AD42" s="2"/>
    </row>
    <row r="43" spans="3:23" ht="15.75" customHeight="1">
      <c r="C43" s="70" t="s">
        <v>39</v>
      </c>
      <c r="W43" s="4"/>
    </row>
    <row r="44" ht="15.75" customHeight="1">
      <c r="C44" s="2" t="s">
        <v>40</v>
      </c>
    </row>
    <row r="45" ht="13.5" customHeight="1"/>
  </sheetData>
  <sheetProtection/>
  <mergeCells count="62">
    <mergeCell ref="Z37:AA37"/>
    <mergeCell ref="AB37:AC38"/>
    <mergeCell ref="E34:J34"/>
    <mergeCell ref="U37:V38"/>
    <mergeCell ref="U35:V36"/>
    <mergeCell ref="Z34:AE34"/>
    <mergeCell ref="Z35:AA36"/>
    <mergeCell ref="AB35:AC36"/>
    <mergeCell ref="AD35:AE36"/>
    <mergeCell ref="AD38:AE38"/>
    <mergeCell ref="AD37:AE37"/>
    <mergeCell ref="Z38:AA38"/>
    <mergeCell ref="N4:O4"/>
    <mergeCell ref="AB5:AC5"/>
    <mergeCell ref="AB4:AC4"/>
    <mergeCell ref="S37:T38"/>
    <mergeCell ref="O7:P7"/>
    <mergeCell ref="X38:Y38"/>
    <mergeCell ref="X37:Y37"/>
    <mergeCell ref="D5:P5"/>
    <mergeCell ref="I37:J38"/>
    <mergeCell ref="I35:J36"/>
    <mergeCell ref="B32:C32"/>
    <mergeCell ref="M37:N38"/>
    <mergeCell ref="Q37:R38"/>
    <mergeCell ref="E37:F38"/>
    <mergeCell ref="G37:H38"/>
    <mergeCell ref="K37:L38"/>
    <mergeCell ref="O37:P38"/>
    <mergeCell ref="O35:P36"/>
    <mergeCell ref="Q34:V34"/>
    <mergeCell ref="K34:P34"/>
    <mergeCell ref="G7:H7"/>
    <mergeCell ref="D7:D8"/>
    <mergeCell ref="C42:V42"/>
    <mergeCell ref="S35:T36"/>
    <mergeCell ref="E35:F36"/>
    <mergeCell ref="G35:H36"/>
    <mergeCell ref="Q35:R36"/>
    <mergeCell ref="K35:L36"/>
    <mergeCell ref="U7:V7"/>
    <mergeCell ref="W7:X7"/>
    <mergeCell ref="B30:C30"/>
    <mergeCell ref="I7:J7"/>
    <mergeCell ref="K7:L7"/>
    <mergeCell ref="M7:N7"/>
    <mergeCell ref="AP7:AR7"/>
    <mergeCell ref="AL7:AO7"/>
    <mergeCell ref="AH7:AK7"/>
    <mergeCell ref="AD7:AE7"/>
    <mergeCell ref="Y7:Z7"/>
    <mergeCell ref="AA7:AB7"/>
    <mergeCell ref="AA40:AC40"/>
    <mergeCell ref="AD40:AE40"/>
    <mergeCell ref="AA41:AC41"/>
    <mergeCell ref="AD41:AE41"/>
    <mergeCell ref="B7:C8"/>
    <mergeCell ref="E7:F7"/>
    <mergeCell ref="M35:N36"/>
    <mergeCell ref="B31:C31"/>
    <mergeCell ref="Q7:R7"/>
    <mergeCell ref="S7:T7"/>
  </mergeCells>
  <dataValidations count="3">
    <dataValidation allowBlank="1" showInputMessage="1" showErrorMessage="1" imeMode="off" sqref="AD37 N4:O4 AB4:AC5 Z37 U37 Q37:T38 O37 K37:N38 I37 E37:H38 AB37 E9:AE32"/>
    <dataValidation type="list" allowBlank="1" showInputMessage="1" showErrorMessage="1" imeMode="on" sqref="D9:D28">
      <formula1>"月給,日給,時給"</formula1>
    </dataValidation>
    <dataValidation allowBlank="1" showInputMessage="1" showErrorMessage="1" imeMode="on" sqref="D5:P5 C9:C29"/>
  </dataValidations>
  <printOptions horizontalCentered="1"/>
  <pageMargins left="0.3937007874015748" right="0.3937007874015748" top="0.3937007874015748" bottom="0.1968503937007874" header="0.1968503937007874" footer="0"/>
  <pageSetup fitToHeight="0" fitToWidth="1" horizontalDpi="600" verticalDpi="600" orientation="landscape" paperSize="9" scale="84" r:id="rId2"/>
  <headerFooter alignWithMargins="0">
    <oddHeader>&amp;C&amp;16目標工賃、工賃実績報告様式</oddHeader>
    <oddFooter>&amp;C&amp;P / &amp;N ページ</oddFooter>
  </headerFooter>
  <ignoredErrors>
    <ignoredError sqref="F30:AA30 AK30:AO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910261</cp:lastModifiedBy>
  <cp:lastPrinted>2017-03-06T23:55:42Z</cp:lastPrinted>
  <dcterms:created xsi:type="dcterms:W3CDTF">2006-06-14T03:20:38Z</dcterms:created>
  <dcterms:modified xsi:type="dcterms:W3CDTF">2017-03-06T23:56:38Z</dcterms:modified>
  <cp:category/>
  <cp:version/>
  <cp:contentType/>
  <cp:contentStatus/>
</cp:coreProperties>
</file>