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06" yWindow="65431" windowWidth="8850" windowHeight="8550" activeTab="1"/>
  </bookViews>
  <sheets>
    <sheet name="様式印刷用" sheetId="1" r:id="rId1"/>
    <sheet name="入力用" sheetId="2" r:id="rId2"/>
    <sheet name="様式印刷用 (排風機有)" sheetId="3" r:id="rId3"/>
    <sheet name="入力用 (排風機有)" sheetId="4" r:id="rId4"/>
  </sheets>
  <definedNames/>
  <calcPr fullCalcOnLoad="1"/>
</workbook>
</file>

<file path=xl/sharedStrings.xml><?xml version="1.0" encoding="utf-8"?>
<sst xmlns="http://schemas.openxmlformats.org/spreadsheetml/2006/main" count="410" uniqueCount="165">
  <si>
    <t>記入別
紙番号</t>
  </si>
  <si>
    <t>計算に用いるデータ</t>
  </si>
  <si>
    <t>計算式</t>
  </si>
  <si>
    <t>①　(バーナーの燃料の燃焼能力)(バーナーの定格容量)</t>
  </si>
  <si>
    <t>②　(1日の延使用時間数)（最も多く稼動する月の平均）</t>
  </si>
  <si>
    <t>④　（燃料の比重）（性状分析表による平均）</t>
  </si>
  <si>
    <t>⑤　（燃料中のいおう分）（性状分析表による最大）</t>
  </si>
  <si>
    <t>⑥　（排出ガス温度）（排出口における平均）</t>
  </si>
  <si>
    <t>⑧　（じんがさの有無）（排出口における雨よけフード）</t>
  </si>
  <si>
    <t>Ho　（排出口の実高さ）（地表面上）</t>
  </si>
  <si>
    <t>⑨　（燃料の通常の1日使用量）（②における当該施設分）</t>
  </si>
  <si>
    <t>⑩　（燃料１kg当たりの湿り排ガス量）</t>
  </si>
  <si>
    <t>⑪　（　 　〃  　 〃　 　乾き排ガス量）</t>
  </si>
  <si>
    <t>⑫　（バーナーの燃料の燃焼能力）＝①×④</t>
  </si>
  <si>
    <t>⑬　（燃料の通常の使用量）＝③×④</t>
  </si>
  <si>
    <t>T　（排出ガスの絶対温度）＝273＋⑥</t>
  </si>
  <si>
    <t>⑭　（最大排出ガス量）＝⑩×⑫</t>
  </si>
  <si>
    <t>⑮　（通常　〃　　〃　）＝⑩×⑬</t>
  </si>
  <si>
    <t>⑯　（最大、通常いおう酸化物の排出濃度）＝7000×⑤／⑪</t>
  </si>
  <si>
    <t>⑰　（最大いおう酸化物の排出量）＝0.007×⑤×⑫</t>
  </si>
  <si>
    <t>⑱　（通常　　　〃　　〃　　〃 　　）＝0.007×⑤×⑬</t>
  </si>
  <si>
    <t>V　（最大排出ガスの排出速度）＝⑭×T／（982800×⑦）</t>
  </si>
  <si>
    <t>Q　（温度15℃における排出ガス量）＝⑭／3412.5</t>
  </si>
  <si>
    <t>届出値（単位）</t>
  </si>
  <si>
    <t>届出項目</t>
  </si>
  <si>
    <t>（時／日）</t>
  </si>
  <si>
    <t>以下</t>
  </si>
  <si>
    <t>（重量％）</t>
  </si>
  <si>
    <t>（ｌ／日）</t>
  </si>
  <si>
    <t>△H　（排出口の補正高さ）＝0.65（Ht＋Hm）</t>
  </si>
  <si>
    <t>１</t>
  </si>
  <si>
    <t>（ｌ／h）</t>
  </si>
  <si>
    <t>２</t>
  </si>
  <si>
    <t>（㎡）</t>
  </si>
  <si>
    <t>（m）</t>
  </si>
  <si>
    <t>（　　〃　　）</t>
  </si>
  <si>
    <t>（㎏／h）</t>
  </si>
  <si>
    <t>（　〃　）</t>
  </si>
  <si>
    <t>（　　〃　　）</t>
  </si>
  <si>
    <t>（ppm）</t>
  </si>
  <si>
    <t>（m／s）</t>
  </si>
  <si>
    <t>（　〃　）</t>
  </si>
  <si>
    <t>（m）</t>
  </si>
  <si>
    <t>He（補正された排出口の高さ）＝Ho＋△H
ただし⑧（じんがさ）のある場合　He＝Ho</t>
  </si>
  <si>
    <t>K　（地域、設置日等により異なる基準定数）（2.92,6.42,9.34等）</t>
  </si>
  <si>
    <t>■　空気比</t>
  </si>
  <si>
    <t>■　その他</t>
  </si>
  <si>
    <t>※　届出値の検査（いおう酸化物の規制基準に適合しているか）</t>
  </si>
  <si>
    <t>納入業者</t>
  </si>
  <si>
    <t>※　届出書作成担当者</t>
  </si>
  <si>
    <t>S▼　（燃料中の必要いおう分）＝⑤×q／⑰</t>
  </si>
  <si>
    <t>Cmax▼　（温度15℃におけるいおう酸化物の地上最大濃度）≒K▼／584</t>
  </si>
  <si>
    <t>３</t>
  </si>
  <si>
    <t>５</t>
  </si>
  <si>
    <t>３</t>
  </si>
  <si>
    <t>５</t>
  </si>
  <si>
    <t>■　⑰≦q　（K▼≦K)か</t>
  </si>
  <si>
    <t>２または５</t>
  </si>
  <si>
    <t>（TEL　　　　　　　　　　　　　　　　　　　　）</t>
  </si>
  <si>
    <t>（m）</t>
  </si>
  <si>
    <t>（ppm）</t>
  </si>
  <si>
    <t>精製メーカー</t>
  </si>
  <si>
    <t>備考　１．この計算書の使用対象は、いおう酸化物およびばいじんにかかる届出施設のうち⑭および⑰が液体燃料に
　　　　　　起因するものに限る｡</t>
  </si>
  <si>
    <t>※　参　考　デ　ー　タ</t>
  </si>
  <si>
    <t>※　燃　料　供　給　者</t>
  </si>
  <si>
    <t>工場または事業場における施設番号</t>
  </si>
  <si>
    <r>
      <t>　　添　付　書　類</t>
    </r>
    <r>
      <rPr>
        <sz val="7"/>
        <rFont val="ＭＳ Ｐゴシック"/>
        <family val="3"/>
      </rPr>
      <t>　　　　　</t>
    </r>
    <r>
      <rPr>
        <sz val="14"/>
        <rFont val="ＭＳ Ｐゴシック"/>
        <family val="3"/>
      </rPr>
      <t>届出計算値の算出課程を示す表（計算書）</t>
    </r>
  </si>
  <si>
    <r>
      <t>排出基準</t>
    </r>
    <r>
      <rPr>
        <sz val="6"/>
        <rFont val="ＭＳ Ｐゴシック"/>
        <family val="3"/>
      </rPr>
      <t>（確認項目）</t>
    </r>
  </si>
  <si>
    <t>氏名　　　　　　　　　　　　　　　　　　　　　　　　　　　　　　　　　　　　　（所属　　　　　　　　　　　　　　　　　　　　　　　　　　　　　）</t>
  </si>
  <si>
    <t>TEL　　　　　　　　　　　　　　　　　　　　　　　　　　　　　　　　　　 　　　（その他　　　　　　　　　　　　　　　　　　　　　　　　　　　　）</t>
  </si>
  <si>
    <t>③　（燃料の通常の使用量）（③＝⑨／②）</t>
  </si>
  <si>
    <t>Ho▼　（排出口の必要実高さ）＝√（⑰×１０００／Ｋ）－△Ｈ
ただし　⑧（じんがさ）の有る場合　　　△H=O</t>
  </si>
  <si>
    <t>備考　２．排煙脱硫装置（いおう酸化物の維持捕集効率X%）の有る場合⑤の値は⑤＝燃料中の最大いおう分（重量％）
　　　　　　×（１－X%／100）として⑯以上を計算する｡</t>
  </si>
  <si>
    <t>　　有　　・　　無</t>
  </si>
  <si>
    <t>Hm（運動による排出ガスの上昇高さ）＝0.795√(Q・V)／（1＋2.58／Ｖ）</t>
  </si>
  <si>
    <t>J＝１／√(Q・V)（1460－296×V／(T－288)）＋１</t>
  </si>
  <si>
    <r>
      <t>⑦　（排出口の断面積）（⑦＝0.7854×D</t>
    </r>
    <r>
      <rPr>
        <vertAlign val="superscript"/>
        <sz val="7"/>
        <rFont val="ＭＳ Ｐゴシック"/>
        <family val="3"/>
      </rPr>
      <t>2</t>
    </r>
    <r>
      <rPr>
        <sz val="7"/>
        <rFont val="ＭＳ Ｐゴシック"/>
        <family val="3"/>
      </rPr>
      <t>、　D：頂上内口径mφ）</t>
    </r>
  </si>
  <si>
    <r>
      <t>K▼　（施設のK値）＝⑰×１000／He</t>
    </r>
    <r>
      <rPr>
        <vertAlign val="superscript"/>
        <sz val="7"/>
        <rFont val="ＭＳ Ｐゴシック"/>
        <family val="3"/>
      </rPr>
      <t>２</t>
    </r>
  </si>
  <si>
    <r>
      <t>ｑ　（いおう酸化物の排出基準）＝K×10</t>
    </r>
    <r>
      <rPr>
        <vertAlign val="superscript"/>
        <sz val="7"/>
        <rFont val="ＭＳ Ｐゴシック"/>
        <family val="3"/>
      </rPr>
      <t>‐3</t>
    </r>
    <r>
      <rPr>
        <sz val="7"/>
        <rFont val="ＭＳ Ｐゴシック"/>
        <family val="3"/>
      </rPr>
      <t>・He</t>
    </r>
    <r>
      <rPr>
        <vertAlign val="superscript"/>
        <sz val="7"/>
        <rFont val="ＭＳ Ｐゴシック"/>
        <family val="3"/>
      </rPr>
      <t>2</t>
    </r>
  </si>
  <si>
    <r>
      <t>（Ｎm</t>
    </r>
    <r>
      <rPr>
        <vertAlign val="superscript"/>
        <sz val="7"/>
        <rFont val="ＭＳ Ｐゴシック"/>
        <family val="3"/>
      </rPr>
      <t>3</t>
    </r>
    <r>
      <rPr>
        <sz val="7"/>
        <rFont val="ＭＳ Ｐゴシック"/>
        <family val="3"/>
      </rPr>
      <t>／㎏）</t>
    </r>
  </si>
  <si>
    <r>
      <t>（Ｎm</t>
    </r>
    <r>
      <rPr>
        <vertAlign val="superscript"/>
        <sz val="7"/>
        <rFont val="ＭＳ Ｐゴシック"/>
        <family val="3"/>
      </rPr>
      <t>3</t>
    </r>
    <r>
      <rPr>
        <sz val="7"/>
        <rFont val="ＭＳ Ｐゴシック"/>
        <family val="3"/>
      </rPr>
      <t>／h）</t>
    </r>
  </si>
  <si>
    <r>
      <t>（Nm</t>
    </r>
    <r>
      <rPr>
        <vertAlign val="superscript"/>
        <sz val="7"/>
        <rFont val="ＭＳ Ｐゴシック"/>
        <family val="3"/>
      </rPr>
      <t>3</t>
    </r>
    <r>
      <rPr>
        <sz val="7"/>
        <rFont val="ＭＳ Ｐゴシック"/>
        <family val="3"/>
      </rPr>
      <t>／h）</t>
    </r>
  </si>
  <si>
    <r>
      <t>（m</t>
    </r>
    <r>
      <rPr>
        <vertAlign val="superscript"/>
        <sz val="7"/>
        <rFont val="ＭＳ Ｐゴシック"/>
        <family val="3"/>
      </rPr>
      <t>3</t>
    </r>
    <r>
      <rPr>
        <sz val="7"/>
        <rFont val="ＭＳ Ｐゴシック"/>
        <family val="3"/>
      </rPr>
      <t>／s）</t>
    </r>
  </si>
  <si>
    <t>（℃）</t>
  </si>
  <si>
    <t>（°K)</t>
  </si>
  <si>
    <r>
      <t>Ht　（温度による排出ガスの上昇高さ）＝2.01×10</t>
    </r>
    <r>
      <rPr>
        <vertAlign val="superscript"/>
        <sz val="7"/>
        <rFont val="ＭＳ Ｐゴシック"/>
        <family val="3"/>
      </rPr>
      <t>-3</t>
    </r>
    <r>
      <rPr>
        <sz val="7"/>
        <rFont val="ＭＳ Ｐゴシック"/>
        <family val="3"/>
      </rPr>
      <t>・Q　　　　　　　　　　　　　　　　　　　　　　　　　　　　　　　　　　　　　　　　　　　　　　　　・(T-288)・(2.30logJ+1/J-1)</t>
    </r>
  </si>
  <si>
    <t>１</t>
  </si>
  <si>
    <t>（ｌ／h）</t>
  </si>
  <si>
    <t>３</t>
  </si>
  <si>
    <t>（m）</t>
  </si>
  <si>
    <t>２</t>
  </si>
  <si>
    <t>５</t>
  </si>
  <si>
    <r>
      <t>K▼　（施設のK値）＝⑰×１000／He</t>
    </r>
    <r>
      <rPr>
        <vertAlign val="superscript"/>
        <sz val="7"/>
        <rFont val="ＭＳ Ｐゴシック"/>
        <family val="3"/>
      </rPr>
      <t>２</t>
    </r>
  </si>
  <si>
    <t>③　（燃料の通常の使用量）（③＝⑨／②）</t>
  </si>
  <si>
    <t>（ｌ／h）</t>
  </si>
  <si>
    <r>
      <t>（Ｎm</t>
    </r>
    <r>
      <rPr>
        <vertAlign val="superscript"/>
        <sz val="7"/>
        <rFont val="ＭＳ Ｐゴシック"/>
        <family val="3"/>
      </rPr>
      <t>3</t>
    </r>
    <r>
      <rPr>
        <sz val="7"/>
        <rFont val="ＭＳ Ｐゴシック"/>
        <family val="3"/>
      </rPr>
      <t>／h）</t>
    </r>
  </si>
  <si>
    <t>（℃）</t>
  </si>
  <si>
    <t>（m）</t>
  </si>
  <si>
    <t>３</t>
  </si>
  <si>
    <t>（㎡）</t>
  </si>
  <si>
    <t>（ppm）</t>
  </si>
  <si>
    <t>（m）</t>
  </si>
  <si>
    <t>５</t>
  </si>
  <si>
    <r>
      <t>（Ｎm</t>
    </r>
    <r>
      <rPr>
        <vertAlign val="superscript"/>
        <sz val="7"/>
        <rFont val="ＭＳ Ｐゴシック"/>
        <family val="3"/>
      </rPr>
      <t>3</t>
    </r>
    <r>
      <rPr>
        <sz val="7"/>
        <rFont val="ＭＳ Ｐゴシック"/>
        <family val="3"/>
      </rPr>
      <t>／㎏）</t>
    </r>
  </si>
  <si>
    <t>（　　〃　　）</t>
  </si>
  <si>
    <t>（㎏／h）</t>
  </si>
  <si>
    <t>（　〃　）</t>
  </si>
  <si>
    <t>■　⑰≦q　（K▼≦K)か</t>
  </si>
  <si>
    <t>（°K)</t>
  </si>
  <si>
    <t>２または５</t>
  </si>
  <si>
    <r>
      <t>（Nm</t>
    </r>
    <r>
      <rPr>
        <vertAlign val="superscript"/>
        <sz val="7"/>
        <rFont val="ＭＳ Ｐゴシック"/>
        <family val="3"/>
      </rPr>
      <t>3</t>
    </r>
    <r>
      <rPr>
        <sz val="7"/>
        <rFont val="ＭＳ Ｐゴシック"/>
        <family val="3"/>
      </rPr>
      <t>／h）</t>
    </r>
  </si>
  <si>
    <t>（　　〃　　）</t>
  </si>
  <si>
    <t>（ppm）</t>
  </si>
  <si>
    <r>
      <t>（Ｎm</t>
    </r>
    <r>
      <rPr>
        <vertAlign val="superscript"/>
        <sz val="7"/>
        <rFont val="ＭＳ Ｐゴシック"/>
        <family val="3"/>
      </rPr>
      <t>3</t>
    </r>
    <r>
      <rPr>
        <sz val="7"/>
        <rFont val="ＭＳ Ｐゴシック"/>
        <family val="3"/>
      </rPr>
      <t>／h）</t>
    </r>
  </si>
  <si>
    <t>（　　〃　　）</t>
  </si>
  <si>
    <t>（TEL　　　　　　　　　　　　　　　　　　　　）</t>
  </si>
  <si>
    <t>３</t>
  </si>
  <si>
    <t>（m／s）</t>
  </si>
  <si>
    <t>（　〃　）</t>
  </si>
  <si>
    <r>
      <t>（m</t>
    </r>
    <r>
      <rPr>
        <vertAlign val="superscript"/>
        <sz val="7"/>
        <rFont val="ＭＳ Ｐゴシック"/>
        <family val="3"/>
      </rPr>
      <t>3</t>
    </r>
    <r>
      <rPr>
        <sz val="7"/>
        <rFont val="ＭＳ Ｐゴシック"/>
        <family val="3"/>
      </rPr>
      <t>／s）</t>
    </r>
  </si>
  <si>
    <t>J＝１／√(Q・V)（1460－296×V／(T－288)）＋１</t>
  </si>
  <si>
    <t>（m）</t>
  </si>
  <si>
    <t>（m）</t>
  </si>
  <si>
    <t>排風機がある場合</t>
  </si>
  <si>
    <t>排風機通常排風量　 Ｚ’＝</t>
  </si>
  <si>
    <t>排風機最大排風量（ﾌｧﾝ能力） 　Ｚ＝</t>
  </si>
  <si>
    <r>
      <t>(m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/分)</t>
    </r>
  </si>
  <si>
    <r>
      <t>⑭　（最大排出ガス量）＝排風機ﾌｧﾝ能力Ｚ(m</t>
    </r>
    <r>
      <rPr>
        <vertAlign val="superscript"/>
        <sz val="7"/>
        <rFont val="ＭＳ Ｐゴシック"/>
        <family val="3"/>
      </rPr>
      <t>3</t>
    </r>
    <r>
      <rPr>
        <sz val="7"/>
        <rFont val="ＭＳ Ｐゴシック"/>
        <family val="3"/>
      </rPr>
      <t>/分)×60×273／(273＋⑥)</t>
    </r>
  </si>
  <si>
    <r>
      <t>⑮　（通常　〃　　〃　）＝排風機通常排風量Ｚ’(m</t>
    </r>
    <r>
      <rPr>
        <vertAlign val="superscript"/>
        <sz val="7"/>
        <rFont val="ＭＳ Ｐゴシック"/>
        <family val="3"/>
      </rPr>
      <t>3</t>
    </r>
    <r>
      <rPr>
        <sz val="7"/>
        <rFont val="ＭＳ Ｐゴシック"/>
        <family val="3"/>
      </rPr>
      <t>/分)×60×273／(273＋⑥)</t>
    </r>
  </si>
  <si>
    <r>
      <t>(m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/分)</t>
    </r>
  </si>
  <si>
    <r>
      <t>(m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/分)</t>
    </r>
  </si>
  <si>
    <t>１</t>
  </si>
  <si>
    <t>（ｌ／h）</t>
  </si>
  <si>
    <t>（m）</t>
  </si>
  <si>
    <t>２</t>
  </si>
  <si>
    <t>５</t>
  </si>
  <si>
    <t>（ｌ／h）</t>
  </si>
  <si>
    <r>
      <t>（Ｎm</t>
    </r>
    <r>
      <rPr>
        <vertAlign val="superscript"/>
        <sz val="7"/>
        <rFont val="ＭＳ Ｐゴシック"/>
        <family val="3"/>
      </rPr>
      <t>3</t>
    </r>
    <r>
      <rPr>
        <sz val="7"/>
        <rFont val="ＭＳ Ｐゴシック"/>
        <family val="3"/>
      </rPr>
      <t>／h）</t>
    </r>
  </si>
  <si>
    <t>（℃）</t>
  </si>
  <si>
    <t>（m）</t>
  </si>
  <si>
    <t>３</t>
  </si>
  <si>
    <t>（㎡）</t>
  </si>
  <si>
    <t>（ppm）</t>
  </si>
  <si>
    <r>
      <t>（Ｎm</t>
    </r>
    <r>
      <rPr>
        <vertAlign val="superscript"/>
        <sz val="7"/>
        <rFont val="ＭＳ Ｐゴシック"/>
        <family val="3"/>
      </rPr>
      <t>3</t>
    </r>
    <r>
      <rPr>
        <sz val="7"/>
        <rFont val="ＭＳ Ｐゴシック"/>
        <family val="3"/>
      </rPr>
      <t>／㎏）</t>
    </r>
  </si>
  <si>
    <t>（　　〃　　）</t>
  </si>
  <si>
    <t>（㎏／h）</t>
  </si>
  <si>
    <t>（　〃　）</t>
  </si>
  <si>
    <t>■　⑰≦q　（K▼≦K)か</t>
  </si>
  <si>
    <t>（°K)</t>
  </si>
  <si>
    <t>２または５</t>
  </si>
  <si>
    <r>
      <t>（Nm</t>
    </r>
    <r>
      <rPr>
        <vertAlign val="superscript"/>
        <sz val="7"/>
        <rFont val="ＭＳ Ｐゴシック"/>
        <family val="3"/>
      </rPr>
      <t>3</t>
    </r>
    <r>
      <rPr>
        <sz val="7"/>
        <rFont val="ＭＳ Ｐゴシック"/>
        <family val="3"/>
      </rPr>
      <t>／h）</t>
    </r>
  </si>
  <si>
    <t>（　　〃　　）</t>
  </si>
  <si>
    <t>（ppm）</t>
  </si>
  <si>
    <r>
      <t>（Ｎm</t>
    </r>
    <r>
      <rPr>
        <vertAlign val="superscript"/>
        <sz val="7"/>
        <rFont val="ＭＳ Ｐゴシック"/>
        <family val="3"/>
      </rPr>
      <t>3</t>
    </r>
    <r>
      <rPr>
        <sz val="7"/>
        <rFont val="ＭＳ Ｐゴシック"/>
        <family val="3"/>
      </rPr>
      <t>／h）</t>
    </r>
  </si>
  <si>
    <t>（TEL　　　　　　　　　　　　　　　　　　　　）</t>
  </si>
  <si>
    <t>（　　〃　　）</t>
  </si>
  <si>
    <t>（TEL　　　　　　　　　　　　　　　　　　　　）</t>
  </si>
  <si>
    <t>３</t>
  </si>
  <si>
    <t>（m／s）</t>
  </si>
  <si>
    <t>（　〃　）</t>
  </si>
  <si>
    <r>
      <t>（m</t>
    </r>
    <r>
      <rPr>
        <vertAlign val="superscript"/>
        <sz val="7"/>
        <rFont val="ＭＳ Ｐゴシック"/>
        <family val="3"/>
      </rPr>
      <t>3</t>
    </r>
    <r>
      <rPr>
        <sz val="7"/>
        <rFont val="ＭＳ Ｐゴシック"/>
        <family val="3"/>
      </rPr>
      <t>／s）</t>
    </r>
  </si>
  <si>
    <t>J＝１／√(Q・V)（1460－296×V／(T－288)）＋１</t>
  </si>
  <si>
    <t>（m）</t>
  </si>
  <si>
    <t>（TEL　　　　　　　　　　　　　　　　　　　　）</t>
  </si>
  <si>
    <t>⑲　（通常　　〃　　〃　　〃　　）＝⑮×T／（982800×⑦）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</si>
</sst>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vertAlign val="superscript"/>
      <sz val="7"/>
      <name val="ＭＳ Ｐゴシック"/>
      <family val="3"/>
    </font>
    <font>
      <vertAlign val="superscript"/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textRotation="255"/>
    </xf>
    <xf numFmtId="49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 textRotation="255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Continuous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49" fontId="4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" fillId="0" borderId="20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 textRotation="255"/>
    </xf>
    <xf numFmtId="49" fontId="3" fillId="0" borderId="25" xfId="0" applyNumberFormat="1" applyFont="1" applyBorder="1" applyAlignment="1">
      <alignment horizontal="center" vertical="center" textRotation="255"/>
    </xf>
    <xf numFmtId="49" fontId="3" fillId="0" borderId="26" xfId="0" applyNumberFormat="1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29" xfId="0" applyFont="1" applyBorder="1" applyAlignment="1">
      <alignment horizontal="right" vertical="center"/>
    </xf>
    <xf numFmtId="0" fontId="3" fillId="0" borderId="30" xfId="0" applyFont="1" applyBorder="1" applyAlignment="1">
      <alignment horizontal="right" vertical="center"/>
    </xf>
    <xf numFmtId="0" fontId="3" fillId="0" borderId="31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textRotation="255"/>
    </xf>
    <xf numFmtId="49" fontId="3" fillId="0" borderId="10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right" vertical="center"/>
    </xf>
    <xf numFmtId="177" fontId="3" fillId="0" borderId="12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2" fontId="3" fillId="0" borderId="11" xfId="0" applyNumberFormat="1" applyFont="1" applyBorder="1" applyAlignment="1">
      <alignment horizontal="right" vertical="center"/>
    </xf>
    <xf numFmtId="2" fontId="3" fillId="0" borderId="12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0">
      <selection activeCell="C28" sqref="C28:D28"/>
    </sheetView>
  </sheetViews>
  <sheetFormatPr defaultColWidth="9.00390625" defaultRowHeight="13.5"/>
  <cols>
    <col min="1" max="2" width="2.625" style="1" customWidth="1"/>
    <col min="3" max="3" width="20.625" style="1" customWidth="1"/>
    <col min="4" max="4" width="20.625" style="2" customWidth="1"/>
    <col min="5" max="5" width="4.625" style="2" customWidth="1"/>
    <col min="6" max="6" width="3.625" style="2" customWidth="1"/>
    <col min="7" max="7" width="4.625" style="2" customWidth="1"/>
    <col min="8" max="8" width="6.625" style="2" customWidth="1"/>
    <col min="9" max="9" width="4.625" style="2" customWidth="1"/>
    <col min="10" max="11" width="2.625" style="2" customWidth="1"/>
    <col min="12" max="12" width="40.625" style="2" customWidth="1"/>
    <col min="13" max="13" width="10.625" style="2" customWidth="1"/>
    <col min="14" max="14" width="6.625" style="2" customWidth="1"/>
    <col min="15" max="16384" width="9.00390625" style="2" customWidth="1"/>
  </cols>
  <sheetData>
    <row r="1" spans="1:9" ht="17.25">
      <c r="A1" s="70" t="s">
        <v>66</v>
      </c>
      <c r="B1" s="71"/>
      <c r="C1" s="71"/>
      <c r="D1" s="71"/>
      <c r="E1" s="71"/>
      <c r="F1" s="71"/>
      <c r="G1" s="71"/>
      <c r="H1" s="71"/>
      <c r="I1" s="71"/>
    </row>
    <row r="2" ht="4.5" customHeight="1"/>
    <row r="3" spans="1:5" ht="18" customHeight="1">
      <c r="A3" s="17" t="s">
        <v>65</v>
      </c>
      <c r="B3" s="17"/>
      <c r="C3" s="17"/>
      <c r="D3" s="5"/>
      <c r="E3" s="16"/>
    </row>
    <row r="4" ht="4.5" customHeight="1"/>
    <row r="5" spans="1:14" ht="21" customHeight="1">
      <c r="A5" s="62" t="s">
        <v>0</v>
      </c>
      <c r="B5" s="62"/>
      <c r="C5" s="47" t="s">
        <v>24</v>
      </c>
      <c r="D5" s="38"/>
      <c r="E5" s="47" t="s">
        <v>23</v>
      </c>
      <c r="F5" s="56"/>
      <c r="G5" s="56"/>
      <c r="H5" s="49"/>
      <c r="J5" s="53" t="s">
        <v>0</v>
      </c>
      <c r="K5" s="53"/>
      <c r="L5" s="3" t="s">
        <v>24</v>
      </c>
      <c r="M5" s="47" t="s">
        <v>23</v>
      </c>
      <c r="N5" s="49"/>
    </row>
    <row r="6" spans="1:14" ht="21" customHeight="1">
      <c r="A6" s="63" t="s">
        <v>1</v>
      </c>
      <c r="B6" s="5" t="s">
        <v>30</v>
      </c>
      <c r="C6" s="37" t="s">
        <v>3</v>
      </c>
      <c r="D6" s="38"/>
      <c r="E6" s="60"/>
      <c r="F6" s="61"/>
      <c r="G6" s="61"/>
      <c r="H6" s="8" t="s">
        <v>31</v>
      </c>
      <c r="J6" s="50" t="s">
        <v>2</v>
      </c>
      <c r="K6" s="4" t="s">
        <v>52</v>
      </c>
      <c r="L6" s="14" t="s">
        <v>43</v>
      </c>
      <c r="M6" s="6"/>
      <c r="N6" s="8" t="s">
        <v>59</v>
      </c>
    </row>
    <row r="7" spans="1:14" ht="18" customHeight="1">
      <c r="A7" s="63"/>
      <c r="B7" s="64" t="s">
        <v>32</v>
      </c>
      <c r="C7" s="37" t="s">
        <v>4</v>
      </c>
      <c r="D7" s="38"/>
      <c r="E7" s="60"/>
      <c r="F7" s="61"/>
      <c r="G7" s="61"/>
      <c r="H7" s="8" t="s">
        <v>25</v>
      </c>
      <c r="J7" s="51"/>
      <c r="K7" s="4" t="s">
        <v>53</v>
      </c>
      <c r="L7" s="9" t="s">
        <v>77</v>
      </c>
      <c r="M7" s="6"/>
      <c r="N7" s="8"/>
    </row>
    <row r="8" spans="1:14" ht="18" customHeight="1">
      <c r="A8" s="63"/>
      <c r="B8" s="64"/>
      <c r="C8" s="37" t="s">
        <v>70</v>
      </c>
      <c r="D8" s="38"/>
      <c r="E8" s="60"/>
      <c r="F8" s="61"/>
      <c r="G8" s="61"/>
      <c r="H8" s="8" t="s">
        <v>31</v>
      </c>
      <c r="J8" s="51"/>
      <c r="K8" s="50" t="s">
        <v>67</v>
      </c>
      <c r="L8" s="9" t="s">
        <v>44</v>
      </c>
      <c r="M8" s="6"/>
      <c r="N8" s="8"/>
    </row>
    <row r="9" spans="1:14" ht="18" customHeight="1">
      <c r="A9" s="63"/>
      <c r="B9" s="64"/>
      <c r="C9" s="37" t="s">
        <v>5</v>
      </c>
      <c r="D9" s="38"/>
      <c r="E9" s="60"/>
      <c r="F9" s="61"/>
      <c r="G9" s="61"/>
      <c r="H9" s="8"/>
      <c r="J9" s="51"/>
      <c r="K9" s="51"/>
      <c r="L9" s="9" t="s">
        <v>78</v>
      </c>
      <c r="M9" s="6"/>
      <c r="N9" s="8" t="s">
        <v>80</v>
      </c>
    </row>
    <row r="10" spans="1:14" ht="18" customHeight="1">
      <c r="A10" s="63"/>
      <c r="B10" s="64"/>
      <c r="C10" s="37" t="s">
        <v>6</v>
      </c>
      <c r="D10" s="38"/>
      <c r="E10" s="10"/>
      <c r="F10" s="7" t="s">
        <v>26</v>
      </c>
      <c r="G10" s="11"/>
      <c r="H10" s="8" t="s">
        <v>27</v>
      </c>
      <c r="J10" s="51"/>
      <c r="K10" s="51"/>
      <c r="L10" s="9" t="s">
        <v>50</v>
      </c>
      <c r="M10" s="6"/>
      <c r="N10" s="8" t="s">
        <v>27</v>
      </c>
    </row>
    <row r="11" spans="1:14" ht="21" customHeight="1">
      <c r="A11" s="63"/>
      <c r="B11" s="64"/>
      <c r="C11" s="37" t="s">
        <v>7</v>
      </c>
      <c r="D11" s="38"/>
      <c r="E11" s="60"/>
      <c r="F11" s="61"/>
      <c r="G11" s="61"/>
      <c r="H11" s="8" t="s">
        <v>83</v>
      </c>
      <c r="J11" s="51"/>
      <c r="K11" s="51"/>
      <c r="L11" s="15" t="s">
        <v>71</v>
      </c>
      <c r="M11" s="6"/>
      <c r="N11" s="8" t="s">
        <v>59</v>
      </c>
    </row>
    <row r="12" spans="1:14" ht="18" customHeight="1">
      <c r="A12" s="63"/>
      <c r="B12" s="64" t="s">
        <v>54</v>
      </c>
      <c r="C12" s="37" t="s">
        <v>76</v>
      </c>
      <c r="D12" s="38"/>
      <c r="E12" s="60"/>
      <c r="F12" s="61"/>
      <c r="G12" s="61"/>
      <c r="H12" s="8" t="s">
        <v>33</v>
      </c>
      <c r="J12" s="52"/>
      <c r="K12" s="52"/>
      <c r="L12" s="9" t="s">
        <v>51</v>
      </c>
      <c r="M12" s="6"/>
      <c r="N12" s="8" t="s">
        <v>60</v>
      </c>
    </row>
    <row r="13" spans="1:11" ht="18" customHeight="1">
      <c r="A13" s="63"/>
      <c r="B13" s="64"/>
      <c r="C13" s="37" t="s">
        <v>8</v>
      </c>
      <c r="D13" s="38"/>
      <c r="E13" s="47" t="s">
        <v>73</v>
      </c>
      <c r="F13" s="56"/>
      <c r="G13" s="56"/>
      <c r="H13" s="49"/>
      <c r="J13" s="12"/>
      <c r="K13" s="12"/>
    </row>
    <row r="14" spans="1:12" ht="18" customHeight="1">
      <c r="A14" s="63"/>
      <c r="B14" s="64"/>
      <c r="C14" s="37" t="s">
        <v>9</v>
      </c>
      <c r="D14" s="38"/>
      <c r="E14" s="66"/>
      <c r="F14" s="67"/>
      <c r="G14" s="67"/>
      <c r="H14" s="8" t="s">
        <v>34</v>
      </c>
      <c r="J14" s="2" t="s">
        <v>63</v>
      </c>
      <c r="K14" s="12"/>
      <c r="L14" s="13"/>
    </row>
    <row r="15" spans="1:14" ht="18" customHeight="1">
      <c r="A15" s="63"/>
      <c r="B15" s="5" t="s">
        <v>55</v>
      </c>
      <c r="C15" s="37" t="s">
        <v>10</v>
      </c>
      <c r="D15" s="38"/>
      <c r="E15" s="60"/>
      <c r="F15" s="61"/>
      <c r="G15" s="61"/>
      <c r="H15" s="8" t="s">
        <v>28</v>
      </c>
      <c r="J15" s="18" t="s">
        <v>45</v>
      </c>
      <c r="K15" s="19"/>
      <c r="L15" s="19"/>
      <c r="M15" s="19"/>
      <c r="N15" s="20"/>
    </row>
    <row r="16" spans="1:14" ht="18" customHeight="1">
      <c r="A16" s="63"/>
      <c r="B16" s="65"/>
      <c r="C16" s="37" t="s">
        <v>11</v>
      </c>
      <c r="D16" s="38"/>
      <c r="E16" s="66"/>
      <c r="F16" s="67"/>
      <c r="G16" s="67"/>
      <c r="H16" s="8" t="s">
        <v>79</v>
      </c>
      <c r="J16" s="21" t="s">
        <v>46</v>
      </c>
      <c r="K16" s="22"/>
      <c r="L16" s="22"/>
      <c r="M16" s="22"/>
      <c r="N16" s="23"/>
    </row>
    <row r="17" spans="1:12" ht="18" customHeight="1">
      <c r="A17" s="63"/>
      <c r="B17" s="65"/>
      <c r="C17" s="37" t="s">
        <v>12</v>
      </c>
      <c r="D17" s="38"/>
      <c r="E17" s="66"/>
      <c r="F17" s="67"/>
      <c r="G17" s="67"/>
      <c r="H17" s="8" t="s">
        <v>35</v>
      </c>
      <c r="K17" s="12"/>
      <c r="L17" s="13"/>
    </row>
    <row r="18" spans="1:10" ht="18" customHeight="1">
      <c r="A18" s="63" t="s">
        <v>2</v>
      </c>
      <c r="B18" s="65"/>
      <c r="C18" s="37" t="s">
        <v>13</v>
      </c>
      <c r="D18" s="38"/>
      <c r="E18" s="72"/>
      <c r="F18" s="73"/>
      <c r="G18" s="73"/>
      <c r="H18" s="8" t="s">
        <v>36</v>
      </c>
      <c r="J18" s="2" t="s">
        <v>47</v>
      </c>
    </row>
    <row r="19" spans="1:14" ht="18" customHeight="1">
      <c r="A19" s="63"/>
      <c r="B19" s="65"/>
      <c r="C19" s="37" t="s">
        <v>14</v>
      </c>
      <c r="D19" s="38"/>
      <c r="E19" s="72"/>
      <c r="F19" s="73"/>
      <c r="G19" s="73"/>
      <c r="H19" s="8" t="s">
        <v>37</v>
      </c>
      <c r="J19" s="24" t="s">
        <v>56</v>
      </c>
      <c r="K19" s="25"/>
      <c r="L19" s="25"/>
      <c r="M19" s="25"/>
      <c r="N19" s="26"/>
    </row>
    <row r="20" spans="1:14" ht="18" customHeight="1">
      <c r="A20" s="63"/>
      <c r="B20" s="65"/>
      <c r="C20" s="37" t="s">
        <v>15</v>
      </c>
      <c r="D20" s="38"/>
      <c r="E20" s="60"/>
      <c r="F20" s="61"/>
      <c r="G20" s="61"/>
      <c r="H20" s="8" t="s">
        <v>84</v>
      </c>
      <c r="J20" s="27"/>
      <c r="K20" s="28"/>
      <c r="L20" s="28"/>
      <c r="M20" s="28"/>
      <c r="N20" s="29"/>
    </row>
    <row r="21" spans="1:8" ht="18" customHeight="1">
      <c r="A21" s="63"/>
      <c r="B21" s="63" t="s">
        <v>57</v>
      </c>
      <c r="C21" s="37" t="s">
        <v>16</v>
      </c>
      <c r="D21" s="38"/>
      <c r="E21" s="68"/>
      <c r="F21" s="69"/>
      <c r="G21" s="69"/>
      <c r="H21" s="8" t="s">
        <v>81</v>
      </c>
    </row>
    <row r="22" spans="1:10" ht="18" customHeight="1">
      <c r="A22" s="63"/>
      <c r="B22" s="63"/>
      <c r="C22" s="37" t="s">
        <v>17</v>
      </c>
      <c r="D22" s="38"/>
      <c r="E22" s="68"/>
      <c r="F22" s="69"/>
      <c r="G22" s="69"/>
      <c r="H22" s="8" t="s">
        <v>38</v>
      </c>
      <c r="J22" s="2" t="s">
        <v>64</v>
      </c>
    </row>
    <row r="23" spans="1:14" ht="18" customHeight="1">
      <c r="A23" s="63"/>
      <c r="B23" s="63"/>
      <c r="C23" s="39" t="s">
        <v>18</v>
      </c>
      <c r="D23" s="38"/>
      <c r="E23" s="68"/>
      <c r="F23" s="69"/>
      <c r="G23" s="69"/>
      <c r="H23" s="8" t="s">
        <v>39</v>
      </c>
      <c r="J23" s="47" t="s">
        <v>48</v>
      </c>
      <c r="K23" s="56"/>
      <c r="L23" s="49"/>
      <c r="M23" s="44" t="s">
        <v>61</v>
      </c>
      <c r="N23" s="44"/>
    </row>
    <row r="24" spans="1:14" ht="18" customHeight="1">
      <c r="A24" s="63"/>
      <c r="B24" s="63"/>
      <c r="C24" s="37" t="s">
        <v>19</v>
      </c>
      <c r="D24" s="38"/>
      <c r="E24" s="66"/>
      <c r="F24" s="67"/>
      <c r="G24" s="67"/>
      <c r="H24" s="8" t="s">
        <v>80</v>
      </c>
      <c r="J24" s="57" t="s">
        <v>58</v>
      </c>
      <c r="K24" s="58"/>
      <c r="L24" s="59"/>
      <c r="M24" s="44"/>
      <c r="N24" s="44"/>
    </row>
    <row r="25" spans="1:14" ht="18" customHeight="1">
      <c r="A25" s="63"/>
      <c r="B25" s="63"/>
      <c r="C25" s="37" t="s">
        <v>20</v>
      </c>
      <c r="D25" s="38"/>
      <c r="E25" s="66"/>
      <c r="F25" s="67"/>
      <c r="G25" s="67"/>
      <c r="H25" s="8" t="s">
        <v>38</v>
      </c>
      <c r="J25" s="41" t="s">
        <v>58</v>
      </c>
      <c r="K25" s="42"/>
      <c r="L25" s="43"/>
      <c r="M25" s="44"/>
      <c r="N25" s="44"/>
    </row>
    <row r="26" spans="1:8" ht="18" customHeight="1">
      <c r="A26" s="63"/>
      <c r="B26" s="64" t="s">
        <v>52</v>
      </c>
      <c r="C26" s="37" t="s">
        <v>21</v>
      </c>
      <c r="D26" s="38"/>
      <c r="E26" s="60"/>
      <c r="F26" s="61"/>
      <c r="G26" s="61"/>
      <c r="H26" s="8" t="s">
        <v>40</v>
      </c>
    </row>
    <row r="27" spans="1:10" ht="18" customHeight="1">
      <c r="A27" s="63"/>
      <c r="B27" s="64"/>
      <c r="C27" s="37" t="s">
        <v>164</v>
      </c>
      <c r="D27" s="38"/>
      <c r="E27" s="60"/>
      <c r="F27" s="61"/>
      <c r="G27" s="61"/>
      <c r="H27" s="8" t="s">
        <v>41</v>
      </c>
      <c r="J27" s="2" t="s">
        <v>49</v>
      </c>
    </row>
    <row r="28" spans="1:14" ht="18" customHeight="1">
      <c r="A28" s="63"/>
      <c r="B28" s="48"/>
      <c r="C28" s="37" t="s">
        <v>22</v>
      </c>
      <c r="D28" s="38"/>
      <c r="E28" s="60"/>
      <c r="F28" s="61"/>
      <c r="G28" s="61"/>
      <c r="H28" s="8" t="s">
        <v>82</v>
      </c>
      <c r="J28" s="54" t="s">
        <v>68</v>
      </c>
      <c r="K28" s="54"/>
      <c r="L28" s="54"/>
      <c r="M28" s="54"/>
      <c r="N28" s="54"/>
    </row>
    <row r="29" spans="1:14" ht="18" customHeight="1">
      <c r="A29" s="63"/>
      <c r="B29" s="48"/>
      <c r="C29" s="37" t="s">
        <v>75</v>
      </c>
      <c r="D29" s="38"/>
      <c r="E29" s="60"/>
      <c r="F29" s="61"/>
      <c r="G29" s="61"/>
      <c r="H29" s="8"/>
      <c r="J29" s="55" t="s">
        <v>69</v>
      </c>
      <c r="K29" s="55"/>
      <c r="L29" s="55"/>
      <c r="M29" s="55"/>
      <c r="N29" s="55"/>
    </row>
    <row r="30" spans="1:8" ht="18" customHeight="1">
      <c r="A30" s="63"/>
      <c r="B30" s="48"/>
      <c r="C30" s="39" t="s">
        <v>85</v>
      </c>
      <c r="D30" s="40"/>
      <c r="E30" s="60"/>
      <c r="F30" s="61"/>
      <c r="G30" s="61"/>
      <c r="H30" s="8" t="s">
        <v>42</v>
      </c>
    </row>
    <row r="31" spans="1:14" ht="21" customHeight="1">
      <c r="A31" s="63"/>
      <c r="B31" s="48"/>
      <c r="C31" s="37" t="s">
        <v>74</v>
      </c>
      <c r="D31" s="38"/>
      <c r="E31" s="60"/>
      <c r="F31" s="61"/>
      <c r="G31" s="61"/>
      <c r="H31" s="8" t="s">
        <v>42</v>
      </c>
      <c r="J31" s="45" t="s">
        <v>62</v>
      </c>
      <c r="K31" s="46"/>
      <c r="L31" s="46"/>
      <c r="M31" s="46"/>
      <c r="N31" s="46"/>
    </row>
    <row r="32" spans="1:14" ht="21" customHeight="1">
      <c r="A32" s="63"/>
      <c r="B32" s="48"/>
      <c r="C32" s="37" t="s">
        <v>29</v>
      </c>
      <c r="D32" s="38"/>
      <c r="E32" s="60"/>
      <c r="F32" s="61"/>
      <c r="G32" s="61"/>
      <c r="H32" s="8" t="s">
        <v>34</v>
      </c>
      <c r="J32" s="45" t="s">
        <v>72</v>
      </c>
      <c r="K32" s="46"/>
      <c r="L32" s="46"/>
      <c r="M32" s="46"/>
      <c r="N32" s="46"/>
    </row>
  </sheetData>
  <sheetProtection sheet="1" objects="1" scenarios="1" selectLockedCells="1" selectUnlockedCells="1"/>
  <mergeCells count="78">
    <mergeCell ref="A1:I1"/>
    <mergeCell ref="E30:G30"/>
    <mergeCell ref="E31:G31"/>
    <mergeCell ref="E22:G22"/>
    <mergeCell ref="E23:G23"/>
    <mergeCell ref="E24:G24"/>
    <mergeCell ref="E25:G25"/>
    <mergeCell ref="E18:G18"/>
    <mergeCell ref="E19:G19"/>
    <mergeCell ref="E20:G20"/>
    <mergeCell ref="E32:G32"/>
    <mergeCell ref="E26:G26"/>
    <mergeCell ref="E27:G27"/>
    <mergeCell ref="E28:G28"/>
    <mergeCell ref="E29:G29"/>
    <mergeCell ref="E5:H5"/>
    <mergeCell ref="E13:H13"/>
    <mergeCell ref="E6:G6"/>
    <mergeCell ref="E7:G7"/>
    <mergeCell ref="E8:G8"/>
    <mergeCell ref="E9:G9"/>
    <mergeCell ref="B12:B14"/>
    <mergeCell ref="B16:B20"/>
    <mergeCell ref="B21:B25"/>
    <mergeCell ref="B26:B27"/>
    <mergeCell ref="E14:G14"/>
    <mergeCell ref="E15:G15"/>
    <mergeCell ref="E16:G16"/>
    <mergeCell ref="E17:G17"/>
    <mergeCell ref="E21:G21"/>
    <mergeCell ref="B28:B32"/>
    <mergeCell ref="M5:N5"/>
    <mergeCell ref="J6:J12"/>
    <mergeCell ref="K8:K12"/>
    <mergeCell ref="J5:K5"/>
    <mergeCell ref="J32:N32"/>
    <mergeCell ref="J28:N28"/>
    <mergeCell ref="J29:N29"/>
    <mergeCell ref="J23:L23"/>
    <mergeCell ref="J24:L24"/>
    <mergeCell ref="E11:G11"/>
    <mergeCell ref="E12:G12"/>
    <mergeCell ref="A5:B5"/>
    <mergeCell ref="A6:A17"/>
    <mergeCell ref="A18:A32"/>
    <mergeCell ref="B7:B11"/>
    <mergeCell ref="C5:D5"/>
    <mergeCell ref="C7:D7"/>
    <mergeCell ref="C8:D8"/>
    <mergeCell ref="C9:D9"/>
    <mergeCell ref="C10:D10"/>
    <mergeCell ref="J25:L25"/>
    <mergeCell ref="M23:N23"/>
    <mergeCell ref="M24:N25"/>
    <mergeCell ref="J31:N31"/>
    <mergeCell ref="C6:D6"/>
    <mergeCell ref="C11:D11"/>
    <mergeCell ref="C12:D12"/>
    <mergeCell ref="C19:D19"/>
    <mergeCell ref="C20:D20"/>
    <mergeCell ref="C13:D13"/>
    <mergeCell ref="C14:D14"/>
    <mergeCell ref="C15:D15"/>
    <mergeCell ref="C16:D16"/>
    <mergeCell ref="C17:D17"/>
    <mergeCell ref="C18:D18"/>
    <mergeCell ref="C32:D32"/>
    <mergeCell ref="C25:D25"/>
    <mergeCell ref="C26:D26"/>
    <mergeCell ref="C27:D27"/>
    <mergeCell ref="C28:D28"/>
    <mergeCell ref="C29:D29"/>
    <mergeCell ref="C30:D30"/>
    <mergeCell ref="C21:D21"/>
    <mergeCell ref="C22:D22"/>
    <mergeCell ref="C23:D23"/>
    <mergeCell ref="C24:D24"/>
    <mergeCell ref="C31:D31"/>
  </mergeCells>
  <printOptions/>
  <pageMargins left="0.6" right="0.61" top="0.47" bottom="0.48" header="0.41" footer="0.39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tabSelected="1" zoomScalePageLayoutView="0" workbookViewId="0" topLeftCell="A1">
      <selection activeCell="E6" sqref="E6:G6"/>
    </sheetView>
  </sheetViews>
  <sheetFormatPr defaultColWidth="9.00390625" defaultRowHeight="13.5"/>
  <cols>
    <col min="1" max="2" width="2.625" style="1" customWidth="1"/>
    <col min="3" max="3" width="20.625" style="1" customWidth="1"/>
    <col min="4" max="4" width="20.625" style="2" customWidth="1"/>
    <col min="5" max="5" width="4.625" style="2" customWidth="1"/>
    <col min="6" max="6" width="3.625" style="2" customWidth="1"/>
    <col min="7" max="7" width="4.625" style="2" customWidth="1"/>
    <col min="8" max="8" width="6.625" style="2" customWidth="1"/>
    <col min="9" max="9" width="4.625" style="2" customWidth="1"/>
    <col min="10" max="11" width="2.625" style="2" customWidth="1"/>
    <col min="12" max="12" width="40.625" style="2" customWidth="1"/>
    <col min="13" max="13" width="10.625" style="2" customWidth="1"/>
    <col min="14" max="14" width="6.625" style="2" customWidth="1"/>
    <col min="15" max="16384" width="9.00390625" style="2" customWidth="1"/>
  </cols>
  <sheetData>
    <row r="1" spans="1:9" ht="17.25">
      <c r="A1" s="70" t="s">
        <v>66</v>
      </c>
      <c r="B1" s="71"/>
      <c r="C1" s="71"/>
      <c r="D1" s="71"/>
      <c r="E1" s="71"/>
      <c r="F1" s="71"/>
      <c r="G1" s="71"/>
      <c r="H1" s="71"/>
      <c r="I1" s="71"/>
    </row>
    <row r="2" ht="4.5" customHeight="1"/>
    <row r="3" spans="1:5" ht="18" customHeight="1">
      <c r="A3" s="17" t="s">
        <v>65</v>
      </c>
      <c r="B3" s="17"/>
      <c r="C3" s="17"/>
      <c r="D3" s="5"/>
      <c r="E3" s="16"/>
    </row>
    <row r="4" ht="4.5" customHeight="1"/>
    <row r="5" spans="1:14" ht="21" customHeight="1">
      <c r="A5" s="62" t="s">
        <v>0</v>
      </c>
      <c r="B5" s="62"/>
      <c r="C5" s="47" t="s">
        <v>24</v>
      </c>
      <c r="D5" s="38"/>
      <c r="E5" s="47" t="s">
        <v>23</v>
      </c>
      <c r="F5" s="56"/>
      <c r="G5" s="56"/>
      <c r="H5" s="49"/>
      <c r="J5" s="53" t="s">
        <v>0</v>
      </c>
      <c r="K5" s="53"/>
      <c r="L5" s="3" t="s">
        <v>24</v>
      </c>
      <c r="M5" s="47" t="s">
        <v>23</v>
      </c>
      <c r="N5" s="49"/>
    </row>
    <row r="6" spans="1:14" ht="21" customHeight="1">
      <c r="A6" s="63" t="s">
        <v>1</v>
      </c>
      <c r="B6" s="5" t="s">
        <v>30</v>
      </c>
      <c r="C6" s="37" t="s">
        <v>3</v>
      </c>
      <c r="D6" s="38"/>
      <c r="E6" s="60"/>
      <c r="F6" s="61"/>
      <c r="G6" s="61"/>
      <c r="H6" s="8" t="s">
        <v>31</v>
      </c>
      <c r="J6" s="50" t="s">
        <v>2</v>
      </c>
      <c r="K6" s="4" t="s">
        <v>52</v>
      </c>
      <c r="L6" s="14" t="s">
        <v>43</v>
      </c>
      <c r="M6" s="6" t="e">
        <f>E14+E32</f>
        <v>#DIV/0!</v>
      </c>
      <c r="N6" s="8" t="s">
        <v>59</v>
      </c>
    </row>
    <row r="7" spans="1:14" ht="18" customHeight="1">
      <c r="A7" s="63"/>
      <c r="B7" s="64" t="s">
        <v>32</v>
      </c>
      <c r="C7" s="37" t="s">
        <v>4</v>
      </c>
      <c r="D7" s="38"/>
      <c r="E7" s="60"/>
      <c r="F7" s="61"/>
      <c r="G7" s="61"/>
      <c r="H7" s="8" t="s">
        <v>25</v>
      </c>
      <c r="J7" s="51"/>
      <c r="K7" s="4" t="s">
        <v>53</v>
      </c>
      <c r="L7" s="9" t="s">
        <v>77</v>
      </c>
      <c r="M7" s="6" t="e">
        <f>E24*(1000/M6^2)</f>
        <v>#DIV/0!</v>
      </c>
      <c r="N7" s="8"/>
    </row>
    <row r="8" spans="1:14" ht="18" customHeight="1">
      <c r="A8" s="63"/>
      <c r="B8" s="64"/>
      <c r="C8" s="37" t="s">
        <v>70</v>
      </c>
      <c r="D8" s="38"/>
      <c r="E8" s="60"/>
      <c r="F8" s="61"/>
      <c r="G8" s="61"/>
      <c r="H8" s="8" t="s">
        <v>31</v>
      </c>
      <c r="J8" s="51"/>
      <c r="K8" s="50" t="s">
        <v>67</v>
      </c>
      <c r="L8" s="9" t="s">
        <v>44</v>
      </c>
      <c r="M8" s="6">
        <v>17.5</v>
      </c>
      <c r="N8" s="8"/>
    </row>
    <row r="9" spans="1:14" ht="18" customHeight="1">
      <c r="A9" s="63"/>
      <c r="B9" s="64"/>
      <c r="C9" s="37" t="s">
        <v>5</v>
      </c>
      <c r="D9" s="38"/>
      <c r="E9" s="60"/>
      <c r="F9" s="61"/>
      <c r="G9" s="61"/>
      <c r="H9" s="8"/>
      <c r="J9" s="51"/>
      <c r="K9" s="51"/>
      <c r="L9" s="9" t="s">
        <v>78</v>
      </c>
      <c r="M9" s="6" t="e">
        <f>M8*10^-3*M6^2</f>
        <v>#DIV/0!</v>
      </c>
      <c r="N9" s="8" t="s">
        <v>80</v>
      </c>
    </row>
    <row r="10" spans="1:14" ht="18" customHeight="1">
      <c r="A10" s="63"/>
      <c r="B10" s="64"/>
      <c r="C10" s="37" t="s">
        <v>6</v>
      </c>
      <c r="D10" s="38"/>
      <c r="E10" s="10"/>
      <c r="F10" s="7" t="s">
        <v>26</v>
      </c>
      <c r="G10" s="11"/>
      <c r="H10" s="8" t="s">
        <v>27</v>
      </c>
      <c r="J10" s="51"/>
      <c r="K10" s="51"/>
      <c r="L10" s="9" t="s">
        <v>50</v>
      </c>
      <c r="M10" s="6" t="e">
        <f>G10*(M9/E24)</f>
        <v>#DIV/0!</v>
      </c>
      <c r="N10" s="8" t="s">
        <v>27</v>
      </c>
    </row>
    <row r="11" spans="1:14" ht="21" customHeight="1">
      <c r="A11" s="63"/>
      <c r="B11" s="64"/>
      <c r="C11" s="37" t="s">
        <v>7</v>
      </c>
      <c r="D11" s="38"/>
      <c r="E11" s="60"/>
      <c r="F11" s="61"/>
      <c r="G11" s="61"/>
      <c r="H11" s="8" t="s">
        <v>83</v>
      </c>
      <c r="J11" s="51"/>
      <c r="K11" s="51"/>
      <c r="L11" s="15" t="s">
        <v>71</v>
      </c>
      <c r="M11" s="6" t="e">
        <f>SQRT(ABS(E24*1000/M8))-E32</f>
        <v>#DIV/0!</v>
      </c>
      <c r="N11" s="8" t="s">
        <v>59</v>
      </c>
    </row>
    <row r="12" spans="1:14" ht="18" customHeight="1">
      <c r="A12" s="63"/>
      <c r="B12" s="64" t="s">
        <v>54</v>
      </c>
      <c r="C12" s="37" t="s">
        <v>76</v>
      </c>
      <c r="D12" s="38"/>
      <c r="E12" s="60"/>
      <c r="F12" s="61"/>
      <c r="G12" s="61"/>
      <c r="H12" s="8" t="s">
        <v>33</v>
      </c>
      <c r="J12" s="52"/>
      <c r="K12" s="52"/>
      <c r="L12" s="9" t="s">
        <v>51</v>
      </c>
      <c r="M12" s="6" t="e">
        <f>M7/584</f>
        <v>#DIV/0!</v>
      </c>
      <c r="N12" s="8" t="s">
        <v>60</v>
      </c>
    </row>
    <row r="13" spans="1:11" ht="18" customHeight="1">
      <c r="A13" s="63"/>
      <c r="B13" s="64"/>
      <c r="C13" s="37" t="s">
        <v>8</v>
      </c>
      <c r="D13" s="38"/>
      <c r="E13" s="47" t="s">
        <v>73</v>
      </c>
      <c r="F13" s="56"/>
      <c r="G13" s="56"/>
      <c r="H13" s="49"/>
      <c r="J13" s="12"/>
      <c r="K13" s="12"/>
    </row>
    <row r="14" spans="1:12" ht="18" customHeight="1">
      <c r="A14" s="63"/>
      <c r="B14" s="64"/>
      <c r="C14" s="37" t="s">
        <v>9</v>
      </c>
      <c r="D14" s="38"/>
      <c r="E14" s="66"/>
      <c r="F14" s="67"/>
      <c r="G14" s="67"/>
      <c r="H14" s="8" t="s">
        <v>34</v>
      </c>
      <c r="J14" s="2" t="s">
        <v>63</v>
      </c>
      <c r="K14" s="12"/>
      <c r="L14" s="13"/>
    </row>
    <row r="15" spans="1:14" ht="18" customHeight="1">
      <c r="A15" s="63"/>
      <c r="B15" s="5" t="s">
        <v>55</v>
      </c>
      <c r="C15" s="37" t="s">
        <v>10</v>
      </c>
      <c r="D15" s="38"/>
      <c r="E15" s="60"/>
      <c r="F15" s="61"/>
      <c r="G15" s="61"/>
      <c r="H15" s="8" t="s">
        <v>28</v>
      </c>
      <c r="J15" s="18" t="s">
        <v>45</v>
      </c>
      <c r="K15" s="19"/>
      <c r="L15" s="19"/>
      <c r="M15" s="19"/>
      <c r="N15" s="20"/>
    </row>
    <row r="16" spans="1:14" ht="18" customHeight="1">
      <c r="A16" s="63"/>
      <c r="B16" s="65"/>
      <c r="C16" s="37" t="s">
        <v>11</v>
      </c>
      <c r="D16" s="38"/>
      <c r="E16" s="66"/>
      <c r="F16" s="67"/>
      <c r="G16" s="67"/>
      <c r="H16" s="8" t="s">
        <v>79</v>
      </c>
      <c r="J16" s="21" t="s">
        <v>46</v>
      </c>
      <c r="K16" s="22"/>
      <c r="L16" s="22"/>
      <c r="M16" s="22"/>
      <c r="N16" s="23"/>
    </row>
    <row r="17" spans="1:12" ht="18" customHeight="1">
      <c r="A17" s="63"/>
      <c r="B17" s="65"/>
      <c r="C17" s="37" t="s">
        <v>12</v>
      </c>
      <c r="D17" s="38"/>
      <c r="E17" s="66"/>
      <c r="F17" s="67"/>
      <c r="G17" s="67"/>
      <c r="H17" s="8" t="s">
        <v>35</v>
      </c>
      <c r="K17" s="12"/>
      <c r="L17" s="13"/>
    </row>
    <row r="18" spans="1:10" ht="18" customHeight="1">
      <c r="A18" s="63" t="s">
        <v>2</v>
      </c>
      <c r="B18" s="65"/>
      <c r="C18" s="37" t="s">
        <v>13</v>
      </c>
      <c r="D18" s="38"/>
      <c r="E18" s="72">
        <f>E6*E9</f>
        <v>0</v>
      </c>
      <c r="F18" s="73"/>
      <c r="G18" s="73"/>
      <c r="H18" s="8" t="s">
        <v>36</v>
      </c>
      <c r="J18" s="2" t="s">
        <v>47</v>
      </c>
    </row>
    <row r="19" spans="1:14" ht="18" customHeight="1">
      <c r="A19" s="63"/>
      <c r="B19" s="65"/>
      <c r="C19" s="37" t="s">
        <v>14</v>
      </c>
      <c r="D19" s="38"/>
      <c r="E19" s="72">
        <f>E8*E9</f>
        <v>0</v>
      </c>
      <c r="F19" s="73"/>
      <c r="G19" s="73"/>
      <c r="H19" s="8" t="s">
        <v>37</v>
      </c>
      <c r="J19" s="24" t="s">
        <v>56</v>
      </c>
      <c r="K19" s="25"/>
      <c r="L19" s="25"/>
      <c r="M19" s="25"/>
      <c r="N19" s="26"/>
    </row>
    <row r="20" spans="1:14" ht="18" customHeight="1">
      <c r="A20" s="63"/>
      <c r="B20" s="65"/>
      <c r="C20" s="37" t="s">
        <v>15</v>
      </c>
      <c r="D20" s="38"/>
      <c r="E20" s="60">
        <f>273+E11</f>
        <v>273</v>
      </c>
      <c r="F20" s="61"/>
      <c r="G20" s="61"/>
      <c r="H20" s="8" t="s">
        <v>84</v>
      </c>
      <c r="J20" s="27"/>
      <c r="K20" s="28"/>
      <c r="L20" s="28"/>
      <c r="M20" s="28"/>
      <c r="N20" s="29"/>
    </row>
    <row r="21" spans="1:8" ht="18" customHeight="1">
      <c r="A21" s="63"/>
      <c r="B21" s="63" t="s">
        <v>57</v>
      </c>
      <c r="C21" s="37" t="s">
        <v>16</v>
      </c>
      <c r="D21" s="38"/>
      <c r="E21" s="68">
        <f>E16*E18</f>
        <v>0</v>
      </c>
      <c r="F21" s="69"/>
      <c r="G21" s="69"/>
      <c r="H21" s="8" t="s">
        <v>81</v>
      </c>
    </row>
    <row r="22" spans="1:10" ht="18" customHeight="1">
      <c r="A22" s="63"/>
      <c r="B22" s="63"/>
      <c r="C22" s="37" t="s">
        <v>17</v>
      </c>
      <c r="D22" s="38"/>
      <c r="E22" s="68">
        <f>E16*E19</f>
        <v>0</v>
      </c>
      <c r="F22" s="69"/>
      <c r="G22" s="69"/>
      <c r="H22" s="8" t="s">
        <v>38</v>
      </c>
      <c r="J22" s="2" t="s">
        <v>64</v>
      </c>
    </row>
    <row r="23" spans="1:14" ht="18" customHeight="1">
      <c r="A23" s="63"/>
      <c r="B23" s="63"/>
      <c r="C23" s="39" t="s">
        <v>18</v>
      </c>
      <c r="D23" s="38"/>
      <c r="E23" s="68" t="e">
        <f>(7000*E10)/E17</f>
        <v>#DIV/0!</v>
      </c>
      <c r="F23" s="69"/>
      <c r="G23" s="69"/>
      <c r="H23" s="8" t="s">
        <v>39</v>
      </c>
      <c r="J23" s="47" t="s">
        <v>48</v>
      </c>
      <c r="K23" s="56"/>
      <c r="L23" s="49"/>
      <c r="M23" s="44" t="s">
        <v>61</v>
      </c>
      <c r="N23" s="44"/>
    </row>
    <row r="24" spans="1:14" ht="18" customHeight="1">
      <c r="A24" s="63"/>
      <c r="B24" s="63"/>
      <c r="C24" s="37" t="s">
        <v>19</v>
      </c>
      <c r="D24" s="38"/>
      <c r="E24" s="66">
        <f>0.007*E10*E18</f>
        <v>0</v>
      </c>
      <c r="F24" s="67"/>
      <c r="G24" s="67"/>
      <c r="H24" s="8" t="s">
        <v>80</v>
      </c>
      <c r="J24" s="57" t="s">
        <v>58</v>
      </c>
      <c r="K24" s="58"/>
      <c r="L24" s="59"/>
      <c r="M24" s="44"/>
      <c r="N24" s="44"/>
    </row>
    <row r="25" spans="1:14" ht="18" customHeight="1">
      <c r="A25" s="63"/>
      <c r="B25" s="63"/>
      <c r="C25" s="37" t="s">
        <v>20</v>
      </c>
      <c r="D25" s="38"/>
      <c r="E25" s="66">
        <f>0.007*E10*E19</f>
        <v>0</v>
      </c>
      <c r="F25" s="67"/>
      <c r="G25" s="67"/>
      <c r="H25" s="8" t="s">
        <v>38</v>
      </c>
      <c r="J25" s="41" t="s">
        <v>58</v>
      </c>
      <c r="K25" s="42"/>
      <c r="L25" s="43"/>
      <c r="M25" s="44"/>
      <c r="N25" s="44"/>
    </row>
    <row r="26" spans="1:8" ht="18" customHeight="1">
      <c r="A26" s="63"/>
      <c r="B26" s="64" t="s">
        <v>52</v>
      </c>
      <c r="C26" s="37" t="s">
        <v>21</v>
      </c>
      <c r="D26" s="38"/>
      <c r="E26" s="60" t="e">
        <f>E21*E20/(982800*E12)</f>
        <v>#DIV/0!</v>
      </c>
      <c r="F26" s="61"/>
      <c r="G26" s="61"/>
      <c r="H26" s="8" t="s">
        <v>40</v>
      </c>
    </row>
    <row r="27" spans="1:10" ht="18" customHeight="1">
      <c r="A27" s="63"/>
      <c r="B27" s="64"/>
      <c r="C27" s="37" t="s">
        <v>164</v>
      </c>
      <c r="D27" s="38"/>
      <c r="E27" s="60" t="e">
        <f>E22*E20/(982800*E12)</f>
        <v>#DIV/0!</v>
      </c>
      <c r="F27" s="61"/>
      <c r="G27" s="61"/>
      <c r="H27" s="8" t="s">
        <v>41</v>
      </c>
      <c r="J27" s="2" t="s">
        <v>49</v>
      </c>
    </row>
    <row r="28" spans="1:14" ht="18" customHeight="1">
      <c r="A28" s="63"/>
      <c r="B28" s="48"/>
      <c r="C28" s="37" t="s">
        <v>22</v>
      </c>
      <c r="D28" s="38"/>
      <c r="E28" s="60">
        <f>E21/3412.5</f>
        <v>0</v>
      </c>
      <c r="F28" s="61"/>
      <c r="G28" s="61"/>
      <c r="H28" s="8" t="s">
        <v>82</v>
      </c>
      <c r="J28" s="54" t="s">
        <v>68</v>
      </c>
      <c r="K28" s="54"/>
      <c r="L28" s="54"/>
      <c r="M28" s="54"/>
      <c r="N28" s="54"/>
    </row>
    <row r="29" spans="1:14" ht="18" customHeight="1">
      <c r="A29" s="63"/>
      <c r="B29" s="48"/>
      <c r="C29" s="37" t="s">
        <v>75</v>
      </c>
      <c r="D29" s="38"/>
      <c r="E29" s="60" t="e">
        <f>(1/SQRT(ABS(E28*E26)))*(1460-(296*(E26/(E20-288))))+1</f>
        <v>#DIV/0!</v>
      </c>
      <c r="F29" s="61"/>
      <c r="G29" s="61"/>
      <c r="H29" s="8"/>
      <c r="J29" s="55" t="s">
        <v>69</v>
      </c>
      <c r="K29" s="55"/>
      <c r="L29" s="55"/>
      <c r="M29" s="55"/>
      <c r="N29" s="55"/>
    </row>
    <row r="30" spans="1:8" ht="18" customHeight="1">
      <c r="A30" s="63"/>
      <c r="B30" s="48"/>
      <c r="C30" s="39" t="s">
        <v>85</v>
      </c>
      <c r="D30" s="40"/>
      <c r="E30" s="60" t="e">
        <f>2.01*10^-3*E28*(E20-288)*((2.3*LOG10(E29))+(1/E29)-1)</f>
        <v>#DIV/0!</v>
      </c>
      <c r="F30" s="61"/>
      <c r="G30" s="61"/>
      <c r="H30" s="8" t="s">
        <v>42</v>
      </c>
    </row>
    <row r="31" spans="1:14" ht="21" customHeight="1">
      <c r="A31" s="63"/>
      <c r="B31" s="48"/>
      <c r="C31" s="37" t="s">
        <v>74</v>
      </c>
      <c r="D31" s="38"/>
      <c r="E31" s="60" t="e">
        <f>(0.795*SQRT(ABS(E28*E26)))/(1+(2.58/E26))</f>
        <v>#DIV/0!</v>
      </c>
      <c r="F31" s="61"/>
      <c r="G31" s="61"/>
      <c r="H31" s="8" t="s">
        <v>42</v>
      </c>
      <c r="J31" s="45" t="s">
        <v>62</v>
      </c>
      <c r="K31" s="46"/>
      <c r="L31" s="46"/>
      <c r="M31" s="46"/>
      <c r="N31" s="46"/>
    </row>
    <row r="32" spans="1:14" ht="21" customHeight="1">
      <c r="A32" s="63"/>
      <c r="B32" s="48"/>
      <c r="C32" s="37" t="s">
        <v>29</v>
      </c>
      <c r="D32" s="38"/>
      <c r="E32" s="60" t="e">
        <f>0.65*(E30+E31)</f>
        <v>#DIV/0!</v>
      </c>
      <c r="F32" s="61"/>
      <c r="G32" s="61"/>
      <c r="H32" s="8" t="s">
        <v>34</v>
      </c>
      <c r="J32" s="45" t="s">
        <v>72</v>
      </c>
      <c r="K32" s="46"/>
      <c r="L32" s="46"/>
      <c r="M32" s="46"/>
      <c r="N32" s="46"/>
    </row>
  </sheetData>
  <sheetProtection sheet="1" objects="1" scenarios="1" formatCells="0"/>
  <protectedRanges>
    <protectedRange sqref="E6:G9 E10 E11:G12 E13 E14:G17 L15:N16 L19:N20 J24:N25 J28:N29 D3" name="範囲1"/>
  </protectedRanges>
  <mergeCells count="78">
    <mergeCell ref="M5:N5"/>
    <mergeCell ref="A1:I1"/>
    <mergeCell ref="A5:B5"/>
    <mergeCell ref="C5:D5"/>
    <mergeCell ref="E5:H5"/>
    <mergeCell ref="J5:K5"/>
    <mergeCell ref="A6:A17"/>
    <mergeCell ref="C6:D6"/>
    <mergeCell ref="E6:G6"/>
    <mergeCell ref="J6:J12"/>
    <mergeCell ref="B7:B11"/>
    <mergeCell ref="C7:D7"/>
    <mergeCell ref="E7:G7"/>
    <mergeCell ref="C8:D8"/>
    <mergeCell ref="E8:G8"/>
    <mergeCell ref="B12:B14"/>
    <mergeCell ref="K8:K12"/>
    <mergeCell ref="C9:D9"/>
    <mergeCell ref="E9:G9"/>
    <mergeCell ref="C10:D10"/>
    <mergeCell ref="C11:D11"/>
    <mergeCell ref="E11:G11"/>
    <mergeCell ref="C12:D12"/>
    <mergeCell ref="E12:G12"/>
    <mergeCell ref="C13:D13"/>
    <mergeCell ref="E13:H13"/>
    <mergeCell ref="C14:D14"/>
    <mergeCell ref="E14:G14"/>
    <mergeCell ref="C15:D15"/>
    <mergeCell ref="E15:G15"/>
    <mergeCell ref="A18:A32"/>
    <mergeCell ref="C18:D18"/>
    <mergeCell ref="E18:G18"/>
    <mergeCell ref="C19:D19"/>
    <mergeCell ref="E19:G19"/>
    <mergeCell ref="C20:D20"/>
    <mergeCell ref="E20:G20"/>
    <mergeCell ref="B21:B25"/>
    <mergeCell ref="C21:D21"/>
    <mergeCell ref="E21:G21"/>
    <mergeCell ref="C22:D22"/>
    <mergeCell ref="E22:G22"/>
    <mergeCell ref="C23:D23"/>
    <mergeCell ref="E23:G23"/>
    <mergeCell ref="B16:B20"/>
    <mergeCell ref="C16:D16"/>
    <mergeCell ref="E16:G16"/>
    <mergeCell ref="C17:D17"/>
    <mergeCell ref="E17:G17"/>
    <mergeCell ref="J23:L23"/>
    <mergeCell ref="M23:N23"/>
    <mergeCell ref="C24:D24"/>
    <mergeCell ref="E24:G24"/>
    <mergeCell ref="J24:L24"/>
    <mergeCell ref="M24:N25"/>
    <mergeCell ref="C25:D25"/>
    <mergeCell ref="E25:G25"/>
    <mergeCell ref="J25:L25"/>
    <mergeCell ref="B28:B32"/>
    <mergeCell ref="C28:D28"/>
    <mergeCell ref="E28:G28"/>
    <mergeCell ref="C31:D31"/>
    <mergeCell ref="E31:G31"/>
    <mergeCell ref="B26:B27"/>
    <mergeCell ref="C26:D26"/>
    <mergeCell ref="E26:G26"/>
    <mergeCell ref="C27:D27"/>
    <mergeCell ref="E27:G27"/>
    <mergeCell ref="J31:N31"/>
    <mergeCell ref="C32:D32"/>
    <mergeCell ref="E32:G32"/>
    <mergeCell ref="J32:N32"/>
    <mergeCell ref="J28:N28"/>
    <mergeCell ref="C29:D29"/>
    <mergeCell ref="E29:G29"/>
    <mergeCell ref="J29:N29"/>
    <mergeCell ref="C30:D30"/>
    <mergeCell ref="E30:G30"/>
  </mergeCells>
  <printOptions/>
  <pageMargins left="0.5905511811023623" right="0.5905511811023623" top="0.984251968503937" bottom="0.3937007874015748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PageLayoutView="0" workbookViewId="0" topLeftCell="A10">
      <selection activeCell="C28" sqref="C28:D28"/>
    </sheetView>
  </sheetViews>
  <sheetFormatPr defaultColWidth="9.00390625" defaultRowHeight="13.5"/>
  <cols>
    <col min="1" max="2" width="2.625" style="1" customWidth="1"/>
    <col min="3" max="3" width="20.625" style="1" customWidth="1"/>
    <col min="4" max="4" width="20.625" style="2" customWidth="1"/>
    <col min="5" max="5" width="4.625" style="2" customWidth="1"/>
    <col min="6" max="6" width="3.625" style="2" customWidth="1"/>
    <col min="7" max="7" width="4.625" style="2" customWidth="1"/>
    <col min="8" max="8" width="6.625" style="2" customWidth="1"/>
    <col min="9" max="9" width="4.625" style="2" customWidth="1"/>
    <col min="10" max="11" width="2.625" style="2" customWidth="1"/>
    <col min="12" max="12" width="40.625" style="2" customWidth="1"/>
    <col min="13" max="13" width="10.625" style="2" customWidth="1"/>
    <col min="14" max="14" width="6.625" style="2" customWidth="1"/>
    <col min="15" max="16384" width="9.00390625" style="2" customWidth="1"/>
  </cols>
  <sheetData>
    <row r="1" spans="1:14" ht="17.25">
      <c r="A1" s="30" t="s">
        <v>66</v>
      </c>
      <c r="B1" s="31"/>
      <c r="C1" s="31"/>
      <c r="D1" s="31"/>
      <c r="E1" s="31"/>
      <c r="F1" s="31"/>
      <c r="G1" s="31"/>
      <c r="I1" s="32"/>
      <c r="L1" s="36" t="s">
        <v>125</v>
      </c>
      <c r="M1" s="11"/>
      <c r="N1" s="35" t="s">
        <v>129</v>
      </c>
    </row>
    <row r="2" spans="12:14" ht="4.5" customHeight="1">
      <c r="L2" s="34"/>
      <c r="N2" s="32"/>
    </row>
    <row r="3" spans="1:14" ht="18" customHeight="1">
      <c r="A3" s="17" t="s">
        <v>65</v>
      </c>
      <c r="B3" s="17"/>
      <c r="C3" s="17"/>
      <c r="D3" s="5"/>
      <c r="E3" s="13"/>
      <c r="G3" s="13"/>
      <c r="H3" s="33" t="s">
        <v>123</v>
      </c>
      <c r="I3" s="33"/>
      <c r="L3" s="36" t="s">
        <v>124</v>
      </c>
      <c r="M3" s="11"/>
      <c r="N3" s="35" t="s">
        <v>130</v>
      </c>
    </row>
    <row r="4" ht="4.5" customHeight="1"/>
    <row r="5" spans="1:14" ht="21" customHeight="1">
      <c r="A5" s="62" t="s">
        <v>0</v>
      </c>
      <c r="B5" s="62"/>
      <c r="C5" s="47" t="s">
        <v>24</v>
      </c>
      <c r="D5" s="38"/>
      <c r="E5" s="47" t="s">
        <v>23</v>
      </c>
      <c r="F5" s="56"/>
      <c r="G5" s="56"/>
      <c r="H5" s="49"/>
      <c r="J5" s="53" t="s">
        <v>0</v>
      </c>
      <c r="K5" s="53"/>
      <c r="L5" s="3" t="s">
        <v>24</v>
      </c>
      <c r="M5" s="47" t="s">
        <v>23</v>
      </c>
      <c r="N5" s="49"/>
    </row>
    <row r="6" spans="1:14" ht="21" customHeight="1">
      <c r="A6" s="63" t="s">
        <v>1</v>
      </c>
      <c r="B6" s="5" t="s">
        <v>131</v>
      </c>
      <c r="C6" s="37" t="s">
        <v>3</v>
      </c>
      <c r="D6" s="38"/>
      <c r="E6" s="60"/>
      <c r="F6" s="61"/>
      <c r="G6" s="61"/>
      <c r="H6" s="8" t="s">
        <v>132</v>
      </c>
      <c r="J6" s="50" t="s">
        <v>2</v>
      </c>
      <c r="K6" s="4" t="s">
        <v>98</v>
      </c>
      <c r="L6" s="14" t="s">
        <v>43</v>
      </c>
      <c r="M6" s="6"/>
      <c r="N6" s="8" t="s">
        <v>133</v>
      </c>
    </row>
    <row r="7" spans="1:14" ht="18" customHeight="1">
      <c r="A7" s="63"/>
      <c r="B7" s="64" t="s">
        <v>134</v>
      </c>
      <c r="C7" s="37" t="s">
        <v>4</v>
      </c>
      <c r="D7" s="38"/>
      <c r="E7" s="60"/>
      <c r="F7" s="61"/>
      <c r="G7" s="61"/>
      <c r="H7" s="8" t="s">
        <v>25</v>
      </c>
      <c r="J7" s="51"/>
      <c r="K7" s="4" t="s">
        <v>135</v>
      </c>
      <c r="L7" s="9" t="s">
        <v>92</v>
      </c>
      <c r="M7" s="6"/>
      <c r="N7" s="8"/>
    </row>
    <row r="8" spans="1:14" ht="18" customHeight="1">
      <c r="A8" s="63"/>
      <c r="B8" s="64"/>
      <c r="C8" s="37" t="s">
        <v>93</v>
      </c>
      <c r="D8" s="38"/>
      <c r="E8" s="60"/>
      <c r="F8" s="61"/>
      <c r="G8" s="61"/>
      <c r="H8" s="8" t="s">
        <v>136</v>
      </c>
      <c r="J8" s="51"/>
      <c r="K8" s="50" t="s">
        <v>67</v>
      </c>
      <c r="L8" s="9" t="s">
        <v>44</v>
      </c>
      <c r="M8" s="6">
        <v>17.5</v>
      </c>
      <c r="N8" s="8"/>
    </row>
    <row r="9" spans="1:14" ht="18" customHeight="1">
      <c r="A9" s="63"/>
      <c r="B9" s="64"/>
      <c r="C9" s="37" t="s">
        <v>5</v>
      </c>
      <c r="D9" s="38"/>
      <c r="E9" s="60"/>
      <c r="F9" s="61"/>
      <c r="G9" s="61"/>
      <c r="H9" s="8"/>
      <c r="J9" s="51"/>
      <c r="K9" s="51"/>
      <c r="L9" s="9" t="s">
        <v>78</v>
      </c>
      <c r="M9" s="6"/>
      <c r="N9" s="8" t="s">
        <v>137</v>
      </c>
    </row>
    <row r="10" spans="1:14" ht="18" customHeight="1">
      <c r="A10" s="63"/>
      <c r="B10" s="64"/>
      <c r="C10" s="37" t="s">
        <v>6</v>
      </c>
      <c r="D10" s="38"/>
      <c r="E10" s="10"/>
      <c r="F10" s="7" t="s">
        <v>26</v>
      </c>
      <c r="G10" s="11"/>
      <c r="H10" s="8" t="s">
        <v>27</v>
      </c>
      <c r="J10" s="51"/>
      <c r="K10" s="51"/>
      <c r="L10" s="9" t="s">
        <v>50</v>
      </c>
      <c r="M10" s="6"/>
      <c r="N10" s="8" t="s">
        <v>27</v>
      </c>
    </row>
    <row r="11" spans="1:14" ht="21" customHeight="1">
      <c r="A11" s="63"/>
      <c r="B11" s="64"/>
      <c r="C11" s="37" t="s">
        <v>7</v>
      </c>
      <c r="D11" s="38"/>
      <c r="E11" s="60">
        <v>200</v>
      </c>
      <c r="F11" s="61"/>
      <c r="G11" s="61"/>
      <c r="H11" s="8" t="s">
        <v>138</v>
      </c>
      <c r="J11" s="51"/>
      <c r="K11" s="51"/>
      <c r="L11" s="15" t="s">
        <v>71</v>
      </c>
      <c r="M11" s="6"/>
      <c r="N11" s="8" t="s">
        <v>139</v>
      </c>
    </row>
    <row r="12" spans="1:14" ht="18" customHeight="1">
      <c r="A12" s="63"/>
      <c r="B12" s="64" t="s">
        <v>140</v>
      </c>
      <c r="C12" s="37" t="s">
        <v>76</v>
      </c>
      <c r="D12" s="38"/>
      <c r="E12" s="60"/>
      <c r="F12" s="61"/>
      <c r="G12" s="61"/>
      <c r="H12" s="8" t="s">
        <v>141</v>
      </c>
      <c r="J12" s="52"/>
      <c r="K12" s="52"/>
      <c r="L12" s="9" t="s">
        <v>51</v>
      </c>
      <c r="M12" s="6"/>
      <c r="N12" s="8" t="s">
        <v>142</v>
      </c>
    </row>
    <row r="13" spans="1:11" ht="18" customHeight="1">
      <c r="A13" s="63"/>
      <c r="B13" s="64"/>
      <c r="C13" s="37" t="s">
        <v>8</v>
      </c>
      <c r="D13" s="38"/>
      <c r="E13" s="47" t="s">
        <v>73</v>
      </c>
      <c r="F13" s="56"/>
      <c r="G13" s="56"/>
      <c r="H13" s="49"/>
      <c r="J13" s="12"/>
      <c r="K13" s="12"/>
    </row>
    <row r="14" spans="1:12" ht="18" customHeight="1">
      <c r="A14" s="63"/>
      <c r="B14" s="64"/>
      <c r="C14" s="37" t="s">
        <v>9</v>
      </c>
      <c r="D14" s="38"/>
      <c r="E14" s="66"/>
      <c r="F14" s="67"/>
      <c r="G14" s="67"/>
      <c r="H14" s="8" t="s">
        <v>139</v>
      </c>
      <c r="J14" s="2" t="s">
        <v>63</v>
      </c>
      <c r="K14" s="12"/>
      <c r="L14" s="13"/>
    </row>
    <row r="15" spans="1:14" ht="18" customHeight="1">
      <c r="A15" s="63"/>
      <c r="B15" s="5" t="s">
        <v>135</v>
      </c>
      <c r="C15" s="37" t="s">
        <v>10</v>
      </c>
      <c r="D15" s="38"/>
      <c r="E15" s="60"/>
      <c r="F15" s="61"/>
      <c r="G15" s="61"/>
      <c r="H15" s="8" t="s">
        <v>28</v>
      </c>
      <c r="J15" s="18" t="s">
        <v>45</v>
      </c>
      <c r="K15" s="19"/>
      <c r="L15" s="19"/>
      <c r="M15" s="19"/>
      <c r="N15" s="20"/>
    </row>
    <row r="16" spans="1:14" ht="18" customHeight="1">
      <c r="A16" s="63"/>
      <c r="B16" s="65"/>
      <c r="C16" s="37" t="s">
        <v>11</v>
      </c>
      <c r="D16" s="38"/>
      <c r="E16" s="66"/>
      <c r="F16" s="67"/>
      <c r="G16" s="67"/>
      <c r="H16" s="8" t="s">
        <v>143</v>
      </c>
      <c r="J16" s="21" t="s">
        <v>46</v>
      </c>
      <c r="K16" s="22"/>
      <c r="L16" s="22"/>
      <c r="M16" s="22"/>
      <c r="N16" s="23"/>
    </row>
    <row r="17" spans="1:12" ht="18" customHeight="1">
      <c r="A17" s="63"/>
      <c r="B17" s="65"/>
      <c r="C17" s="37" t="s">
        <v>12</v>
      </c>
      <c r="D17" s="38"/>
      <c r="E17" s="66"/>
      <c r="F17" s="67"/>
      <c r="G17" s="67"/>
      <c r="H17" s="8" t="s">
        <v>144</v>
      </c>
      <c r="K17" s="12"/>
      <c r="L17" s="13"/>
    </row>
    <row r="18" spans="1:10" ht="18" customHeight="1">
      <c r="A18" s="63" t="s">
        <v>2</v>
      </c>
      <c r="B18" s="65"/>
      <c r="C18" s="37" t="s">
        <v>13</v>
      </c>
      <c r="D18" s="38"/>
      <c r="E18" s="72"/>
      <c r="F18" s="73"/>
      <c r="G18" s="73"/>
      <c r="H18" s="8" t="s">
        <v>145</v>
      </c>
      <c r="J18" s="2" t="s">
        <v>47</v>
      </c>
    </row>
    <row r="19" spans="1:14" ht="18" customHeight="1">
      <c r="A19" s="63"/>
      <c r="B19" s="65"/>
      <c r="C19" s="37" t="s">
        <v>14</v>
      </c>
      <c r="D19" s="38"/>
      <c r="E19" s="72"/>
      <c r="F19" s="73"/>
      <c r="G19" s="73"/>
      <c r="H19" s="8" t="s">
        <v>146</v>
      </c>
      <c r="J19" s="24" t="s">
        <v>147</v>
      </c>
      <c r="K19" s="25"/>
      <c r="L19" s="25"/>
      <c r="M19" s="25"/>
      <c r="N19" s="26"/>
    </row>
    <row r="20" spans="1:14" ht="18" customHeight="1">
      <c r="A20" s="63"/>
      <c r="B20" s="65"/>
      <c r="C20" s="37" t="s">
        <v>15</v>
      </c>
      <c r="D20" s="38"/>
      <c r="E20" s="60"/>
      <c r="F20" s="61"/>
      <c r="G20" s="61"/>
      <c r="H20" s="8" t="s">
        <v>148</v>
      </c>
      <c r="J20" s="27"/>
      <c r="K20" s="28"/>
      <c r="L20" s="28"/>
      <c r="M20" s="28"/>
      <c r="N20" s="29"/>
    </row>
    <row r="21" spans="1:8" ht="18" customHeight="1">
      <c r="A21" s="63"/>
      <c r="B21" s="63" t="s">
        <v>149</v>
      </c>
      <c r="C21" s="37" t="s">
        <v>127</v>
      </c>
      <c r="D21" s="38"/>
      <c r="E21" s="68"/>
      <c r="F21" s="69"/>
      <c r="G21" s="69"/>
      <c r="H21" s="8" t="s">
        <v>150</v>
      </c>
    </row>
    <row r="22" spans="1:10" ht="18" customHeight="1">
      <c r="A22" s="63"/>
      <c r="B22" s="63"/>
      <c r="C22" s="37" t="s">
        <v>128</v>
      </c>
      <c r="D22" s="38"/>
      <c r="E22" s="68"/>
      <c r="F22" s="69"/>
      <c r="G22" s="69"/>
      <c r="H22" s="8" t="s">
        <v>151</v>
      </c>
      <c r="J22" s="2" t="s">
        <v>64</v>
      </c>
    </row>
    <row r="23" spans="1:14" ht="18" customHeight="1">
      <c r="A23" s="63"/>
      <c r="B23" s="63"/>
      <c r="C23" s="39" t="s">
        <v>18</v>
      </c>
      <c r="D23" s="38"/>
      <c r="E23" s="68"/>
      <c r="F23" s="69"/>
      <c r="G23" s="69"/>
      <c r="H23" s="8" t="s">
        <v>152</v>
      </c>
      <c r="J23" s="47" t="s">
        <v>48</v>
      </c>
      <c r="K23" s="56"/>
      <c r="L23" s="49"/>
      <c r="M23" s="44" t="s">
        <v>61</v>
      </c>
      <c r="N23" s="44"/>
    </row>
    <row r="24" spans="1:14" ht="18" customHeight="1">
      <c r="A24" s="63"/>
      <c r="B24" s="63"/>
      <c r="C24" s="37" t="s">
        <v>19</v>
      </c>
      <c r="D24" s="38"/>
      <c r="E24" s="66"/>
      <c r="F24" s="67"/>
      <c r="G24" s="67"/>
      <c r="H24" s="8" t="s">
        <v>153</v>
      </c>
      <c r="J24" s="57" t="s">
        <v>154</v>
      </c>
      <c r="K24" s="58"/>
      <c r="L24" s="59"/>
      <c r="M24" s="44"/>
      <c r="N24" s="44"/>
    </row>
    <row r="25" spans="1:14" ht="18" customHeight="1">
      <c r="A25" s="63"/>
      <c r="B25" s="63"/>
      <c r="C25" s="37" t="s">
        <v>20</v>
      </c>
      <c r="D25" s="38"/>
      <c r="E25" s="66"/>
      <c r="F25" s="67"/>
      <c r="G25" s="67"/>
      <c r="H25" s="8" t="s">
        <v>155</v>
      </c>
      <c r="J25" s="41" t="s">
        <v>156</v>
      </c>
      <c r="K25" s="42"/>
      <c r="L25" s="43"/>
      <c r="M25" s="44"/>
      <c r="N25" s="44"/>
    </row>
    <row r="26" spans="1:8" ht="18" customHeight="1">
      <c r="A26" s="63"/>
      <c r="B26" s="64" t="s">
        <v>157</v>
      </c>
      <c r="C26" s="37" t="s">
        <v>21</v>
      </c>
      <c r="D26" s="38"/>
      <c r="E26" s="60"/>
      <c r="F26" s="61"/>
      <c r="G26" s="61"/>
      <c r="H26" s="8" t="s">
        <v>158</v>
      </c>
    </row>
    <row r="27" spans="1:10" ht="18" customHeight="1">
      <c r="A27" s="63"/>
      <c r="B27" s="64"/>
      <c r="C27" s="37" t="s">
        <v>164</v>
      </c>
      <c r="D27" s="38"/>
      <c r="E27" s="60"/>
      <c r="F27" s="61"/>
      <c r="G27" s="61"/>
      <c r="H27" s="8" t="s">
        <v>159</v>
      </c>
      <c r="J27" s="2" t="s">
        <v>49</v>
      </c>
    </row>
    <row r="28" spans="1:14" ht="18" customHeight="1">
      <c r="A28" s="63"/>
      <c r="B28" s="48"/>
      <c r="C28" s="37" t="s">
        <v>22</v>
      </c>
      <c r="D28" s="38"/>
      <c r="E28" s="60"/>
      <c r="F28" s="61"/>
      <c r="G28" s="61"/>
      <c r="H28" s="8" t="s">
        <v>160</v>
      </c>
      <c r="J28" s="54" t="s">
        <v>68</v>
      </c>
      <c r="K28" s="54"/>
      <c r="L28" s="54"/>
      <c r="M28" s="54"/>
      <c r="N28" s="54"/>
    </row>
    <row r="29" spans="1:14" ht="18" customHeight="1">
      <c r="A29" s="63"/>
      <c r="B29" s="48"/>
      <c r="C29" s="37" t="s">
        <v>161</v>
      </c>
      <c r="D29" s="38"/>
      <c r="E29" s="60"/>
      <c r="F29" s="61"/>
      <c r="G29" s="61"/>
      <c r="H29" s="8"/>
      <c r="J29" s="55" t="s">
        <v>69</v>
      </c>
      <c r="K29" s="55"/>
      <c r="L29" s="55"/>
      <c r="M29" s="55"/>
      <c r="N29" s="55"/>
    </row>
    <row r="30" spans="1:8" ht="18" customHeight="1">
      <c r="A30" s="63"/>
      <c r="B30" s="48"/>
      <c r="C30" s="39" t="s">
        <v>85</v>
      </c>
      <c r="D30" s="40"/>
      <c r="E30" s="60"/>
      <c r="F30" s="61"/>
      <c r="G30" s="61"/>
      <c r="H30" s="8" t="s">
        <v>133</v>
      </c>
    </row>
    <row r="31" spans="1:14" ht="21" customHeight="1">
      <c r="A31" s="63"/>
      <c r="B31" s="48"/>
      <c r="C31" s="37" t="s">
        <v>74</v>
      </c>
      <c r="D31" s="38"/>
      <c r="E31" s="60"/>
      <c r="F31" s="61"/>
      <c r="G31" s="61"/>
      <c r="H31" s="8" t="s">
        <v>162</v>
      </c>
      <c r="J31" s="45" t="s">
        <v>62</v>
      </c>
      <c r="K31" s="46"/>
      <c r="L31" s="46"/>
      <c r="M31" s="46"/>
      <c r="N31" s="46"/>
    </row>
    <row r="32" spans="1:14" ht="21" customHeight="1">
      <c r="A32" s="63"/>
      <c r="B32" s="48"/>
      <c r="C32" s="37" t="s">
        <v>29</v>
      </c>
      <c r="D32" s="38"/>
      <c r="E32" s="60"/>
      <c r="F32" s="61"/>
      <c r="G32" s="61"/>
      <c r="H32" s="8" t="s">
        <v>139</v>
      </c>
      <c r="J32" s="45" t="s">
        <v>72</v>
      </c>
      <c r="K32" s="46"/>
      <c r="L32" s="46"/>
      <c r="M32" s="46"/>
      <c r="N32" s="46"/>
    </row>
  </sheetData>
  <sheetProtection sheet="1" objects="1" scenarios="1" selectLockedCells="1" selectUnlockedCells="1"/>
  <mergeCells count="77">
    <mergeCell ref="A6:A17"/>
    <mergeCell ref="C6:D6"/>
    <mergeCell ref="E6:G6"/>
    <mergeCell ref="J6:J12"/>
    <mergeCell ref="B7:B11"/>
    <mergeCell ref="A5:B5"/>
    <mergeCell ref="C5:D5"/>
    <mergeCell ref="E5:H5"/>
    <mergeCell ref="J5:K5"/>
    <mergeCell ref="M5:N5"/>
    <mergeCell ref="C7:D7"/>
    <mergeCell ref="E7:G7"/>
    <mergeCell ref="C8:D8"/>
    <mergeCell ref="E8:G8"/>
    <mergeCell ref="K8:K12"/>
    <mergeCell ref="C9:D9"/>
    <mergeCell ref="E9:G9"/>
    <mergeCell ref="C10:D10"/>
    <mergeCell ref="C11:D11"/>
    <mergeCell ref="E11:G11"/>
    <mergeCell ref="B12:B14"/>
    <mergeCell ref="C12:D12"/>
    <mergeCell ref="E12:G12"/>
    <mergeCell ref="C13:D13"/>
    <mergeCell ref="E13:H13"/>
    <mergeCell ref="C14:D14"/>
    <mergeCell ref="E14:G14"/>
    <mergeCell ref="C15:D15"/>
    <mergeCell ref="E15:G15"/>
    <mergeCell ref="B16:B20"/>
    <mergeCell ref="C16:D16"/>
    <mergeCell ref="E16:G16"/>
    <mergeCell ref="C17:D17"/>
    <mergeCell ref="E17:G17"/>
    <mergeCell ref="M23:N23"/>
    <mergeCell ref="A18:A32"/>
    <mergeCell ref="C18:D18"/>
    <mergeCell ref="E18:G18"/>
    <mergeCell ref="C19:D19"/>
    <mergeCell ref="E19:G19"/>
    <mergeCell ref="C20:D20"/>
    <mergeCell ref="E20:G20"/>
    <mergeCell ref="B21:B25"/>
    <mergeCell ref="C21:D21"/>
    <mergeCell ref="E21:G21"/>
    <mergeCell ref="C22:D22"/>
    <mergeCell ref="E22:G22"/>
    <mergeCell ref="C23:D23"/>
    <mergeCell ref="E23:G23"/>
    <mergeCell ref="J23:L23"/>
    <mergeCell ref="C24:D24"/>
    <mergeCell ref="E24:G24"/>
    <mergeCell ref="J24:L24"/>
    <mergeCell ref="M24:N25"/>
    <mergeCell ref="C25:D25"/>
    <mergeCell ref="E25:G25"/>
    <mergeCell ref="J25:L25"/>
    <mergeCell ref="B28:B32"/>
    <mergeCell ref="C28:D28"/>
    <mergeCell ref="E28:G28"/>
    <mergeCell ref="C31:D31"/>
    <mergeCell ref="E31:G31"/>
    <mergeCell ref="B26:B27"/>
    <mergeCell ref="C26:D26"/>
    <mergeCell ref="E26:G26"/>
    <mergeCell ref="C27:D27"/>
    <mergeCell ref="E27:G27"/>
    <mergeCell ref="J31:N31"/>
    <mergeCell ref="C32:D32"/>
    <mergeCell ref="E32:G32"/>
    <mergeCell ref="J32:N32"/>
    <mergeCell ref="J28:N28"/>
    <mergeCell ref="C29:D29"/>
    <mergeCell ref="E29:G29"/>
    <mergeCell ref="J29:N29"/>
    <mergeCell ref="C30:D30"/>
    <mergeCell ref="E30:G30"/>
  </mergeCells>
  <printOptions/>
  <pageMargins left="0.5905511811023623" right="0.5905511811023623" top="0.984251968503937" bottom="0.3937007874015748" header="0.5118110236220472" footer="0.5118110236220472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PageLayoutView="0" workbookViewId="0" topLeftCell="A1">
      <selection activeCell="E28" sqref="E28:G28"/>
    </sheetView>
  </sheetViews>
  <sheetFormatPr defaultColWidth="9.00390625" defaultRowHeight="13.5"/>
  <cols>
    <col min="1" max="2" width="2.625" style="1" customWidth="1"/>
    <col min="3" max="3" width="20.625" style="1" customWidth="1"/>
    <col min="4" max="4" width="20.625" style="2" customWidth="1"/>
    <col min="5" max="5" width="4.625" style="2" customWidth="1"/>
    <col min="6" max="6" width="3.625" style="2" customWidth="1"/>
    <col min="7" max="7" width="4.625" style="2" customWidth="1"/>
    <col min="8" max="8" width="6.625" style="2" customWidth="1"/>
    <col min="9" max="9" width="4.625" style="2" customWidth="1"/>
    <col min="10" max="11" width="2.625" style="2" customWidth="1"/>
    <col min="12" max="12" width="40.625" style="2" customWidth="1"/>
    <col min="13" max="13" width="10.625" style="2" customWidth="1"/>
    <col min="14" max="14" width="6.625" style="2" customWidth="1"/>
    <col min="15" max="16384" width="9.00390625" style="2" customWidth="1"/>
  </cols>
  <sheetData>
    <row r="1" spans="1:14" ht="17.25">
      <c r="A1" s="30" t="s">
        <v>66</v>
      </c>
      <c r="B1" s="31"/>
      <c r="C1" s="31"/>
      <c r="D1" s="31"/>
      <c r="E1" s="31"/>
      <c r="F1" s="31"/>
      <c r="G1" s="31"/>
      <c r="I1" s="32"/>
      <c r="L1" s="36" t="s">
        <v>125</v>
      </c>
      <c r="M1" s="11">
        <v>285</v>
      </c>
      <c r="N1" s="35" t="s">
        <v>126</v>
      </c>
    </row>
    <row r="2" spans="12:14" ht="4.5" customHeight="1">
      <c r="L2" s="34"/>
      <c r="N2" s="32"/>
    </row>
    <row r="3" spans="1:14" ht="18" customHeight="1">
      <c r="A3" s="17" t="s">
        <v>65</v>
      </c>
      <c r="B3" s="17"/>
      <c r="C3" s="17"/>
      <c r="D3" s="5"/>
      <c r="E3" s="13"/>
      <c r="G3" s="13"/>
      <c r="H3" s="33" t="s">
        <v>123</v>
      </c>
      <c r="I3" s="33"/>
      <c r="L3" s="36" t="s">
        <v>124</v>
      </c>
      <c r="M3" s="11"/>
      <c r="N3" s="35" t="s">
        <v>126</v>
      </c>
    </row>
    <row r="4" ht="4.5" customHeight="1"/>
    <row r="5" spans="1:14" ht="21" customHeight="1">
      <c r="A5" s="62" t="s">
        <v>0</v>
      </c>
      <c r="B5" s="62"/>
      <c r="C5" s="47" t="s">
        <v>24</v>
      </c>
      <c r="D5" s="38"/>
      <c r="E5" s="47" t="s">
        <v>23</v>
      </c>
      <c r="F5" s="56"/>
      <c r="G5" s="56"/>
      <c r="H5" s="49"/>
      <c r="J5" s="53" t="s">
        <v>0</v>
      </c>
      <c r="K5" s="53"/>
      <c r="L5" s="3" t="s">
        <v>24</v>
      </c>
      <c r="M5" s="47" t="s">
        <v>23</v>
      </c>
      <c r="N5" s="49"/>
    </row>
    <row r="6" spans="1:14" ht="21" customHeight="1">
      <c r="A6" s="63" t="s">
        <v>1</v>
      </c>
      <c r="B6" s="5" t="s">
        <v>86</v>
      </c>
      <c r="C6" s="37" t="s">
        <v>3</v>
      </c>
      <c r="D6" s="38"/>
      <c r="E6" s="60"/>
      <c r="F6" s="61"/>
      <c r="G6" s="61"/>
      <c r="H6" s="8" t="s">
        <v>87</v>
      </c>
      <c r="J6" s="50" t="s">
        <v>2</v>
      </c>
      <c r="K6" s="4" t="s">
        <v>88</v>
      </c>
      <c r="L6" s="14" t="s">
        <v>43</v>
      </c>
      <c r="M6" s="6" t="e">
        <f>E14+E32</f>
        <v>#DIV/0!</v>
      </c>
      <c r="N6" s="8" t="s">
        <v>89</v>
      </c>
    </row>
    <row r="7" spans="1:14" ht="18" customHeight="1">
      <c r="A7" s="63"/>
      <c r="B7" s="64" t="s">
        <v>90</v>
      </c>
      <c r="C7" s="37" t="s">
        <v>4</v>
      </c>
      <c r="D7" s="38"/>
      <c r="E7" s="60"/>
      <c r="F7" s="61"/>
      <c r="G7" s="61"/>
      <c r="H7" s="8" t="s">
        <v>25</v>
      </c>
      <c r="J7" s="51"/>
      <c r="K7" s="4" t="s">
        <v>91</v>
      </c>
      <c r="L7" s="9" t="s">
        <v>92</v>
      </c>
      <c r="M7" s="6" t="e">
        <f>E24*(1000/M6^2)</f>
        <v>#DIV/0!</v>
      </c>
      <c r="N7" s="8"/>
    </row>
    <row r="8" spans="1:14" ht="18" customHeight="1">
      <c r="A8" s="63"/>
      <c r="B8" s="64"/>
      <c r="C8" s="37" t="s">
        <v>93</v>
      </c>
      <c r="D8" s="38"/>
      <c r="E8" s="60"/>
      <c r="F8" s="61"/>
      <c r="G8" s="61"/>
      <c r="H8" s="8" t="s">
        <v>94</v>
      </c>
      <c r="J8" s="51"/>
      <c r="K8" s="50" t="s">
        <v>67</v>
      </c>
      <c r="L8" s="9" t="s">
        <v>44</v>
      </c>
      <c r="M8" s="6">
        <v>17.5</v>
      </c>
      <c r="N8" s="8"/>
    </row>
    <row r="9" spans="1:14" ht="18" customHeight="1">
      <c r="A9" s="63"/>
      <c r="B9" s="64"/>
      <c r="C9" s="37" t="s">
        <v>5</v>
      </c>
      <c r="D9" s="38"/>
      <c r="E9" s="60"/>
      <c r="F9" s="61"/>
      <c r="G9" s="61"/>
      <c r="H9" s="8"/>
      <c r="J9" s="51"/>
      <c r="K9" s="51"/>
      <c r="L9" s="9" t="s">
        <v>78</v>
      </c>
      <c r="M9" s="6" t="e">
        <f>M8*10^-3*M6^2</f>
        <v>#DIV/0!</v>
      </c>
      <c r="N9" s="8" t="s">
        <v>95</v>
      </c>
    </row>
    <row r="10" spans="1:14" ht="18" customHeight="1">
      <c r="A10" s="63"/>
      <c r="B10" s="64"/>
      <c r="C10" s="37" t="s">
        <v>6</v>
      </c>
      <c r="D10" s="38"/>
      <c r="E10" s="10"/>
      <c r="F10" s="7" t="s">
        <v>26</v>
      </c>
      <c r="G10" s="11"/>
      <c r="H10" s="8" t="s">
        <v>27</v>
      </c>
      <c r="J10" s="51"/>
      <c r="K10" s="51"/>
      <c r="L10" s="9" t="s">
        <v>50</v>
      </c>
      <c r="M10" s="6" t="e">
        <f>G10*(M9/E24)</f>
        <v>#DIV/0!</v>
      </c>
      <c r="N10" s="8" t="s">
        <v>27</v>
      </c>
    </row>
    <row r="11" spans="1:14" ht="21" customHeight="1">
      <c r="A11" s="63"/>
      <c r="B11" s="64"/>
      <c r="C11" s="37" t="s">
        <v>7</v>
      </c>
      <c r="D11" s="38"/>
      <c r="E11" s="60">
        <v>200</v>
      </c>
      <c r="F11" s="61"/>
      <c r="G11" s="61"/>
      <c r="H11" s="8" t="s">
        <v>96</v>
      </c>
      <c r="J11" s="51"/>
      <c r="K11" s="51"/>
      <c r="L11" s="15" t="s">
        <v>71</v>
      </c>
      <c r="M11" s="6" t="e">
        <f>SQRT(ABS(E24*1000/M8))-E32</f>
        <v>#DIV/0!</v>
      </c>
      <c r="N11" s="8" t="s">
        <v>97</v>
      </c>
    </row>
    <row r="12" spans="1:14" ht="18" customHeight="1">
      <c r="A12" s="63"/>
      <c r="B12" s="64" t="s">
        <v>98</v>
      </c>
      <c r="C12" s="37" t="s">
        <v>76</v>
      </c>
      <c r="D12" s="38"/>
      <c r="E12" s="60"/>
      <c r="F12" s="61"/>
      <c r="G12" s="61"/>
      <c r="H12" s="8" t="s">
        <v>99</v>
      </c>
      <c r="J12" s="52"/>
      <c r="K12" s="52"/>
      <c r="L12" s="9" t="s">
        <v>51</v>
      </c>
      <c r="M12" s="6" t="e">
        <f>M7/584</f>
        <v>#DIV/0!</v>
      </c>
      <c r="N12" s="8" t="s">
        <v>100</v>
      </c>
    </row>
    <row r="13" spans="1:11" ht="18" customHeight="1">
      <c r="A13" s="63"/>
      <c r="B13" s="64"/>
      <c r="C13" s="37" t="s">
        <v>8</v>
      </c>
      <c r="D13" s="38"/>
      <c r="E13" s="47" t="s">
        <v>73</v>
      </c>
      <c r="F13" s="56"/>
      <c r="G13" s="56"/>
      <c r="H13" s="49"/>
      <c r="J13" s="12"/>
      <c r="K13" s="12"/>
    </row>
    <row r="14" spans="1:12" ht="18" customHeight="1">
      <c r="A14" s="63"/>
      <c r="B14" s="64"/>
      <c r="C14" s="37" t="s">
        <v>9</v>
      </c>
      <c r="D14" s="38"/>
      <c r="E14" s="66"/>
      <c r="F14" s="67"/>
      <c r="G14" s="67"/>
      <c r="H14" s="8" t="s">
        <v>101</v>
      </c>
      <c r="J14" s="2" t="s">
        <v>63</v>
      </c>
      <c r="K14" s="12"/>
      <c r="L14" s="13"/>
    </row>
    <row r="15" spans="1:14" ht="18" customHeight="1">
      <c r="A15" s="63"/>
      <c r="B15" s="5" t="s">
        <v>102</v>
      </c>
      <c r="C15" s="37" t="s">
        <v>10</v>
      </c>
      <c r="D15" s="38"/>
      <c r="E15" s="60"/>
      <c r="F15" s="61"/>
      <c r="G15" s="61"/>
      <c r="H15" s="8" t="s">
        <v>28</v>
      </c>
      <c r="J15" s="18" t="s">
        <v>45</v>
      </c>
      <c r="K15" s="19"/>
      <c r="L15" s="19"/>
      <c r="M15" s="19"/>
      <c r="N15" s="20"/>
    </row>
    <row r="16" spans="1:14" ht="18" customHeight="1">
      <c r="A16" s="63"/>
      <c r="B16" s="65"/>
      <c r="C16" s="37" t="s">
        <v>11</v>
      </c>
      <c r="D16" s="38"/>
      <c r="E16" s="66"/>
      <c r="F16" s="67"/>
      <c r="G16" s="67"/>
      <c r="H16" s="8" t="s">
        <v>103</v>
      </c>
      <c r="J16" s="21" t="s">
        <v>46</v>
      </c>
      <c r="K16" s="22"/>
      <c r="L16" s="22"/>
      <c r="M16" s="22"/>
      <c r="N16" s="23"/>
    </row>
    <row r="17" spans="1:12" ht="18" customHeight="1">
      <c r="A17" s="63"/>
      <c r="B17" s="65"/>
      <c r="C17" s="37" t="s">
        <v>12</v>
      </c>
      <c r="D17" s="38"/>
      <c r="E17" s="66"/>
      <c r="F17" s="67"/>
      <c r="G17" s="67"/>
      <c r="H17" s="8" t="s">
        <v>104</v>
      </c>
      <c r="K17" s="12"/>
      <c r="L17" s="13"/>
    </row>
    <row r="18" spans="1:10" ht="18" customHeight="1">
      <c r="A18" s="63" t="s">
        <v>2</v>
      </c>
      <c r="B18" s="65"/>
      <c r="C18" s="37" t="s">
        <v>13</v>
      </c>
      <c r="D18" s="38"/>
      <c r="E18" s="72">
        <f>E6*E9</f>
        <v>0</v>
      </c>
      <c r="F18" s="73"/>
      <c r="G18" s="73"/>
      <c r="H18" s="8" t="s">
        <v>105</v>
      </c>
      <c r="J18" s="2" t="s">
        <v>47</v>
      </c>
    </row>
    <row r="19" spans="1:14" ht="18" customHeight="1">
      <c r="A19" s="63"/>
      <c r="B19" s="65"/>
      <c r="C19" s="37" t="s">
        <v>14</v>
      </c>
      <c r="D19" s="38"/>
      <c r="E19" s="72">
        <f>E8*E9</f>
        <v>0</v>
      </c>
      <c r="F19" s="73"/>
      <c r="G19" s="73"/>
      <c r="H19" s="8" t="s">
        <v>106</v>
      </c>
      <c r="J19" s="24" t="s">
        <v>107</v>
      </c>
      <c r="K19" s="25"/>
      <c r="L19" s="25"/>
      <c r="M19" s="25"/>
      <c r="N19" s="26"/>
    </row>
    <row r="20" spans="1:14" ht="18" customHeight="1">
      <c r="A20" s="63"/>
      <c r="B20" s="65"/>
      <c r="C20" s="37" t="s">
        <v>15</v>
      </c>
      <c r="D20" s="38"/>
      <c r="E20" s="60">
        <f>273+E11</f>
        <v>473</v>
      </c>
      <c r="F20" s="61"/>
      <c r="G20" s="61"/>
      <c r="H20" s="8" t="s">
        <v>108</v>
      </c>
      <c r="J20" s="27"/>
      <c r="K20" s="28"/>
      <c r="L20" s="28"/>
      <c r="M20" s="28"/>
      <c r="N20" s="29"/>
    </row>
    <row r="21" spans="1:8" ht="18" customHeight="1">
      <c r="A21" s="63"/>
      <c r="B21" s="63" t="s">
        <v>109</v>
      </c>
      <c r="C21" s="37" t="s">
        <v>127</v>
      </c>
      <c r="D21" s="38"/>
      <c r="E21" s="68">
        <f>M1*60*273/(273+E11)</f>
        <v>9869.556025369979</v>
      </c>
      <c r="F21" s="69"/>
      <c r="G21" s="69"/>
      <c r="H21" s="8" t="s">
        <v>110</v>
      </c>
    </row>
    <row r="22" spans="1:10" ht="18" customHeight="1">
      <c r="A22" s="63"/>
      <c r="B22" s="63"/>
      <c r="C22" s="37" t="s">
        <v>128</v>
      </c>
      <c r="D22" s="38"/>
      <c r="E22" s="68">
        <f>M3*60*273/(273+E11)</f>
        <v>0</v>
      </c>
      <c r="F22" s="69"/>
      <c r="G22" s="69"/>
      <c r="H22" s="8" t="s">
        <v>111</v>
      </c>
      <c r="J22" s="2" t="s">
        <v>64</v>
      </c>
    </row>
    <row r="23" spans="1:14" ht="18" customHeight="1">
      <c r="A23" s="63"/>
      <c r="B23" s="63"/>
      <c r="C23" s="39" t="s">
        <v>18</v>
      </c>
      <c r="D23" s="38"/>
      <c r="E23" s="68" t="e">
        <f>(7000*E10)/E17</f>
        <v>#DIV/0!</v>
      </c>
      <c r="F23" s="69"/>
      <c r="G23" s="69"/>
      <c r="H23" s="8" t="s">
        <v>112</v>
      </c>
      <c r="J23" s="47" t="s">
        <v>48</v>
      </c>
      <c r="K23" s="56"/>
      <c r="L23" s="49"/>
      <c r="M23" s="44" t="s">
        <v>61</v>
      </c>
      <c r="N23" s="44"/>
    </row>
    <row r="24" spans="1:14" ht="18" customHeight="1">
      <c r="A24" s="63"/>
      <c r="B24" s="63"/>
      <c r="C24" s="37" t="s">
        <v>19</v>
      </c>
      <c r="D24" s="38"/>
      <c r="E24" s="66">
        <f>0.007*E10*E18</f>
        <v>0</v>
      </c>
      <c r="F24" s="67"/>
      <c r="G24" s="67"/>
      <c r="H24" s="8" t="s">
        <v>113</v>
      </c>
      <c r="J24" s="57" t="s">
        <v>163</v>
      </c>
      <c r="K24" s="58"/>
      <c r="L24" s="59"/>
      <c r="M24" s="44"/>
      <c r="N24" s="44"/>
    </row>
    <row r="25" spans="1:14" ht="18" customHeight="1">
      <c r="A25" s="63"/>
      <c r="B25" s="63"/>
      <c r="C25" s="37" t="s">
        <v>20</v>
      </c>
      <c r="D25" s="38"/>
      <c r="E25" s="66">
        <f>0.007*E10*E19</f>
        <v>0</v>
      </c>
      <c r="F25" s="67"/>
      <c r="G25" s="67"/>
      <c r="H25" s="8" t="s">
        <v>114</v>
      </c>
      <c r="J25" s="41" t="s">
        <v>115</v>
      </c>
      <c r="K25" s="42"/>
      <c r="L25" s="43"/>
      <c r="M25" s="44"/>
      <c r="N25" s="44"/>
    </row>
    <row r="26" spans="1:8" ht="18" customHeight="1">
      <c r="A26" s="63"/>
      <c r="B26" s="64" t="s">
        <v>116</v>
      </c>
      <c r="C26" s="37" t="s">
        <v>21</v>
      </c>
      <c r="D26" s="38"/>
      <c r="E26" s="60" t="e">
        <f>E21*E20/(982800*E12)</f>
        <v>#DIV/0!</v>
      </c>
      <c r="F26" s="61"/>
      <c r="G26" s="61"/>
      <c r="H26" s="8" t="s">
        <v>117</v>
      </c>
    </row>
    <row r="27" spans="1:10" ht="18" customHeight="1">
      <c r="A27" s="63"/>
      <c r="B27" s="64"/>
      <c r="C27" s="37" t="s">
        <v>164</v>
      </c>
      <c r="D27" s="38"/>
      <c r="E27" s="60" t="e">
        <f>E22*E20/(982800*E12)</f>
        <v>#DIV/0!</v>
      </c>
      <c r="F27" s="61"/>
      <c r="G27" s="61"/>
      <c r="H27" s="8" t="s">
        <v>118</v>
      </c>
      <c r="J27" s="2" t="s">
        <v>49</v>
      </c>
    </row>
    <row r="28" spans="1:14" ht="18" customHeight="1">
      <c r="A28" s="63"/>
      <c r="B28" s="48"/>
      <c r="C28" s="37" t="s">
        <v>22</v>
      </c>
      <c r="D28" s="38"/>
      <c r="E28" s="60">
        <f>E21/3412.5</f>
        <v>2.8921775898520083</v>
      </c>
      <c r="F28" s="61"/>
      <c r="G28" s="61"/>
      <c r="H28" s="8" t="s">
        <v>119</v>
      </c>
      <c r="J28" s="54" t="s">
        <v>68</v>
      </c>
      <c r="K28" s="54"/>
      <c r="L28" s="54"/>
      <c r="M28" s="54"/>
      <c r="N28" s="54"/>
    </row>
    <row r="29" spans="1:14" ht="18" customHeight="1">
      <c r="A29" s="63"/>
      <c r="B29" s="48"/>
      <c r="C29" s="37" t="s">
        <v>120</v>
      </c>
      <c r="D29" s="38"/>
      <c r="E29" s="60" t="e">
        <f>(1/SQRT(ABS(E28*E26)))*(1460-(296*(E26/(E20-288))))+1</f>
        <v>#DIV/0!</v>
      </c>
      <c r="F29" s="61"/>
      <c r="G29" s="61"/>
      <c r="H29" s="8"/>
      <c r="J29" s="55" t="s">
        <v>69</v>
      </c>
      <c r="K29" s="55"/>
      <c r="L29" s="55"/>
      <c r="M29" s="55"/>
      <c r="N29" s="55"/>
    </row>
    <row r="30" spans="1:8" ht="18" customHeight="1">
      <c r="A30" s="63"/>
      <c r="B30" s="48"/>
      <c r="C30" s="39" t="s">
        <v>85</v>
      </c>
      <c r="D30" s="40"/>
      <c r="E30" s="60" t="e">
        <f>2.01*10^-3*E28*(E20-288)*((2.3*LOG10(E29))+(1/E29)-1)</f>
        <v>#DIV/0!</v>
      </c>
      <c r="F30" s="61"/>
      <c r="G30" s="61"/>
      <c r="H30" s="8" t="s">
        <v>121</v>
      </c>
    </row>
    <row r="31" spans="1:14" ht="21" customHeight="1">
      <c r="A31" s="63"/>
      <c r="B31" s="48"/>
      <c r="C31" s="37" t="s">
        <v>74</v>
      </c>
      <c r="D31" s="38"/>
      <c r="E31" s="60" t="e">
        <f>(0.795*SQRT(ABS(E28*E26)))/(1+(2.58/E26))</f>
        <v>#DIV/0!</v>
      </c>
      <c r="F31" s="61"/>
      <c r="G31" s="61"/>
      <c r="H31" s="8" t="s">
        <v>122</v>
      </c>
      <c r="J31" s="45" t="s">
        <v>62</v>
      </c>
      <c r="K31" s="46"/>
      <c r="L31" s="46"/>
      <c r="M31" s="46"/>
      <c r="N31" s="46"/>
    </row>
    <row r="32" spans="1:14" ht="21" customHeight="1">
      <c r="A32" s="63"/>
      <c r="B32" s="48"/>
      <c r="C32" s="37" t="s">
        <v>29</v>
      </c>
      <c r="D32" s="38"/>
      <c r="E32" s="60" t="e">
        <f>0.65*(E30+E31)</f>
        <v>#DIV/0!</v>
      </c>
      <c r="F32" s="61"/>
      <c r="G32" s="61"/>
      <c r="H32" s="8" t="s">
        <v>89</v>
      </c>
      <c r="J32" s="45" t="s">
        <v>72</v>
      </c>
      <c r="K32" s="46"/>
      <c r="L32" s="46"/>
      <c r="M32" s="46"/>
      <c r="N32" s="46"/>
    </row>
  </sheetData>
  <sheetProtection sheet="1" objects="1" scenarios="1" formatCells="0"/>
  <protectedRanges>
    <protectedRange sqref="D3 M1 M3 E6 E7 E8 E9 E10 E11 E12 E13 E14 E15 E16 E17 L15:N16 L19:N20 J24:N25 J28:N29" name="範囲1"/>
  </protectedRanges>
  <mergeCells count="77">
    <mergeCell ref="J32:N32"/>
    <mergeCell ref="B28:B32"/>
    <mergeCell ref="C28:D28"/>
    <mergeCell ref="E28:G28"/>
    <mergeCell ref="J28:N28"/>
    <mergeCell ref="C29:D29"/>
    <mergeCell ref="J29:N29"/>
    <mergeCell ref="C30:D30"/>
    <mergeCell ref="E30:G30"/>
    <mergeCell ref="C31:D31"/>
    <mergeCell ref="B26:B27"/>
    <mergeCell ref="C26:D26"/>
    <mergeCell ref="E26:G26"/>
    <mergeCell ref="C27:D27"/>
    <mergeCell ref="E27:G27"/>
    <mergeCell ref="E31:G31"/>
    <mergeCell ref="J31:N31"/>
    <mergeCell ref="J23:L23"/>
    <mergeCell ref="M23:N23"/>
    <mergeCell ref="C24:D24"/>
    <mergeCell ref="E24:G24"/>
    <mergeCell ref="J24:L24"/>
    <mergeCell ref="M24:N25"/>
    <mergeCell ref="C25:D25"/>
    <mergeCell ref="E25:G25"/>
    <mergeCell ref="J25:L25"/>
    <mergeCell ref="A18:A32"/>
    <mergeCell ref="C18:D18"/>
    <mergeCell ref="E18:G18"/>
    <mergeCell ref="C19:D19"/>
    <mergeCell ref="E19:G19"/>
    <mergeCell ref="C20:D20"/>
    <mergeCell ref="E29:G29"/>
    <mergeCell ref="C32:D32"/>
    <mergeCell ref="E32:G32"/>
    <mergeCell ref="E20:G20"/>
    <mergeCell ref="B21:B25"/>
    <mergeCell ref="C21:D21"/>
    <mergeCell ref="E21:G21"/>
    <mergeCell ref="C15:D15"/>
    <mergeCell ref="E15:G15"/>
    <mergeCell ref="B16:B20"/>
    <mergeCell ref="C16:D16"/>
    <mergeCell ref="E16:G16"/>
    <mergeCell ref="C17:D17"/>
    <mergeCell ref="C22:D22"/>
    <mergeCell ref="E22:G22"/>
    <mergeCell ref="C23:D23"/>
    <mergeCell ref="E23:G23"/>
    <mergeCell ref="K8:K12"/>
    <mergeCell ref="C9:D9"/>
    <mergeCell ref="E9:G9"/>
    <mergeCell ref="C10:D10"/>
    <mergeCell ref="C11:D11"/>
    <mergeCell ref="E11:G11"/>
    <mergeCell ref="C12:D12"/>
    <mergeCell ref="E12:G12"/>
    <mergeCell ref="A6:A17"/>
    <mergeCell ref="C6:D6"/>
    <mergeCell ref="E6:G6"/>
    <mergeCell ref="J6:J12"/>
    <mergeCell ref="B7:B11"/>
    <mergeCell ref="C7:D7"/>
    <mergeCell ref="E7:G7"/>
    <mergeCell ref="C8:D8"/>
    <mergeCell ref="E8:G8"/>
    <mergeCell ref="E17:G17"/>
    <mergeCell ref="B12:B14"/>
    <mergeCell ref="C13:D13"/>
    <mergeCell ref="E13:H13"/>
    <mergeCell ref="C14:D14"/>
    <mergeCell ref="E14:G14"/>
    <mergeCell ref="A5:B5"/>
    <mergeCell ref="C5:D5"/>
    <mergeCell ref="E5:H5"/>
    <mergeCell ref="J5:K5"/>
    <mergeCell ref="M5:N5"/>
  </mergeCells>
  <printOptions/>
  <pageMargins left="0.5905511811023623" right="0.5905511811023623" top="0.984251968503937" bottom="0.3937007874015748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浜田健康福祉センター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INFOMA0909</cp:lastModifiedBy>
  <cp:lastPrinted>2002-08-29T09:54:15Z</cp:lastPrinted>
  <dcterms:created xsi:type="dcterms:W3CDTF">2000-12-07T03:58:55Z</dcterms:created>
  <dcterms:modified xsi:type="dcterms:W3CDTF">2011-03-02T01:55:45Z</dcterms:modified>
  <cp:category/>
  <cp:version/>
  <cp:contentType/>
  <cp:contentStatus/>
</cp:coreProperties>
</file>