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1">'資金別'!$A$1:$S$35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<sst xmlns="http://schemas.openxmlformats.org/spreadsheetml/2006/main" count="180" uniqueCount="71">
  <si>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</si>
  <si>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</si>
  <si>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</si>
  <si>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</si>
  <si>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</si>
  <si>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</si>
  <si>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</si>
  <si>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</si>
  <si>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</si>
  <si>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</si>
  <si>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</si>
  <si>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</si>
  <si>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</si>
  <si>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</si>
  <si>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</si>
  <si>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</si>
  <si>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</si>
  <si>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</si>
  <si>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</si>
  <si>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</si>
  <si>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</si>
  <si>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</si>
  <si>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</si>
  <si>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</si>
  <si>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</si>
  <si>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</si>
  <si>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</si>
  <si>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</si>
  <si>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</si>
  <si>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</si>
  <si>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</si>
  <si>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</si>
  <si>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</si>
  <si>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</si>
  <si>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</si>
  <si>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</si>
  <si>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</si>
  <si>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</si>
  <si>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</si>
  <si>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</si>
  <si>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</si>
  <si>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</si>
  <si>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</si>
  <si>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</si>
  <si>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</si>
  <si>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</si>
  <si>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</si>
  <si>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</si>
  <si>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確認用</t>
  </si>
  <si>
    <t>R1年度</t>
  </si>
  <si>
    <t>R1年度</t>
  </si>
  <si>
    <t>R1年度</t>
  </si>
  <si>
    <t>R2年度</t>
  </si>
  <si>
    <t>R2年度</t>
  </si>
  <si>
    <t>R2年度</t>
  </si>
  <si>
    <t>R2年度</t>
  </si>
  <si>
    <t>新設住宅着工戸数の令和２年度・元年度比較表（利用関係）</t>
  </si>
  <si>
    <t>新設住宅着工戸数の令和２年度・元年度比較表（資金別）</t>
  </si>
  <si>
    <t>新設住宅着工戸数の令和２年度・元年度比較表（構造別）</t>
  </si>
  <si>
    <t>新設住宅着工戸数の令和２年度・元年度比較表（持家・構造別）</t>
  </si>
  <si>
    <t>新設住宅着工戸数の令和２年度・元年度比較表（分譲・マンション別）</t>
  </si>
  <si>
    <t>R２年度</t>
  </si>
  <si>
    <t>R２年度</t>
  </si>
  <si>
    <t>R２年度</t>
  </si>
  <si>
    <t>R２年度</t>
  </si>
  <si>
    <t>R1年度</t>
  </si>
  <si>
    <t>R2年度</t>
  </si>
  <si>
    <t>R2年度</t>
  </si>
  <si>
    <t>R2年度</t>
  </si>
  <si>
    <t>R2年度</t>
  </si>
  <si>
    <t>R2年度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</si>
</sst>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 applyProtection="1">
      <alignment vertical="center" shrinkToFit="1"/>
      <protection locked="0"/>
    </xf>
    <xf numFmtId="177" fontId="4" fillId="0" borderId="23" xfId="0" applyNumberFormat="1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33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29" fillId="0" borderId="0" xfId="0" applyNumberFormat="1" applyFont="1" applyAlignment="1">
      <alignment vertical="center"/>
    </xf>
    <xf numFmtId="177" fontId="4" fillId="0" borderId="34" xfId="0" applyNumberFormat="1" applyFont="1" applyBorder="1" applyAlignment="1" applyProtection="1">
      <alignment vertical="center"/>
      <protection locked="0"/>
    </xf>
    <xf numFmtId="177" fontId="4" fillId="0" borderId="35" xfId="0" applyNumberFormat="1" applyFont="1" applyBorder="1" applyAlignment="1" applyProtection="1">
      <alignment vertical="center"/>
      <protection locked="0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7" fontId="4" fillId="0" borderId="39" xfId="0" applyNumberFormat="1" applyFont="1" applyBorder="1" applyAlignment="1" applyProtection="1">
      <alignment vertical="center" shrinkToFit="1"/>
      <protection locked="0"/>
    </xf>
    <xf numFmtId="9" fontId="2" fillId="0" borderId="0" xfId="42" applyFont="1" applyAlignment="1">
      <alignment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5325"/>
          <c:w val="0.97425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5222653"/>
        <c:axId val="47003878"/>
      </c:barChart>
      <c:catAx>
        <c:axId val="5222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003878"/>
        <c:crosses val="autoZero"/>
        <c:auto val="1"/>
        <c:lblOffset val="100"/>
        <c:tickLblSkip val="1"/>
        <c:noMultiLvlLbl val="0"/>
      </c:catAx>
      <c:valAx>
        <c:axId val="47003878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265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3875"/>
          <c:w val="0.408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2115"/>
          <c:w val="0.890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R２年度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62023015"/>
        <c:axId val="21336224"/>
      </c:barChart>
      <c:catAx>
        <c:axId val="62023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36224"/>
        <c:crosses val="autoZero"/>
        <c:auto val="1"/>
        <c:lblOffset val="100"/>
        <c:tickLblSkip val="1"/>
        <c:noMultiLvlLbl val="0"/>
      </c:catAx>
      <c:valAx>
        <c:axId val="21336224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02301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75"/>
          <c:y val="0.19075"/>
          <c:w val="0.386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32425"/>
          <c:w val="0.979"/>
          <c:h val="0.6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57808289"/>
        <c:axId val="50512554"/>
      </c:barChart>
      <c:catAx>
        <c:axId val="57808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12554"/>
        <c:crosses val="autoZero"/>
        <c:auto val="1"/>
        <c:lblOffset val="100"/>
        <c:tickLblSkip val="1"/>
        <c:noMultiLvlLbl val="0"/>
      </c:catAx>
      <c:valAx>
        <c:axId val="5051255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8082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21175"/>
          <c:w val="0.355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3095"/>
          <c:w val="0.946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51959803"/>
        <c:axId val="64985044"/>
      </c:barChart>
      <c:catAx>
        <c:axId val="51959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985044"/>
        <c:crosses val="autoZero"/>
        <c:auto val="1"/>
        <c:lblOffset val="100"/>
        <c:tickLblSkip val="1"/>
        <c:noMultiLvlLbl val="0"/>
      </c:catAx>
      <c:valAx>
        <c:axId val="6498504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9598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025"/>
          <c:y val="0.19025"/>
          <c:w val="0.329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5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2965"/>
          <c:w val="0.9217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47994485"/>
        <c:axId val="29297182"/>
      </c:barChart>
      <c:catAx>
        <c:axId val="47994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97182"/>
        <c:crosses val="autoZero"/>
        <c:auto val="1"/>
        <c:lblOffset val="100"/>
        <c:tickLblSkip val="1"/>
        <c:noMultiLvlLbl val="0"/>
      </c:catAx>
      <c:valAx>
        <c:axId val="2929718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9944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1"/>
          <c:y val="0.191"/>
          <c:w val="0.353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376"/>
          <c:w val="0.964"/>
          <c:h val="0.5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62348047"/>
        <c:axId val="24261512"/>
      </c:barChart>
      <c:catAx>
        <c:axId val="62348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61512"/>
        <c:crosses val="autoZero"/>
        <c:auto val="1"/>
        <c:lblOffset val="100"/>
        <c:tickLblSkip val="1"/>
        <c:noMultiLvlLbl val="0"/>
      </c:catAx>
      <c:valAx>
        <c:axId val="2426151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4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3480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"/>
          <c:y val="0.2135"/>
          <c:w val="0.340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34175"/>
          <c:w val="0.95925"/>
          <c:h val="0.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17027017"/>
        <c:axId val="19025426"/>
      </c:barChart>
      <c:catAx>
        <c:axId val="17027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025426"/>
        <c:crosses val="autoZero"/>
        <c:auto val="1"/>
        <c:lblOffset val="100"/>
        <c:tickLblSkip val="1"/>
        <c:noMultiLvlLbl val="0"/>
      </c:catAx>
      <c:valAx>
        <c:axId val="1902542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027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"/>
          <c:w val="0.34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352"/>
          <c:w val="0.941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37011107"/>
        <c:axId val="64664508"/>
      </c:barChart>
      <c:catAx>
        <c:axId val="37011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64508"/>
        <c:crosses val="autoZero"/>
        <c:auto val="1"/>
        <c:lblOffset val="100"/>
        <c:tickLblSkip val="1"/>
        <c:noMultiLvlLbl val="0"/>
      </c:catAx>
      <c:valAx>
        <c:axId val="6466450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0111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15"/>
          <c:w val="0.358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6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4075"/>
          <c:w val="0.975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20381719"/>
        <c:axId val="49217744"/>
      </c:barChart>
      <c:catAx>
        <c:axId val="20381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217744"/>
        <c:crosses val="autoZero"/>
        <c:auto val="1"/>
        <c:lblOffset val="100"/>
        <c:tickLblSkip val="1"/>
        <c:noMultiLvlLbl val="0"/>
      </c:catAx>
      <c:valAx>
        <c:axId val="49217744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38171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525"/>
          <c:y val="0.226"/>
          <c:w val="0.395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3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2675"/>
          <c:w val="0.98775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40306513"/>
        <c:axId val="27214298"/>
      </c:barChart>
      <c:catAx>
        <c:axId val="40306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214298"/>
        <c:crosses val="autoZero"/>
        <c:auto val="1"/>
        <c:lblOffset val="100"/>
        <c:tickLblSkip val="1"/>
        <c:noMultiLvlLbl val="0"/>
      </c:catAx>
      <c:valAx>
        <c:axId val="27214298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30651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05"/>
          <c:y val="0.2175"/>
          <c:w val="0.38475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17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328"/>
          <c:w val="0.96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43602091"/>
        <c:axId val="56874500"/>
      </c:barChart>
      <c:catAx>
        <c:axId val="43602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874500"/>
        <c:crosses val="autoZero"/>
        <c:auto val="1"/>
        <c:lblOffset val="100"/>
        <c:tickLblSkip val="1"/>
        <c:noMultiLvlLbl val="0"/>
      </c:catAx>
      <c:valAx>
        <c:axId val="56874500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60209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6"/>
          <c:y val="0.212"/>
          <c:w val="0.40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345"/>
          <c:w val="0.962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42108453"/>
        <c:axId val="43431758"/>
      </c:barChart>
      <c:catAx>
        <c:axId val="42108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31758"/>
        <c:crosses val="autoZero"/>
        <c:auto val="1"/>
        <c:lblOffset val="100"/>
        <c:tickLblSkip val="1"/>
        <c:noMultiLvlLbl val="0"/>
      </c:catAx>
      <c:valAx>
        <c:axId val="434317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10845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0675"/>
          <c:w val="0.364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215"/>
          <c:w val="0.908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R２年度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55341503"/>
        <c:axId val="28311480"/>
      </c:barChart>
      <c:catAx>
        <c:axId val="55341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311480"/>
        <c:crosses val="autoZero"/>
        <c:auto val="1"/>
        <c:lblOffset val="100"/>
        <c:tickLblSkip val="1"/>
        <c:noMultiLvlLbl val="0"/>
      </c:catAx>
      <c:valAx>
        <c:axId val="28311480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1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34150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75"/>
          <c:y val="0.19825"/>
          <c:w val="0.34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1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85"/>
          <c:w val="0.928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R２年度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53476729"/>
        <c:axId val="11528514"/>
      </c:barChart>
      <c:catAx>
        <c:axId val="53476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28514"/>
        <c:crosses val="autoZero"/>
        <c:auto val="1"/>
        <c:lblOffset val="100"/>
        <c:tickLblSkip val="1"/>
        <c:noMultiLvlLbl val="0"/>
      </c:catAx>
      <c:valAx>
        <c:axId val="11528514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47672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20075"/>
          <c:w val="0.369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245"/>
          <c:w val="0.96225"/>
          <c:h val="0.7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R２年度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36647763"/>
        <c:axId val="61394412"/>
      </c:barChart>
      <c:catAx>
        <c:axId val="36647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94412"/>
        <c:crosses val="autoZero"/>
        <c:auto val="1"/>
        <c:lblOffset val="100"/>
        <c:tickLblSkip val="1"/>
        <c:noMultiLvlLbl val="0"/>
      </c:catAx>
      <c:valAx>
        <c:axId val="61394412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664776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75"/>
          <c:y val="0.213"/>
          <c:w val="0.36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20775"/>
          <c:w val="0.915"/>
          <c:h val="0.7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R２年度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15678797"/>
        <c:axId val="6891446"/>
      </c:barChart>
      <c:catAx>
        <c:axId val="15678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891446"/>
        <c:crosses val="autoZero"/>
        <c:auto val="1"/>
        <c:lblOffset val="100"/>
        <c:tickLblSkip val="1"/>
        <c:noMultiLvlLbl val="0"/>
      </c:catAx>
      <c:valAx>
        <c:axId val="6891446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567879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19025"/>
          <c:w val="0.36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view="pageBreakPreview" zoomScale="90" zoomScaleNormal="90" zoomScaleSheetLayoutView="90" zoomScalePageLayoutView="0" workbookViewId="0" topLeftCell="A1">
      <selection activeCell="X24" sqref="X24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06" t="s">
        <v>56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0" t="s">
        <v>0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4"/>
    </row>
    <row r="21" spans="1:16" ht="21" customHeight="1">
      <c r="A21" s="111"/>
      <c r="B21" s="99"/>
      <c r="C21" s="100"/>
      <c r="D21" s="100"/>
      <c r="E21" s="99" t="s">
        <v>28</v>
      </c>
      <c r="F21" s="100"/>
      <c r="G21" s="109"/>
      <c r="H21" s="104" t="s">
        <v>29</v>
      </c>
      <c r="I21" s="100"/>
      <c r="J21" s="100"/>
      <c r="K21" s="101" t="s">
        <v>11</v>
      </c>
      <c r="L21" s="102"/>
      <c r="M21" s="103"/>
      <c r="N21" s="104" t="s">
        <v>12</v>
      </c>
      <c r="O21" s="100"/>
      <c r="P21" s="105"/>
    </row>
    <row r="22" spans="1:19" ht="21" customHeight="1">
      <c r="A22" s="112"/>
      <c r="B22" s="48" t="s">
        <v>52</v>
      </c>
      <c r="C22" s="48" t="s">
        <v>49</v>
      </c>
      <c r="D22" s="50" t="s">
        <v>13</v>
      </c>
      <c r="E22" s="48" t="s">
        <v>53</v>
      </c>
      <c r="F22" s="48" t="s">
        <v>50</v>
      </c>
      <c r="G22" s="5" t="s">
        <v>13</v>
      </c>
      <c r="H22" s="48" t="s">
        <v>54</v>
      </c>
      <c r="I22" s="48" t="s">
        <v>50</v>
      </c>
      <c r="J22" s="5" t="s">
        <v>13</v>
      </c>
      <c r="K22" s="48" t="s">
        <v>55</v>
      </c>
      <c r="L22" s="48" t="s">
        <v>50</v>
      </c>
      <c r="M22" s="5" t="s">
        <v>13</v>
      </c>
      <c r="N22" s="48" t="s">
        <v>53</v>
      </c>
      <c r="O22" s="48" t="s">
        <v>50</v>
      </c>
      <c r="P22" s="50" t="s">
        <v>13</v>
      </c>
      <c r="Q22" s="2" t="s">
        <v>46</v>
      </c>
      <c r="S22" s="1" t="s">
        <v>48</v>
      </c>
    </row>
    <row r="23" spans="1:19" ht="21" customHeight="1">
      <c r="A23" s="53" t="s">
        <v>45</v>
      </c>
      <c r="B23" s="43">
        <f>SUM(E23+H23+K23+N23)</f>
        <v>236</v>
      </c>
      <c r="C23" s="43">
        <v>234</v>
      </c>
      <c r="D23" s="56">
        <f aca="true" t="shared" si="0" ref="D23:D35">+(B23-C23)/C23</f>
        <v>0.008547008547008548</v>
      </c>
      <c r="E23" s="87">
        <v>144</v>
      </c>
      <c r="F23" s="78">
        <v>145</v>
      </c>
      <c r="G23" s="6">
        <f>+(E23-F23)/F23</f>
        <v>-0.006896551724137931</v>
      </c>
      <c r="H23" s="85">
        <v>74</v>
      </c>
      <c r="I23" s="80">
        <v>80</v>
      </c>
      <c r="J23" s="56">
        <f>+(H23-I23)/I23</f>
        <v>-0.075</v>
      </c>
      <c r="K23" s="85">
        <v>0</v>
      </c>
      <c r="L23" s="80">
        <v>0</v>
      </c>
      <c r="M23" s="42" t="e">
        <f>+(K23-L23)/L23</f>
        <v>#DIV/0!</v>
      </c>
      <c r="N23" s="85">
        <v>18</v>
      </c>
      <c r="O23" s="80">
        <v>9</v>
      </c>
      <c r="P23" s="4">
        <f>+(N23-O23)/O23</f>
        <v>1</v>
      </c>
      <c r="S23" s="77">
        <f>E23+H23+K23+N23</f>
        <v>236</v>
      </c>
    </row>
    <row r="24" spans="1:19" ht="21" customHeight="1">
      <c r="A24" s="53" t="s">
        <v>15</v>
      </c>
      <c r="B24" s="43">
        <f>SUM(E24+H24+K24+N24)</f>
        <v>226</v>
      </c>
      <c r="C24" s="43">
        <v>324</v>
      </c>
      <c r="D24" s="56">
        <f t="shared" si="0"/>
        <v>-0.30246913580246915</v>
      </c>
      <c r="E24" s="87">
        <v>126</v>
      </c>
      <c r="F24" s="78">
        <v>164</v>
      </c>
      <c r="G24" s="6">
        <f>+(E24-F24)/F24</f>
        <v>-0.23170731707317074</v>
      </c>
      <c r="H24" s="85">
        <v>92</v>
      </c>
      <c r="I24" s="80">
        <v>133</v>
      </c>
      <c r="J24" s="56">
        <f aca="true" t="shared" si="1" ref="J24:J35">+(H24-I24)/I24</f>
        <v>-0.3082706766917293</v>
      </c>
      <c r="K24" s="85">
        <v>0</v>
      </c>
      <c r="L24" s="80">
        <v>0</v>
      </c>
      <c r="M24" s="42" t="e">
        <f>+(K24-L24)/L24</f>
        <v>#DIV/0!</v>
      </c>
      <c r="N24" s="85">
        <v>8</v>
      </c>
      <c r="O24" s="80">
        <v>27</v>
      </c>
      <c r="P24" s="4">
        <f aca="true" t="shared" si="2" ref="P24:P35">+(N24-O24)/O24</f>
        <v>-0.7037037037037037</v>
      </c>
      <c r="Q24" s="2" t="s">
        <v>47</v>
      </c>
      <c r="S24" s="77">
        <f aca="true" t="shared" si="3" ref="S24:S35">E24+H24+K24+N24</f>
        <v>226</v>
      </c>
    </row>
    <row r="25" spans="1:19" ht="21" customHeight="1">
      <c r="A25" s="53" t="s">
        <v>1</v>
      </c>
      <c r="B25" s="43">
        <v>316</v>
      </c>
      <c r="C25" s="43">
        <v>362</v>
      </c>
      <c r="D25" s="56">
        <f t="shared" si="0"/>
        <v>-0.1270718232044199</v>
      </c>
      <c r="E25" s="87">
        <v>146</v>
      </c>
      <c r="F25" s="78">
        <v>164</v>
      </c>
      <c r="G25" s="6">
        <f aca="true" t="shared" si="4" ref="G25:G35">+(E25-F25)/F25</f>
        <v>-0.10975609756097561</v>
      </c>
      <c r="H25" s="85">
        <v>138</v>
      </c>
      <c r="I25" s="80">
        <v>160</v>
      </c>
      <c r="J25" s="56">
        <f t="shared" si="1"/>
        <v>-0.1375</v>
      </c>
      <c r="K25" s="85">
        <v>0</v>
      </c>
      <c r="L25" s="80">
        <v>19</v>
      </c>
      <c r="M25" s="42">
        <f aca="true" t="shared" si="5" ref="M25:M35">+(K25-L25)/L25</f>
        <v>-1</v>
      </c>
      <c r="N25" s="85">
        <v>32</v>
      </c>
      <c r="O25" s="80">
        <v>19</v>
      </c>
      <c r="P25" s="4">
        <f t="shared" si="2"/>
        <v>0.6842105263157895</v>
      </c>
      <c r="S25" s="77">
        <f t="shared" si="3"/>
        <v>316</v>
      </c>
    </row>
    <row r="26" spans="1:19" ht="21" customHeight="1">
      <c r="A26" s="53" t="s">
        <v>2</v>
      </c>
      <c r="B26" s="43">
        <v>294</v>
      </c>
      <c r="C26" s="43">
        <v>329</v>
      </c>
      <c r="D26" s="56">
        <f t="shared" si="0"/>
        <v>-0.10638297872340426</v>
      </c>
      <c r="E26" s="87">
        <v>135</v>
      </c>
      <c r="F26" s="78">
        <v>182</v>
      </c>
      <c r="G26" s="6">
        <f t="shared" si="4"/>
        <v>-0.25824175824175827</v>
      </c>
      <c r="H26" s="85">
        <v>98</v>
      </c>
      <c r="I26" s="80">
        <v>124</v>
      </c>
      <c r="J26" s="56">
        <f t="shared" si="1"/>
        <v>-0.20967741935483872</v>
      </c>
      <c r="K26" s="85">
        <v>0</v>
      </c>
      <c r="L26" s="80">
        <v>12</v>
      </c>
      <c r="M26" s="42">
        <f t="shared" si="5"/>
        <v>-1</v>
      </c>
      <c r="N26" s="85">
        <v>61</v>
      </c>
      <c r="O26" s="80">
        <v>11</v>
      </c>
      <c r="P26" s="4">
        <f t="shared" si="2"/>
        <v>4.545454545454546</v>
      </c>
      <c r="S26" s="77">
        <f t="shared" si="3"/>
        <v>294</v>
      </c>
    </row>
    <row r="27" spans="1:19" ht="21" customHeight="1">
      <c r="A27" s="53" t="s">
        <v>3</v>
      </c>
      <c r="B27" s="43">
        <v>315</v>
      </c>
      <c r="C27" s="43">
        <v>213</v>
      </c>
      <c r="D27" s="56">
        <f t="shared" si="0"/>
        <v>0.4788732394366197</v>
      </c>
      <c r="E27" s="87">
        <v>135</v>
      </c>
      <c r="F27" s="78">
        <v>113</v>
      </c>
      <c r="G27" s="6">
        <f t="shared" si="4"/>
        <v>0.19469026548672566</v>
      </c>
      <c r="H27" s="85">
        <v>161</v>
      </c>
      <c r="I27" s="80">
        <v>78</v>
      </c>
      <c r="J27" s="56">
        <f t="shared" si="1"/>
        <v>1.064102564102564</v>
      </c>
      <c r="K27" s="85">
        <v>0</v>
      </c>
      <c r="L27" s="80">
        <v>0</v>
      </c>
      <c r="M27" s="42" t="e">
        <f>+(K27-L27)/L27</f>
        <v>#DIV/0!</v>
      </c>
      <c r="N27" s="85">
        <v>19</v>
      </c>
      <c r="O27" s="80">
        <v>22</v>
      </c>
      <c r="P27" s="4">
        <f t="shared" si="2"/>
        <v>-0.13636363636363635</v>
      </c>
      <c r="S27" s="77">
        <f t="shared" si="3"/>
        <v>315</v>
      </c>
    </row>
    <row r="28" spans="1:19" ht="21" customHeight="1">
      <c r="A28" s="53" t="s">
        <v>4</v>
      </c>
      <c r="B28" s="43">
        <v>201</v>
      </c>
      <c r="C28" s="43">
        <v>511</v>
      </c>
      <c r="D28" s="56">
        <f t="shared" si="0"/>
        <v>-0.6066536203522505</v>
      </c>
      <c r="E28" s="87">
        <v>104</v>
      </c>
      <c r="F28" s="78">
        <v>152</v>
      </c>
      <c r="G28" s="6">
        <f t="shared" si="4"/>
        <v>-0.3157894736842105</v>
      </c>
      <c r="H28" s="85">
        <v>85</v>
      </c>
      <c r="I28" s="80">
        <v>341</v>
      </c>
      <c r="J28" s="56">
        <f t="shared" si="1"/>
        <v>-0.750733137829912</v>
      </c>
      <c r="K28" s="85">
        <v>0</v>
      </c>
      <c r="L28" s="80">
        <v>1</v>
      </c>
      <c r="M28" s="42">
        <f t="shared" si="5"/>
        <v>-1</v>
      </c>
      <c r="N28" s="85">
        <v>12</v>
      </c>
      <c r="O28" s="80">
        <v>17</v>
      </c>
      <c r="P28" s="4">
        <f t="shared" si="2"/>
        <v>-0.29411764705882354</v>
      </c>
      <c r="S28" s="77">
        <f t="shared" si="3"/>
        <v>201</v>
      </c>
    </row>
    <row r="29" spans="1:19" ht="21" customHeight="1">
      <c r="A29" s="53" t="s">
        <v>5</v>
      </c>
      <c r="B29" s="43">
        <v>271</v>
      </c>
      <c r="C29" s="43">
        <v>457</v>
      </c>
      <c r="D29" s="56">
        <f t="shared" si="0"/>
        <v>-0.40700218818380746</v>
      </c>
      <c r="E29" s="87">
        <v>148</v>
      </c>
      <c r="F29" s="78">
        <v>170</v>
      </c>
      <c r="G29" s="6">
        <f t="shared" si="4"/>
        <v>-0.12941176470588237</v>
      </c>
      <c r="H29" s="85">
        <v>110</v>
      </c>
      <c r="I29" s="80">
        <v>213</v>
      </c>
      <c r="J29" s="56">
        <f t="shared" si="1"/>
        <v>-0.4835680751173709</v>
      </c>
      <c r="K29" s="85">
        <v>0</v>
      </c>
      <c r="L29" s="80">
        <v>0</v>
      </c>
      <c r="M29" s="42" t="e">
        <f t="shared" si="5"/>
        <v>#DIV/0!</v>
      </c>
      <c r="N29" s="85">
        <v>13</v>
      </c>
      <c r="O29" s="80">
        <v>74</v>
      </c>
      <c r="P29" s="4">
        <f t="shared" si="2"/>
        <v>-0.8243243243243243</v>
      </c>
      <c r="S29" s="77">
        <f t="shared" si="3"/>
        <v>271</v>
      </c>
    </row>
    <row r="30" spans="1:19" ht="21" customHeight="1">
      <c r="A30" s="53" t="s">
        <v>6</v>
      </c>
      <c r="B30" s="43">
        <v>323</v>
      </c>
      <c r="C30" s="43">
        <v>452</v>
      </c>
      <c r="D30" s="56">
        <f t="shared" si="0"/>
        <v>-0.2853982300884956</v>
      </c>
      <c r="E30" s="87">
        <v>165</v>
      </c>
      <c r="F30" s="78">
        <v>180</v>
      </c>
      <c r="G30" s="6">
        <f t="shared" si="4"/>
        <v>-0.08333333333333333</v>
      </c>
      <c r="H30" s="85">
        <v>128</v>
      </c>
      <c r="I30" s="80">
        <v>261</v>
      </c>
      <c r="J30" s="56">
        <f t="shared" si="1"/>
        <v>-0.5095785440613027</v>
      </c>
      <c r="K30" s="85">
        <v>0</v>
      </c>
      <c r="L30" s="80">
        <v>0</v>
      </c>
      <c r="M30" s="42" t="e">
        <f t="shared" si="5"/>
        <v>#DIV/0!</v>
      </c>
      <c r="N30" s="85">
        <v>30</v>
      </c>
      <c r="O30" s="80">
        <v>11</v>
      </c>
      <c r="P30" s="4">
        <f t="shared" si="2"/>
        <v>1.7272727272727273</v>
      </c>
      <c r="S30" s="77">
        <f t="shared" si="3"/>
        <v>323</v>
      </c>
    </row>
    <row r="31" spans="1:19" ht="21" customHeight="1">
      <c r="A31" s="53" t="s">
        <v>7</v>
      </c>
      <c r="B31" s="43">
        <v>312</v>
      </c>
      <c r="C31" s="43">
        <v>379</v>
      </c>
      <c r="D31" s="56">
        <f>+(B31-C31)/C31</f>
        <v>-0.17678100263852242</v>
      </c>
      <c r="E31" s="87">
        <v>134</v>
      </c>
      <c r="F31" s="78">
        <v>138</v>
      </c>
      <c r="G31" s="6">
        <f t="shared" si="4"/>
        <v>-0.028985507246376812</v>
      </c>
      <c r="H31" s="85">
        <v>157</v>
      </c>
      <c r="I31" s="80">
        <v>218</v>
      </c>
      <c r="J31" s="56">
        <f t="shared" si="1"/>
        <v>-0.2798165137614679</v>
      </c>
      <c r="K31" s="85">
        <v>0</v>
      </c>
      <c r="L31" s="80">
        <v>1</v>
      </c>
      <c r="M31" s="42">
        <f t="shared" si="5"/>
        <v>-1</v>
      </c>
      <c r="N31" s="85">
        <v>21</v>
      </c>
      <c r="O31" s="80">
        <v>22</v>
      </c>
      <c r="P31" s="4">
        <f t="shared" si="2"/>
        <v>-0.045454545454545456</v>
      </c>
      <c r="S31" s="77">
        <f t="shared" si="3"/>
        <v>312</v>
      </c>
    </row>
    <row r="32" spans="1:19" ht="21" customHeight="1">
      <c r="A32" s="53" t="s">
        <v>8</v>
      </c>
      <c r="B32" s="43">
        <v>111</v>
      </c>
      <c r="C32" s="43">
        <v>299</v>
      </c>
      <c r="D32" s="56">
        <f t="shared" si="0"/>
        <v>-0.6287625418060201</v>
      </c>
      <c r="E32" s="87">
        <v>68</v>
      </c>
      <c r="F32" s="78">
        <v>94</v>
      </c>
      <c r="G32" s="6">
        <f t="shared" si="4"/>
        <v>-0.2765957446808511</v>
      </c>
      <c r="H32" s="85">
        <v>28</v>
      </c>
      <c r="I32" s="80">
        <v>191</v>
      </c>
      <c r="J32" s="56">
        <f t="shared" si="1"/>
        <v>-0.8534031413612565</v>
      </c>
      <c r="K32" s="85">
        <v>0</v>
      </c>
      <c r="L32" s="80">
        <v>0</v>
      </c>
      <c r="M32" s="42" t="e">
        <f>+(K32-L32)/L32</f>
        <v>#DIV/0!</v>
      </c>
      <c r="N32" s="85">
        <v>15</v>
      </c>
      <c r="O32" s="80">
        <v>14</v>
      </c>
      <c r="P32" s="4">
        <f t="shared" si="2"/>
        <v>0.07142857142857142</v>
      </c>
      <c r="S32" s="77">
        <f t="shared" si="3"/>
        <v>111</v>
      </c>
    </row>
    <row r="33" spans="1:19" ht="21" customHeight="1">
      <c r="A33" s="53" t="s">
        <v>9</v>
      </c>
      <c r="B33" s="43">
        <v>279</v>
      </c>
      <c r="C33" s="43">
        <v>198</v>
      </c>
      <c r="D33" s="56">
        <f>+(B33-C33)/C33</f>
        <v>0.4090909090909091</v>
      </c>
      <c r="E33" s="87">
        <v>121</v>
      </c>
      <c r="F33" s="78">
        <v>98</v>
      </c>
      <c r="G33" s="6">
        <f t="shared" si="4"/>
        <v>0.23469387755102042</v>
      </c>
      <c r="H33" s="85">
        <v>148</v>
      </c>
      <c r="I33" s="80">
        <v>81</v>
      </c>
      <c r="J33" s="56">
        <f t="shared" si="1"/>
        <v>0.8271604938271605</v>
      </c>
      <c r="K33" s="85">
        <v>0</v>
      </c>
      <c r="L33" s="80">
        <v>3</v>
      </c>
      <c r="M33" s="42">
        <f t="shared" si="5"/>
        <v>-1</v>
      </c>
      <c r="N33" s="85">
        <v>10</v>
      </c>
      <c r="O33" s="80">
        <v>16</v>
      </c>
      <c r="P33" s="4">
        <f t="shared" si="2"/>
        <v>-0.375</v>
      </c>
      <c r="S33" s="77">
        <f t="shared" si="3"/>
        <v>279</v>
      </c>
    </row>
    <row r="34" spans="1:19" ht="21" customHeight="1" thickBot="1">
      <c r="A34" s="54" t="s">
        <v>10</v>
      </c>
      <c r="B34" s="43">
        <v>252</v>
      </c>
      <c r="C34" s="43">
        <v>328</v>
      </c>
      <c r="D34" s="57">
        <f>+(B34-C34)/C34</f>
        <v>-0.23170731707317074</v>
      </c>
      <c r="E34" s="88">
        <v>162</v>
      </c>
      <c r="F34" s="79">
        <v>148</v>
      </c>
      <c r="G34" s="8">
        <f t="shared" si="4"/>
        <v>0.0945945945945946</v>
      </c>
      <c r="H34" s="86">
        <v>74</v>
      </c>
      <c r="I34" s="81">
        <v>102</v>
      </c>
      <c r="J34" s="63">
        <f>+(H34-I34)/I34</f>
        <v>-0.27450980392156865</v>
      </c>
      <c r="K34" s="86">
        <v>0</v>
      </c>
      <c r="L34" s="81">
        <v>0</v>
      </c>
      <c r="M34" s="42" t="e">
        <f t="shared" si="5"/>
        <v>#DIV/0!</v>
      </c>
      <c r="N34" s="86">
        <v>16</v>
      </c>
      <c r="O34" s="81">
        <v>78</v>
      </c>
      <c r="P34" s="11">
        <f t="shared" si="2"/>
        <v>-0.7948717948717948</v>
      </c>
      <c r="S34" s="77">
        <f t="shared" si="3"/>
        <v>252</v>
      </c>
    </row>
    <row r="35" spans="1:25" ht="21" customHeight="1" thickBot="1" thickTop="1">
      <c r="A35" s="55" t="s">
        <v>14</v>
      </c>
      <c r="B35" s="52">
        <f>SUM(B23:B34)</f>
        <v>3136</v>
      </c>
      <c r="C35" s="52">
        <f>SUM(C23:C34)</f>
        <v>4086</v>
      </c>
      <c r="D35" s="58">
        <f t="shared" si="0"/>
        <v>-0.23250122369065102</v>
      </c>
      <c r="E35" s="71">
        <f>SUM(E23:E34)</f>
        <v>1588</v>
      </c>
      <c r="F35" s="13">
        <f>SUM(F23:F34)</f>
        <v>1748</v>
      </c>
      <c r="G35" s="14">
        <f t="shared" si="4"/>
        <v>-0.09153318077803203</v>
      </c>
      <c r="H35" s="72">
        <f>SUM(H23:H34)</f>
        <v>1293</v>
      </c>
      <c r="I35" s="13">
        <f>SUM(I23:I34)</f>
        <v>1982</v>
      </c>
      <c r="J35" s="58">
        <f t="shared" si="1"/>
        <v>-0.3476286579212916</v>
      </c>
      <c r="K35" s="72">
        <f>SUM(K23:K34)</f>
        <v>0</v>
      </c>
      <c r="L35" s="13">
        <f>SUM(L23:L34)</f>
        <v>36</v>
      </c>
      <c r="M35" s="14">
        <f t="shared" si="5"/>
        <v>-1</v>
      </c>
      <c r="N35" s="72">
        <f>SUM(N23:N34)</f>
        <v>255</v>
      </c>
      <c r="O35" s="13">
        <f>SUM(O23:O34)</f>
        <v>320</v>
      </c>
      <c r="P35" s="9">
        <f t="shared" si="2"/>
        <v>-0.203125</v>
      </c>
      <c r="S35" s="77">
        <f t="shared" si="3"/>
        <v>3136</v>
      </c>
      <c r="Y35" s="10"/>
    </row>
    <row r="36" ht="18" customHeight="1">
      <c r="B36" s="96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7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0" zoomScaleNormal="85" zoomScaleSheetLayoutView="80" zoomScalePageLayoutView="0" workbookViewId="0" topLeftCell="A13">
      <selection activeCell="AB35" sqref="AB35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0" t="s">
        <v>16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ht="21" customHeight="1">
      <c r="A21" s="111"/>
      <c r="B21" s="99"/>
      <c r="C21" s="100"/>
      <c r="D21" s="100"/>
      <c r="E21" s="118" t="s">
        <v>25</v>
      </c>
      <c r="F21" s="102"/>
      <c r="G21" s="103"/>
      <c r="H21" s="101" t="s">
        <v>26</v>
      </c>
      <c r="I21" s="102"/>
      <c r="J21" s="103"/>
      <c r="K21" s="101" t="s">
        <v>33</v>
      </c>
      <c r="L21" s="102"/>
      <c r="M21" s="103"/>
      <c r="N21" s="102" t="s">
        <v>32</v>
      </c>
      <c r="O21" s="102"/>
      <c r="P21" s="102"/>
      <c r="Q21" s="115" t="s">
        <v>21</v>
      </c>
      <c r="R21" s="116"/>
      <c r="S21" s="117"/>
    </row>
    <row r="22" spans="1:21" ht="21" customHeight="1">
      <c r="A22" s="112"/>
      <c r="B22" s="49" t="s">
        <v>53</v>
      </c>
      <c r="C22" s="48" t="s">
        <v>50</v>
      </c>
      <c r="D22" s="46" t="s">
        <v>18</v>
      </c>
      <c r="E22" s="49" t="s">
        <v>61</v>
      </c>
      <c r="F22" s="48" t="s">
        <v>50</v>
      </c>
      <c r="G22" s="5" t="s">
        <v>18</v>
      </c>
      <c r="H22" s="84" t="s">
        <v>62</v>
      </c>
      <c r="I22" s="48" t="s">
        <v>50</v>
      </c>
      <c r="J22" s="5" t="s">
        <v>18</v>
      </c>
      <c r="K22" s="84" t="s">
        <v>62</v>
      </c>
      <c r="L22" s="48" t="s">
        <v>50</v>
      </c>
      <c r="M22" s="5" t="s">
        <v>18</v>
      </c>
      <c r="N22" s="84" t="s">
        <v>62</v>
      </c>
      <c r="O22" s="48" t="s">
        <v>50</v>
      </c>
      <c r="P22" s="5" t="s">
        <v>18</v>
      </c>
      <c r="Q22" s="84" t="s">
        <v>62</v>
      </c>
      <c r="R22" s="48" t="s">
        <v>50</v>
      </c>
      <c r="S22" s="50" t="s">
        <v>18</v>
      </c>
      <c r="U22" s="1" t="s">
        <v>48</v>
      </c>
    </row>
    <row r="23" spans="1:21" ht="21" customHeight="1">
      <c r="A23" s="53" t="s">
        <v>19</v>
      </c>
      <c r="B23" s="73">
        <f>'利用関係'!B23</f>
        <v>236</v>
      </c>
      <c r="C23" s="74">
        <f>'利用関係'!C23</f>
        <v>234</v>
      </c>
      <c r="D23" s="4">
        <f>+(B23-C23)/C23</f>
        <v>0.008547008547008548</v>
      </c>
      <c r="E23" s="87">
        <v>215</v>
      </c>
      <c r="F23" s="78">
        <v>177</v>
      </c>
      <c r="G23" s="6">
        <f>+(E23-F23)/F23</f>
        <v>0.21468926553672316</v>
      </c>
      <c r="H23" s="85">
        <v>0</v>
      </c>
      <c r="I23" s="80">
        <v>0</v>
      </c>
      <c r="J23" s="42" t="e">
        <f>+(H23-I23)/I23</f>
        <v>#DIV/0!</v>
      </c>
      <c r="K23" s="89">
        <v>16</v>
      </c>
      <c r="L23" s="78">
        <v>54</v>
      </c>
      <c r="M23" s="42">
        <f>+(K23-L23)/L23</f>
        <v>-0.7037037037037037</v>
      </c>
      <c r="N23" s="85">
        <v>0</v>
      </c>
      <c r="O23" s="80">
        <v>0</v>
      </c>
      <c r="P23" s="15" t="e">
        <f>+(N23-O23)/O23</f>
        <v>#DIV/0!</v>
      </c>
      <c r="Q23" s="85">
        <v>5</v>
      </c>
      <c r="R23" s="80">
        <v>3</v>
      </c>
      <c r="S23" s="39">
        <f>+(Q23-R23)/R23</f>
        <v>0.6666666666666666</v>
      </c>
      <c r="U23" s="77">
        <f>E23+H23+K23+N23+Q23</f>
        <v>236</v>
      </c>
    </row>
    <row r="24" spans="1:21" ht="21" customHeight="1">
      <c r="A24" s="53" t="s">
        <v>20</v>
      </c>
      <c r="B24" s="73">
        <f>'利用関係'!B24</f>
        <v>226</v>
      </c>
      <c r="C24" s="74">
        <f>'利用関係'!C24</f>
        <v>324</v>
      </c>
      <c r="D24" s="4">
        <f aca="true" t="shared" si="0" ref="D24:D35">+(B24-C24)/C24</f>
        <v>-0.30246913580246915</v>
      </c>
      <c r="E24" s="87">
        <v>189</v>
      </c>
      <c r="F24" s="78">
        <v>281</v>
      </c>
      <c r="G24" s="6">
        <f aca="true" t="shared" si="1" ref="G24:G35">+(E24-F24)/F24</f>
        <v>-0.3274021352313167</v>
      </c>
      <c r="H24" s="85">
        <v>1</v>
      </c>
      <c r="I24" s="80">
        <v>0</v>
      </c>
      <c r="J24" s="42" t="e">
        <f aca="true" t="shared" si="2" ref="J24:J35">+(H24-I24)/I24</f>
        <v>#DIV/0!</v>
      </c>
      <c r="K24" s="89">
        <v>30</v>
      </c>
      <c r="L24" s="78">
        <v>34</v>
      </c>
      <c r="M24" s="42">
        <f aca="true" t="shared" si="3" ref="M24:M35">+(K24-L24)/L24</f>
        <v>-0.11764705882352941</v>
      </c>
      <c r="N24" s="85">
        <v>0</v>
      </c>
      <c r="O24" s="80">
        <v>0</v>
      </c>
      <c r="P24" s="15" t="e">
        <f aca="true" t="shared" si="4" ref="P24:P35">+(N24-O24)/O24</f>
        <v>#DIV/0!</v>
      </c>
      <c r="Q24" s="85">
        <v>6</v>
      </c>
      <c r="R24" s="80">
        <v>9</v>
      </c>
      <c r="S24" s="39">
        <f aca="true" t="shared" si="5" ref="S24:S35">+(Q24-R24)/R24</f>
        <v>-0.3333333333333333</v>
      </c>
      <c r="U24" s="77">
        <f aca="true" t="shared" si="6" ref="U24:U35">E24+H24+K24+N24+Q24</f>
        <v>226</v>
      </c>
    </row>
    <row r="25" spans="1:21" ht="21" customHeight="1">
      <c r="A25" s="53" t="s">
        <v>30</v>
      </c>
      <c r="B25" s="73">
        <f>'利用関係'!B25</f>
        <v>316</v>
      </c>
      <c r="C25" s="74">
        <f>'利用関係'!C25</f>
        <v>362</v>
      </c>
      <c r="D25" s="4">
        <f t="shared" si="0"/>
        <v>-0.1270718232044199</v>
      </c>
      <c r="E25" s="87">
        <v>271</v>
      </c>
      <c r="F25" s="78">
        <v>311</v>
      </c>
      <c r="G25" s="6">
        <f t="shared" si="1"/>
        <v>-0.12861736334405144</v>
      </c>
      <c r="H25" s="85">
        <v>16</v>
      </c>
      <c r="I25" s="80">
        <v>4</v>
      </c>
      <c r="J25" s="42">
        <f t="shared" si="2"/>
        <v>3</v>
      </c>
      <c r="K25" s="89">
        <v>21</v>
      </c>
      <c r="L25" s="78">
        <v>34</v>
      </c>
      <c r="M25" s="42">
        <f t="shared" si="3"/>
        <v>-0.38235294117647056</v>
      </c>
      <c r="N25" s="85">
        <v>0</v>
      </c>
      <c r="O25" s="80">
        <v>0</v>
      </c>
      <c r="P25" s="15" t="e">
        <f>+(N25-O25)/O25</f>
        <v>#DIV/0!</v>
      </c>
      <c r="Q25" s="85">
        <v>8</v>
      </c>
      <c r="R25" s="80">
        <v>13</v>
      </c>
      <c r="S25" s="39">
        <f t="shared" si="5"/>
        <v>-0.38461538461538464</v>
      </c>
      <c r="U25" s="77">
        <f t="shared" si="6"/>
        <v>316</v>
      </c>
    </row>
    <row r="26" spans="1:21" ht="21" customHeight="1">
      <c r="A26" s="53" t="s">
        <v>2</v>
      </c>
      <c r="B26" s="73">
        <f>'利用関係'!B26</f>
        <v>294</v>
      </c>
      <c r="C26" s="74">
        <f>'利用関係'!C26</f>
        <v>329</v>
      </c>
      <c r="D26" s="4">
        <f t="shared" si="0"/>
        <v>-0.10638297872340426</v>
      </c>
      <c r="E26" s="87">
        <v>253</v>
      </c>
      <c r="F26" s="78">
        <v>277</v>
      </c>
      <c r="G26" s="6">
        <f t="shared" si="1"/>
        <v>-0.08664259927797834</v>
      </c>
      <c r="H26" s="85">
        <v>6</v>
      </c>
      <c r="I26" s="80">
        <v>0</v>
      </c>
      <c r="J26" s="42" t="e">
        <f t="shared" si="2"/>
        <v>#DIV/0!</v>
      </c>
      <c r="K26" s="89">
        <v>33</v>
      </c>
      <c r="L26" s="78">
        <v>36</v>
      </c>
      <c r="M26" s="42">
        <f t="shared" si="3"/>
        <v>-0.08333333333333333</v>
      </c>
      <c r="N26" s="85">
        <v>0</v>
      </c>
      <c r="O26" s="80">
        <v>0</v>
      </c>
      <c r="P26" s="15" t="e">
        <f t="shared" si="4"/>
        <v>#DIV/0!</v>
      </c>
      <c r="Q26" s="85">
        <v>2</v>
      </c>
      <c r="R26" s="80">
        <v>16</v>
      </c>
      <c r="S26" s="39">
        <f t="shared" si="5"/>
        <v>-0.875</v>
      </c>
      <c r="U26" s="77">
        <f t="shared" si="6"/>
        <v>294</v>
      </c>
    </row>
    <row r="27" spans="1:21" ht="21" customHeight="1">
      <c r="A27" s="53" t="s">
        <v>3</v>
      </c>
      <c r="B27" s="73">
        <f>'利用関係'!B27</f>
        <v>315</v>
      </c>
      <c r="C27" s="74">
        <f>'利用関係'!C27</f>
        <v>213</v>
      </c>
      <c r="D27" s="4">
        <f t="shared" si="0"/>
        <v>0.4788732394366197</v>
      </c>
      <c r="E27" s="87">
        <v>304</v>
      </c>
      <c r="F27" s="78">
        <v>203</v>
      </c>
      <c r="G27" s="6">
        <f t="shared" si="1"/>
        <v>0.4975369458128079</v>
      </c>
      <c r="H27" s="85">
        <v>4</v>
      </c>
      <c r="I27" s="80">
        <v>0</v>
      </c>
      <c r="J27" s="42" t="e">
        <f t="shared" si="2"/>
        <v>#DIV/0!</v>
      </c>
      <c r="K27" s="89">
        <v>2</v>
      </c>
      <c r="L27" s="78">
        <v>3</v>
      </c>
      <c r="M27" s="42">
        <f t="shared" si="3"/>
        <v>-0.3333333333333333</v>
      </c>
      <c r="N27" s="85">
        <v>0</v>
      </c>
      <c r="O27" s="80">
        <v>0</v>
      </c>
      <c r="P27" s="15" t="e">
        <f t="shared" si="4"/>
        <v>#DIV/0!</v>
      </c>
      <c r="Q27" s="85">
        <v>5</v>
      </c>
      <c r="R27" s="80">
        <v>7</v>
      </c>
      <c r="S27" s="39">
        <f t="shared" si="5"/>
        <v>-0.2857142857142857</v>
      </c>
      <c r="U27" s="77">
        <f t="shared" si="6"/>
        <v>315</v>
      </c>
    </row>
    <row r="28" spans="1:21" ht="21" customHeight="1">
      <c r="A28" s="53" t="s">
        <v>4</v>
      </c>
      <c r="B28" s="73">
        <f>'利用関係'!B28</f>
        <v>201</v>
      </c>
      <c r="C28" s="74">
        <f>'利用関係'!C28</f>
        <v>511</v>
      </c>
      <c r="D28" s="4">
        <f t="shared" si="0"/>
        <v>-0.6066536203522505</v>
      </c>
      <c r="E28" s="87">
        <v>170</v>
      </c>
      <c r="F28" s="78">
        <v>433</v>
      </c>
      <c r="G28" s="6">
        <f t="shared" si="1"/>
        <v>-0.6073903002309469</v>
      </c>
      <c r="H28" s="85">
        <v>7</v>
      </c>
      <c r="I28" s="80">
        <v>0</v>
      </c>
      <c r="J28" s="42" t="e">
        <f t="shared" si="2"/>
        <v>#DIV/0!</v>
      </c>
      <c r="K28" s="89">
        <v>20</v>
      </c>
      <c r="L28" s="78">
        <v>74</v>
      </c>
      <c r="M28" s="42">
        <f t="shared" si="3"/>
        <v>-0.7297297297297297</v>
      </c>
      <c r="N28" s="85">
        <v>0</v>
      </c>
      <c r="O28" s="80">
        <v>0</v>
      </c>
      <c r="P28" s="15" t="e">
        <f t="shared" si="4"/>
        <v>#DIV/0!</v>
      </c>
      <c r="Q28" s="85">
        <v>4</v>
      </c>
      <c r="R28" s="80">
        <v>4</v>
      </c>
      <c r="S28" s="39">
        <f t="shared" si="5"/>
        <v>0</v>
      </c>
      <c r="U28" s="77">
        <f t="shared" si="6"/>
        <v>201</v>
      </c>
    </row>
    <row r="29" spans="1:21" ht="21" customHeight="1">
      <c r="A29" s="53" t="s">
        <v>5</v>
      </c>
      <c r="B29" s="73">
        <f>'利用関係'!B29</f>
        <v>271</v>
      </c>
      <c r="C29" s="74">
        <f>'利用関係'!C29</f>
        <v>457</v>
      </c>
      <c r="D29" s="4">
        <f t="shared" si="0"/>
        <v>-0.40700218818380746</v>
      </c>
      <c r="E29" s="87">
        <v>227</v>
      </c>
      <c r="F29" s="78">
        <v>315</v>
      </c>
      <c r="G29" s="6">
        <f t="shared" si="1"/>
        <v>-0.27936507936507937</v>
      </c>
      <c r="H29" s="85">
        <v>7</v>
      </c>
      <c r="I29" s="80">
        <v>12</v>
      </c>
      <c r="J29" s="42">
        <f t="shared" si="2"/>
        <v>-0.4166666666666667</v>
      </c>
      <c r="K29" s="89">
        <v>22</v>
      </c>
      <c r="L29" s="78">
        <v>124</v>
      </c>
      <c r="M29" s="42">
        <f t="shared" si="3"/>
        <v>-0.8225806451612904</v>
      </c>
      <c r="N29" s="85">
        <v>0</v>
      </c>
      <c r="O29" s="80">
        <v>0</v>
      </c>
      <c r="P29" s="15" t="e">
        <f t="shared" si="4"/>
        <v>#DIV/0!</v>
      </c>
      <c r="Q29" s="85">
        <v>15</v>
      </c>
      <c r="R29" s="80">
        <v>6</v>
      </c>
      <c r="S29" s="39">
        <f t="shared" si="5"/>
        <v>1.5</v>
      </c>
      <c r="U29" s="77">
        <f t="shared" si="6"/>
        <v>271</v>
      </c>
    </row>
    <row r="30" spans="1:21" ht="21" customHeight="1">
      <c r="A30" s="53" t="s">
        <v>6</v>
      </c>
      <c r="B30" s="73">
        <f>'利用関係'!B30</f>
        <v>323</v>
      </c>
      <c r="C30" s="74">
        <f>'利用関係'!C30</f>
        <v>452</v>
      </c>
      <c r="D30" s="4">
        <f t="shared" si="0"/>
        <v>-0.2853982300884956</v>
      </c>
      <c r="E30" s="87">
        <v>313</v>
      </c>
      <c r="F30" s="78">
        <v>337</v>
      </c>
      <c r="G30" s="6">
        <f t="shared" si="1"/>
        <v>-0.0712166172106825</v>
      </c>
      <c r="H30" s="85">
        <v>2</v>
      </c>
      <c r="I30" s="80">
        <v>7</v>
      </c>
      <c r="J30" s="42">
        <f t="shared" si="2"/>
        <v>-0.7142857142857143</v>
      </c>
      <c r="K30" s="89">
        <v>6</v>
      </c>
      <c r="L30" s="78">
        <v>94</v>
      </c>
      <c r="M30" s="42">
        <f t="shared" si="3"/>
        <v>-0.9361702127659575</v>
      </c>
      <c r="N30" s="85">
        <v>0</v>
      </c>
      <c r="O30" s="80">
        <v>0</v>
      </c>
      <c r="P30" s="15" t="e">
        <f t="shared" si="4"/>
        <v>#DIV/0!</v>
      </c>
      <c r="Q30" s="85">
        <v>2</v>
      </c>
      <c r="R30" s="80">
        <v>14</v>
      </c>
      <c r="S30" s="39">
        <f t="shared" si="5"/>
        <v>-0.8571428571428571</v>
      </c>
      <c r="U30" s="77">
        <f t="shared" si="6"/>
        <v>323</v>
      </c>
    </row>
    <row r="31" spans="1:21" ht="21" customHeight="1">
      <c r="A31" s="53" t="s">
        <v>7</v>
      </c>
      <c r="B31" s="73">
        <f>'利用関係'!B31</f>
        <v>312</v>
      </c>
      <c r="C31" s="74">
        <f>'利用関係'!C31</f>
        <v>379</v>
      </c>
      <c r="D31" s="4">
        <f t="shared" si="0"/>
        <v>-0.17678100263852242</v>
      </c>
      <c r="E31" s="87">
        <v>241</v>
      </c>
      <c r="F31" s="78">
        <v>252</v>
      </c>
      <c r="G31" s="6">
        <f t="shared" si="1"/>
        <v>-0.04365079365079365</v>
      </c>
      <c r="H31" s="85">
        <v>4</v>
      </c>
      <c r="I31" s="80">
        <v>30</v>
      </c>
      <c r="J31" s="42">
        <f t="shared" si="2"/>
        <v>-0.8666666666666667</v>
      </c>
      <c r="K31" s="89">
        <v>64</v>
      </c>
      <c r="L31" s="78">
        <v>83</v>
      </c>
      <c r="M31" s="42">
        <f t="shared" si="3"/>
        <v>-0.2289156626506024</v>
      </c>
      <c r="N31" s="85">
        <v>0</v>
      </c>
      <c r="O31" s="80">
        <v>0</v>
      </c>
      <c r="P31" s="15" t="e">
        <f t="shared" si="4"/>
        <v>#DIV/0!</v>
      </c>
      <c r="Q31" s="85">
        <v>3</v>
      </c>
      <c r="R31" s="80">
        <v>14</v>
      </c>
      <c r="S31" s="39">
        <f t="shared" si="5"/>
        <v>-0.7857142857142857</v>
      </c>
      <c r="U31" s="77">
        <f t="shared" si="6"/>
        <v>312</v>
      </c>
    </row>
    <row r="32" spans="1:21" ht="21" customHeight="1">
      <c r="A32" s="53" t="s">
        <v>8</v>
      </c>
      <c r="B32" s="73">
        <f>'利用関係'!B32</f>
        <v>111</v>
      </c>
      <c r="C32" s="74">
        <f>'利用関係'!C32</f>
        <v>299</v>
      </c>
      <c r="D32" s="4">
        <f>+(B32-C32)/C32</f>
        <v>-0.6287625418060201</v>
      </c>
      <c r="E32" s="87">
        <v>102</v>
      </c>
      <c r="F32" s="78">
        <v>247</v>
      </c>
      <c r="G32" s="6">
        <f t="shared" si="1"/>
        <v>-0.5870445344129555</v>
      </c>
      <c r="H32" s="85">
        <v>0</v>
      </c>
      <c r="I32" s="80">
        <v>0</v>
      </c>
      <c r="J32" s="42" t="e">
        <f t="shared" si="2"/>
        <v>#DIV/0!</v>
      </c>
      <c r="K32" s="89">
        <v>8</v>
      </c>
      <c r="L32" s="78">
        <v>45</v>
      </c>
      <c r="M32" s="42">
        <f t="shared" si="3"/>
        <v>-0.8222222222222222</v>
      </c>
      <c r="N32" s="85">
        <v>0</v>
      </c>
      <c r="O32" s="80">
        <v>0</v>
      </c>
      <c r="P32" s="15" t="e">
        <f t="shared" si="4"/>
        <v>#DIV/0!</v>
      </c>
      <c r="Q32" s="85">
        <v>1</v>
      </c>
      <c r="R32" s="80">
        <v>7</v>
      </c>
      <c r="S32" s="39">
        <f t="shared" si="5"/>
        <v>-0.8571428571428571</v>
      </c>
      <c r="U32" s="77">
        <f t="shared" si="6"/>
        <v>111</v>
      </c>
    </row>
    <row r="33" spans="1:21" ht="21" customHeight="1">
      <c r="A33" s="53" t="s">
        <v>9</v>
      </c>
      <c r="B33" s="73">
        <f>'利用関係'!B33</f>
        <v>279</v>
      </c>
      <c r="C33" s="74">
        <f>'利用関係'!C33</f>
        <v>198</v>
      </c>
      <c r="D33" s="4">
        <f t="shared" si="0"/>
        <v>0.4090909090909091</v>
      </c>
      <c r="E33" s="87">
        <v>249</v>
      </c>
      <c r="F33" s="78">
        <v>150</v>
      </c>
      <c r="G33" s="6">
        <f t="shared" si="1"/>
        <v>0.66</v>
      </c>
      <c r="H33" s="85">
        <v>4</v>
      </c>
      <c r="I33" s="80">
        <v>0</v>
      </c>
      <c r="J33" s="42" t="e">
        <f t="shared" si="2"/>
        <v>#DIV/0!</v>
      </c>
      <c r="K33" s="89">
        <v>12</v>
      </c>
      <c r="L33" s="78">
        <v>40</v>
      </c>
      <c r="M33" s="42">
        <f t="shared" si="3"/>
        <v>-0.7</v>
      </c>
      <c r="N33" s="85">
        <v>0</v>
      </c>
      <c r="O33" s="80">
        <v>0</v>
      </c>
      <c r="P33" s="15" t="e">
        <f t="shared" si="4"/>
        <v>#DIV/0!</v>
      </c>
      <c r="Q33" s="85">
        <v>14</v>
      </c>
      <c r="R33" s="80">
        <v>8</v>
      </c>
      <c r="S33" s="39">
        <f t="shared" si="5"/>
        <v>0.75</v>
      </c>
      <c r="U33" s="77">
        <f t="shared" si="6"/>
        <v>279</v>
      </c>
    </row>
    <row r="34" spans="1:21" ht="21" customHeight="1" thickBot="1">
      <c r="A34" s="54" t="s">
        <v>10</v>
      </c>
      <c r="B34" s="73">
        <f>'利用関係'!B34</f>
        <v>252</v>
      </c>
      <c r="C34" s="75">
        <f>'利用関係'!C34</f>
        <v>328</v>
      </c>
      <c r="D34" s="11">
        <f t="shared" si="0"/>
        <v>-0.23170731707317074</v>
      </c>
      <c r="E34" s="88">
        <v>243</v>
      </c>
      <c r="F34" s="79">
        <v>247</v>
      </c>
      <c r="G34" s="8">
        <f t="shared" si="1"/>
        <v>-0.016194331983805668</v>
      </c>
      <c r="H34" s="86">
        <v>0</v>
      </c>
      <c r="I34" s="81">
        <v>0</v>
      </c>
      <c r="J34" s="62" t="e">
        <f t="shared" si="2"/>
        <v>#DIV/0!</v>
      </c>
      <c r="K34" s="90">
        <v>2</v>
      </c>
      <c r="L34" s="79">
        <v>74</v>
      </c>
      <c r="M34" s="42">
        <f t="shared" si="3"/>
        <v>-0.972972972972973</v>
      </c>
      <c r="N34" s="86">
        <v>0</v>
      </c>
      <c r="O34" s="81">
        <v>0</v>
      </c>
      <c r="P34" s="15" t="e">
        <f t="shared" si="4"/>
        <v>#DIV/0!</v>
      </c>
      <c r="Q34" s="86">
        <v>7</v>
      </c>
      <c r="R34" s="81">
        <v>7</v>
      </c>
      <c r="S34" s="61">
        <f t="shared" si="5"/>
        <v>0</v>
      </c>
      <c r="U34" s="77">
        <f t="shared" si="6"/>
        <v>252</v>
      </c>
    </row>
    <row r="35" spans="1:21" s="10" customFormat="1" ht="21" customHeight="1" thickBot="1" thickTop="1">
      <c r="A35" s="55" t="s">
        <v>14</v>
      </c>
      <c r="B35" s="71">
        <f>SUM(B23:B34)</f>
        <v>3136</v>
      </c>
      <c r="C35" s="13">
        <f>SUM(C23:C34)</f>
        <v>4086</v>
      </c>
      <c r="D35" s="9">
        <f t="shared" si="0"/>
        <v>-0.23250122369065102</v>
      </c>
      <c r="E35" s="52">
        <f>SUM(E23:E34)</f>
        <v>2777</v>
      </c>
      <c r="F35" s="52">
        <f>SUM(F23:F34)</f>
        <v>3230</v>
      </c>
      <c r="G35" s="14">
        <f t="shared" si="1"/>
        <v>-0.14024767801857585</v>
      </c>
      <c r="H35" s="72">
        <f>SUM(H23:H34)</f>
        <v>51</v>
      </c>
      <c r="I35" s="13">
        <f>SUM(I23:I34)</f>
        <v>53</v>
      </c>
      <c r="J35" s="9">
        <f t="shared" si="2"/>
        <v>-0.03773584905660377</v>
      </c>
      <c r="K35" s="72">
        <f>SUM(K23:K34)</f>
        <v>236</v>
      </c>
      <c r="L35" s="13">
        <f>SUM(L23:L34)</f>
        <v>695</v>
      </c>
      <c r="M35" s="14">
        <f t="shared" si="3"/>
        <v>-0.660431654676259</v>
      </c>
      <c r="N35" s="12">
        <f>SUM(N23:N34)</f>
        <v>0</v>
      </c>
      <c r="O35" s="13">
        <f>SUM(O23:O34)</f>
        <v>0</v>
      </c>
      <c r="P35" s="9" t="e">
        <f t="shared" si="4"/>
        <v>#DIV/0!</v>
      </c>
      <c r="Q35" s="72">
        <f>SUM(Q23:Q34)</f>
        <v>72</v>
      </c>
      <c r="R35" s="13">
        <f>SUM(R23:R34)</f>
        <v>108</v>
      </c>
      <c r="S35" s="9">
        <f t="shared" si="5"/>
        <v>-0.3333333333333333</v>
      </c>
      <c r="U35" s="77">
        <f t="shared" si="6"/>
        <v>3136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24 J23:J31 J34:J35 P26:P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view="pageBreakPreview" zoomScale="80" zoomScaleNormal="90" zoomScaleSheetLayoutView="80" zoomScalePageLayoutView="0" workbookViewId="0" topLeftCell="A1">
      <selection activeCell="AD25" sqref="AD2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0" t="s">
        <v>16</v>
      </c>
      <c r="B20" s="97" t="s">
        <v>17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4"/>
    </row>
    <row r="21" spans="1:25" ht="18" customHeight="1" thickBot="1">
      <c r="A21" s="111"/>
      <c r="B21" s="121"/>
      <c r="C21" s="122"/>
      <c r="D21" s="122"/>
      <c r="E21" s="97" t="s">
        <v>24</v>
      </c>
      <c r="F21" s="98"/>
      <c r="G21" s="120"/>
      <c r="H21" s="119" t="s">
        <v>22</v>
      </c>
      <c r="I21" s="98"/>
      <c r="J21" s="98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1:26" s="17" customFormat="1" ht="21" customHeight="1">
      <c r="A22" s="111"/>
      <c r="B22" s="99"/>
      <c r="C22" s="100"/>
      <c r="D22" s="100"/>
      <c r="E22" s="99"/>
      <c r="F22" s="100"/>
      <c r="G22" s="109"/>
      <c r="H22" s="104"/>
      <c r="I22" s="100"/>
      <c r="J22" s="100"/>
      <c r="K22" s="118" t="s">
        <v>40</v>
      </c>
      <c r="L22" s="102"/>
      <c r="M22" s="103"/>
      <c r="N22" s="101" t="s">
        <v>41</v>
      </c>
      <c r="O22" s="102"/>
      <c r="P22" s="103"/>
      <c r="Q22" s="101" t="s">
        <v>42</v>
      </c>
      <c r="R22" s="102"/>
      <c r="S22" s="102"/>
      <c r="T22" s="101" t="s">
        <v>43</v>
      </c>
      <c r="U22" s="102"/>
      <c r="V22" s="103"/>
      <c r="W22" s="102" t="s">
        <v>23</v>
      </c>
      <c r="X22" s="102"/>
      <c r="Y22" s="123"/>
      <c r="Z22" s="16"/>
    </row>
    <row r="23" spans="1:26" s="17" customFormat="1" ht="21" customHeight="1">
      <c r="A23" s="112"/>
      <c r="B23" s="48" t="s">
        <v>62</v>
      </c>
      <c r="C23" s="48" t="s">
        <v>65</v>
      </c>
      <c r="D23" s="50" t="s">
        <v>18</v>
      </c>
      <c r="E23" s="49" t="s">
        <v>61</v>
      </c>
      <c r="F23" s="48" t="s">
        <v>50</v>
      </c>
      <c r="G23" s="5" t="s">
        <v>18</v>
      </c>
      <c r="H23" s="84" t="s">
        <v>61</v>
      </c>
      <c r="I23" s="48" t="s">
        <v>50</v>
      </c>
      <c r="J23" s="50" t="s">
        <v>18</v>
      </c>
      <c r="K23" s="48" t="s">
        <v>63</v>
      </c>
      <c r="L23" s="48" t="s">
        <v>50</v>
      </c>
      <c r="M23" s="5" t="s">
        <v>18</v>
      </c>
      <c r="N23" s="48" t="s">
        <v>64</v>
      </c>
      <c r="O23" s="48" t="s">
        <v>50</v>
      </c>
      <c r="P23" s="5" t="s">
        <v>18</v>
      </c>
      <c r="Q23" s="48" t="s">
        <v>62</v>
      </c>
      <c r="R23" s="48" t="s">
        <v>50</v>
      </c>
      <c r="S23" s="5" t="s">
        <v>18</v>
      </c>
      <c r="T23" s="48" t="s">
        <v>61</v>
      </c>
      <c r="U23" s="48" t="s">
        <v>50</v>
      </c>
      <c r="V23" s="5" t="s">
        <v>18</v>
      </c>
      <c r="W23" s="48" t="s">
        <v>61</v>
      </c>
      <c r="X23" s="48" t="s">
        <v>50</v>
      </c>
      <c r="Y23" s="50" t="s">
        <v>18</v>
      </c>
      <c r="Z23" s="18"/>
    </row>
    <row r="24" spans="1:26" s="17" customFormat="1" ht="21" customHeight="1">
      <c r="A24" s="59" t="s">
        <v>31</v>
      </c>
      <c r="B24" s="19">
        <f>'利用関係'!B23</f>
        <v>236</v>
      </c>
      <c r="C24" s="19">
        <f>'利用関係'!C23</f>
        <v>234</v>
      </c>
      <c r="D24" s="20">
        <f>+(B24-C24)/C24</f>
        <v>0.008547008547008548</v>
      </c>
      <c r="E24" s="82">
        <v>217</v>
      </c>
      <c r="F24" s="80">
        <v>211</v>
      </c>
      <c r="G24" s="21">
        <f>+(E24-F24)/F24</f>
        <v>0.02843601895734597</v>
      </c>
      <c r="H24" s="93">
        <f>SUM(K24+N24+Q24+T24+W24)</f>
        <v>19</v>
      </c>
      <c r="I24" s="91">
        <v>23</v>
      </c>
      <c r="J24" s="24">
        <f>+(H24-I24)/I24</f>
        <v>-0.17391304347826086</v>
      </c>
      <c r="K24" s="44">
        <v>0</v>
      </c>
      <c r="L24" s="44">
        <v>0</v>
      </c>
      <c r="M24" s="22" t="e">
        <f>+(K24-L24)/L24</f>
        <v>#DIV/0!</v>
      </c>
      <c r="N24" s="85">
        <v>0</v>
      </c>
      <c r="O24" s="80">
        <v>0</v>
      </c>
      <c r="P24" s="22" t="e">
        <f>+(N24-O24)/O24</f>
        <v>#DIV/0!</v>
      </c>
      <c r="Q24" s="85">
        <v>19</v>
      </c>
      <c r="R24" s="80">
        <v>23</v>
      </c>
      <c r="S24" s="21">
        <f>+(Q24-R24)/R24</f>
        <v>-0.17391304347826086</v>
      </c>
      <c r="T24" s="85">
        <v>0</v>
      </c>
      <c r="U24" s="80">
        <v>0</v>
      </c>
      <c r="V24" s="22" t="e">
        <f>+(T24-U24)/U24</f>
        <v>#DIV/0!</v>
      </c>
      <c r="W24" s="85">
        <v>0</v>
      </c>
      <c r="X24" s="80">
        <v>0</v>
      </c>
      <c r="Y24" s="23" t="e">
        <f>+(W24-X24)/X24</f>
        <v>#DIV/0!</v>
      </c>
      <c r="Z24" s="18"/>
    </row>
    <row r="25" spans="1:26" s="17" customFormat="1" ht="21" customHeight="1">
      <c r="A25" s="59" t="s">
        <v>20</v>
      </c>
      <c r="B25" s="19">
        <f>'利用関係'!B24</f>
        <v>226</v>
      </c>
      <c r="C25" s="19">
        <f>'利用関係'!C24</f>
        <v>324</v>
      </c>
      <c r="D25" s="20">
        <f aca="true" t="shared" si="0" ref="D25:D36">+(B25-C25)/C25</f>
        <v>-0.30246913580246915</v>
      </c>
      <c r="E25" s="82">
        <v>209</v>
      </c>
      <c r="F25" s="80">
        <v>295</v>
      </c>
      <c r="G25" s="21">
        <f aca="true" t="shared" si="1" ref="G25:G36">+(E25-F25)/F25</f>
        <v>-0.29152542372881357</v>
      </c>
      <c r="H25" s="93">
        <v>17</v>
      </c>
      <c r="I25" s="91">
        <v>29</v>
      </c>
      <c r="J25" s="24">
        <f aca="true" t="shared" si="2" ref="J25:J36">+(H25-I25)/I25</f>
        <v>-0.41379310344827586</v>
      </c>
      <c r="K25" s="44">
        <v>0</v>
      </c>
      <c r="L25" s="44">
        <v>0</v>
      </c>
      <c r="M25" s="22" t="e">
        <f aca="true" t="shared" si="3" ref="M25:M36">+(K25-L25)/L25</f>
        <v>#DIV/0!</v>
      </c>
      <c r="N25" s="85">
        <v>0</v>
      </c>
      <c r="O25" s="80">
        <v>0</v>
      </c>
      <c r="P25" s="21" t="e">
        <f aca="true" t="shared" si="4" ref="P25:P36">+(N25-O25)/O25</f>
        <v>#DIV/0!</v>
      </c>
      <c r="Q25" s="85">
        <v>17</v>
      </c>
      <c r="R25" s="80">
        <v>29</v>
      </c>
      <c r="S25" s="21">
        <f aca="true" t="shared" si="5" ref="S25:S36">+(Q25-R25)/R25</f>
        <v>-0.41379310344827586</v>
      </c>
      <c r="T25" s="85">
        <v>0</v>
      </c>
      <c r="U25" s="80">
        <v>0</v>
      </c>
      <c r="V25" s="22" t="e">
        <f aca="true" t="shared" si="6" ref="V25:V36">+(T25-U25)/U25</f>
        <v>#DIV/0!</v>
      </c>
      <c r="W25" s="85">
        <v>0</v>
      </c>
      <c r="X25" s="80">
        <v>0</v>
      </c>
      <c r="Y25" s="24" t="e">
        <f aca="true" t="shared" si="7" ref="Y25:Y36">+(W25-X25)/X25</f>
        <v>#DIV/0!</v>
      </c>
      <c r="Z25" s="18"/>
    </row>
    <row r="26" spans="1:26" s="17" customFormat="1" ht="21" customHeight="1">
      <c r="A26" s="59" t="s">
        <v>1</v>
      </c>
      <c r="B26" s="19">
        <f>'利用関係'!B25</f>
        <v>316</v>
      </c>
      <c r="C26" s="19">
        <f>'利用関係'!C25</f>
        <v>362</v>
      </c>
      <c r="D26" s="20">
        <f t="shared" si="0"/>
        <v>-0.1270718232044199</v>
      </c>
      <c r="E26" s="82">
        <v>263</v>
      </c>
      <c r="F26" s="80">
        <v>327</v>
      </c>
      <c r="G26" s="21">
        <f t="shared" si="1"/>
        <v>-0.19571865443425077</v>
      </c>
      <c r="H26" s="93">
        <v>53</v>
      </c>
      <c r="I26" s="91">
        <v>35</v>
      </c>
      <c r="J26" s="24">
        <f t="shared" si="2"/>
        <v>0.5142857142857142</v>
      </c>
      <c r="K26" s="44">
        <v>0</v>
      </c>
      <c r="L26" s="44">
        <v>0</v>
      </c>
      <c r="M26" s="22" t="e">
        <f t="shared" si="3"/>
        <v>#DIV/0!</v>
      </c>
      <c r="N26" s="85">
        <v>0</v>
      </c>
      <c r="O26" s="80">
        <v>19</v>
      </c>
      <c r="P26" s="21">
        <f t="shared" si="4"/>
        <v>-1</v>
      </c>
      <c r="Q26" s="85">
        <v>52</v>
      </c>
      <c r="R26" s="80">
        <v>16</v>
      </c>
      <c r="S26" s="21">
        <f t="shared" si="5"/>
        <v>2.25</v>
      </c>
      <c r="T26" s="85">
        <v>0</v>
      </c>
      <c r="U26" s="80">
        <v>0</v>
      </c>
      <c r="V26" s="22" t="e">
        <f t="shared" si="6"/>
        <v>#DIV/0!</v>
      </c>
      <c r="W26" s="85">
        <v>1</v>
      </c>
      <c r="X26" s="80">
        <v>0</v>
      </c>
      <c r="Y26" s="24" t="e">
        <f t="shared" si="7"/>
        <v>#DIV/0!</v>
      </c>
      <c r="Z26" s="18"/>
    </row>
    <row r="27" spans="1:26" s="17" customFormat="1" ht="21" customHeight="1">
      <c r="A27" s="59" t="s">
        <v>2</v>
      </c>
      <c r="B27" s="19">
        <f>'利用関係'!B26</f>
        <v>294</v>
      </c>
      <c r="C27" s="19">
        <f>'利用関係'!C26</f>
        <v>329</v>
      </c>
      <c r="D27" s="20">
        <f t="shared" si="0"/>
        <v>-0.10638297872340426</v>
      </c>
      <c r="E27" s="82">
        <v>221</v>
      </c>
      <c r="F27" s="80">
        <v>291</v>
      </c>
      <c r="G27" s="21">
        <f t="shared" si="1"/>
        <v>-0.24054982817869416</v>
      </c>
      <c r="H27" s="93">
        <v>73</v>
      </c>
      <c r="I27" s="91">
        <v>38</v>
      </c>
      <c r="J27" s="24">
        <f t="shared" si="2"/>
        <v>0.9210526315789473</v>
      </c>
      <c r="K27" s="44">
        <v>42</v>
      </c>
      <c r="L27" s="44">
        <v>0</v>
      </c>
      <c r="M27" s="22" t="e">
        <f t="shared" si="3"/>
        <v>#DIV/0!</v>
      </c>
      <c r="N27" s="85">
        <v>1</v>
      </c>
      <c r="O27" s="80">
        <v>1</v>
      </c>
      <c r="P27" s="21">
        <f t="shared" si="4"/>
        <v>0</v>
      </c>
      <c r="Q27" s="85">
        <v>30</v>
      </c>
      <c r="R27" s="80">
        <v>36</v>
      </c>
      <c r="S27" s="21">
        <f t="shared" si="5"/>
        <v>-0.16666666666666666</v>
      </c>
      <c r="T27" s="85">
        <v>0</v>
      </c>
      <c r="U27" s="80">
        <v>0</v>
      </c>
      <c r="V27" s="22" t="e">
        <f t="shared" si="6"/>
        <v>#DIV/0!</v>
      </c>
      <c r="W27" s="85">
        <v>0</v>
      </c>
      <c r="X27" s="80">
        <v>1</v>
      </c>
      <c r="Y27" s="24">
        <f t="shared" si="7"/>
        <v>-1</v>
      </c>
      <c r="Z27" s="18"/>
    </row>
    <row r="28" spans="1:26" s="17" customFormat="1" ht="21" customHeight="1">
      <c r="A28" s="59" t="s">
        <v>3</v>
      </c>
      <c r="B28" s="19">
        <f>'利用関係'!B27</f>
        <v>315</v>
      </c>
      <c r="C28" s="19">
        <f>'利用関係'!C27</f>
        <v>213</v>
      </c>
      <c r="D28" s="20">
        <f t="shared" si="0"/>
        <v>0.4788732394366197</v>
      </c>
      <c r="E28" s="82">
        <v>226</v>
      </c>
      <c r="F28" s="80">
        <v>176</v>
      </c>
      <c r="G28" s="21">
        <f t="shared" si="1"/>
        <v>0.2840909090909091</v>
      </c>
      <c r="H28" s="93">
        <v>89</v>
      </c>
      <c r="I28" s="91">
        <v>37</v>
      </c>
      <c r="J28" s="24">
        <f t="shared" si="2"/>
        <v>1.4054054054054055</v>
      </c>
      <c r="K28" s="44">
        <v>18</v>
      </c>
      <c r="L28" s="44">
        <v>0</v>
      </c>
      <c r="M28" s="22" t="e">
        <f t="shared" si="3"/>
        <v>#DIV/0!</v>
      </c>
      <c r="N28" s="85">
        <v>12</v>
      </c>
      <c r="O28" s="80">
        <v>6</v>
      </c>
      <c r="P28" s="21">
        <f t="shared" si="4"/>
        <v>1</v>
      </c>
      <c r="Q28" s="85">
        <v>58</v>
      </c>
      <c r="R28" s="80">
        <v>30</v>
      </c>
      <c r="S28" s="21">
        <f t="shared" si="5"/>
        <v>0.9333333333333333</v>
      </c>
      <c r="T28" s="85">
        <v>0</v>
      </c>
      <c r="U28" s="80">
        <v>0</v>
      </c>
      <c r="V28" s="22" t="e">
        <f t="shared" si="6"/>
        <v>#DIV/0!</v>
      </c>
      <c r="W28" s="85">
        <v>1</v>
      </c>
      <c r="X28" s="80">
        <v>1</v>
      </c>
      <c r="Y28" s="24">
        <f t="shared" si="7"/>
        <v>0</v>
      </c>
      <c r="Z28" s="18"/>
    </row>
    <row r="29" spans="1:26" s="17" customFormat="1" ht="21" customHeight="1">
      <c r="A29" s="59" t="s">
        <v>4</v>
      </c>
      <c r="B29" s="19">
        <f>'利用関係'!B28</f>
        <v>201</v>
      </c>
      <c r="C29" s="19">
        <f>'利用関係'!C28</f>
        <v>511</v>
      </c>
      <c r="D29" s="20">
        <f t="shared" si="0"/>
        <v>-0.6066536203522505</v>
      </c>
      <c r="E29" s="82">
        <v>174</v>
      </c>
      <c r="F29" s="80">
        <v>287</v>
      </c>
      <c r="G29" s="21">
        <f t="shared" si="1"/>
        <v>-0.39372822299651566</v>
      </c>
      <c r="H29" s="93">
        <v>27</v>
      </c>
      <c r="I29" s="91">
        <v>224</v>
      </c>
      <c r="J29" s="24">
        <f t="shared" si="2"/>
        <v>-0.8794642857142857</v>
      </c>
      <c r="K29" s="44">
        <v>0</v>
      </c>
      <c r="L29" s="44">
        <v>0</v>
      </c>
      <c r="M29" s="22" t="e">
        <f t="shared" si="3"/>
        <v>#DIV/0!</v>
      </c>
      <c r="N29" s="85">
        <v>0</v>
      </c>
      <c r="O29" s="80">
        <v>15</v>
      </c>
      <c r="P29" s="21">
        <f t="shared" si="4"/>
        <v>-1</v>
      </c>
      <c r="Q29" s="85">
        <v>27</v>
      </c>
      <c r="R29" s="80">
        <v>209</v>
      </c>
      <c r="S29" s="21">
        <f t="shared" si="5"/>
        <v>-0.8708133971291866</v>
      </c>
      <c r="T29" s="85">
        <v>0</v>
      </c>
      <c r="U29" s="80">
        <v>0</v>
      </c>
      <c r="V29" s="22" t="e">
        <f t="shared" si="6"/>
        <v>#DIV/0!</v>
      </c>
      <c r="W29" s="85">
        <v>0</v>
      </c>
      <c r="X29" s="80">
        <v>0</v>
      </c>
      <c r="Y29" s="23" t="e">
        <f t="shared" si="7"/>
        <v>#DIV/0!</v>
      </c>
      <c r="Z29" s="18"/>
    </row>
    <row r="30" spans="1:26" s="17" customFormat="1" ht="21" customHeight="1">
      <c r="A30" s="59" t="s">
        <v>5</v>
      </c>
      <c r="B30" s="19">
        <f>'利用関係'!B29</f>
        <v>271</v>
      </c>
      <c r="C30" s="19">
        <f>'利用関係'!C29</f>
        <v>457</v>
      </c>
      <c r="D30" s="20">
        <f t="shared" si="0"/>
        <v>-0.40700218818380746</v>
      </c>
      <c r="E30" s="82">
        <v>229</v>
      </c>
      <c r="F30" s="80">
        <v>297</v>
      </c>
      <c r="G30" s="21">
        <f t="shared" si="1"/>
        <v>-0.22895622895622897</v>
      </c>
      <c r="H30" s="93">
        <v>42</v>
      </c>
      <c r="I30" s="91">
        <v>160</v>
      </c>
      <c r="J30" s="24">
        <f t="shared" si="2"/>
        <v>-0.7375</v>
      </c>
      <c r="K30" s="44">
        <v>0</v>
      </c>
      <c r="L30" s="44">
        <v>0</v>
      </c>
      <c r="M30" s="22" t="e">
        <f t="shared" si="3"/>
        <v>#DIV/0!</v>
      </c>
      <c r="N30" s="85">
        <v>0</v>
      </c>
      <c r="O30" s="80">
        <v>106</v>
      </c>
      <c r="P30" s="21">
        <f t="shared" si="4"/>
        <v>-1</v>
      </c>
      <c r="Q30" s="85">
        <v>41</v>
      </c>
      <c r="R30" s="80">
        <v>54</v>
      </c>
      <c r="S30" s="21">
        <f t="shared" si="5"/>
        <v>-0.24074074074074073</v>
      </c>
      <c r="T30" s="85">
        <v>0</v>
      </c>
      <c r="U30" s="80">
        <v>0</v>
      </c>
      <c r="V30" s="22" t="e">
        <f t="shared" si="6"/>
        <v>#DIV/0!</v>
      </c>
      <c r="W30" s="85">
        <v>1</v>
      </c>
      <c r="X30" s="80">
        <v>0</v>
      </c>
      <c r="Y30" s="23" t="e">
        <f t="shared" si="7"/>
        <v>#DIV/0!</v>
      </c>
      <c r="Z30" s="18"/>
    </row>
    <row r="31" spans="1:26" s="17" customFormat="1" ht="21" customHeight="1">
      <c r="A31" s="59" t="s">
        <v>6</v>
      </c>
      <c r="B31" s="19">
        <f>'利用関係'!B30</f>
        <v>323</v>
      </c>
      <c r="C31" s="19">
        <f>'利用関係'!C30</f>
        <v>452</v>
      </c>
      <c r="D31" s="20">
        <f t="shared" si="0"/>
        <v>-0.2853982300884956</v>
      </c>
      <c r="E31" s="82">
        <v>281</v>
      </c>
      <c r="F31" s="80">
        <v>411</v>
      </c>
      <c r="G31" s="21">
        <f t="shared" si="1"/>
        <v>-0.31630170316301703</v>
      </c>
      <c r="H31" s="93">
        <v>42</v>
      </c>
      <c r="I31" s="91">
        <v>41</v>
      </c>
      <c r="J31" s="24">
        <f t="shared" si="2"/>
        <v>0.024390243902439025</v>
      </c>
      <c r="K31" s="44">
        <v>0</v>
      </c>
      <c r="L31" s="44">
        <v>0</v>
      </c>
      <c r="M31" s="22" t="e">
        <f t="shared" si="3"/>
        <v>#DIV/0!</v>
      </c>
      <c r="N31" s="85">
        <v>0</v>
      </c>
      <c r="O31" s="80">
        <v>12</v>
      </c>
      <c r="P31" s="21">
        <f t="shared" si="4"/>
        <v>-1</v>
      </c>
      <c r="Q31" s="85">
        <v>42</v>
      </c>
      <c r="R31" s="80">
        <v>26</v>
      </c>
      <c r="S31" s="21">
        <f t="shared" si="5"/>
        <v>0.6153846153846154</v>
      </c>
      <c r="T31" s="85">
        <v>0</v>
      </c>
      <c r="U31" s="80">
        <v>0</v>
      </c>
      <c r="V31" s="22" t="e">
        <f t="shared" si="6"/>
        <v>#DIV/0!</v>
      </c>
      <c r="W31" s="85">
        <v>0</v>
      </c>
      <c r="X31" s="80">
        <v>3</v>
      </c>
      <c r="Y31" s="23">
        <f t="shared" si="7"/>
        <v>-1</v>
      </c>
      <c r="Z31" s="18"/>
    </row>
    <row r="32" spans="1:26" s="17" customFormat="1" ht="21" customHeight="1">
      <c r="A32" s="59" t="s">
        <v>7</v>
      </c>
      <c r="B32" s="19">
        <f>'利用関係'!B31</f>
        <v>312</v>
      </c>
      <c r="C32" s="19">
        <f>'利用関係'!C31</f>
        <v>379</v>
      </c>
      <c r="D32" s="20">
        <f t="shared" si="0"/>
        <v>-0.17678100263852242</v>
      </c>
      <c r="E32" s="82">
        <v>274</v>
      </c>
      <c r="F32" s="80">
        <v>294</v>
      </c>
      <c r="G32" s="21">
        <f t="shared" si="1"/>
        <v>-0.06802721088435375</v>
      </c>
      <c r="H32" s="93">
        <v>38</v>
      </c>
      <c r="I32" s="91">
        <v>85</v>
      </c>
      <c r="J32" s="24">
        <f t="shared" si="2"/>
        <v>-0.5529411764705883</v>
      </c>
      <c r="K32" s="44">
        <v>0</v>
      </c>
      <c r="L32" s="44">
        <v>0</v>
      </c>
      <c r="M32" s="22" t="e">
        <f t="shared" si="3"/>
        <v>#DIV/0!</v>
      </c>
      <c r="N32" s="85">
        <v>0</v>
      </c>
      <c r="O32" s="80">
        <v>28</v>
      </c>
      <c r="P32" s="21">
        <f t="shared" si="4"/>
        <v>-1</v>
      </c>
      <c r="Q32" s="85">
        <v>38</v>
      </c>
      <c r="R32" s="80">
        <v>57</v>
      </c>
      <c r="S32" s="21">
        <f t="shared" si="5"/>
        <v>-0.3333333333333333</v>
      </c>
      <c r="T32" s="85">
        <v>0</v>
      </c>
      <c r="U32" s="80">
        <v>0</v>
      </c>
      <c r="V32" s="22" t="e">
        <f t="shared" si="6"/>
        <v>#DIV/0!</v>
      </c>
      <c r="W32" s="85">
        <v>0</v>
      </c>
      <c r="X32" s="80">
        <v>0</v>
      </c>
      <c r="Y32" s="23" t="e">
        <f t="shared" si="7"/>
        <v>#DIV/0!</v>
      </c>
      <c r="Z32" s="18"/>
    </row>
    <row r="33" spans="1:26" s="17" customFormat="1" ht="21" customHeight="1">
      <c r="A33" s="59" t="s">
        <v>8</v>
      </c>
      <c r="B33" s="19">
        <f>'利用関係'!B32</f>
        <v>111</v>
      </c>
      <c r="C33" s="19">
        <f>'利用関係'!C32</f>
        <v>299</v>
      </c>
      <c r="D33" s="20">
        <f t="shared" si="0"/>
        <v>-0.6287625418060201</v>
      </c>
      <c r="E33" s="82">
        <v>109</v>
      </c>
      <c r="F33" s="80">
        <v>240</v>
      </c>
      <c r="G33" s="21">
        <f t="shared" si="1"/>
        <v>-0.5458333333333333</v>
      </c>
      <c r="H33" s="93">
        <v>2</v>
      </c>
      <c r="I33" s="91">
        <v>59</v>
      </c>
      <c r="J33" s="24">
        <f t="shared" si="2"/>
        <v>-0.9661016949152542</v>
      </c>
      <c r="K33" s="44">
        <v>0</v>
      </c>
      <c r="L33" s="44">
        <v>0</v>
      </c>
      <c r="M33" s="22" t="e">
        <f t="shared" si="3"/>
        <v>#DIV/0!</v>
      </c>
      <c r="N33" s="85">
        <v>0</v>
      </c>
      <c r="O33" s="80">
        <v>21</v>
      </c>
      <c r="P33" s="21">
        <f t="shared" si="4"/>
        <v>-1</v>
      </c>
      <c r="Q33" s="85">
        <v>2</v>
      </c>
      <c r="R33" s="80">
        <v>38</v>
      </c>
      <c r="S33" s="21">
        <f t="shared" si="5"/>
        <v>-0.9473684210526315</v>
      </c>
      <c r="T33" s="85">
        <v>0</v>
      </c>
      <c r="U33" s="80">
        <v>0</v>
      </c>
      <c r="V33" s="22" t="e">
        <f t="shared" si="6"/>
        <v>#DIV/0!</v>
      </c>
      <c r="W33" s="85">
        <v>0</v>
      </c>
      <c r="X33" s="80">
        <v>0</v>
      </c>
      <c r="Y33" s="23" t="e">
        <f t="shared" si="7"/>
        <v>#DIV/0!</v>
      </c>
      <c r="Z33" s="18"/>
    </row>
    <row r="34" spans="1:26" s="17" customFormat="1" ht="21" customHeight="1">
      <c r="A34" s="59" t="s">
        <v>9</v>
      </c>
      <c r="B34" s="19">
        <f>'利用関係'!B33</f>
        <v>279</v>
      </c>
      <c r="C34" s="19">
        <f>'利用関係'!C33</f>
        <v>198</v>
      </c>
      <c r="D34" s="20">
        <f t="shared" si="0"/>
        <v>0.4090909090909091</v>
      </c>
      <c r="E34" s="82">
        <v>169</v>
      </c>
      <c r="F34" s="80">
        <v>185</v>
      </c>
      <c r="G34" s="21">
        <f t="shared" si="1"/>
        <v>-0.08648648648648649</v>
      </c>
      <c r="H34" s="93">
        <v>110</v>
      </c>
      <c r="I34" s="91">
        <v>13</v>
      </c>
      <c r="J34" s="24">
        <f t="shared" si="2"/>
        <v>7.461538461538462</v>
      </c>
      <c r="K34" s="44">
        <v>0</v>
      </c>
      <c r="L34" s="44">
        <v>0</v>
      </c>
      <c r="M34" s="22" t="e">
        <f t="shared" si="3"/>
        <v>#DIV/0!</v>
      </c>
      <c r="N34" s="85">
        <v>84</v>
      </c>
      <c r="O34" s="80">
        <v>0</v>
      </c>
      <c r="P34" s="21" t="e">
        <f t="shared" si="4"/>
        <v>#DIV/0!</v>
      </c>
      <c r="Q34" s="85">
        <v>26</v>
      </c>
      <c r="R34" s="80">
        <v>12</v>
      </c>
      <c r="S34" s="21">
        <f t="shared" si="5"/>
        <v>1.1666666666666667</v>
      </c>
      <c r="T34" s="85">
        <v>0</v>
      </c>
      <c r="U34" s="80">
        <v>0</v>
      </c>
      <c r="V34" s="22" t="e">
        <f t="shared" si="6"/>
        <v>#DIV/0!</v>
      </c>
      <c r="W34" s="85">
        <v>0</v>
      </c>
      <c r="X34" s="80">
        <v>1</v>
      </c>
      <c r="Y34" s="23">
        <f t="shared" si="7"/>
        <v>-1</v>
      </c>
      <c r="Z34" s="18"/>
    </row>
    <row r="35" spans="1:26" s="17" customFormat="1" ht="21" customHeight="1" thickBot="1">
      <c r="A35" s="60" t="s">
        <v>10</v>
      </c>
      <c r="B35" s="19">
        <f>'利用関係'!B34</f>
        <v>252</v>
      </c>
      <c r="C35" s="19">
        <f>'利用関係'!C34</f>
        <v>328</v>
      </c>
      <c r="D35" s="25">
        <f t="shared" si="0"/>
        <v>-0.23170731707317074</v>
      </c>
      <c r="E35" s="83">
        <v>206</v>
      </c>
      <c r="F35" s="81">
        <v>237</v>
      </c>
      <c r="G35" s="26">
        <f t="shared" si="1"/>
        <v>-0.1308016877637131</v>
      </c>
      <c r="H35" s="93">
        <v>46</v>
      </c>
      <c r="I35" s="92">
        <v>91</v>
      </c>
      <c r="J35" s="51">
        <f t="shared" si="2"/>
        <v>-0.4945054945054945</v>
      </c>
      <c r="K35" s="45">
        <v>0</v>
      </c>
      <c r="L35" s="45">
        <v>0</v>
      </c>
      <c r="M35" s="22" t="e">
        <f t="shared" si="3"/>
        <v>#DIV/0!</v>
      </c>
      <c r="N35" s="86">
        <v>0</v>
      </c>
      <c r="O35" s="81">
        <v>54</v>
      </c>
      <c r="P35" s="26">
        <f t="shared" si="4"/>
        <v>-1</v>
      </c>
      <c r="Q35" s="86">
        <v>46</v>
      </c>
      <c r="R35" s="81">
        <v>37</v>
      </c>
      <c r="S35" s="26">
        <f t="shared" si="5"/>
        <v>0.24324324324324326</v>
      </c>
      <c r="T35" s="86">
        <v>0</v>
      </c>
      <c r="U35" s="81">
        <v>0</v>
      </c>
      <c r="V35" s="31" t="e">
        <f t="shared" si="6"/>
        <v>#DIV/0!</v>
      </c>
      <c r="W35" s="86">
        <v>0</v>
      </c>
      <c r="X35" s="81">
        <v>0</v>
      </c>
      <c r="Y35" s="23" t="e">
        <f t="shared" si="7"/>
        <v>#DIV/0!</v>
      </c>
      <c r="Z35" s="18"/>
    </row>
    <row r="36" spans="1:26" s="17" customFormat="1" ht="21" customHeight="1" thickBot="1" thickTop="1">
      <c r="A36" s="55" t="s">
        <v>14</v>
      </c>
      <c r="B36" s="28">
        <f>SUM(B24:B35)</f>
        <v>3136</v>
      </c>
      <c r="C36" s="28">
        <f>SUM(C24:C35)</f>
        <v>4086</v>
      </c>
      <c r="D36" s="47">
        <f t="shared" si="0"/>
        <v>-0.23250122369065102</v>
      </c>
      <c r="E36" s="68">
        <f>SUM(E24:E35)</f>
        <v>2578</v>
      </c>
      <c r="F36" s="69">
        <f>SUM(F24:F35)</f>
        <v>3251</v>
      </c>
      <c r="G36" s="30">
        <f t="shared" si="1"/>
        <v>-0.20701322669947708</v>
      </c>
      <c r="H36" s="70">
        <f>SUM(H24:H35)</f>
        <v>558</v>
      </c>
      <c r="I36" s="69">
        <f>SUM(I24:I35)</f>
        <v>835</v>
      </c>
      <c r="J36" s="29">
        <f t="shared" si="2"/>
        <v>-0.3317365269461078</v>
      </c>
      <c r="K36" s="28">
        <f>SUM(K24:K35)</f>
        <v>60</v>
      </c>
      <c r="L36" s="28">
        <f>SUM(L24:L35)</f>
        <v>0</v>
      </c>
      <c r="M36" s="40" t="e">
        <f t="shared" si="3"/>
        <v>#DIV/0!</v>
      </c>
      <c r="N36" s="70">
        <f>SUM(N24:N35)</f>
        <v>97</v>
      </c>
      <c r="O36" s="69">
        <f>SUM(O24:O35)</f>
        <v>262</v>
      </c>
      <c r="P36" s="30">
        <f t="shared" si="4"/>
        <v>-0.6297709923664122</v>
      </c>
      <c r="Q36" s="70">
        <f>SUM(Q24:Q35)</f>
        <v>398</v>
      </c>
      <c r="R36" s="69">
        <f>SUM(R24:R35)</f>
        <v>567</v>
      </c>
      <c r="S36" s="30">
        <f t="shared" si="5"/>
        <v>-0.2980599647266314</v>
      </c>
      <c r="T36" s="27">
        <f>SUM(T24:T35)</f>
        <v>0</v>
      </c>
      <c r="U36" s="28">
        <f>SUM(U24:U35)</f>
        <v>0</v>
      </c>
      <c r="V36" s="32" t="e">
        <f t="shared" si="6"/>
        <v>#DIV/0!</v>
      </c>
      <c r="W36" s="70">
        <f>SUM(W24:W35)</f>
        <v>3</v>
      </c>
      <c r="X36" s="69">
        <f>SUM(X24:X35)</f>
        <v>6</v>
      </c>
      <c r="Y36" s="29">
        <f t="shared" si="7"/>
        <v>-0.5</v>
      </c>
      <c r="Z36" s="18"/>
    </row>
    <row r="38" ht="18" customHeight="1">
      <c r="E38" s="96"/>
    </row>
  </sheetData>
  <sheetProtection/>
  <mergeCells count="12">
    <mergeCell ref="A20:A23"/>
    <mergeCell ref="K21:Y21"/>
    <mergeCell ref="H21:J22"/>
    <mergeCell ref="E21:G22"/>
    <mergeCell ref="B20:D22"/>
    <mergeCell ref="E20:Y20"/>
    <mergeCell ref="A1:Z1"/>
    <mergeCell ref="T22:V22"/>
    <mergeCell ref="W22:Y22"/>
    <mergeCell ref="K22:M22"/>
    <mergeCell ref="N22:P22"/>
    <mergeCell ref="Q22:S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7" zoomScaleSheetLayoutView="87" zoomScalePageLayoutView="0" workbookViewId="0" topLeftCell="A1">
      <selection activeCell="AD37" sqref="AD37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34</v>
      </c>
      <c r="C20" s="98"/>
      <c r="D20" s="98"/>
      <c r="E20" s="113"/>
      <c r="F20" s="113"/>
      <c r="G20" s="113"/>
      <c r="H20" s="113"/>
      <c r="I20" s="113"/>
      <c r="J20" s="114"/>
    </row>
    <row r="21" spans="1:26" s="17" customFormat="1" ht="21" customHeight="1">
      <c r="A21" s="111"/>
      <c r="B21" s="99"/>
      <c r="C21" s="100"/>
      <c r="D21" s="100"/>
      <c r="E21" s="118" t="s">
        <v>36</v>
      </c>
      <c r="F21" s="102"/>
      <c r="G21" s="103"/>
      <c r="H21" s="101" t="s">
        <v>37</v>
      </c>
      <c r="I21" s="102"/>
      <c r="J21" s="12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2"/>
      <c r="B22" s="48" t="s">
        <v>68</v>
      </c>
      <c r="C22" s="48" t="s">
        <v>50</v>
      </c>
      <c r="D22" s="50" t="s">
        <v>18</v>
      </c>
      <c r="E22" s="48" t="s">
        <v>66</v>
      </c>
      <c r="F22" s="48" t="s">
        <v>51</v>
      </c>
      <c r="G22" s="5" t="s">
        <v>18</v>
      </c>
      <c r="H22" s="84" t="s">
        <v>67</v>
      </c>
      <c r="I22" s="76" t="s">
        <v>51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66">
        <f>'利用関係'!E23</f>
        <v>144</v>
      </c>
      <c r="C23" s="66">
        <f>'利用関係'!F23</f>
        <v>145</v>
      </c>
      <c r="D23" s="24">
        <f>+(B23-C23)/C23</f>
        <v>-0.006896551724137931</v>
      </c>
      <c r="E23" s="44">
        <v>142</v>
      </c>
      <c r="F23" s="44">
        <v>142</v>
      </c>
      <c r="G23" s="21">
        <f>+(E23-F23)/F23</f>
        <v>0</v>
      </c>
      <c r="H23" s="93">
        <v>2</v>
      </c>
      <c r="I23" s="91">
        <v>3</v>
      </c>
      <c r="J23" s="24">
        <f>+(H23-I23)/I23</f>
        <v>-0.3333333333333333</v>
      </c>
      <c r="K23" s="35"/>
      <c r="L23" s="35"/>
      <c r="M23" s="36"/>
      <c r="N23" s="35"/>
      <c r="O23" s="35"/>
      <c r="P23" s="37"/>
      <c r="Q23" s="35"/>
      <c r="R23" s="35"/>
      <c r="S23" s="37"/>
      <c r="T23" s="35"/>
      <c r="U23" s="35"/>
      <c r="V23" s="36"/>
      <c r="W23" s="35"/>
      <c r="X23" s="35"/>
      <c r="Y23" s="36"/>
      <c r="Z23" s="18"/>
    </row>
    <row r="24" spans="1:26" s="17" customFormat="1" ht="21" customHeight="1">
      <c r="A24" s="59" t="s">
        <v>20</v>
      </c>
      <c r="B24" s="66">
        <f>'利用関係'!E24</f>
        <v>126</v>
      </c>
      <c r="C24" s="66">
        <f>'利用関係'!F24</f>
        <v>164</v>
      </c>
      <c r="D24" s="24">
        <f aca="true" t="shared" si="0" ref="D24:D35">+(B24-C24)/C24</f>
        <v>-0.23170731707317074</v>
      </c>
      <c r="E24" s="44">
        <v>123</v>
      </c>
      <c r="F24" s="44">
        <v>157</v>
      </c>
      <c r="G24" s="21">
        <f aca="true" t="shared" si="1" ref="G24:G35">+(E24-F24)/F24</f>
        <v>-0.21656050955414013</v>
      </c>
      <c r="H24" s="93">
        <v>3</v>
      </c>
      <c r="I24" s="91">
        <v>7</v>
      </c>
      <c r="J24" s="24">
        <f aca="true" t="shared" si="2" ref="J24:J35">+(H24-I24)/I24</f>
        <v>-0.5714285714285714</v>
      </c>
      <c r="K24" s="64"/>
      <c r="L24" s="35"/>
      <c r="M24" s="36"/>
      <c r="N24" s="35"/>
      <c r="O24" s="35"/>
      <c r="P24" s="37"/>
      <c r="Q24" s="35"/>
      <c r="R24" s="35"/>
      <c r="S24" s="37"/>
      <c r="T24" s="35"/>
      <c r="U24" s="35"/>
      <c r="V24" s="36"/>
      <c r="W24" s="35"/>
      <c r="X24" s="35"/>
      <c r="Y24" s="37"/>
      <c r="Z24" s="18"/>
    </row>
    <row r="25" spans="1:26" s="17" customFormat="1" ht="21" customHeight="1">
      <c r="A25" s="59" t="s">
        <v>1</v>
      </c>
      <c r="B25" s="66">
        <f>'利用関係'!E25</f>
        <v>146</v>
      </c>
      <c r="C25" s="66">
        <f>'利用関係'!F25</f>
        <v>164</v>
      </c>
      <c r="D25" s="24">
        <f t="shared" si="0"/>
        <v>-0.10975609756097561</v>
      </c>
      <c r="E25" s="44">
        <v>139</v>
      </c>
      <c r="F25" s="44">
        <v>159</v>
      </c>
      <c r="G25" s="21">
        <f t="shared" si="1"/>
        <v>-0.12578616352201258</v>
      </c>
      <c r="H25" s="93">
        <v>7</v>
      </c>
      <c r="I25" s="91">
        <v>5</v>
      </c>
      <c r="J25" s="24">
        <f t="shared" si="2"/>
        <v>0.4</v>
      </c>
      <c r="K25" s="64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66">
        <f>'利用関係'!E26</f>
        <v>135</v>
      </c>
      <c r="C26" s="66">
        <f>'利用関係'!F26</f>
        <v>182</v>
      </c>
      <c r="D26" s="24">
        <f t="shared" si="0"/>
        <v>-0.25824175824175827</v>
      </c>
      <c r="E26" s="44">
        <v>128</v>
      </c>
      <c r="F26" s="44">
        <v>171</v>
      </c>
      <c r="G26" s="21">
        <f t="shared" si="1"/>
        <v>-0.25146198830409355</v>
      </c>
      <c r="H26" s="93">
        <v>7</v>
      </c>
      <c r="I26" s="91">
        <v>11</v>
      </c>
      <c r="J26" s="24">
        <f t="shared" si="2"/>
        <v>-0.36363636363636365</v>
      </c>
      <c r="K26" s="64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66">
        <f>'利用関係'!E27</f>
        <v>135</v>
      </c>
      <c r="C27" s="66">
        <f>'利用関係'!F27</f>
        <v>113</v>
      </c>
      <c r="D27" s="24">
        <f t="shared" si="0"/>
        <v>0.19469026548672566</v>
      </c>
      <c r="E27" s="44">
        <v>130</v>
      </c>
      <c r="F27" s="44">
        <v>106</v>
      </c>
      <c r="G27" s="21">
        <f t="shared" si="1"/>
        <v>0.22641509433962265</v>
      </c>
      <c r="H27" s="93">
        <v>5</v>
      </c>
      <c r="I27" s="91">
        <v>7</v>
      </c>
      <c r="J27" s="24">
        <f>+(H28-I27)/I27</f>
        <v>-0.5714285714285714</v>
      </c>
      <c r="K27" s="64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66">
        <f>'利用関係'!E28</f>
        <v>104</v>
      </c>
      <c r="C28" s="66">
        <f>'利用関係'!F28</f>
        <v>152</v>
      </c>
      <c r="D28" s="24">
        <f t="shared" si="0"/>
        <v>-0.3157894736842105</v>
      </c>
      <c r="E28" s="44">
        <v>101</v>
      </c>
      <c r="F28" s="44">
        <v>145</v>
      </c>
      <c r="G28" s="21">
        <f t="shared" si="1"/>
        <v>-0.30344827586206896</v>
      </c>
      <c r="H28" s="93">
        <v>3</v>
      </c>
      <c r="I28" s="91">
        <v>7</v>
      </c>
      <c r="J28" s="24">
        <f>+(H29-I28)/I28</f>
        <v>-0.8571428571428571</v>
      </c>
      <c r="K28" s="64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66">
        <f>'利用関係'!E29</f>
        <v>148</v>
      </c>
      <c r="C29" s="66">
        <f>'利用関係'!F29</f>
        <v>170</v>
      </c>
      <c r="D29" s="24">
        <f t="shared" si="0"/>
        <v>-0.12941176470588237</v>
      </c>
      <c r="E29" s="44">
        <v>147</v>
      </c>
      <c r="F29" s="44">
        <v>164</v>
      </c>
      <c r="G29" s="21">
        <f t="shared" si="1"/>
        <v>-0.10365853658536585</v>
      </c>
      <c r="H29" s="93">
        <v>1</v>
      </c>
      <c r="I29" s="91">
        <v>6</v>
      </c>
      <c r="J29" s="24">
        <f t="shared" si="2"/>
        <v>-0.8333333333333334</v>
      </c>
      <c r="K29" s="64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66">
        <f>'利用関係'!E30</f>
        <v>165</v>
      </c>
      <c r="C30" s="66">
        <f>'利用関係'!F30</f>
        <v>180</v>
      </c>
      <c r="D30" s="24">
        <f t="shared" si="0"/>
        <v>-0.08333333333333333</v>
      </c>
      <c r="E30" s="44">
        <v>159</v>
      </c>
      <c r="F30" s="44">
        <v>174</v>
      </c>
      <c r="G30" s="21">
        <f t="shared" si="1"/>
        <v>-0.08620689655172414</v>
      </c>
      <c r="H30" s="93">
        <v>6</v>
      </c>
      <c r="I30" s="91">
        <v>6</v>
      </c>
      <c r="J30" s="24">
        <f t="shared" si="2"/>
        <v>0</v>
      </c>
      <c r="K30" s="64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66">
        <f>'利用関係'!E31</f>
        <v>134</v>
      </c>
      <c r="C31" s="66">
        <f>'利用関係'!F31</f>
        <v>138</v>
      </c>
      <c r="D31" s="24">
        <f t="shared" si="0"/>
        <v>-0.028985507246376812</v>
      </c>
      <c r="E31" s="44">
        <v>132</v>
      </c>
      <c r="F31" s="44">
        <v>134</v>
      </c>
      <c r="G31" s="21">
        <f t="shared" si="1"/>
        <v>-0.014925373134328358</v>
      </c>
      <c r="H31" s="93">
        <v>2</v>
      </c>
      <c r="I31" s="91">
        <v>4</v>
      </c>
      <c r="J31" s="24">
        <f t="shared" si="2"/>
        <v>-0.5</v>
      </c>
      <c r="K31" s="64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66">
        <f>'利用関係'!E32</f>
        <v>68</v>
      </c>
      <c r="C32" s="66">
        <f>'利用関係'!F32</f>
        <v>94</v>
      </c>
      <c r="D32" s="24">
        <f t="shared" si="0"/>
        <v>-0.2765957446808511</v>
      </c>
      <c r="E32" s="44">
        <v>66</v>
      </c>
      <c r="F32" s="44">
        <v>92</v>
      </c>
      <c r="G32" s="21">
        <f t="shared" si="1"/>
        <v>-0.2826086956521739</v>
      </c>
      <c r="H32" s="93">
        <v>2</v>
      </c>
      <c r="I32" s="91">
        <v>2</v>
      </c>
      <c r="J32" s="24">
        <f t="shared" si="2"/>
        <v>0</v>
      </c>
      <c r="K32" s="64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66">
        <f>'利用関係'!E33</f>
        <v>121</v>
      </c>
      <c r="C33" s="66">
        <f>'利用関係'!F33</f>
        <v>98</v>
      </c>
      <c r="D33" s="24">
        <f t="shared" si="0"/>
        <v>0.23469387755102042</v>
      </c>
      <c r="E33" s="44">
        <v>117</v>
      </c>
      <c r="F33" s="44">
        <v>96</v>
      </c>
      <c r="G33" s="21">
        <f t="shared" si="1"/>
        <v>0.21875</v>
      </c>
      <c r="H33" s="93">
        <v>4</v>
      </c>
      <c r="I33" s="91">
        <v>2</v>
      </c>
      <c r="J33" s="24">
        <f t="shared" si="2"/>
        <v>1</v>
      </c>
      <c r="K33" s="64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66">
        <f>'利用関係'!E34</f>
        <v>162</v>
      </c>
      <c r="C34" s="65">
        <f>'利用関係'!F34</f>
        <v>148</v>
      </c>
      <c r="D34" s="51">
        <f t="shared" si="0"/>
        <v>0.0945945945945946</v>
      </c>
      <c r="E34" s="45">
        <v>156</v>
      </c>
      <c r="F34" s="45">
        <v>139</v>
      </c>
      <c r="G34" s="26">
        <f t="shared" si="1"/>
        <v>0.1223021582733813</v>
      </c>
      <c r="H34" s="94">
        <v>6</v>
      </c>
      <c r="I34" s="92">
        <v>9</v>
      </c>
      <c r="J34" s="51">
        <f t="shared" si="2"/>
        <v>-0.3333333333333333</v>
      </c>
      <c r="K34" s="64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8">
        <f>SUM(B23:B34)</f>
        <v>1588</v>
      </c>
      <c r="C35" s="69">
        <f>SUM(C23:C34)</f>
        <v>1748</v>
      </c>
      <c r="D35" s="29">
        <f t="shared" si="0"/>
        <v>-0.09153318077803203</v>
      </c>
      <c r="E35" s="28">
        <f>SUM(E23:E34)</f>
        <v>1540</v>
      </c>
      <c r="F35" s="28">
        <f>SUM(F23:F34)</f>
        <v>1679</v>
      </c>
      <c r="G35" s="30">
        <f t="shared" si="1"/>
        <v>-0.08278737343656939</v>
      </c>
      <c r="H35" s="70">
        <f>SUM(H23:H34)</f>
        <v>48</v>
      </c>
      <c r="I35" s="69">
        <f>SUM(I23:I34)</f>
        <v>69</v>
      </c>
      <c r="J35" s="29">
        <f t="shared" si="2"/>
        <v>-0.30434782608695654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6" zoomScaleNormal="90" zoomScaleSheetLayoutView="86" zoomScalePageLayoutView="0" workbookViewId="0" topLeftCell="A10">
      <selection activeCell="Q39" sqref="Q39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60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35</v>
      </c>
      <c r="C20" s="98"/>
      <c r="D20" s="98"/>
      <c r="E20" s="113"/>
      <c r="F20" s="113"/>
      <c r="G20" s="113"/>
      <c r="H20" s="113"/>
      <c r="I20" s="113"/>
      <c r="J20" s="114"/>
    </row>
    <row r="21" spans="1:26" s="17" customFormat="1" ht="21" customHeight="1">
      <c r="A21" s="111"/>
      <c r="B21" s="99"/>
      <c r="C21" s="100"/>
      <c r="D21" s="100"/>
      <c r="E21" s="118" t="s">
        <v>38</v>
      </c>
      <c r="F21" s="102"/>
      <c r="G21" s="103"/>
      <c r="H21" s="101" t="s">
        <v>39</v>
      </c>
      <c r="I21" s="102"/>
      <c r="J21" s="12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2"/>
      <c r="B22" s="49" t="s">
        <v>70</v>
      </c>
      <c r="C22" s="76" t="s">
        <v>50</v>
      </c>
      <c r="D22" s="46" t="s">
        <v>18</v>
      </c>
      <c r="E22" s="49" t="s">
        <v>53</v>
      </c>
      <c r="F22" s="48" t="s">
        <v>50</v>
      </c>
      <c r="G22" s="5" t="s">
        <v>18</v>
      </c>
      <c r="H22" s="84" t="s">
        <v>69</v>
      </c>
      <c r="I22" s="48" t="s">
        <v>50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67">
        <f>'利用関係'!N23</f>
        <v>18</v>
      </c>
      <c r="C23" s="66">
        <f>'利用関係'!O23</f>
        <v>9</v>
      </c>
      <c r="D23" s="20">
        <f>+(B23-C23)/C23</f>
        <v>1</v>
      </c>
      <c r="E23" s="82">
        <v>0</v>
      </c>
      <c r="F23" s="44">
        <v>0</v>
      </c>
      <c r="G23" s="21" t="e">
        <f>+(E23-F23)/F23</f>
        <v>#DIV/0!</v>
      </c>
      <c r="H23" s="93">
        <v>18</v>
      </c>
      <c r="I23" s="91">
        <f>C23-F23</f>
        <v>9</v>
      </c>
      <c r="J23" s="24">
        <f>+(H23-I23)/I23</f>
        <v>1</v>
      </c>
      <c r="K23" s="35"/>
      <c r="L23" s="124" t="s">
        <v>44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36"/>
      <c r="Z23" s="18"/>
    </row>
    <row r="24" spans="1:26" s="17" customFormat="1" ht="21" customHeight="1">
      <c r="A24" s="59" t="s">
        <v>20</v>
      </c>
      <c r="B24" s="67">
        <f>'利用関係'!N24</f>
        <v>8</v>
      </c>
      <c r="C24" s="66">
        <f>'利用関係'!O24</f>
        <v>27</v>
      </c>
      <c r="D24" s="20">
        <f aca="true" t="shared" si="0" ref="D24:D35">+(B24-C24)/C24</f>
        <v>-0.7037037037037037</v>
      </c>
      <c r="E24" s="82">
        <v>0</v>
      </c>
      <c r="F24" s="44">
        <v>0</v>
      </c>
      <c r="G24" s="21" t="e">
        <f aca="true" t="shared" si="1" ref="G24:G35">+(E24-F24)/F24</f>
        <v>#DIV/0!</v>
      </c>
      <c r="H24" s="93">
        <v>8</v>
      </c>
      <c r="I24" s="91">
        <f aca="true" t="shared" si="2" ref="I24:I34">C24-F24</f>
        <v>27</v>
      </c>
      <c r="J24" s="24">
        <f aca="true" t="shared" si="3" ref="J24:J35">+(H24-I24)/I24</f>
        <v>-0.7037037037037037</v>
      </c>
      <c r="K24" s="35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37"/>
      <c r="Z24" s="18"/>
    </row>
    <row r="25" spans="1:26" s="17" customFormat="1" ht="21" customHeight="1">
      <c r="A25" s="59" t="s">
        <v>1</v>
      </c>
      <c r="B25" s="67">
        <f>'利用関係'!N25</f>
        <v>32</v>
      </c>
      <c r="C25" s="66">
        <f>'利用関係'!O25</f>
        <v>19</v>
      </c>
      <c r="D25" s="20">
        <f t="shared" si="0"/>
        <v>0.6842105263157895</v>
      </c>
      <c r="E25" s="82">
        <v>0</v>
      </c>
      <c r="F25" s="44">
        <v>0</v>
      </c>
      <c r="G25" s="21" t="e">
        <f t="shared" si="1"/>
        <v>#DIV/0!</v>
      </c>
      <c r="H25" s="93">
        <v>32</v>
      </c>
      <c r="I25" s="91">
        <f t="shared" si="2"/>
        <v>19</v>
      </c>
      <c r="J25" s="24">
        <f t="shared" si="3"/>
        <v>0.6842105263157895</v>
      </c>
      <c r="K25" s="35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67">
        <f>'利用関係'!N26</f>
        <v>61</v>
      </c>
      <c r="C26" s="66">
        <f>'利用関係'!O26</f>
        <v>11</v>
      </c>
      <c r="D26" s="20">
        <f t="shared" si="0"/>
        <v>4.545454545454546</v>
      </c>
      <c r="E26" s="82">
        <v>42</v>
      </c>
      <c r="F26" s="44">
        <v>0</v>
      </c>
      <c r="G26" s="21" t="e">
        <f t="shared" si="1"/>
        <v>#DIV/0!</v>
      </c>
      <c r="H26" s="93">
        <v>19</v>
      </c>
      <c r="I26" s="91">
        <f t="shared" si="2"/>
        <v>11</v>
      </c>
      <c r="J26" s="24">
        <f t="shared" si="3"/>
        <v>0.7272727272727273</v>
      </c>
      <c r="K26" s="35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67">
        <f>'利用関係'!N27</f>
        <v>19</v>
      </c>
      <c r="C27" s="66">
        <f>'利用関係'!O27</f>
        <v>22</v>
      </c>
      <c r="D27" s="20">
        <f t="shared" si="0"/>
        <v>-0.13636363636363635</v>
      </c>
      <c r="E27" s="82">
        <v>0</v>
      </c>
      <c r="F27" s="44">
        <v>0</v>
      </c>
      <c r="G27" s="21" t="e">
        <f t="shared" si="1"/>
        <v>#DIV/0!</v>
      </c>
      <c r="H27" s="93">
        <v>19</v>
      </c>
      <c r="I27" s="91">
        <f t="shared" si="2"/>
        <v>22</v>
      </c>
      <c r="J27" s="24">
        <f t="shared" si="3"/>
        <v>-0.13636363636363635</v>
      </c>
      <c r="K27" s="35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67">
        <f>'利用関係'!N28</f>
        <v>12</v>
      </c>
      <c r="C28" s="66">
        <f>'利用関係'!O28</f>
        <v>17</v>
      </c>
      <c r="D28" s="20">
        <f t="shared" si="0"/>
        <v>-0.29411764705882354</v>
      </c>
      <c r="E28" s="82">
        <v>0</v>
      </c>
      <c r="F28" s="44">
        <v>14</v>
      </c>
      <c r="G28" s="21">
        <f t="shared" si="1"/>
        <v>-1</v>
      </c>
      <c r="H28" s="93">
        <v>12</v>
      </c>
      <c r="I28" s="91">
        <f t="shared" si="2"/>
        <v>3</v>
      </c>
      <c r="J28" s="24">
        <f t="shared" si="3"/>
        <v>3</v>
      </c>
      <c r="K28" s="35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67">
        <f>'利用関係'!N29</f>
        <v>13</v>
      </c>
      <c r="C29" s="66">
        <f>'利用関係'!O29</f>
        <v>74</v>
      </c>
      <c r="D29" s="20">
        <f t="shared" si="0"/>
        <v>-0.8243243243243243</v>
      </c>
      <c r="E29" s="82">
        <v>0</v>
      </c>
      <c r="F29" s="44">
        <v>56</v>
      </c>
      <c r="G29" s="21">
        <f t="shared" si="1"/>
        <v>-1</v>
      </c>
      <c r="H29" s="93">
        <v>13</v>
      </c>
      <c r="I29" s="91">
        <f t="shared" si="2"/>
        <v>18</v>
      </c>
      <c r="J29" s="24">
        <f t="shared" si="3"/>
        <v>-0.2777777777777778</v>
      </c>
      <c r="K29" s="35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67">
        <f>'利用関係'!N30</f>
        <v>30</v>
      </c>
      <c r="C30" s="66">
        <f>'利用関係'!O30</f>
        <v>11</v>
      </c>
      <c r="D30" s="20">
        <f t="shared" si="0"/>
        <v>1.7272727272727273</v>
      </c>
      <c r="E30" s="82">
        <v>0</v>
      </c>
      <c r="F30" s="44">
        <v>0</v>
      </c>
      <c r="G30" s="21" t="e">
        <f t="shared" si="1"/>
        <v>#DIV/0!</v>
      </c>
      <c r="H30" s="93">
        <v>30</v>
      </c>
      <c r="I30" s="91">
        <f t="shared" si="2"/>
        <v>11</v>
      </c>
      <c r="J30" s="24">
        <f t="shared" si="3"/>
        <v>1.7272727272727273</v>
      </c>
      <c r="K30" s="35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67">
        <f>'利用関係'!N31</f>
        <v>21</v>
      </c>
      <c r="C31" s="66">
        <f>'利用関係'!O31</f>
        <v>22</v>
      </c>
      <c r="D31" s="20">
        <f t="shared" si="0"/>
        <v>-0.045454545454545456</v>
      </c>
      <c r="E31" s="82">
        <v>0</v>
      </c>
      <c r="F31" s="44">
        <v>0</v>
      </c>
      <c r="G31" s="21" t="e">
        <f t="shared" si="1"/>
        <v>#DIV/0!</v>
      </c>
      <c r="H31" s="93">
        <v>21</v>
      </c>
      <c r="I31" s="91">
        <f t="shared" si="2"/>
        <v>22</v>
      </c>
      <c r="J31" s="24">
        <f t="shared" si="3"/>
        <v>-0.045454545454545456</v>
      </c>
      <c r="K31" s="35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67">
        <f>'利用関係'!N32</f>
        <v>15</v>
      </c>
      <c r="C32" s="66">
        <f>'利用関係'!O32</f>
        <v>14</v>
      </c>
      <c r="D32" s="20">
        <f>+(B32-C32)/C32</f>
        <v>0.07142857142857142</v>
      </c>
      <c r="E32" s="82">
        <v>0</v>
      </c>
      <c r="F32" s="44">
        <v>0</v>
      </c>
      <c r="G32" s="21" t="e">
        <f t="shared" si="1"/>
        <v>#DIV/0!</v>
      </c>
      <c r="H32" s="93">
        <v>15</v>
      </c>
      <c r="I32" s="91">
        <f t="shared" si="2"/>
        <v>14</v>
      </c>
      <c r="J32" s="24">
        <f>+(H32-I32)/I32</f>
        <v>0.07142857142857142</v>
      </c>
      <c r="K32" s="35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67">
        <f>'利用関係'!N33</f>
        <v>10</v>
      </c>
      <c r="C33" s="66">
        <f>'利用関係'!O33</f>
        <v>16</v>
      </c>
      <c r="D33" s="20">
        <f t="shared" si="0"/>
        <v>-0.375</v>
      </c>
      <c r="E33" s="82">
        <v>0</v>
      </c>
      <c r="F33" s="44">
        <v>0</v>
      </c>
      <c r="G33" s="21" t="e">
        <f t="shared" si="1"/>
        <v>#DIV/0!</v>
      </c>
      <c r="H33" s="93">
        <v>10</v>
      </c>
      <c r="I33" s="91">
        <f t="shared" si="2"/>
        <v>16</v>
      </c>
      <c r="J33" s="24">
        <f t="shared" si="3"/>
        <v>-0.375</v>
      </c>
      <c r="K33" s="35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67">
        <f>'利用関係'!N34</f>
        <v>16</v>
      </c>
      <c r="C34" s="65">
        <f>'利用関係'!O34</f>
        <v>78</v>
      </c>
      <c r="D34" s="25">
        <f t="shared" si="0"/>
        <v>-0.7948717948717948</v>
      </c>
      <c r="E34" s="83">
        <v>0</v>
      </c>
      <c r="F34" s="95">
        <v>54</v>
      </c>
      <c r="G34" s="26">
        <f t="shared" si="1"/>
        <v>-1</v>
      </c>
      <c r="H34" s="94">
        <v>16</v>
      </c>
      <c r="I34" s="91">
        <f t="shared" si="2"/>
        <v>24</v>
      </c>
      <c r="J34" s="51">
        <f t="shared" si="3"/>
        <v>-0.3333333333333333</v>
      </c>
      <c r="K34" s="35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8">
        <f>SUM(B23:B34)</f>
        <v>255</v>
      </c>
      <c r="C35" s="69">
        <f>SUM(C23:C34)</f>
        <v>320</v>
      </c>
      <c r="D35" s="47">
        <f t="shared" si="0"/>
        <v>-0.203125</v>
      </c>
      <c r="E35" s="68">
        <f>SUM(E23:E34)</f>
        <v>42</v>
      </c>
      <c r="F35" s="69">
        <f>SUM(F23:F34)</f>
        <v>124</v>
      </c>
      <c r="G35" s="30">
        <f t="shared" si="1"/>
        <v>-0.6612903225806451</v>
      </c>
      <c r="H35" s="70">
        <f>SUM(H23:H34)</f>
        <v>213</v>
      </c>
      <c r="I35" s="69">
        <f>SUM(I23:I34)</f>
        <v>196</v>
      </c>
      <c r="J35" s="29">
        <f t="shared" si="3"/>
        <v>0.08673469387755102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2021-03-05T02:39:31Z</dcterms:created>
  <dcterms:modified xsi:type="dcterms:W3CDTF">2021-05-14T05:41:00Z</dcterms:modified>
  <cp:category/>
  <cp:version/>
  <cp:contentType/>
  <cp:contentStatus/>
</cp:coreProperties>
</file>