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20520" windowHeight="3105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<sst xmlns="http://schemas.openxmlformats.org/spreadsheetml/2006/main" count="180" uniqueCount="69">
  <si>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</si>
  <si>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</si>
  <si>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</si>
  <si>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</si>
  <si>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</si>
  <si>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</si>
  <si>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</si>
  <si>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</si>
  <si>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</si>
  <si>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</si>
  <si>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</si>
  <si>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</si>
  <si>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</si>
  <si>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</si>
  <si>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</si>
  <si>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</si>
  <si>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</si>
  <si>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</si>
  <si>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</si>
  <si>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</si>
  <si>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</si>
  <si>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</si>
  <si>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</si>
  <si>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</si>
  <si>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</si>
  <si>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</si>
  <si>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</si>
  <si>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</si>
  <si>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</si>
  <si>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</si>
  <si>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</si>
  <si>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</si>
  <si>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</si>
  <si>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</si>
  <si>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</si>
  <si>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</si>
  <si>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</si>
  <si>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</si>
  <si>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</si>
  <si>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</si>
  <si>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</si>
  <si>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</si>
  <si>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</si>
  <si>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</si>
  <si>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</si>
  <si>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</si>
  <si>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</si>
  <si>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</si>
  <si>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27年度</t>
  </si>
  <si>
    <t>28年度</t>
  </si>
  <si>
    <t>28年度</t>
  </si>
  <si>
    <t>28年度</t>
  </si>
  <si>
    <t>28年度</t>
  </si>
  <si>
    <t>28年度</t>
  </si>
  <si>
    <t>28年度</t>
  </si>
  <si>
    <t>28年度</t>
  </si>
  <si>
    <t>27年度</t>
  </si>
  <si>
    <t>28年度</t>
  </si>
  <si>
    <t>28年度</t>
  </si>
  <si>
    <t>28年度</t>
  </si>
  <si>
    <t>新設住宅着工戸数の28年度・27年度比較表（資金別）</t>
  </si>
  <si>
    <t>新設住宅着工戸数の28年度・27年度比較表（利用関係）</t>
  </si>
  <si>
    <t>新設住宅着工戸数の28年度・27年度比較表（構造別）</t>
  </si>
  <si>
    <t>28年度</t>
  </si>
  <si>
    <t>28年度</t>
  </si>
  <si>
    <t>新設住宅着工戸数の28年度・27年度比較表（持家・構造別）</t>
  </si>
  <si>
    <t>新設住宅着工戸数の28年度・27年度比較表（分譲・マンション別）</t>
  </si>
  <si>
    <t>28年度</t>
  </si>
  <si>
    <t>確認用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</si>
</sst>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3555987"/>
        <c:axId val="33568428"/>
      </c:bar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32301149"/>
        <c:axId val="22274886"/>
      </c:ba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301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256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155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125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85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854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48472281"/>
        <c:axId val="33597346"/>
      </c:bar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472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6803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75760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70524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940155"/>
        <c:axId val="17461396"/>
      </c:barChart>
      <c:catAx>
        <c:axId val="194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40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2934837"/>
        <c:axId val="5086942"/>
      </c:bar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934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45782479"/>
        <c:axId val="9389128"/>
      </c:ba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82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7393289"/>
        <c:axId val="22321874"/>
      </c:bar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393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679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16">
      <selection activeCell="B26" sqref="B26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4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8" t="s">
        <v>0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ht="21" customHeight="1">
      <c r="A21" s="119"/>
      <c r="B21" s="107"/>
      <c r="C21" s="108"/>
      <c r="D21" s="108"/>
      <c r="E21" s="107" t="s">
        <v>28</v>
      </c>
      <c r="F21" s="108"/>
      <c r="G21" s="117"/>
      <c r="H21" s="112" t="s">
        <v>29</v>
      </c>
      <c r="I21" s="108"/>
      <c r="J21" s="108"/>
      <c r="K21" s="109" t="s">
        <v>11</v>
      </c>
      <c r="L21" s="110"/>
      <c r="M21" s="111"/>
      <c r="N21" s="112" t="s">
        <v>12</v>
      </c>
      <c r="O21" s="108"/>
      <c r="P21" s="113"/>
    </row>
    <row r="22" spans="1:19" ht="21" customHeight="1">
      <c r="A22" s="120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52</v>
      </c>
      <c r="I22" s="9" t="s">
        <v>48</v>
      </c>
      <c r="J22" s="52" t="s">
        <v>13</v>
      </c>
      <c r="K22" s="89" t="s">
        <v>53</v>
      </c>
      <c r="L22" s="9" t="s">
        <v>48</v>
      </c>
      <c r="M22" s="5" t="s">
        <v>13</v>
      </c>
      <c r="N22" s="89" t="s">
        <v>54</v>
      </c>
      <c r="O22" s="9" t="s">
        <v>48</v>
      </c>
      <c r="P22" s="56" t="s">
        <v>13</v>
      </c>
      <c r="Q22" s="2" t="s">
        <v>46</v>
      </c>
      <c r="S22" s="1" t="s">
        <v>68</v>
      </c>
    </row>
    <row r="23" spans="1:19" ht="21" customHeight="1">
      <c r="A23" s="59" t="s">
        <v>45</v>
      </c>
      <c r="B23" s="47">
        <v>263</v>
      </c>
      <c r="C23" s="47">
        <v>175</v>
      </c>
      <c r="D23" s="62">
        <f aca="true" t="shared" si="0" ref="D23:D35">+(B23-C23)/C23</f>
        <v>0.5028571428571429</v>
      </c>
      <c r="E23" s="85">
        <v>126</v>
      </c>
      <c r="F23" s="72">
        <v>106</v>
      </c>
      <c r="G23" s="6">
        <f>+(E23-F23)/F23</f>
        <v>0.18867924528301888</v>
      </c>
      <c r="H23" s="90">
        <v>76</v>
      </c>
      <c r="I23" s="13">
        <v>57</v>
      </c>
      <c r="J23" s="62">
        <f>+(H23-I23)/I23</f>
        <v>0.3333333333333333</v>
      </c>
      <c r="K23" s="90">
        <v>0</v>
      </c>
      <c r="L23" s="13">
        <v>1</v>
      </c>
      <c r="M23" s="46">
        <f>+(K23-L23)/L23</f>
        <v>-1</v>
      </c>
      <c r="N23" s="90">
        <v>61</v>
      </c>
      <c r="O23" s="13">
        <v>11</v>
      </c>
      <c r="P23" s="4">
        <f>+(N23-O23)/O23</f>
        <v>4.545454545454546</v>
      </c>
      <c r="S23" s="104">
        <f>E23+H23+K23+N23</f>
        <v>263</v>
      </c>
    </row>
    <row r="24" spans="1:19" ht="21" customHeight="1">
      <c r="A24" s="59" t="s">
        <v>15</v>
      </c>
      <c r="B24" s="47">
        <v>292</v>
      </c>
      <c r="C24" s="47">
        <v>161</v>
      </c>
      <c r="D24" s="62">
        <f t="shared" si="0"/>
        <v>0.8136645962732919</v>
      </c>
      <c r="E24" s="85">
        <v>108</v>
      </c>
      <c r="F24" s="72">
        <v>105</v>
      </c>
      <c r="G24" s="6">
        <f>+(E24-F24)/F24</f>
        <v>0.02857142857142857</v>
      </c>
      <c r="H24" s="90">
        <v>133</v>
      </c>
      <c r="I24" s="13">
        <v>48</v>
      </c>
      <c r="J24" s="62">
        <f aca="true" t="shared" si="1" ref="J24:J35">+(H24-I24)/I24</f>
        <v>1.7708333333333333</v>
      </c>
      <c r="K24" s="90">
        <v>0</v>
      </c>
      <c r="L24" s="13">
        <v>1</v>
      </c>
      <c r="M24" s="46">
        <f>+(K24-L24)/L24</f>
        <v>-1</v>
      </c>
      <c r="N24" s="90">
        <v>51</v>
      </c>
      <c r="O24" s="13">
        <v>7</v>
      </c>
      <c r="P24" s="4">
        <f aca="true" t="shared" si="2" ref="P24:P35">+(N24-O24)/O24</f>
        <v>6.285714285714286</v>
      </c>
      <c r="Q24" s="2" t="s">
        <v>47</v>
      </c>
      <c r="S24" s="104">
        <f aca="true" t="shared" si="3" ref="S24:S35">E24+H24+K24+N24</f>
        <v>292</v>
      </c>
    </row>
    <row r="25" spans="1:19" ht="21" customHeight="1">
      <c r="A25" s="59" t="s">
        <v>1</v>
      </c>
      <c r="B25" s="47">
        <v>227</v>
      </c>
      <c r="C25" s="47">
        <v>247</v>
      </c>
      <c r="D25" s="62">
        <f t="shared" si="0"/>
        <v>-0.08097165991902834</v>
      </c>
      <c r="E25" s="85">
        <v>118</v>
      </c>
      <c r="F25" s="72">
        <v>148</v>
      </c>
      <c r="G25" s="6">
        <f aca="true" t="shared" si="4" ref="G25:G35">+(E25-F25)/F25</f>
        <v>-0.20270270270270271</v>
      </c>
      <c r="H25" s="90">
        <v>95</v>
      </c>
      <c r="I25" s="13">
        <v>85</v>
      </c>
      <c r="J25" s="62">
        <f t="shared" si="1"/>
        <v>0.11764705882352941</v>
      </c>
      <c r="K25" s="90">
        <v>2</v>
      </c>
      <c r="L25" s="13">
        <v>0</v>
      </c>
      <c r="M25" s="46" t="e">
        <f aca="true" t="shared" si="5" ref="M25:M35">+(K25-L25)/L25</f>
        <v>#DIV/0!</v>
      </c>
      <c r="N25" s="90">
        <v>12</v>
      </c>
      <c r="O25" s="13">
        <v>14</v>
      </c>
      <c r="P25" s="4">
        <f t="shared" si="2"/>
        <v>-0.14285714285714285</v>
      </c>
      <c r="S25" s="104">
        <f t="shared" si="3"/>
        <v>227</v>
      </c>
    </row>
    <row r="26" spans="1:19" ht="21" customHeight="1">
      <c r="A26" s="59" t="s">
        <v>2</v>
      </c>
      <c r="B26" s="47"/>
      <c r="C26" s="47">
        <v>238</v>
      </c>
      <c r="D26" s="62">
        <f t="shared" si="0"/>
        <v>-1</v>
      </c>
      <c r="E26" s="85"/>
      <c r="F26" s="72">
        <v>115</v>
      </c>
      <c r="G26" s="6">
        <f t="shared" si="4"/>
        <v>-1</v>
      </c>
      <c r="H26" s="90"/>
      <c r="I26" s="13">
        <v>67</v>
      </c>
      <c r="J26" s="62">
        <f t="shared" si="1"/>
        <v>-1</v>
      </c>
      <c r="K26" s="90"/>
      <c r="L26" s="13">
        <v>6</v>
      </c>
      <c r="M26" s="46">
        <f t="shared" si="5"/>
        <v>-1</v>
      </c>
      <c r="N26" s="90"/>
      <c r="O26" s="13">
        <v>50</v>
      </c>
      <c r="P26" s="4">
        <f t="shared" si="2"/>
        <v>-1</v>
      </c>
      <c r="S26" s="104">
        <f t="shared" si="3"/>
        <v>0</v>
      </c>
    </row>
    <row r="27" spans="1:19" ht="21" customHeight="1">
      <c r="A27" s="59" t="s">
        <v>3</v>
      </c>
      <c r="B27" s="47"/>
      <c r="C27" s="47">
        <v>208</v>
      </c>
      <c r="D27" s="62">
        <f t="shared" si="0"/>
        <v>-1</v>
      </c>
      <c r="E27" s="85"/>
      <c r="F27" s="72">
        <v>142</v>
      </c>
      <c r="G27" s="6">
        <f t="shared" si="4"/>
        <v>-1</v>
      </c>
      <c r="H27" s="90"/>
      <c r="I27" s="13">
        <v>63</v>
      </c>
      <c r="J27" s="62">
        <f t="shared" si="1"/>
        <v>-1</v>
      </c>
      <c r="K27" s="90"/>
      <c r="L27" s="13">
        <v>1</v>
      </c>
      <c r="M27" s="46">
        <f>+(K27-L27)/L27</f>
        <v>-1</v>
      </c>
      <c r="N27" s="90"/>
      <c r="O27" s="13">
        <v>2</v>
      </c>
      <c r="P27" s="4">
        <f t="shared" si="2"/>
        <v>-1</v>
      </c>
      <c r="S27" s="104">
        <f t="shared" si="3"/>
        <v>0</v>
      </c>
    </row>
    <row r="28" spans="1:19" ht="21" customHeight="1">
      <c r="A28" s="59" t="s">
        <v>4</v>
      </c>
      <c r="B28" s="47"/>
      <c r="C28" s="47">
        <v>332</v>
      </c>
      <c r="D28" s="62">
        <f t="shared" si="0"/>
        <v>-1</v>
      </c>
      <c r="E28" s="85"/>
      <c r="F28" s="72">
        <v>130</v>
      </c>
      <c r="G28" s="6">
        <f t="shared" si="4"/>
        <v>-1</v>
      </c>
      <c r="H28" s="90"/>
      <c r="I28" s="13">
        <v>133</v>
      </c>
      <c r="J28" s="62">
        <f t="shared" si="1"/>
        <v>-1</v>
      </c>
      <c r="K28" s="90"/>
      <c r="L28" s="13">
        <v>2</v>
      </c>
      <c r="M28" s="46">
        <f t="shared" si="5"/>
        <v>-1</v>
      </c>
      <c r="N28" s="90"/>
      <c r="O28" s="13">
        <v>67</v>
      </c>
      <c r="P28" s="4">
        <f t="shared" si="2"/>
        <v>-1</v>
      </c>
      <c r="S28" s="104">
        <f t="shared" si="3"/>
        <v>0</v>
      </c>
    </row>
    <row r="29" spans="1:19" ht="21" customHeight="1">
      <c r="A29" s="59" t="s">
        <v>5</v>
      </c>
      <c r="B29" s="47"/>
      <c r="C29" s="47">
        <v>294</v>
      </c>
      <c r="D29" s="62">
        <f t="shared" si="0"/>
        <v>-1</v>
      </c>
      <c r="E29" s="85"/>
      <c r="F29" s="72">
        <v>108</v>
      </c>
      <c r="G29" s="6">
        <f t="shared" si="4"/>
        <v>-1</v>
      </c>
      <c r="H29" s="90"/>
      <c r="I29" s="13">
        <v>175</v>
      </c>
      <c r="J29" s="62">
        <f t="shared" si="1"/>
        <v>-1</v>
      </c>
      <c r="K29" s="90"/>
      <c r="L29" s="13">
        <v>4</v>
      </c>
      <c r="M29" s="46">
        <f t="shared" si="5"/>
        <v>-1</v>
      </c>
      <c r="N29" s="90"/>
      <c r="O29" s="13">
        <v>7</v>
      </c>
      <c r="P29" s="4">
        <f t="shared" si="2"/>
        <v>-1</v>
      </c>
      <c r="S29" s="104">
        <f t="shared" si="3"/>
        <v>0</v>
      </c>
    </row>
    <row r="30" spans="1:19" ht="21" customHeight="1">
      <c r="A30" s="59" t="s">
        <v>6</v>
      </c>
      <c r="B30" s="47"/>
      <c r="C30" s="47">
        <v>278</v>
      </c>
      <c r="D30" s="62">
        <f t="shared" si="0"/>
        <v>-1</v>
      </c>
      <c r="E30" s="85"/>
      <c r="F30" s="72">
        <v>128</v>
      </c>
      <c r="G30" s="6">
        <f t="shared" si="4"/>
        <v>-1</v>
      </c>
      <c r="H30" s="90"/>
      <c r="I30" s="13">
        <v>90</v>
      </c>
      <c r="J30" s="62">
        <f t="shared" si="1"/>
        <v>-1</v>
      </c>
      <c r="K30" s="90"/>
      <c r="L30" s="13">
        <v>1</v>
      </c>
      <c r="M30" s="46">
        <f t="shared" si="5"/>
        <v>-1</v>
      </c>
      <c r="N30" s="90"/>
      <c r="O30" s="13">
        <v>59</v>
      </c>
      <c r="P30" s="4">
        <f t="shared" si="2"/>
        <v>-1</v>
      </c>
      <c r="S30" s="104">
        <f t="shared" si="3"/>
        <v>0</v>
      </c>
    </row>
    <row r="31" spans="1:19" ht="21" customHeight="1">
      <c r="A31" s="59" t="s">
        <v>7</v>
      </c>
      <c r="B31" s="47"/>
      <c r="C31" s="47">
        <v>406</v>
      </c>
      <c r="D31" s="62">
        <f>+(B31-C31)/C31</f>
        <v>-1</v>
      </c>
      <c r="E31" s="85"/>
      <c r="F31" s="72">
        <v>140</v>
      </c>
      <c r="G31" s="6">
        <f t="shared" si="4"/>
        <v>-1</v>
      </c>
      <c r="H31" s="90"/>
      <c r="I31" s="13">
        <v>196</v>
      </c>
      <c r="J31" s="62">
        <f t="shared" si="1"/>
        <v>-1</v>
      </c>
      <c r="K31" s="90"/>
      <c r="L31" s="13">
        <v>1</v>
      </c>
      <c r="M31" s="46">
        <f t="shared" si="5"/>
        <v>-1</v>
      </c>
      <c r="N31" s="90"/>
      <c r="O31" s="13">
        <v>69</v>
      </c>
      <c r="P31" s="4">
        <f t="shared" si="2"/>
        <v>-1</v>
      </c>
      <c r="S31" s="104">
        <f t="shared" si="3"/>
        <v>0</v>
      </c>
    </row>
    <row r="32" spans="1:19" ht="21" customHeight="1">
      <c r="A32" s="59" t="s">
        <v>8</v>
      </c>
      <c r="B32" s="47"/>
      <c r="C32" s="47">
        <v>258</v>
      </c>
      <c r="D32" s="62">
        <f t="shared" si="0"/>
        <v>-1</v>
      </c>
      <c r="E32" s="85"/>
      <c r="F32" s="72">
        <v>114</v>
      </c>
      <c r="G32" s="6">
        <f t="shared" si="4"/>
        <v>-1</v>
      </c>
      <c r="H32" s="90"/>
      <c r="I32" s="13">
        <v>132</v>
      </c>
      <c r="J32" s="62">
        <f t="shared" si="1"/>
        <v>-1</v>
      </c>
      <c r="K32" s="90"/>
      <c r="L32" s="13">
        <v>0</v>
      </c>
      <c r="M32" s="46" t="e">
        <f t="shared" si="5"/>
        <v>#DIV/0!</v>
      </c>
      <c r="N32" s="90"/>
      <c r="O32" s="13">
        <v>12</v>
      </c>
      <c r="P32" s="4">
        <f t="shared" si="2"/>
        <v>-1</v>
      </c>
      <c r="S32" s="104">
        <f t="shared" si="3"/>
        <v>0</v>
      </c>
    </row>
    <row r="33" spans="1:19" ht="21" customHeight="1">
      <c r="A33" s="59" t="s">
        <v>9</v>
      </c>
      <c r="B33" s="47"/>
      <c r="C33" s="47">
        <v>200</v>
      </c>
      <c r="D33" s="62">
        <f t="shared" si="0"/>
        <v>-1</v>
      </c>
      <c r="E33" s="85"/>
      <c r="F33" s="72">
        <v>109</v>
      </c>
      <c r="G33" s="6">
        <f t="shared" si="4"/>
        <v>-1</v>
      </c>
      <c r="H33" s="90"/>
      <c r="I33" s="13">
        <v>84</v>
      </c>
      <c r="J33" s="62">
        <f t="shared" si="1"/>
        <v>-1</v>
      </c>
      <c r="K33" s="90"/>
      <c r="L33" s="13">
        <v>1</v>
      </c>
      <c r="M33" s="46">
        <f t="shared" si="5"/>
        <v>-1</v>
      </c>
      <c r="N33" s="90"/>
      <c r="O33" s="13">
        <v>6</v>
      </c>
      <c r="P33" s="4">
        <f t="shared" si="2"/>
        <v>-1</v>
      </c>
      <c r="S33" s="104">
        <f t="shared" si="3"/>
        <v>0</v>
      </c>
    </row>
    <row r="34" spans="1:19" ht="21" customHeight="1" thickBot="1">
      <c r="A34" s="60" t="s">
        <v>10</v>
      </c>
      <c r="B34" s="47"/>
      <c r="C34" s="47">
        <v>324</v>
      </c>
      <c r="D34" s="63">
        <f>+(B34-C34)/C34</f>
        <v>-1</v>
      </c>
      <c r="E34" s="86"/>
      <c r="F34" s="88">
        <v>128</v>
      </c>
      <c r="G34" s="10">
        <f t="shared" si="4"/>
        <v>-1</v>
      </c>
      <c r="H34" s="91"/>
      <c r="I34" s="73">
        <v>135</v>
      </c>
      <c r="J34" s="70">
        <f>+(H34-I34)/I34</f>
        <v>-1</v>
      </c>
      <c r="K34" s="91"/>
      <c r="L34" s="73">
        <v>0</v>
      </c>
      <c r="M34" s="46" t="e">
        <f t="shared" si="5"/>
        <v>#DIV/0!</v>
      </c>
      <c r="N34" s="91"/>
      <c r="O34" s="73">
        <v>61</v>
      </c>
      <c r="P34" s="15">
        <f t="shared" si="2"/>
        <v>-1</v>
      </c>
      <c r="S34" s="104">
        <f t="shared" si="3"/>
        <v>0</v>
      </c>
    </row>
    <row r="35" spans="1:25" ht="21" customHeight="1" thickBot="1" thickTop="1">
      <c r="A35" s="61" t="s">
        <v>14</v>
      </c>
      <c r="B35" s="58">
        <f>SUM(B23:B34)</f>
        <v>782</v>
      </c>
      <c r="C35" s="58">
        <f>SUM(C23:C34)</f>
        <v>3121</v>
      </c>
      <c r="D35" s="64">
        <f t="shared" si="0"/>
        <v>-0.7494392822813201</v>
      </c>
      <c r="E35" s="87">
        <f>SUM(E23:E34)</f>
        <v>352</v>
      </c>
      <c r="F35" s="17">
        <f>SUM(F23:F34)</f>
        <v>1473</v>
      </c>
      <c r="G35" s="18">
        <f t="shared" si="4"/>
        <v>-0.7610319076714189</v>
      </c>
      <c r="H35" s="92">
        <f>SUM(H23:H34)</f>
        <v>304</v>
      </c>
      <c r="I35" s="17">
        <f>SUM(I23:I34)</f>
        <v>1265</v>
      </c>
      <c r="J35" s="64">
        <f t="shared" si="1"/>
        <v>-0.7596837944664032</v>
      </c>
      <c r="K35" s="92">
        <f>SUM(K23:K34)</f>
        <v>2</v>
      </c>
      <c r="L35" s="17">
        <f>SUM(L23:L34)</f>
        <v>18</v>
      </c>
      <c r="M35" s="18">
        <f t="shared" si="5"/>
        <v>-0.8888888888888888</v>
      </c>
      <c r="N35" s="92">
        <f>SUM(N23:N34)</f>
        <v>124</v>
      </c>
      <c r="O35" s="17">
        <f>SUM(O23:O34)</f>
        <v>365</v>
      </c>
      <c r="P35" s="11">
        <f t="shared" si="2"/>
        <v>-0.6602739726027397</v>
      </c>
      <c r="S35" s="104">
        <f t="shared" si="3"/>
        <v>782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6">
      <selection activeCell="B26" sqref="B26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8" t="s">
        <v>16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21" customHeight="1">
      <c r="A21" s="119"/>
      <c r="B21" s="107"/>
      <c r="C21" s="108"/>
      <c r="D21" s="108"/>
      <c r="E21" s="126" t="s">
        <v>25</v>
      </c>
      <c r="F21" s="110"/>
      <c r="G21" s="111"/>
      <c r="H21" s="109" t="s">
        <v>26</v>
      </c>
      <c r="I21" s="110"/>
      <c r="J21" s="111"/>
      <c r="K21" s="109" t="s">
        <v>33</v>
      </c>
      <c r="L21" s="110"/>
      <c r="M21" s="111"/>
      <c r="N21" s="110" t="s">
        <v>32</v>
      </c>
      <c r="O21" s="110"/>
      <c r="P21" s="110"/>
      <c r="Q21" s="123" t="s">
        <v>21</v>
      </c>
      <c r="R21" s="124"/>
      <c r="S21" s="125"/>
    </row>
    <row r="22" spans="1:21" ht="21" customHeight="1">
      <c r="A22" s="120"/>
      <c r="B22" s="84" t="s">
        <v>51</v>
      </c>
      <c r="C22" s="9" t="s">
        <v>56</v>
      </c>
      <c r="D22" s="52" t="s">
        <v>18</v>
      </c>
      <c r="E22" s="55" t="s">
        <v>57</v>
      </c>
      <c r="F22" s="9" t="s">
        <v>56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58</v>
      </c>
      <c r="L22" s="9" t="s">
        <v>48</v>
      </c>
      <c r="M22" s="5" t="s">
        <v>18</v>
      </c>
      <c r="N22" s="8" t="s">
        <v>55</v>
      </c>
      <c r="O22" s="9" t="s">
        <v>48</v>
      </c>
      <c r="P22" s="5" t="s">
        <v>18</v>
      </c>
      <c r="Q22" s="89" t="s">
        <v>59</v>
      </c>
      <c r="R22" s="9" t="s">
        <v>48</v>
      </c>
      <c r="S22" s="5" t="s">
        <v>18</v>
      </c>
      <c r="U22" s="1" t="s">
        <v>68</v>
      </c>
    </row>
    <row r="23" spans="1:21" ht="21" customHeight="1">
      <c r="A23" s="59" t="s">
        <v>19</v>
      </c>
      <c r="B23" s="93">
        <f>'利用関係'!B23</f>
        <v>263</v>
      </c>
      <c r="C23" s="95">
        <v>175</v>
      </c>
      <c r="D23" s="4">
        <f>+(B23-C23)/C23</f>
        <v>0.5028571428571429</v>
      </c>
      <c r="E23" s="48">
        <v>182</v>
      </c>
      <c r="F23" s="48">
        <v>168</v>
      </c>
      <c r="G23" s="6">
        <f>+(E23-F23)/F23</f>
        <v>0.08333333333333333</v>
      </c>
      <c r="H23" s="90">
        <v>2</v>
      </c>
      <c r="I23" s="13">
        <v>0</v>
      </c>
      <c r="J23" s="46" t="e">
        <f>+(H23-I23)/I23</f>
        <v>#DIV/0!</v>
      </c>
      <c r="K23" s="97">
        <v>70</v>
      </c>
      <c r="L23" s="72">
        <v>2</v>
      </c>
      <c r="M23" s="46">
        <f>+(K23-L23)/L23</f>
        <v>34</v>
      </c>
      <c r="N23" s="12">
        <v>0</v>
      </c>
      <c r="O23" s="13">
        <v>0</v>
      </c>
      <c r="P23" s="19" t="e">
        <f>+(N23-O23)/O23</f>
        <v>#DIV/0!</v>
      </c>
      <c r="Q23" s="90">
        <v>9</v>
      </c>
      <c r="R23" s="13">
        <v>5</v>
      </c>
      <c r="S23" s="43">
        <f>+(Q23-R23)/R23</f>
        <v>0.8</v>
      </c>
      <c r="U23" s="104">
        <f>E23+H23+K23+N23+Q23</f>
        <v>263</v>
      </c>
    </row>
    <row r="24" spans="1:21" ht="21" customHeight="1">
      <c r="A24" s="59" t="s">
        <v>20</v>
      </c>
      <c r="B24" s="93">
        <v>292</v>
      </c>
      <c r="C24" s="95">
        <v>161</v>
      </c>
      <c r="D24" s="4">
        <f aca="true" t="shared" si="0" ref="D24:D35">+(B24-C24)/C24</f>
        <v>0.8136645962732919</v>
      </c>
      <c r="E24" s="48">
        <v>190</v>
      </c>
      <c r="F24" s="48">
        <v>129</v>
      </c>
      <c r="G24" s="6">
        <f aca="true" t="shared" si="1" ref="G24:G35">+(E24-F24)/F24</f>
        <v>0.4728682170542636</v>
      </c>
      <c r="H24" s="90">
        <v>29</v>
      </c>
      <c r="I24" s="13">
        <v>0</v>
      </c>
      <c r="J24" s="46" t="e">
        <f aca="true" t="shared" si="2" ref="J24:J35">+(H24-I24)/I24</f>
        <v>#DIV/0!</v>
      </c>
      <c r="K24" s="97">
        <v>60</v>
      </c>
      <c r="L24" s="72">
        <v>23</v>
      </c>
      <c r="M24" s="46">
        <f aca="true" t="shared" si="3" ref="M24:M35">+(K24-L24)/L24</f>
        <v>1.608695652173913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13</v>
      </c>
      <c r="R24" s="13">
        <v>9</v>
      </c>
      <c r="S24" s="43">
        <f aca="true" t="shared" si="5" ref="S24:S35">+(Q24-R24)/R24</f>
        <v>0.4444444444444444</v>
      </c>
      <c r="U24" s="104">
        <f aca="true" t="shared" si="6" ref="U24:U35">E24+H24+K24+N24+Q24</f>
        <v>292</v>
      </c>
    </row>
    <row r="25" spans="1:21" ht="21" customHeight="1">
      <c r="A25" s="59" t="s">
        <v>30</v>
      </c>
      <c r="B25" s="93">
        <v>227</v>
      </c>
      <c r="C25" s="95">
        <v>247</v>
      </c>
      <c r="D25" s="4">
        <f t="shared" si="0"/>
        <v>-0.08097165991902834</v>
      </c>
      <c r="E25" s="48">
        <v>193</v>
      </c>
      <c r="F25" s="48">
        <v>211</v>
      </c>
      <c r="G25" s="6">
        <f t="shared" si="1"/>
        <v>-0.08530805687203792</v>
      </c>
      <c r="H25" s="90">
        <v>4</v>
      </c>
      <c r="I25" s="13">
        <v>5</v>
      </c>
      <c r="J25" s="46">
        <f t="shared" si="2"/>
        <v>-0.2</v>
      </c>
      <c r="K25" s="97">
        <v>19</v>
      </c>
      <c r="L25" s="72">
        <v>11</v>
      </c>
      <c r="M25" s="46">
        <f t="shared" si="3"/>
        <v>0.7272727272727273</v>
      </c>
      <c r="N25" s="12">
        <v>0</v>
      </c>
      <c r="O25" s="13">
        <v>0</v>
      </c>
      <c r="P25" s="19" t="e">
        <f t="shared" si="4"/>
        <v>#DIV/0!</v>
      </c>
      <c r="Q25" s="90">
        <v>11</v>
      </c>
      <c r="R25" s="13">
        <v>20</v>
      </c>
      <c r="S25" s="43">
        <f t="shared" si="5"/>
        <v>-0.45</v>
      </c>
      <c r="U25" s="104">
        <f t="shared" si="6"/>
        <v>227</v>
      </c>
    </row>
    <row r="26" spans="1:21" ht="21" customHeight="1">
      <c r="A26" s="59" t="s">
        <v>2</v>
      </c>
      <c r="B26" s="93"/>
      <c r="C26" s="95">
        <v>238</v>
      </c>
      <c r="D26" s="4">
        <f t="shared" si="0"/>
        <v>-1</v>
      </c>
      <c r="E26" s="48"/>
      <c r="F26" s="48">
        <v>199</v>
      </c>
      <c r="G26" s="6">
        <f t="shared" si="1"/>
        <v>-1</v>
      </c>
      <c r="H26" s="90"/>
      <c r="I26" s="13">
        <v>0</v>
      </c>
      <c r="J26" s="46" t="e">
        <f t="shared" si="2"/>
        <v>#DIV/0!</v>
      </c>
      <c r="K26" s="97"/>
      <c r="L26" s="72">
        <v>26</v>
      </c>
      <c r="M26" s="46">
        <f t="shared" si="3"/>
        <v>-1</v>
      </c>
      <c r="N26" s="12"/>
      <c r="O26" s="13">
        <v>0</v>
      </c>
      <c r="P26" s="19" t="e">
        <f t="shared" si="4"/>
        <v>#DIV/0!</v>
      </c>
      <c r="Q26" s="90"/>
      <c r="R26" s="13">
        <v>13</v>
      </c>
      <c r="S26" s="43">
        <f t="shared" si="5"/>
        <v>-1</v>
      </c>
      <c r="U26" s="104">
        <f t="shared" si="6"/>
        <v>0</v>
      </c>
    </row>
    <row r="27" spans="1:21" ht="21" customHeight="1">
      <c r="A27" s="59" t="s">
        <v>3</v>
      </c>
      <c r="B27" s="93"/>
      <c r="C27" s="95">
        <v>208</v>
      </c>
      <c r="D27" s="4">
        <f t="shared" si="0"/>
        <v>-1</v>
      </c>
      <c r="E27" s="48"/>
      <c r="F27" s="48">
        <v>187</v>
      </c>
      <c r="G27" s="6">
        <f t="shared" si="1"/>
        <v>-1</v>
      </c>
      <c r="H27" s="90"/>
      <c r="I27" s="13">
        <v>0</v>
      </c>
      <c r="J27" s="46" t="e">
        <f t="shared" si="2"/>
        <v>#DIV/0!</v>
      </c>
      <c r="K27" s="97"/>
      <c r="L27" s="72">
        <v>6</v>
      </c>
      <c r="M27" s="46">
        <f t="shared" si="3"/>
        <v>-1</v>
      </c>
      <c r="N27" s="12"/>
      <c r="O27" s="13">
        <v>0</v>
      </c>
      <c r="P27" s="19" t="e">
        <f t="shared" si="4"/>
        <v>#DIV/0!</v>
      </c>
      <c r="Q27" s="90"/>
      <c r="R27" s="13">
        <v>15</v>
      </c>
      <c r="S27" s="43">
        <f t="shared" si="5"/>
        <v>-1</v>
      </c>
      <c r="U27" s="104">
        <f t="shared" si="6"/>
        <v>0</v>
      </c>
    </row>
    <row r="28" spans="1:21" ht="21" customHeight="1">
      <c r="A28" s="59" t="s">
        <v>4</v>
      </c>
      <c r="B28" s="93"/>
      <c r="C28" s="95">
        <v>332</v>
      </c>
      <c r="D28" s="4">
        <f t="shared" si="0"/>
        <v>-1</v>
      </c>
      <c r="E28" s="48"/>
      <c r="F28" s="48">
        <v>252</v>
      </c>
      <c r="G28" s="6">
        <f t="shared" si="1"/>
        <v>-1</v>
      </c>
      <c r="H28" s="90"/>
      <c r="I28" s="13">
        <v>10</v>
      </c>
      <c r="J28" s="46">
        <f t="shared" si="2"/>
        <v>-1</v>
      </c>
      <c r="K28" s="97"/>
      <c r="L28" s="72">
        <v>48</v>
      </c>
      <c r="M28" s="46">
        <f t="shared" si="3"/>
        <v>-1</v>
      </c>
      <c r="N28" s="12"/>
      <c r="O28" s="13">
        <v>0</v>
      </c>
      <c r="P28" s="19" t="e">
        <f t="shared" si="4"/>
        <v>#DIV/0!</v>
      </c>
      <c r="Q28" s="90"/>
      <c r="R28" s="13">
        <v>22</v>
      </c>
      <c r="S28" s="43">
        <f t="shared" si="5"/>
        <v>-1</v>
      </c>
      <c r="U28" s="104">
        <f t="shared" si="6"/>
        <v>0</v>
      </c>
    </row>
    <row r="29" spans="1:21" ht="21" customHeight="1">
      <c r="A29" s="59" t="s">
        <v>5</v>
      </c>
      <c r="B29" s="93"/>
      <c r="C29" s="95">
        <v>294</v>
      </c>
      <c r="D29" s="4">
        <f t="shared" si="0"/>
        <v>-1</v>
      </c>
      <c r="E29" s="48"/>
      <c r="F29" s="48">
        <v>249</v>
      </c>
      <c r="G29" s="6">
        <f t="shared" si="1"/>
        <v>-1</v>
      </c>
      <c r="H29" s="90"/>
      <c r="I29" s="13">
        <v>14</v>
      </c>
      <c r="J29" s="46">
        <f t="shared" si="2"/>
        <v>-1</v>
      </c>
      <c r="K29" s="97"/>
      <c r="L29" s="72">
        <v>20</v>
      </c>
      <c r="M29" s="46">
        <f t="shared" si="3"/>
        <v>-1</v>
      </c>
      <c r="N29" s="12"/>
      <c r="O29" s="13">
        <v>0</v>
      </c>
      <c r="P29" s="19" t="e">
        <f t="shared" si="4"/>
        <v>#DIV/0!</v>
      </c>
      <c r="Q29" s="90"/>
      <c r="R29" s="13">
        <v>11</v>
      </c>
      <c r="S29" s="43">
        <f t="shared" si="5"/>
        <v>-1</v>
      </c>
      <c r="U29" s="104">
        <f t="shared" si="6"/>
        <v>0</v>
      </c>
    </row>
    <row r="30" spans="1:21" ht="21" customHeight="1">
      <c r="A30" s="59" t="s">
        <v>6</v>
      </c>
      <c r="B30" s="93"/>
      <c r="C30" s="95">
        <v>278</v>
      </c>
      <c r="D30" s="4">
        <f t="shared" si="0"/>
        <v>-1</v>
      </c>
      <c r="E30" s="48"/>
      <c r="F30" s="48">
        <v>232</v>
      </c>
      <c r="G30" s="6">
        <f t="shared" si="1"/>
        <v>-1</v>
      </c>
      <c r="H30" s="90"/>
      <c r="I30" s="13">
        <v>2</v>
      </c>
      <c r="J30" s="46">
        <f t="shared" si="2"/>
        <v>-1</v>
      </c>
      <c r="K30" s="97"/>
      <c r="L30" s="72">
        <v>8</v>
      </c>
      <c r="M30" s="46">
        <f t="shared" si="3"/>
        <v>-1</v>
      </c>
      <c r="N30" s="12"/>
      <c r="O30" s="13">
        <v>0</v>
      </c>
      <c r="P30" s="19" t="e">
        <f t="shared" si="4"/>
        <v>#DIV/0!</v>
      </c>
      <c r="Q30" s="90"/>
      <c r="R30" s="13">
        <v>36</v>
      </c>
      <c r="S30" s="43">
        <f t="shared" si="5"/>
        <v>-1</v>
      </c>
      <c r="U30" s="104">
        <f t="shared" si="6"/>
        <v>0</v>
      </c>
    </row>
    <row r="31" spans="1:21" ht="21" customHeight="1">
      <c r="A31" s="59" t="s">
        <v>7</v>
      </c>
      <c r="B31" s="93"/>
      <c r="C31" s="95">
        <v>406</v>
      </c>
      <c r="D31" s="4">
        <f t="shared" si="0"/>
        <v>-1</v>
      </c>
      <c r="E31" s="48"/>
      <c r="F31" s="48">
        <v>352</v>
      </c>
      <c r="G31" s="6">
        <f t="shared" si="1"/>
        <v>-1</v>
      </c>
      <c r="H31" s="90"/>
      <c r="I31" s="13">
        <v>3</v>
      </c>
      <c r="J31" s="46">
        <f t="shared" si="2"/>
        <v>-1</v>
      </c>
      <c r="K31" s="97"/>
      <c r="L31" s="72">
        <v>38</v>
      </c>
      <c r="M31" s="46">
        <f t="shared" si="3"/>
        <v>-1</v>
      </c>
      <c r="N31" s="12"/>
      <c r="O31" s="13">
        <v>0</v>
      </c>
      <c r="P31" s="19" t="e">
        <f t="shared" si="4"/>
        <v>#DIV/0!</v>
      </c>
      <c r="Q31" s="90"/>
      <c r="R31" s="13">
        <v>13</v>
      </c>
      <c r="S31" s="43">
        <f t="shared" si="5"/>
        <v>-1</v>
      </c>
      <c r="U31" s="104">
        <f t="shared" si="6"/>
        <v>0</v>
      </c>
    </row>
    <row r="32" spans="1:21" ht="21" customHeight="1">
      <c r="A32" s="59" t="s">
        <v>8</v>
      </c>
      <c r="B32" s="93"/>
      <c r="C32" s="95">
        <v>258</v>
      </c>
      <c r="D32" s="4">
        <f>+(B32-C32)/C32</f>
        <v>-1</v>
      </c>
      <c r="E32" s="48"/>
      <c r="F32" s="48">
        <v>251</v>
      </c>
      <c r="G32" s="6">
        <f t="shared" si="1"/>
        <v>-1</v>
      </c>
      <c r="H32" s="90"/>
      <c r="I32" s="13">
        <v>0</v>
      </c>
      <c r="J32" s="46" t="e">
        <f t="shared" si="2"/>
        <v>#DIV/0!</v>
      </c>
      <c r="K32" s="97"/>
      <c r="L32" s="72">
        <v>4</v>
      </c>
      <c r="M32" s="46">
        <f t="shared" si="3"/>
        <v>-1</v>
      </c>
      <c r="N32" s="12"/>
      <c r="O32" s="13">
        <v>0</v>
      </c>
      <c r="P32" s="19" t="e">
        <f t="shared" si="4"/>
        <v>#DIV/0!</v>
      </c>
      <c r="Q32" s="90"/>
      <c r="R32" s="13">
        <v>3</v>
      </c>
      <c r="S32" s="43">
        <f t="shared" si="5"/>
        <v>-1</v>
      </c>
      <c r="U32" s="104">
        <f t="shared" si="6"/>
        <v>0</v>
      </c>
    </row>
    <row r="33" spans="1:21" ht="21" customHeight="1">
      <c r="A33" s="59" t="s">
        <v>9</v>
      </c>
      <c r="B33" s="93"/>
      <c r="C33" s="95">
        <v>200</v>
      </c>
      <c r="D33" s="4">
        <f t="shared" si="0"/>
        <v>-1</v>
      </c>
      <c r="E33" s="48"/>
      <c r="F33" s="48">
        <v>192</v>
      </c>
      <c r="G33" s="6">
        <f t="shared" si="1"/>
        <v>-1</v>
      </c>
      <c r="H33" s="90"/>
      <c r="I33" s="13">
        <v>0</v>
      </c>
      <c r="J33" s="46" t="e">
        <f t="shared" si="2"/>
        <v>#DIV/0!</v>
      </c>
      <c r="K33" s="97"/>
      <c r="L33" s="72">
        <v>1</v>
      </c>
      <c r="M33" s="46">
        <f t="shared" si="3"/>
        <v>-1</v>
      </c>
      <c r="N33" s="12"/>
      <c r="O33" s="13">
        <v>0</v>
      </c>
      <c r="P33" s="19" t="e">
        <f t="shared" si="4"/>
        <v>#DIV/0!</v>
      </c>
      <c r="Q33" s="90"/>
      <c r="R33" s="13">
        <v>7</v>
      </c>
      <c r="S33" s="43">
        <f t="shared" si="5"/>
        <v>-1</v>
      </c>
      <c r="U33" s="104">
        <f t="shared" si="6"/>
        <v>0</v>
      </c>
    </row>
    <row r="34" spans="1:21" ht="21" customHeight="1" thickBot="1">
      <c r="A34" s="60" t="s">
        <v>10</v>
      </c>
      <c r="B34" s="94"/>
      <c r="C34" s="96">
        <v>324</v>
      </c>
      <c r="D34" s="15">
        <f t="shared" si="0"/>
        <v>-1</v>
      </c>
      <c r="E34" s="67"/>
      <c r="F34" s="67">
        <v>296</v>
      </c>
      <c r="G34" s="10">
        <f t="shared" si="1"/>
        <v>-1</v>
      </c>
      <c r="H34" s="91"/>
      <c r="I34" s="73">
        <v>2</v>
      </c>
      <c r="J34" s="69">
        <f t="shared" si="2"/>
        <v>-1</v>
      </c>
      <c r="K34" s="98"/>
      <c r="L34" s="88">
        <v>12</v>
      </c>
      <c r="M34" s="46">
        <f t="shared" si="3"/>
        <v>-1</v>
      </c>
      <c r="N34" s="51"/>
      <c r="O34" s="73">
        <v>0</v>
      </c>
      <c r="P34" s="19" t="e">
        <f t="shared" si="4"/>
        <v>#DIV/0!</v>
      </c>
      <c r="Q34" s="91"/>
      <c r="R34" s="73">
        <v>14</v>
      </c>
      <c r="S34" s="68">
        <f t="shared" si="5"/>
        <v>-1</v>
      </c>
      <c r="U34" s="104">
        <f t="shared" si="6"/>
        <v>0</v>
      </c>
    </row>
    <row r="35" spans="1:21" s="14" customFormat="1" ht="21" customHeight="1" thickBot="1" thickTop="1">
      <c r="A35" s="61" t="s">
        <v>14</v>
      </c>
      <c r="B35" s="87">
        <f>SUM(B23:B34)</f>
        <v>782</v>
      </c>
      <c r="C35" s="17">
        <f>SUM(C23:C34)</f>
        <v>3121</v>
      </c>
      <c r="D35" s="11">
        <f t="shared" si="0"/>
        <v>-0.7494392822813201</v>
      </c>
      <c r="E35" s="58">
        <f>SUM(E23:E34)</f>
        <v>565</v>
      </c>
      <c r="F35" s="58">
        <f>SUM(F23:F34)</f>
        <v>2718</v>
      </c>
      <c r="G35" s="18">
        <f t="shared" si="1"/>
        <v>-0.7921265636497424</v>
      </c>
      <c r="H35" s="92">
        <f>SUM(H23:H34)</f>
        <v>35</v>
      </c>
      <c r="I35" s="17">
        <f>SUM(I23:I34)</f>
        <v>36</v>
      </c>
      <c r="J35" s="11">
        <f t="shared" si="2"/>
        <v>-0.027777777777777776</v>
      </c>
      <c r="K35" s="92">
        <f>SUM(K23:K34)</f>
        <v>149</v>
      </c>
      <c r="L35" s="17">
        <f>SUM(L23:L34)</f>
        <v>199</v>
      </c>
      <c r="M35" s="18">
        <f t="shared" si="3"/>
        <v>-0.25125628140703515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33</v>
      </c>
      <c r="R35" s="17">
        <f>SUM(R23:R34)</f>
        <v>168</v>
      </c>
      <c r="S35" s="11">
        <f t="shared" si="5"/>
        <v>-0.8035714285714286</v>
      </c>
      <c r="U35" s="104">
        <f t="shared" si="6"/>
        <v>782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B26" sqref="B2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8" t="s">
        <v>16</v>
      </c>
      <c r="B20" s="105" t="s">
        <v>17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18" customHeight="1" thickBot="1">
      <c r="A21" s="119"/>
      <c r="B21" s="127"/>
      <c r="C21" s="128"/>
      <c r="D21" s="128"/>
      <c r="E21" s="105" t="s">
        <v>24</v>
      </c>
      <c r="F21" s="106"/>
      <c r="G21" s="131"/>
      <c r="H21" s="130" t="s">
        <v>22</v>
      </c>
      <c r="I21" s="106"/>
      <c r="J21" s="10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6" s="21" customFormat="1" ht="21" customHeight="1">
      <c r="A22" s="119"/>
      <c r="B22" s="107"/>
      <c r="C22" s="108"/>
      <c r="D22" s="108"/>
      <c r="E22" s="107"/>
      <c r="F22" s="108"/>
      <c r="G22" s="117"/>
      <c r="H22" s="112"/>
      <c r="I22" s="108"/>
      <c r="J22" s="108"/>
      <c r="K22" s="126" t="s">
        <v>40</v>
      </c>
      <c r="L22" s="110"/>
      <c r="M22" s="111"/>
      <c r="N22" s="109" t="s">
        <v>41</v>
      </c>
      <c r="O22" s="110"/>
      <c r="P22" s="111"/>
      <c r="Q22" s="109" t="s">
        <v>42</v>
      </c>
      <c r="R22" s="110"/>
      <c r="S22" s="110"/>
      <c r="T22" s="109" t="s">
        <v>43</v>
      </c>
      <c r="U22" s="110"/>
      <c r="V22" s="111"/>
      <c r="W22" s="110" t="s">
        <v>23</v>
      </c>
      <c r="X22" s="110"/>
      <c r="Y22" s="129"/>
      <c r="Z22" s="20"/>
    </row>
    <row r="23" spans="1:26" s="21" customFormat="1" ht="21" customHeight="1">
      <c r="A23" s="120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63</v>
      </c>
      <c r="I23" s="9" t="s">
        <v>48</v>
      </c>
      <c r="J23" s="52" t="s">
        <v>18</v>
      </c>
      <c r="K23" s="55" t="s">
        <v>64</v>
      </c>
      <c r="L23" s="9" t="s">
        <v>48</v>
      </c>
      <c r="M23" s="5" t="s">
        <v>18</v>
      </c>
      <c r="N23" s="89" t="s">
        <v>64</v>
      </c>
      <c r="O23" s="9" t="s">
        <v>48</v>
      </c>
      <c r="P23" s="5" t="s">
        <v>18</v>
      </c>
      <c r="Q23" s="89" t="s">
        <v>64</v>
      </c>
      <c r="R23" s="9" t="s">
        <v>48</v>
      </c>
      <c r="S23" s="5" t="s">
        <v>18</v>
      </c>
      <c r="T23" s="8" t="s">
        <v>64</v>
      </c>
      <c r="U23" s="9" t="s">
        <v>48</v>
      </c>
      <c r="V23" s="5" t="s">
        <v>18</v>
      </c>
      <c r="W23" s="89" t="s">
        <v>64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263</v>
      </c>
      <c r="C24" s="23">
        <v>175</v>
      </c>
      <c r="D24" s="24">
        <f>+(B24-C24)/C24</f>
        <v>0.5028571428571429</v>
      </c>
      <c r="E24" s="79">
        <v>187</v>
      </c>
      <c r="F24" s="13">
        <v>133</v>
      </c>
      <c r="G24" s="25">
        <f>+(E24-F24)/F24</f>
        <v>0.40601503759398494</v>
      </c>
      <c r="H24" s="81">
        <f>B24-E24</f>
        <v>76</v>
      </c>
      <c r="I24" s="75">
        <v>42</v>
      </c>
      <c r="J24" s="28">
        <f>+(H24-I24)/I24</f>
        <v>0.8095238095238095</v>
      </c>
      <c r="K24" s="49">
        <v>0</v>
      </c>
      <c r="L24" s="49">
        <v>0</v>
      </c>
      <c r="M24" s="26" t="e">
        <f>+(K24-L24)/L24</f>
        <v>#DIV/0!</v>
      </c>
      <c r="N24" s="90">
        <v>56</v>
      </c>
      <c r="O24" s="13">
        <v>0</v>
      </c>
      <c r="P24" s="26" t="e">
        <f>+(N24-O24)/O24</f>
        <v>#DIV/0!</v>
      </c>
      <c r="Q24" s="90">
        <v>20</v>
      </c>
      <c r="R24" s="13">
        <v>42</v>
      </c>
      <c r="S24" s="25">
        <f>+(Q24-R24)/R24</f>
        <v>-0.5238095238095238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v>292</v>
      </c>
      <c r="C25" s="23">
        <v>161</v>
      </c>
      <c r="D25" s="24">
        <f aca="true" t="shared" si="0" ref="D25:D36">+(B25-C25)/C25</f>
        <v>0.8136645962732919</v>
      </c>
      <c r="E25" s="79">
        <v>217</v>
      </c>
      <c r="F25" s="13">
        <v>140</v>
      </c>
      <c r="G25" s="25">
        <f aca="true" t="shared" si="1" ref="G25:G36">+(E25-F25)/F25</f>
        <v>0.55</v>
      </c>
      <c r="H25" s="81">
        <v>75</v>
      </c>
      <c r="I25" s="75">
        <v>21</v>
      </c>
      <c r="J25" s="28">
        <f aca="true" t="shared" si="2" ref="J25:J36">+(H25-I25)/I25</f>
        <v>2.5714285714285716</v>
      </c>
      <c r="K25" s="49">
        <v>0</v>
      </c>
      <c r="L25" s="49">
        <v>0</v>
      </c>
      <c r="M25" s="26" t="e">
        <f aca="true" t="shared" si="3" ref="M25:M36">+(K25-L25)/L25</f>
        <v>#DIV/0!</v>
      </c>
      <c r="N25" s="90">
        <v>64</v>
      </c>
      <c r="O25" s="13">
        <v>1</v>
      </c>
      <c r="P25" s="25">
        <f aca="true" t="shared" si="4" ref="P25:P36">+(N25-O25)/O25</f>
        <v>63</v>
      </c>
      <c r="Q25" s="90">
        <v>11</v>
      </c>
      <c r="R25" s="13">
        <v>20</v>
      </c>
      <c r="S25" s="25">
        <f aca="true" t="shared" si="5" ref="S25:S36">+(Q25-R25)/R25</f>
        <v>-0.45</v>
      </c>
      <c r="T25" s="12">
        <v>0</v>
      </c>
      <c r="U25" s="13">
        <v>0</v>
      </c>
      <c r="V25" s="26" t="e">
        <f aca="true" t="shared" si="6" ref="V25:V36">+(T25-U25)/U25</f>
        <v>#DIV/0!</v>
      </c>
      <c r="W25" s="90">
        <v>0</v>
      </c>
      <c r="X25" s="13">
        <v>0</v>
      </c>
      <c r="Y25" s="28" t="e">
        <f aca="true" t="shared" si="7" ref="Y25:Y36">+(W25-X25)/X25</f>
        <v>#DIV/0!</v>
      </c>
      <c r="Z25" s="22"/>
    </row>
    <row r="26" spans="1:26" s="21" customFormat="1" ht="21" customHeight="1">
      <c r="A26" s="65" t="s">
        <v>1</v>
      </c>
      <c r="B26" s="23">
        <v>227</v>
      </c>
      <c r="C26" s="23">
        <v>247</v>
      </c>
      <c r="D26" s="24">
        <f t="shared" si="0"/>
        <v>-0.08097165991902834</v>
      </c>
      <c r="E26" s="79">
        <v>171</v>
      </c>
      <c r="F26" s="13">
        <v>214</v>
      </c>
      <c r="G26" s="25">
        <f t="shared" si="1"/>
        <v>-0.20093457943925233</v>
      </c>
      <c r="H26" s="81">
        <f>B26-E26</f>
        <v>56</v>
      </c>
      <c r="I26" s="75">
        <v>33</v>
      </c>
      <c r="J26" s="28">
        <f t="shared" si="2"/>
        <v>0.696969696969697</v>
      </c>
      <c r="K26" s="49">
        <v>0</v>
      </c>
      <c r="L26" s="49">
        <v>0</v>
      </c>
      <c r="M26" s="26" t="e">
        <f t="shared" si="3"/>
        <v>#DIV/0!</v>
      </c>
      <c r="N26" s="90">
        <v>0</v>
      </c>
      <c r="O26" s="13">
        <v>0</v>
      </c>
      <c r="P26" s="25" t="e">
        <f t="shared" si="4"/>
        <v>#DIV/0!</v>
      </c>
      <c r="Q26" s="90">
        <v>56</v>
      </c>
      <c r="R26" s="13">
        <v>33</v>
      </c>
      <c r="S26" s="25">
        <f t="shared" si="5"/>
        <v>0.696969696969697</v>
      </c>
      <c r="T26" s="12">
        <v>0</v>
      </c>
      <c r="U26" s="13">
        <v>0</v>
      </c>
      <c r="V26" s="26" t="e">
        <f t="shared" si="6"/>
        <v>#DIV/0!</v>
      </c>
      <c r="W26" s="90">
        <v>0</v>
      </c>
      <c r="X26" s="13">
        <v>0</v>
      </c>
      <c r="Y26" s="28" t="e">
        <f t="shared" si="7"/>
        <v>#DIV/0!</v>
      </c>
      <c r="Z26" s="22"/>
    </row>
    <row r="27" spans="1:26" s="21" customFormat="1" ht="21" customHeight="1">
      <c r="A27" s="65" t="s">
        <v>2</v>
      </c>
      <c r="B27" s="23"/>
      <c r="C27" s="23">
        <v>238</v>
      </c>
      <c r="D27" s="24">
        <f t="shared" si="0"/>
        <v>-1</v>
      </c>
      <c r="E27" s="79"/>
      <c r="F27" s="13">
        <v>158</v>
      </c>
      <c r="G27" s="25">
        <f t="shared" si="1"/>
        <v>-1</v>
      </c>
      <c r="H27" s="81"/>
      <c r="I27" s="75">
        <v>80</v>
      </c>
      <c r="J27" s="28">
        <f t="shared" si="2"/>
        <v>-1</v>
      </c>
      <c r="K27" s="49"/>
      <c r="L27" s="49">
        <v>0</v>
      </c>
      <c r="M27" s="26" t="e">
        <f t="shared" si="3"/>
        <v>#DIV/0!</v>
      </c>
      <c r="N27" s="90"/>
      <c r="O27" s="13">
        <v>45</v>
      </c>
      <c r="P27" s="25">
        <f t="shared" si="4"/>
        <v>-1</v>
      </c>
      <c r="Q27" s="90"/>
      <c r="R27" s="13">
        <v>35</v>
      </c>
      <c r="S27" s="25">
        <f t="shared" si="5"/>
        <v>-1</v>
      </c>
      <c r="T27" s="12"/>
      <c r="U27" s="13">
        <v>0</v>
      </c>
      <c r="V27" s="26" t="e">
        <f t="shared" si="6"/>
        <v>#DIV/0!</v>
      </c>
      <c r="W27" s="90"/>
      <c r="X27" s="13">
        <v>0</v>
      </c>
      <c r="Y27" s="28" t="e">
        <f t="shared" si="7"/>
        <v>#DIV/0!</v>
      </c>
      <c r="Z27" s="22"/>
    </row>
    <row r="28" spans="1:26" s="21" customFormat="1" ht="21" customHeight="1">
      <c r="A28" s="65" t="s">
        <v>3</v>
      </c>
      <c r="B28" s="23"/>
      <c r="C28" s="23">
        <v>208</v>
      </c>
      <c r="D28" s="24">
        <f t="shared" si="0"/>
        <v>-1</v>
      </c>
      <c r="E28" s="79"/>
      <c r="F28" s="13">
        <v>171</v>
      </c>
      <c r="G28" s="25">
        <f t="shared" si="1"/>
        <v>-1</v>
      </c>
      <c r="H28" s="81"/>
      <c r="I28" s="75">
        <v>37</v>
      </c>
      <c r="J28" s="28">
        <f t="shared" si="2"/>
        <v>-1</v>
      </c>
      <c r="K28" s="49"/>
      <c r="L28" s="49">
        <v>0</v>
      </c>
      <c r="M28" s="26" t="e">
        <f t="shared" si="3"/>
        <v>#DIV/0!</v>
      </c>
      <c r="N28" s="90"/>
      <c r="O28" s="13">
        <v>24</v>
      </c>
      <c r="P28" s="25">
        <f t="shared" si="4"/>
        <v>-1</v>
      </c>
      <c r="Q28" s="90"/>
      <c r="R28" s="13">
        <v>12</v>
      </c>
      <c r="S28" s="25">
        <f t="shared" si="5"/>
        <v>-1</v>
      </c>
      <c r="T28" s="12"/>
      <c r="U28" s="13">
        <v>0</v>
      </c>
      <c r="V28" s="26" t="e">
        <f t="shared" si="6"/>
        <v>#DIV/0!</v>
      </c>
      <c r="W28" s="90"/>
      <c r="X28" s="13">
        <v>1</v>
      </c>
      <c r="Y28" s="28">
        <f t="shared" si="7"/>
        <v>-1</v>
      </c>
      <c r="Z28" s="22"/>
    </row>
    <row r="29" spans="1:26" s="21" customFormat="1" ht="21" customHeight="1">
      <c r="A29" s="65" t="s">
        <v>4</v>
      </c>
      <c r="B29" s="23"/>
      <c r="C29" s="23">
        <v>332</v>
      </c>
      <c r="D29" s="24">
        <f t="shared" si="0"/>
        <v>-1</v>
      </c>
      <c r="E29" s="79"/>
      <c r="F29" s="13">
        <v>231</v>
      </c>
      <c r="G29" s="25">
        <f t="shared" si="1"/>
        <v>-1</v>
      </c>
      <c r="H29" s="81"/>
      <c r="I29" s="75">
        <v>101</v>
      </c>
      <c r="J29" s="28">
        <f t="shared" si="2"/>
        <v>-1</v>
      </c>
      <c r="K29" s="49"/>
      <c r="L29" s="49">
        <v>0</v>
      </c>
      <c r="M29" s="26" t="e">
        <f t="shared" si="3"/>
        <v>#DIV/0!</v>
      </c>
      <c r="N29" s="90"/>
      <c r="O29" s="13">
        <v>70</v>
      </c>
      <c r="P29" s="25">
        <f t="shared" si="4"/>
        <v>-1</v>
      </c>
      <c r="Q29" s="90"/>
      <c r="R29" s="13">
        <v>30</v>
      </c>
      <c r="S29" s="25">
        <f t="shared" si="5"/>
        <v>-1</v>
      </c>
      <c r="T29" s="12"/>
      <c r="U29" s="13">
        <v>0</v>
      </c>
      <c r="V29" s="26" t="e">
        <f t="shared" si="6"/>
        <v>#DIV/0!</v>
      </c>
      <c r="W29" s="90"/>
      <c r="X29" s="13">
        <v>1</v>
      </c>
      <c r="Y29" s="27">
        <f t="shared" si="7"/>
        <v>-1</v>
      </c>
      <c r="Z29" s="22"/>
    </row>
    <row r="30" spans="1:26" s="21" customFormat="1" ht="21" customHeight="1">
      <c r="A30" s="65" t="s">
        <v>5</v>
      </c>
      <c r="B30" s="23"/>
      <c r="C30" s="23">
        <v>294</v>
      </c>
      <c r="D30" s="24">
        <f t="shared" si="0"/>
        <v>-1</v>
      </c>
      <c r="E30" s="79"/>
      <c r="F30" s="13">
        <v>233</v>
      </c>
      <c r="G30" s="25">
        <f t="shared" si="1"/>
        <v>-1</v>
      </c>
      <c r="H30" s="81"/>
      <c r="I30" s="75">
        <v>61</v>
      </c>
      <c r="J30" s="28">
        <f t="shared" si="2"/>
        <v>-1</v>
      </c>
      <c r="K30" s="49"/>
      <c r="L30" s="49">
        <v>0</v>
      </c>
      <c r="M30" s="26" t="e">
        <f t="shared" si="3"/>
        <v>#DIV/0!</v>
      </c>
      <c r="N30" s="90"/>
      <c r="O30" s="13">
        <v>0</v>
      </c>
      <c r="P30" s="25" t="e">
        <f t="shared" si="4"/>
        <v>#DIV/0!</v>
      </c>
      <c r="Q30" s="90"/>
      <c r="R30" s="13">
        <v>61</v>
      </c>
      <c r="S30" s="25">
        <f t="shared" si="5"/>
        <v>-1</v>
      </c>
      <c r="T30" s="12"/>
      <c r="U30" s="13">
        <v>0</v>
      </c>
      <c r="V30" s="26" t="e">
        <f t="shared" si="6"/>
        <v>#DIV/0!</v>
      </c>
      <c r="W30" s="90"/>
      <c r="X30" s="13">
        <v>0</v>
      </c>
      <c r="Y30" s="27" t="e">
        <f t="shared" si="7"/>
        <v>#DIV/0!</v>
      </c>
      <c r="Z30" s="22"/>
    </row>
    <row r="31" spans="1:26" s="21" customFormat="1" ht="21" customHeight="1">
      <c r="A31" s="65" t="s">
        <v>6</v>
      </c>
      <c r="B31" s="23"/>
      <c r="C31" s="23">
        <v>278</v>
      </c>
      <c r="D31" s="24">
        <f t="shared" si="0"/>
        <v>-1</v>
      </c>
      <c r="E31" s="79"/>
      <c r="F31" s="13">
        <v>167</v>
      </c>
      <c r="G31" s="25">
        <f t="shared" si="1"/>
        <v>-1</v>
      </c>
      <c r="H31" s="81"/>
      <c r="I31" s="75">
        <f>C31-F31</f>
        <v>111</v>
      </c>
      <c r="J31" s="28">
        <f t="shared" si="2"/>
        <v>-1</v>
      </c>
      <c r="K31" s="49"/>
      <c r="L31" s="49">
        <v>0</v>
      </c>
      <c r="M31" s="26" t="e">
        <f t="shared" si="3"/>
        <v>#DIV/0!</v>
      </c>
      <c r="N31" s="90"/>
      <c r="O31" s="13">
        <v>56</v>
      </c>
      <c r="P31" s="25">
        <f t="shared" si="4"/>
        <v>-1</v>
      </c>
      <c r="Q31" s="90"/>
      <c r="R31" s="13">
        <v>55</v>
      </c>
      <c r="S31" s="25">
        <f t="shared" si="5"/>
        <v>-1</v>
      </c>
      <c r="T31" s="12"/>
      <c r="U31" s="13">
        <v>0</v>
      </c>
      <c r="V31" s="26" t="e">
        <f t="shared" si="6"/>
        <v>#DIV/0!</v>
      </c>
      <c r="W31" s="90"/>
      <c r="X31" s="13">
        <v>0</v>
      </c>
      <c r="Y31" s="27" t="e">
        <f t="shared" si="7"/>
        <v>#DIV/0!</v>
      </c>
      <c r="Z31" s="22"/>
    </row>
    <row r="32" spans="1:26" s="21" customFormat="1" ht="21" customHeight="1">
      <c r="A32" s="65" t="s">
        <v>7</v>
      </c>
      <c r="B32" s="23"/>
      <c r="C32" s="23">
        <v>406</v>
      </c>
      <c r="D32" s="24">
        <f t="shared" si="0"/>
        <v>-1</v>
      </c>
      <c r="E32" s="79"/>
      <c r="F32" s="13">
        <v>269</v>
      </c>
      <c r="G32" s="25">
        <f t="shared" si="1"/>
        <v>-1</v>
      </c>
      <c r="H32" s="81"/>
      <c r="I32" s="75">
        <v>137</v>
      </c>
      <c r="J32" s="28">
        <f t="shared" si="2"/>
        <v>-1</v>
      </c>
      <c r="K32" s="49"/>
      <c r="L32" s="49">
        <v>0</v>
      </c>
      <c r="M32" s="26" t="e">
        <f t="shared" si="3"/>
        <v>#DIV/0!</v>
      </c>
      <c r="N32" s="90"/>
      <c r="O32" s="13">
        <v>72</v>
      </c>
      <c r="P32" s="25">
        <f t="shared" si="4"/>
        <v>-1</v>
      </c>
      <c r="Q32" s="90"/>
      <c r="R32" s="13">
        <v>64</v>
      </c>
      <c r="S32" s="25">
        <f t="shared" si="5"/>
        <v>-1</v>
      </c>
      <c r="T32" s="12"/>
      <c r="U32" s="13">
        <v>0</v>
      </c>
      <c r="V32" s="26" t="e">
        <f t="shared" si="6"/>
        <v>#DIV/0!</v>
      </c>
      <c r="W32" s="90"/>
      <c r="X32" s="13">
        <v>1</v>
      </c>
      <c r="Y32" s="27">
        <f t="shared" si="7"/>
        <v>-1</v>
      </c>
      <c r="Z32" s="22"/>
    </row>
    <row r="33" spans="1:26" s="21" customFormat="1" ht="21" customHeight="1">
      <c r="A33" s="65" t="s">
        <v>8</v>
      </c>
      <c r="B33" s="23"/>
      <c r="C33" s="23">
        <v>258</v>
      </c>
      <c r="D33" s="24">
        <f t="shared" si="0"/>
        <v>-1</v>
      </c>
      <c r="E33" s="79"/>
      <c r="F33" s="13">
        <v>149</v>
      </c>
      <c r="G33" s="25">
        <f t="shared" si="1"/>
        <v>-1</v>
      </c>
      <c r="H33" s="81"/>
      <c r="I33" s="75">
        <v>109</v>
      </c>
      <c r="J33" s="28">
        <f t="shared" si="2"/>
        <v>-1</v>
      </c>
      <c r="K33" s="49"/>
      <c r="L33" s="49">
        <v>0</v>
      </c>
      <c r="M33" s="26" t="e">
        <f t="shared" si="3"/>
        <v>#DIV/0!</v>
      </c>
      <c r="N33" s="90"/>
      <c r="O33" s="13">
        <v>30</v>
      </c>
      <c r="P33" s="25">
        <f t="shared" si="4"/>
        <v>-1</v>
      </c>
      <c r="Q33" s="90"/>
      <c r="R33" s="13">
        <v>79</v>
      </c>
      <c r="S33" s="25">
        <f t="shared" si="5"/>
        <v>-1</v>
      </c>
      <c r="T33" s="12"/>
      <c r="U33" s="13">
        <v>0</v>
      </c>
      <c r="V33" s="26" t="e">
        <f t="shared" si="6"/>
        <v>#DIV/0!</v>
      </c>
      <c r="W33" s="90"/>
      <c r="X33" s="13">
        <v>0</v>
      </c>
      <c r="Y33" s="27" t="e">
        <f t="shared" si="7"/>
        <v>#DIV/0!</v>
      </c>
      <c r="Z33" s="22"/>
    </row>
    <row r="34" spans="1:26" s="21" customFormat="1" ht="21" customHeight="1">
      <c r="A34" s="65" t="s">
        <v>9</v>
      </c>
      <c r="B34" s="23"/>
      <c r="C34" s="23">
        <v>200</v>
      </c>
      <c r="D34" s="24">
        <f t="shared" si="0"/>
        <v>-1</v>
      </c>
      <c r="E34" s="79"/>
      <c r="F34" s="13">
        <v>148</v>
      </c>
      <c r="G34" s="25">
        <f t="shared" si="1"/>
        <v>-1</v>
      </c>
      <c r="H34" s="81"/>
      <c r="I34" s="75">
        <v>52</v>
      </c>
      <c r="J34" s="28">
        <f t="shared" si="2"/>
        <v>-1</v>
      </c>
      <c r="K34" s="49"/>
      <c r="L34" s="49">
        <v>0</v>
      </c>
      <c r="M34" s="26" t="e">
        <f t="shared" si="3"/>
        <v>#DIV/0!</v>
      </c>
      <c r="N34" s="90"/>
      <c r="O34" s="13">
        <v>0</v>
      </c>
      <c r="P34" s="25" t="e">
        <f t="shared" si="4"/>
        <v>#DIV/0!</v>
      </c>
      <c r="Q34" s="90"/>
      <c r="R34" s="13">
        <v>52</v>
      </c>
      <c r="S34" s="25">
        <f t="shared" si="5"/>
        <v>-1</v>
      </c>
      <c r="T34" s="12"/>
      <c r="U34" s="13">
        <v>0</v>
      </c>
      <c r="V34" s="26" t="e">
        <f t="shared" si="6"/>
        <v>#DIV/0!</v>
      </c>
      <c r="W34" s="90"/>
      <c r="X34" s="13">
        <v>0</v>
      </c>
      <c r="Y34" s="27" t="e">
        <f t="shared" si="7"/>
        <v>#DIV/0!</v>
      </c>
      <c r="Z34" s="22"/>
    </row>
    <row r="35" spans="1:26" s="21" customFormat="1" ht="21" customHeight="1" thickBot="1">
      <c r="A35" s="66" t="s">
        <v>10</v>
      </c>
      <c r="B35" s="23"/>
      <c r="C35" s="23">
        <v>324</v>
      </c>
      <c r="D35" s="29">
        <f t="shared" si="0"/>
        <v>-1</v>
      </c>
      <c r="E35" s="80"/>
      <c r="F35" s="73">
        <v>206</v>
      </c>
      <c r="G35" s="30">
        <f t="shared" si="1"/>
        <v>-1</v>
      </c>
      <c r="H35" s="82"/>
      <c r="I35" s="74">
        <f>C35-F35</f>
        <v>118</v>
      </c>
      <c r="J35" s="57">
        <f t="shared" si="2"/>
        <v>-1</v>
      </c>
      <c r="K35" s="50"/>
      <c r="L35" s="50">
        <v>0</v>
      </c>
      <c r="M35" s="26" t="e">
        <f t="shared" si="3"/>
        <v>#DIV/0!</v>
      </c>
      <c r="N35" s="91"/>
      <c r="O35" s="73">
        <v>46</v>
      </c>
      <c r="P35" s="30">
        <f t="shared" si="4"/>
        <v>-1</v>
      </c>
      <c r="Q35" s="91"/>
      <c r="R35" s="73">
        <v>72</v>
      </c>
      <c r="S35" s="30">
        <f t="shared" si="5"/>
        <v>-1</v>
      </c>
      <c r="T35" s="51"/>
      <c r="U35" s="73">
        <v>0</v>
      </c>
      <c r="V35" s="35" t="e">
        <f t="shared" si="6"/>
        <v>#DIV/0!</v>
      </c>
      <c r="W35" s="91"/>
      <c r="X35" s="73">
        <v>0</v>
      </c>
      <c r="Y35" s="27" t="e">
        <f t="shared" si="7"/>
        <v>#DIV/0!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782</v>
      </c>
      <c r="C36" s="32">
        <f>SUM(C24:C35)</f>
        <v>3121</v>
      </c>
      <c r="D36" s="53">
        <f t="shared" si="0"/>
        <v>-0.7494392822813201</v>
      </c>
      <c r="E36" s="77">
        <f>SUM(E24:E35)</f>
        <v>575</v>
      </c>
      <c r="F36" s="78">
        <f>SUM(F24:F35)</f>
        <v>2219</v>
      </c>
      <c r="G36" s="34">
        <f t="shared" si="1"/>
        <v>-0.7408742676881478</v>
      </c>
      <c r="H36" s="83">
        <f>SUM(H24:H35)</f>
        <v>207</v>
      </c>
      <c r="I36" s="78">
        <f>SUM(I24:I35)</f>
        <v>902</v>
      </c>
      <c r="J36" s="33">
        <f t="shared" si="2"/>
        <v>-0.770509977827051</v>
      </c>
      <c r="K36" s="32">
        <f>SUM(K24:K35)</f>
        <v>0</v>
      </c>
      <c r="L36" s="32">
        <f>SUM(L24:L35)</f>
        <v>0</v>
      </c>
      <c r="M36" s="44" t="e">
        <f t="shared" si="3"/>
        <v>#DIV/0!</v>
      </c>
      <c r="N36" s="83">
        <f>SUM(N24:N35)</f>
        <v>120</v>
      </c>
      <c r="O36" s="78">
        <f>SUM(O24:O35)</f>
        <v>344</v>
      </c>
      <c r="P36" s="34">
        <f t="shared" si="4"/>
        <v>-0.6511627906976745</v>
      </c>
      <c r="Q36" s="83">
        <f>SUM(Q24:Q35)</f>
        <v>87</v>
      </c>
      <c r="R36" s="78">
        <f>SUM(R24:R35)</f>
        <v>555</v>
      </c>
      <c r="S36" s="34">
        <f t="shared" si="5"/>
        <v>-0.8432432432432433</v>
      </c>
      <c r="T36" s="31">
        <f>SUM(T24:T35)</f>
        <v>0</v>
      </c>
      <c r="U36" s="32">
        <f>SUM(U24:U35)</f>
        <v>0</v>
      </c>
      <c r="V36" s="36" t="e">
        <f t="shared" si="6"/>
        <v>#DIV/0!</v>
      </c>
      <c r="W36" s="83">
        <f>SUM(W24:W35)</f>
        <v>0</v>
      </c>
      <c r="X36" s="78">
        <f>SUM(X24:X35)</f>
        <v>3</v>
      </c>
      <c r="Y36" s="33">
        <f t="shared" si="7"/>
        <v>-1</v>
      </c>
      <c r="Z36" s="22"/>
    </row>
  </sheetData>
  <sheetProtection/>
  <mergeCells count="12"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6">
      <selection activeCell="B26" sqref="B2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34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36</v>
      </c>
      <c r="F21" s="110"/>
      <c r="G21" s="111"/>
      <c r="H21" s="109" t="s">
        <v>37</v>
      </c>
      <c r="I21" s="110"/>
      <c r="J21" s="129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99" t="s">
        <v>50</v>
      </c>
      <c r="C22" s="9" t="s">
        <v>48</v>
      </c>
      <c r="D22" s="56" t="s">
        <v>18</v>
      </c>
      <c r="E22" s="99" t="s">
        <v>50</v>
      </c>
      <c r="F22" s="54" t="s">
        <v>48</v>
      </c>
      <c r="G22" s="5" t="s">
        <v>18</v>
      </c>
      <c r="H22" s="89" t="s">
        <v>55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'利用関係'!E23</f>
        <v>126</v>
      </c>
      <c r="C23" s="75">
        <v>106</v>
      </c>
      <c r="D23" s="28">
        <f>+(B23-C23)/C23</f>
        <v>0.18867924528301888</v>
      </c>
      <c r="E23" s="49">
        <v>122</v>
      </c>
      <c r="F23" s="49">
        <v>102</v>
      </c>
      <c r="G23" s="25">
        <f>+(E23-F23)/F23</f>
        <v>0.19607843137254902</v>
      </c>
      <c r="H23" s="81">
        <f>B23-E23</f>
        <v>4</v>
      </c>
      <c r="I23" s="75">
        <v>4</v>
      </c>
      <c r="J23" s="28">
        <f>+(H23-I23)/I23</f>
        <v>0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6">
        <v>108</v>
      </c>
      <c r="C24" s="75">
        <v>105</v>
      </c>
      <c r="D24" s="28">
        <f aca="true" t="shared" si="0" ref="D24:D35">+(B24-C24)/C24</f>
        <v>0.02857142857142857</v>
      </c>
      <c r="E24" s="49">
        <v>103</v>
      </c>
      <c r="F24" s="49">
        <v>101</v>
      </c>
      <c r="G24" s="25">
        <f aca="true" t="shared" si="1" ref="G24:G35">+(E24-F24)/F24</f>
        <v>0.019801980198019802</v>
      </c>
      <c r="H24" s="81">
        <v>5</v>
      </c>
      <c r="I24" s="75">
        <v>4</v>
      </c>
      <c r="J24" s="28">
        <f aca="true" t="shared" si="2" ref="J24:J35">+(H24-I24)/I24</f>
        <v>0.25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6">
        <v>118</v>
      </c>
      <c r="C25" s="75">
        <v>148</v>
      </c>
      <c r="D25" s="28">
        <f t="shared" si="0"/>
        <v>-0.20270270270270271</v>
      </c>
      <c r="E25" s="49">
        <v>109</v>
      </c>
      <c r="F25" s="49">
        <v>141</v>
      </c>
      <c r="G25" s="25">
        <f t="shared" si="1"/>
        <v>-0.22695035460992907</v>
      </c>
      <c r="H25" s="81">
        <f>B25-E25</f>
        <v>9</v>
      </c>
      <c r="I25" s="75">
        <v>7</v>
      </c>
      <c r="J25" s="28">
        <f t="shared" si="2"/>
        <v>0.2857142857142857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/>
      <c r="C26" s="75">
        <v>115</v>
      </c>
      <c r="D26" s="28">
        <f t="shared" si="0"/>
        <v>-1</v>
      </c>
      <c r="E26" s="49"/>
      <c r="F26" s="49">
        <v>108</v>
      </c>
      <c r="G26" s="25">
        <f t="shared" si="1"/>
        <v>-1</v>
      </c>
      <c r="H26" s="81"/>
      <c r="I26" s="75">
        <v>7</v>
      </c>
      <c r="J26" s="28">
        <f t="shared" si="2"/>
        <v>-1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/>
      <c r="C27" s="75">
        <v>142</v>
      </c>
      <c r="D27" s="28">
        <f t="shared" si="0"/>
        <v>-1</v>
      </c>
      <c r="E27" s="49"/>
      <c r="F27" s="49">
        <v>134</v>
      </c>
      <c r="G27" s="25">
        <f t="shared" si="1"/>
        <v>-1</v>
      </c>
      <c r="H27" s="81"/>
      <c r="I27" s="75">
        <v>8</v>
      </c>
      <c r="J27" s="28">
        <f t="shared" si="2"/>
        <v>-1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/>
      <c r="C28" s="75">
        <v>130</v>
      </c>
      <c r="D28" s="28">
        <f t="shared" si="0"/>
        <v>-1</v>
      </c>
      <c r="E28" s="49"/>
      <c r="F28" s="49">
        <v>124</v>
      </c>
      <c r="G28" s="25">
        <f t="shared" si="1"/>
        <v>-1</v>
      </c>
      <c r="H28" s="81"/>
      <c r="I28" s="75">
        <v>6</v>
      </c>
      <c r="J28" s="28">
        <f t="shared" si="2"/>
        <v>-1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/>
      <c r="C29" s="75">
        <v>108</v>
      </c>
      <c r="D29" s="28">
        <f t="shared" si="0"/>
        <v>-1</v>
      </c>
      <c r="E29" s="49"/>
      <c r="F29" s="49">
        <v>105</v>
      </c>
      <c r="G29" s="25">
        <f t="shared" si="1"/>
        <v>-1</v>
      </c>
      <c r="H29" s="81"/>
      <c r="I29" s="75">
        <v>3</v>
      </c>
      <c r="J29" s="28">
        <f t="shared" si="2"/>
        <v>-1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100"/>
      <c r="C30" s="102">
        <v>128</v>
      </c>
      <c r="D30" s="28">
        <f t="shared" si="0"/>
        <v>-1</v>
      </c>
      <c r="E30" s="49"/>
      <c r="F30" s="49">
        <v>127</v>
      </c>
      <c r="G30" s="25">
        <f t="shared" si="1"/>
        <v>-1</v>
      </c>
      <c r="H30" s="103"/>
      <c r="I30" s="102">
        <v>1</v>
      </c>
      <c r="J30" s="28">
        <f t="shared" si="2"/>
        <v>-1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/>
      <c r="C31" s="75">
        <v>140</v>
      </c>
      <c r="D31" s="28">
        <f t="shared" si="0"/>
        <v>-1</v>
      </c>
      <c r="E31" s="49"/>
      <c r="F31" s="49">
        <v>134</v>
      </c>
      <c r="G31" s="25">
        <f t="shared" si="1"/>
        <v>-1</v>
      </c>
      <c r="H31" s="81"/>
      <c r="I31" s="75">
        <v>6</v>
      </c>
      <c r="J31" s="28">
        <f t="shared" si="2"/>
        <v>-1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/>
      <c r="C32" s="75">
        <v>114</v>
      </c>
      <c r="D32" s="28">
        <f t="shared" si="0"/>
        <v>-1</v>
      </c>
      <c r="E32" s="49"/>
      <c r="F32" s="49">
        <v>112</v>
      </c>
      <c r="G32" s="25">
        <f t="shared" si="1"/>
        <v>-1</v>
      </c>
      <c r="H32" s="81"/>
      <c r="I32" s="75">
        <v>2</v>
      </c>
      <c r="J32" s="28">
        <f t="shared" si="2"/>
        <v>-1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/>
      <c r="C33" s="75">
        <v>109</v>
      </c>
      <c r="D33" s="28">
        <f t="shared" si="0"/>
        <v>-1</v>
      </c>
      <c r="E33" s="49"/>
      <c r="F33" s="49">
        <v>107</v>
      </c>
      <c r="G33" s="25">
        <f t="shared" si="1"/>
        <v>-1</v>
      </c>
      <c r="H33" s="81"/>
      <c r="I33" s="75">
        <v>2</v>
      </c>
      <c r="J33" s="28">
        <f t="shared" si="2"/>
        <v>-1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101"/>
      <c r="C34" s="74">
        <v>128</v>
      </c>
      <c r="D34" s="57">
        <f t="shared" si="0"/>
        <v>-1</v>
      </c>
      <c r="E34" s="50"/>
      <c r="F34" s="50">
        <v>121</v>
      </c>
      <c r="G34" s="30">
        <f t="shared" si="1"/>
        <v>-1</v>
      </c>
      <c r="H34" s="82"/>
      <c r="I34" s="74">
        <v>7</v>
      </c>
      <c r="J34" s="57">
        <f t="shared" si="2"/>
        <v>-1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352</v>
      </c>
      <c r="C35" s="78">
        <f>SUM(C23:C34)</f>
        <v>1473</v>
      </c>
      <c r="D35" s="33">
        <f t="shared" si="0"/>
        <v>-0.7610319076714189</v>
      </c>
      <c r="E35" s="32">
        <f>SUM(E23:E34)</f>
        <v>334</v>
      </c>
      <c r="F35" s="32">
        <f>SUM(F23:F34)</f>
        <v>1416</v>
      </c>
      <c r="G35" s="34">
        <f t="shared" si="1"/>
        <v>-0.7641242937853108</v>
      </c>
      <c r="H35" s="83">
        <f>SUM(H23:H34)</f>
        <v>18</v>
      </c>
      <c r="I35" s="78">
        <f>SUM(I23:I34)</f>
        <v>57</v>
      </c>
      <c r="J35" s="33">
        <f t="shared" si="2"/>
        <v>-0.6842105263157895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6">
      <selection activeCell="B26" sqref="B2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35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38</v>
      </c>
      <c r="F21" s="110"/>
      <c r="G21" s="111"/>
      <c r="H21" s="109" t="s">
        <v>39</v>
      </c>
      <c r="I21" s="110"/>
      <c r="J21" s="129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84" t="s">
        <v>50</v>
      </c>
      <c r="C22" s="9" t="s">
        <v>48</v>
      </c>
      <c r="D22" s="52" t="s">
        <v>18</v>
      </c>
      <c r="E22" s="84" t="s">
        <v>67</v>
      </c>
      <c r="F22" s="9" t="s">
        <v>48</v>
      </c>
      <c r="G22" s="5" t="s">
        <v>18</v>
      </c>
      <c r="H22" s="89" t="s">
        <v>49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61</v>
      </c>
      <c r="C23" s="75">
        <v>11</v>
      </c>
      <c r="D23" s="24">
        <f>+(B23-C23)/C23</f>
        <v>4.545454545454546</v>
      </c>
      <c r="E23" s="79">
        <v>56</v>
      </c>
      <c r="F23" s="13">
        <v>0</v>
      </c>
      <c r="G23" s="25" t="e">
        <f>+(E23-F23)/F23</f>
        <v>#DIV/0!</v>
      </c>
      <c r="H23" s="81">
        <f>B23-E23</f>
        <v>5</v>
      </c>
      <c r="I23" s="75">
        <v>11</v>
      </c>
      <c r="J23" s="28">
        <f>+(H23-I23)/I23</f>
        <v>-0.5454545454545454</v>
      </c>
      <c r="K23" s="39"/>
      <c r="L23" s="132" t="s">
        <v>44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0"/>
      <c r="Z23" s="22"/>
    </row>
    <row r="24" spans="1:26" s="21" customFormat="1" ht="21" customHeight="1">
      <c r="A24" s="65" t="s">
        <v>20</v>
      </c>
      <c r="B24" s="76">
        <v>51</v>
      </c>
      <c r="C24" s="75">
        <v>7</v>
      </c>
      <c r="D24" s="24">
        <f aca="true" t="shared" si="0" ref="D24:D35">+(B24-C24)/C24</f>
        <v>6.285714285714286</v>
      </c>
      <c r="E24" s="79">
        <v>38</v>
      </c>
      <c r="F24" s="13">
        <v>0</v>
      </c>
      <c r="G24" s="25" t="e">
        <f aca="true" t="shared" si="1" ref="G24:G35">+(E24-F24)/F24</f>
        <v>#DIV/0!</v>
      </c>
      <c r="H24" s="81">
        <v>13</v>
      </c>
      <c r="I24" s="75">
        <v>7</v>
      </c>
      <c r="J24" s="28">
        <f aca="true" t="shared" si="2" ref="J24:J35">+(H24-I24)/I24</f>
        <v>0.8571428571428571</v>
      </c>
      <c r="K24" s="3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41"/>
      <c r="Z24" s="22"/>
    </row>
    <row r="25" spans="1:26" s="21" customFormat="1" ht="21" customHeight="1">
      <c r="A25" s="65" t="s">
        <v>1</v>
      </c>
      <c r="B25" s="76">
        <v>12</v>
      </c>
      <c r="C25" s="75">
        <v>14</v>
      </c>
      <c r="D25" s="24">
        <f t="shared" si="0"/>
        <v>-0.14285714285714285</v>
      </c>
      <c r="E25" s="79">
        <v>0</v>
      </c>
      <c r="F25" s="13">
        <v>0</v>
      </c>
      <c r="G25" s="25" t="e">
        <f t="shared" si="1"/>
        <v>#DIV/0!</v>
      </c>
      <c r="H25" s="81">
        <v>12</v>
      </c>
      <c r="I25" s="75">
        <v>14</v>
      </c>
      <c r="J25" s="28">
        <f t="shared" si="2"/>
        <v>-0.14285714285714285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/>
      <c r="C26" s="75">
        <v>50</v>
      </c>
      <c r="D26" s="24">
        <f t="shared" si="0"/>
        <v>-1</v>
      </c>
      <c r="E26" s="79"/>
      <c r="F26" s="13">
        <v>45</v>
      </c>
      <c r="G26" s="25">
        <f t="shared" si="1"/>
        <v>-1</v>
      </c>
      <c r="H26" s="81"/>
      <c r="I26" s="75">
        <v>5</v>
      </c>
      <c r="J26" s="28">
        <f t="shared" si="2"/>
        <v>-1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/>
      <c r="C27" s="75">
        <v>2</v>
      </c>
      <c r="D27" s="24">
        <f t="shared" si="0"/>
        <v>-1</v>
      </c>
      <c r="E27" s="79"/>
      <c r="F27" s="13">
        <v>0</v>
      </c>
      <c r="G27" s="25" t="e">
        <f t="shared" si="1"/>
        <v>#DIV/0!</v>
      </c>
      <c r="H27" s="81"/>
      <c r="I27" s="75">
        <v>2</v>
      </c>
      <c r="J27" s="28">
        <f t="shared" si="2"/>
        <v>-1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/>
      <c r="C28" s="75">
        <v>67</v>
      </c>
      <c r="D28" s="24">
        <f t="shared" si="0"/>
        <v>-1</v>
      </c>
      <c r="E28" s="79"/>
      <c r="F28" s="13">
        <v>61</v>
      </c>
      <c r="G28" s="25">
        <f t="shared" si="1"/>
        <v>-1</v>
      </c>
      <c r="H28" s="81"/>
      <c r="I28" s="75">
        <v>6</v>
      </c>
      <c r="J28" s="28">
        <f t="shared" si="2"/>
        <v>-1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/>
      <c r="C29" s="75">
        <v>7</v>
      </c>
      <c r="D29" s="24">
        <f t="shared" si="0"/>
        <v>-1</v>
      </c>
      <c r="E29" s="79"/>
      <c r="F29" s="13">
        <v>0</v>
      </c>
      <c r="G29" s="25" t="e">
        <f t="shared" si="1"/>
        <v>#DIV/0!</v>
      </c>
      <c r="H29" s="81"/>
      <c r="I29" s="75">
        <v>7</v>
      </c>
      <c r="J29" s="28">
        <f t="shared" si="2"/>
        <v>-1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/>
      <c r="C30" s="75">
        <v>59</v>
      </c>
      <c r="D30" s="24">
        <f t="shared" si="0"/>
        <v>-1</v>
      </c>
      <c r="E30" s="79"/>
      <c r="F30" s="13">
        <v>56</v>
      </c>
      <c r="G30" s="25">
        <f t="shared" si="1"/>
        <v>-1</v>
      </c>
      <c r="H30" s="81"/>
      <c r="I30" s="75">
        <v>3</v>
      </c>
      <c r="J30" s="28">
        <f t="shared" si="2"/>
        <v>-1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/>
      <c r="C31" s="75">
        <v>69</v>
      </c>
      <c r="D31" s="24">
        <f t="shared" si="0"/>
        <v>-1</v>
      </c>
      <c r="E31" s="79"/>
      <c r="F31" s="13">
        <v>57</v>
      </c>
      <c r="G31" s="25">
        <f t="shared" si="1"/>
        <v>-1</v>
      </c>
      <c r="H31" s="81"/>
      <c r="I31" s="75">
        <v>12</v>
      </c>
      <c r="J31" s="28">
        <f t="shared" si="2"/>
        <v>-1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/>
      <c r="C32" s="75">
        <v>12</v>
      </c>
      <c r="D32" s="24">
        <f>+(B32-C32)/C32</f>
        <v>-1</v>
      </c>
      <c r="E32" s="79"/>
      <c r="F32" s="13">
        <v>0</v>
      </c>
      <c r="G32" s="25" t="e">
        <f t="shared" si="1"/>
        <v>#DIV/0!</v>
      </c>
      <c r="H32" s="81"/>
      <c r="I32" s="75">
        <v>12</v>
      </c>
      <c r="J32" s="28">
        <f>+(H32-I32)/I32</f>
        <v>-1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/>
      <c r="C33" s="75">
        <v>6</v>
      </c>
      <c r="D33" s="24">
        <f t="shared" si="0"/>
        <v>-1</v>
      </c>
      <c r="E33" s="79"/>
      <c r="F33" s="13">
        <v>0</v>
      </c>
      <c r="G33" s="25" t="e">
        <f t="shared" si="1"/>
        <v>#DIV/0!</v>
      </c>
      <c r="H33" s="81"/>
      <c r="I33" s="75">
        <v>6</v>
      </c>
      <c r="J33" s="28">
        <f t="shared" si="2"/>
        <v>-1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/>
      <c r="C34" s="74">
        <v>61</v>
      </c>
      <c r="D34" s="29">
        <f t="shared" si="0"/>
        <v>-1</v>
      </c>
      <c r="E34" s="80"/>
      <c r="F34" s="73">
        <v>46</v>
      </c>
      <c r="G34" s="30">
        <f t="shared" si="1"/>
        <v>-1</v>
      </c>
      <c r="H34" s="82"/>
      <c r="I34" s="74">
        <v>15</v>
      </c>
      <c r="J34" s="57">
        <f t="shared" si="2"/>
        <v>-1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124</v>
      </c>
      <c r="C35" s="78">
        <f>SUM(C23:C34)</f>
        <v>365</v>
      </c>
      <c r="D35" s="53">
        <f t="shared" si="0"/>
        <v>-0.6602739726027397</v>
      </c>
      <c r="E35" s="77">
        <f>SUM(E23:E34)</f>
        <v>94</v>
      </c>
      <c r="F35" s="78">
        <f>SUM(F23:F34)</f>
        <v>265</v>
      </c>
      <c r="G35" s="34">
        <f t="shared" si="1"/>
        <v>-0.6452830188679245</v>
      </c>
      <c r="H35" s="83">
        <f>SUM(H23:H34)</f>
        <v>30</v>
      </c>
      <c r="I35" s="78">
        <f>SUM(I23:I34)</f>
        <v>100</v>
      </c>
      <c r="J35" s="33">
        <f t="shared" si="2"/>
        <v>-0.7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2016-08-01T01:11:53Z</cp:lastPrinted>
  <dcterms:created xsi:type="dcterms:W3CDTF">2000-12-22T00:50:27Z</dcterms:created>
  <dcterms:modified xsi:type="dcterms:W3CDTF">2016-08-01T01:28:59Z</dcterms:modified>
  <cp:category/>
  <cp:version/>
  <cp:contentType/>
  <cp:contentStatus/>
</cp:coreProperties>
</file>